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drawings/drawing56.xml" ContentType="application/vnd.openxmlformats-officedocument.drawingml.chartshapes+xml"/>
  <Override PartName="/xl/workbook.xml" ContentType="application/vnd.openxmlformats-officedocument.spreadsheetml.sheet.main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77.xml" ContentType="application/vnd.openxmlformats-officedocument.drawingml.chartshapes+xml"/>
  <Override PartName="/xl/drawings/drawing62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125.xml" ContentType="application/vnd.openxmlformats-officedocument.drawingml.chartshap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2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3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4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5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6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7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8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septiembre/"/>
    </mc:Choice>
  </mc:AlternateContent>
  <xr:revisionPtr revIDLastSave="0" documentId="8_{32311028-92F5-4323-A0DB-6F52C1D28A23}" xr6:coauthVersionLast="47" xr6:coauthVersionMax="47" xr10:uidLastSave="{00000000-0000-0000-0000-000000000000}"/>
  <bookViews>
    <workbookView xWindow="-28920" yWindow="660" windowWidth="29040" windowHeight="15720" xr2:uid="{EADA9081-E451-48FF-A293-46CB9DE3F07C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5" l="1"/>
  <c r="J5" i="45"/>
  <c r="I5" i="45"/>
  <c r="F5" i="45"/>
  <c r="R5" i="45"/>
  <c r="K135" i="44"/>
  <c r="M5" i="44"/>
  <c r="N5" i="44"/>
  <c r="O135" i="43"/>
  <c r="K135" i="43"/>
  <c r="I135" i="43"/>
  <c r="G135" i="43"/>
  <c r="N5" i="43"/>
  <c r="I5" i="43"/>
  <c r="H5" i="43"/>
  <c r="J5" i="43"/>
  <c r="F5" i="43"/>
  <c r="M133" i="42"/>
  <c r="L133" i="42"/>
  <c r="G133" i="42"/>
  <c r="T5" i="42"/>
  <c r="N5" i="42"/>
  <c r="I5" i="42"/>
  <c r="H5" i="42"/>
  <c r="J5" i="42"/>
  <c r="O133" i="41"/>
  <c r="N133" i="41"/>
  <c r="M133" i="41"/>
  <c r="K133" i="41"/>
  <c r="H133" i="41"/>
  <c r="I133" i="41"/>
  <c r="G133" i="41"/>
  <c r="S5" i="41"/>
  <c r="P5" i="41"/>
  <c r="R5" i="41"/>
  <c r="J5" i="41"/>
  <c r="F5" i="41"/>
  <c r="N133" i="40"/>
  <c r="M133" i="40"/>
  <c r="K133" i="40"/>
  <c r="L133" i="40"/>
  <c r="G133" i="40"/>
  <c r="I133" i="40"/>
  <c r="M5" i="40"/>
  <c r="N5" i="40"/>
  <c r="J5" i="40"/>
  <c r="F5" i="40"/>
  <c r="L123" i="39"/>
  <c r="I123" i="39"/>
  <c r="S5" i="39"/>
  <c r="R5" i="39"/>
  <c r="T5" i="39"/>
  <c r="M5" i="39"/>
  <c r="G5" i="39"/>
  <c r="Q5" i="37"/>
  <c r="J5" i="37"/>
  <c r="B3" i="37"/>
  <c r="B3" i="36"/>
  <c r="V29" i="35"/>
  <c r="I29" i="35"/>
  <c r="H29" i="35"/>
  <c r="AU7" i="35"/>
  <c r="AT7" i="35"/>
  <c r="D96" i="33"/>
  <c r="C95" i="33"/>
  <c r="K73" i="33"/>
  <c r="M29" i="33"/>
  <c r="K29" i="33"/>
  <c r="L8" i="33"/>
  <c r="H8" i="33"/>
  <c r="F96" i="31"/>
  <c r="M95" i="31"/>
  <c r="N96" i="31" s="1"/>
  <c r="L96" i="31"/>
  <c r="H96" i="31"/>
  <c r="D96" i="31"/>
  <c r="M73" i="31"/>
  <c r="N74" i="31" s="1"/>
  <c r="L74" i="31"/>
  <c r="J74" i="31"/>
  <c r="H74" i="31"/>
  <c r="F74" i="31"/>
  <c r="D74" i="31"/>
  <c r="L52" i="31"/>
  <c r="J52" i="31"/>
  <c r="H52" i="31"/>
  <c r="F52" i="31"/>
  <c r="D52" i="31"/>
  <c r="F30" i="31"/>
  <c r="H8" i="31"/>
  <c r="M51" i="31"/>
  <c r="N52" i="31" s="1"/>
  <c r="L8" i="31"/>
  <c r="F8" i="31"/>
  <c r="D8" i="31"/>
  <c r="H272" i="30"/>
  <c r="N272" i="30"/>
  <c r="L272" i="30"/>
  <c r="J272" i="30"/>
  <c r="F272" i="30"/>
  <c r="D272" i="30"/>
  <c r="B270" i="30"/>
  <c r="L250" i="30"/>
  <c r="N250" i="30"/>
  <c r="J250" i="30"/>
  <c r="H250" i="30"/>
  <c r="F250" i="30"/>
  <c r="D250" i="30"/>
  <c r="B248" i="30"/>
  <c r="L228" i="30"/>
  <c r="J228" i="30"/>
  <c r="H228" i="30"/>
  <c r="F228" i="30"/>
  <c r="D228" i="30"/>
  <c r="B226" i="30"/>
  <c r="N206" i="30"/>
  <c r="L206" i="30"/>
  <c r="J206" i="30"/>
  <c r="H206" i="30"/>
  <c r="F206" i="30"/>
  <c r="D206" i="30"/>
  <c r="B204" i="30"/>
  <c r="H184" i="30"/>
  <c r="N184" i="30"/>
  <c r="L184" i="30"/>
  <c r="J184" i="30"/>
  <c r="F184" i="30"/>
  <c r="D184" i="30"/>
  <c r="B182" i="30"/>
  <c r="N162" i="30"/>
  <c r="L162" i="30"/>
  <c r="J162" i="30"/>
  <c r="H162" i="30"/>
  <c r="F162" i="30"/>
  <c r="D162" i="30"/>
  <c r="B160" i="30"/>
  <c r="N140" i="30"/>
  <c r="L140" i="30"/>
  <c r="J140" i="30"/>
  <c r="H140" i="30"/>
  <c r="F140" i="30"/>
  <c r="D140" i="30"/>
  <c r="B138" i="30"/>
  <c r="N118" i="30"/>
  <c r="J118" i="30"/>
  <c r="H118" i="30"/>
  <c r="F118" i="30"/>
  <c r="D118" i="30"/>
  <c r="B116" i="30"/>
  <c r="N96" i="30"/>
  <c r="L96" i="30"/>
  <c r="J96" i="30"/>
  <c r="H96" i="30"/>
  <c r="F96" i="30"/>
  <c r="D96" i="30"/>
  <c r="N74" i="30"/>
  <c r="L74" i="30"/>
  <c r="H74" i="30"/>
  <c r="D74" i="30"/>
  <c r="L30" i="30"/>
  <c r="H30" i="30"/>
  <c r="D30" i="30"/>
  <c r="H8" i="30"/>
  <c r="L8" i="30"/>
  <c r="F8" i="30"/>
  <c r="D8" i="30"/>
  <c r="J6" i="28"/>
  <c r="B4" i="28"/>
  <c r="K6" i="27"/>
  <c r="J6" i="27"/>
  <c r="B3" i="27"/>
  <c r="B4" i="26"/>
  <c r="B252" i="24"/>
  <c r="B226" i="24"/>
  <c r="B204" i="24"/>
  <c r="B182" i="24"/>
  <c r="B160" i="24"/>
  <c r="K139" i="24"/>
  <c r="B138" i="24"/>
  <c r="K117" i="24"/>
  <c r="B116" i="24"/>
  <c r="M73" i="24"/>
  <c r="M29" i="24"/>
  <c r="M253" i="24"/>
  <c r="K7" i="24"/>
  <c r="K51" i="24" s="1"/>
  <c r="W7" i="22"/>
  <c r="L7" i="22"/>
  <c r="J7" i="22"/>
  <c r="B4" i="22"/>
  <c r="B5" i="21"/>
  <c r="F7" i="19"/>
  <c r="B4" i="19"/>
  <c r="Y6" i="18"/>
  <c r="Q6" i="18"/>
  <c r="J6" i="18"/>
  <c r="B3" i="18"/>
  <c r="W7" i="17"/>
  <c r="B4" i="17"/>
  <c r="U7" i="16"/>
  <c r="W7" i="16"/>
  <c r="J7" i="16"/>
  <c r="B4" i="16"/>
  <c r="Y7" i="15"/>
  <c r="X7" i="15"/>
  <c r="K7" i="15"/>
  <c r="I7" i="15"/>
  <c r="B4" i="15"/>
  <c r="B6" i="14"/>
  <c r="W6" i="13"/>
  <c r="V6" i="13"/>
  <c r="B3" i="13"/>
  <c r="U5" i="12"/>
  <c r="S5" i="12"/>
  <c r="K73" i="10"/>
  <c r="I73" i="10" s="1"/>
  <c r="N52" i="10"/>
  <c r="K29" i="10"/>
  <c r="M271" i="8"/>
  <c r="N272" i="8" s="1"/>
  <c r="B270" i="8"/>
  <c r="B248" i="8"/>
  <c r="B226" i="8"/>
  <c r="M205" i="8"/>
  <c r="N206" i="8" s="1"/>
  <c r="B204" i="8"/>
  <c r="B182" i="8"/>
  <c r="B160" i="8"/>
  <c r="M139" i="8"/>
  <c r="N140" i="8" s="1"/>
  <c r="B138" i="8"/>
  <c r="B116" i="8"/>
  <c r="L74" i="8"/>
  <c r="K73" i="8"/>
  <c r="M51" i="8"/>
  <c r="K7" i="8"/>
  <c r="S6" i="6"/>
  <c r="B3" i="6"/>
  <c r="L6" i="5"/>
  <c r="K6" i="5"/>
  <c r="I6" i="5"/>
  <c r="B3" i="5"/>
  <c r="K152" i="3"/>
  <c r="J152" i="3"/>
  <c r="L152" i="3"/>
  <c r="L6" i="3"/>
  <c r="L31" i="2"/>
  <c r="K31" i="2"/>
  <c r="K6" i="2"/>
  <c r="J6" i="2"/>
  <c r="B39" i="1"/>
  <c r="B38" i="1"/>
  <c r="B37" i="1"/>
  <c r="M2" i="1"/>
  <c r="J60" i="31"/>
  <c r="J57" i="31"/>
  <c r="J54" i="31"/>
  <c r="L18" i="31"/>
  <c r="L15" i="31"/>
  <c r="L12" i="31"/>
  <c r="L9" i="31"/>
  <c r="F276" i="30"/>
  <c r="L274" i="30"/>
  <c r="F273" i="30"/>
  <c r="J241" i="30"/>
  <c r="L239" i="30"/>
  <c r="J238" i="30"/>
  <c r="J237" i="30"/>
  <c r="J236" i="30"/>
  <c r="J235" i="30"/>
  <c r="J234" i="30"/>
  <c r="J233" i="30"/>
  <c r="J232" i="30"/>
  <c r="J231" i="30"/>
  <c r="J230" i="30"/>
  <c r="J229" i="30"/>
  <c r="H208" i="30"/>
  <c r="F207" i="30"/>
  <c r="L153" i="30"/>
  <c r="H152" i="30"/>
  <c r="J151" i="30"/>
  <c r="F150" i="30"/>
  <c r="H148" i="30"/>
  <c r="F147" i="30"/>
  <c r="H145" i="30"/>
  <c r="F144" i="30"/>
  <c r="H142" i="30"/>
  <c r="F141" i="30"/>
  <c r="J64" i="33"/>
  <c r="F84" i="33"/>
  <c r="L21" i="31"/>
  <c r="F18" i="31"/>
  <c r="F15" i="31"/>
  <c r="F12" i="31"/>
  <c r="F9" i="31"/>
  <c r="J239" i="30"/>
  <c r="H238" i="30"/>
  <c r="H237" i="30"/>
  <c r="H236" i="30"/>
  <c r="H235" i="30"/>
  <c r="H234" i="30"/>
  <c r="H233" i="30"/>
  <c r="H232" i="30"/>
  <c r="H231" i="30"/>
  <c r="H230" i="30"/>
  <c r="H229" i="30"/>
  <c r="F219" i="30"/>
  <c r="L216" i="30"/>
  <c r="L215" i="30"/>
  <c r="L214" i="30"/>
  <c r="L213" i="30"/>
  <c r="L212" i="30"/>
  <c r="L211" i="30"/>
  <c r="L210" i="30"/>
  <c r="L209" i="30"/>
  <c r="N208" i="30"/>
  <c r="L207" i="30"/>
  <c r="F152" i="30"/>
  <c r="L150" i="30"/>
  <c r="J149" i="30"/>
  <c r="N148" i="30"/>
  <c r="L147" i="30"/>
  <c r="J146" i="30"/>
  <c r="N145" i="30"/>
  <c r="L144" i="30"/>
  <c r="J143" i="30"/>
  <c r="N142" i="30"/>
  <c r="L141" i="30"/>
  <c r="J109" i="30"/>
  <c r="H108" i="30"/>
  <c r="L107" i="30"/>
  <c r="F107" i="30"/>
  <c r="J106" i="30"/>
  <c r="J105" i="30"/>
  <c r="J104" i="30"/>
  <c r="J103" i="30"/>
  <c r="J102" i="30"/>
  <c r="J101" i="30"/>
  <c r="J100" i="30"/>
  <c r="J99" i="30"/>
  <c r="J98" i="30"/>
  <c r="J97" i="30"/>
  <c r="H21" i="30"/>
  <c r="L20" i="30"/>
  <c r="F20" i="30"/>
  <c r="J19" i="30"/>
  <c r="H18" i="30"/>
  <c r="N17" i="30"/>
  <c r="H17" i="30"/>
  <c r="N16" i="30"/>
  <c r="H16" i="30"/>
  <c r="N15" i="30"/>
  <c r="H15" i="30"/>
  <c r="N14" i="30"/>
  <c r="H14" i="30"/>
  <c r="N13" i="30"/>
  <c r="H13" i="30"/>
  <c r="N12" i="30"/>
  <c r="H12" i="30"/>
  <c r="N11" i="30"/>
  <c r="H11" i="30"/>
  <c r="N10" i="30"/>
  <c r="L78" i="33"/>
  <c r="J65" i="31"/>
  <c r="H85" i="31"/>
  <c r="J20" i="31"/>
  <c r="F17" i="31"/>
  <c r="F14" i="31"/>
  <c r="F11" i="31"/>
  <c r="F239" i="30"/>
  <c r="H209" i="30"/>
  <c r="L208" i="30"/>
  <c r="J207" i="30"/>
  <c r="H153" i="30"/>
  <c r="J150" i="30"/>
  <c r="N149" i="30"/>
  <c r="L148" i="30"/>
  <c r="J147" i="30"/>
  <c r="N146" i="30"/>
  <c r="L145" i="30"/>
  <c r="J144" i="30"/>
  <c r="N143" i="30"/>
  <c r="L142" i="30"/>
  <c r="J141" i="30"/>
  <c r="F126" i="30"/>
  <c r="J125" i="30"/>
  <c r="H124" i="30"/>
  <c r="F123" i="30"/>
  <c r="L122" i="30"/>
  <c r="F122" i="30"/>
  <c r="L121" i="30"/>
  <c r="F121" i="30"/>
  <c r="L120" i="30"/>
  <c r="F120" i="30"/>
  <c r="L119" i="30"/>
  <c r="F119" i="30"/>
  <c r="H109" i="30"/>
  <c r="L108" i="30"/>
  <c r="F108" i="30"/>
  <c r="J107" i="30"/>
  <c r="H106" i="30"/>
  <c r="N105" i="30"/>
  <c r="H105" i="30"/>
  <c r="N104" i="30"/>
  <c r="H104" i="30"/>
  <c r="N103" i="30"/>
  <c r="H103" i="30"/>
  <c r="N102" i="30"/>
  <c r="H102" i="30"/>
  <c r="N101" i="30"/>
  <c r="H101" i="30"/>
  <c r="N100" i="30"/>
  <c r="H100" i="30"/>
  <c r="N99" i="30"/>
  <c r="H99" i="30"/>
  <c r="N98" i="30"/>
  <c r="H98" i="30"/>
  <c r="N97" i="30"/>
  <c r="H97" i="30"/>
  <c r="L109" i="31"/>
  <c r="L104" i="31"/>
  <c r="J61" i="31"/>
  <c r="J58" i="31"/>
  <c r="J55" i="31"/>
  <c r="L16" i="31"/>
  <c r="L13" i="31"/>
  <c r="L10" i="31"/>
  <c r="L276" i="30"/>
  <c r="F275" i="30"/>
  <c r="L273" i="30"/>
  <c r="H240" i="30"/>
  <c r="N237" i="30"/>
  <c r="N236" i="30"/>
  <c r="N235" i="30"/>
  <c r="N234" i="30"/>
  <c r="N233" i="30"/>
  <c r="N232" i="30"/>
  <c r="N231" i="30"/>
  <c r="N230" i="30"/>
  <c r="N229" i="30"/>
  <c r="L219" i="30"/>
  <c r="J218" i="30"/>
  <c r="H217" i="30"/>
  <c r="F216" i="30"/>
  <c r="F215" i="30"/>
  <c r="F214" i="30"/>
  <c r="F213" i="30"/>
  <c r="F212" i="30"/>
  <c r="F211" i="30"/>
  <c r="F210" i="30"/>
  <c r="H207" i="30"/>
  <c r="J152" i="30"/>
  <c r="F151" i="30"/>
  <c r="H150" i="30"/>
  <c r="F149" i="30"/>
  <c r="H147" i="30"/>
  <c r="F146" i="30"/>
  <c r="H144" i="30"/>
  <c r="F143" i="30"/>
  <c r="H141" i="30"/>
  <c r="J43" i="30"/>
  <c r="H42" i="30"/>
  <c r="L41" i="30"/>
  <c r="F41" i="30"/>
  <c r="J40" i="30"/>
  <c r="J39" i="30"/>
  <c r="J38" i="30"/>
  <c r="J37" i="30"/>
  <c r="J36" i="30"/>
  <c r="J35" i="30"/>
  <c r="J34" i="30"/>
  <c r="J33" i="30"/>
  <c r="J32" i="30"/>
  <c r="J31" i="30"/>
  <c r="F10" i="33"/>
  <c r="H64" i="31"/>
  <c r="H19" i="31"/>
  <c r="F16" i="31"/>
  <c r="F13" i="31"/>
  <c r="F10" i="31"/>
  <c r="J219" i="30"/>
  <c r="H218" i="30"/>
  <c r="F217" i="30"/>
  <c r="F209" i="30"/>
  <c r="J208" i="30"/>
  <c r="N207" i="30"/>
  <c r="F153" i="30"/>
  <c r="L151" i="30"/>
  <c r="L149" i="30"/>
  <c r="J148" i="30"/>
  <c r="N147" i="30"/>
  <c r="L146" i="30"/>
  <c r="J145" i="30"/>
  <c r="N144" i="30"/>
  <c r="L143" i="30"/>
  <c r="J142" i="30"/>
  <c r="N141" i="30"/>
  <c r="L109" i="30"/>
  <c r="F109" i="30"/>
  <c r="J108" i="30"/>
  <c r="H107" i="30"/>
  <c r="L106" i="30"/>
  <c r="F106" i="30"/>
  <c r="L105" i="30"/>
  <c r="F105" i="30"/>
  <c r="L104" i="30"/>
  <c r="F104" i="30"/>
  <c r="L103" i="30"/>
  <c r="F103" i="30"/>
  <c r="L102" i="30"/>
  <c r="F102" i="30"/>
  <c r="L101" i="30"/>
  <c r="F101" i="30"/>
  <c r="L100" i="30"/>
  <c r="F100" i="30"/>
  <c r="L99" i="30"/>
  <c r="F99" i="30"/>
  <c r="L98" i="30"/>
  <c r="F98" i="30"/>
  <c r="L97" i="30"/>
  <c r="F97" i="30"/>
  <c r="N61" i="30"/>
  <c r="N60" i="30"/>
  <c r="N59" i="30"/>
  <c r="N58" i="30"/>
  <c r="N57" i="30"/>
  <c r="N56" i="30"/>
  <c r="N55" i="30"/>
  <c r="N54" i="30"/>
  <c r="N53" i="30"/>
  <c r="H53" i="30"/>
  <c r="J21" i="30"/>
  <c r="H20" i="30"/>
  <c r="L19" i="30"/>
  <c r="F19" i="30"/>
  <c r="J18" i="30"/>
  <c r="J17" i="30"/>
  <c r="J16" i="30"/>
  <c r="J15" i="30"/>
  <c r="J14" i="30"/>
  <c r="J13" i="30"/>
  <c r="J12" i="30"/>
  <c r="L101" i="31"/>
  <c r="J86" i="31"/>
  <c r="L17" i="31"/>
  <c r="H255" i="30"/>
  <c r="J214" i="30"/>
  <c r="L152" i="30"/>
  <c r="F145" i="30"/>
  <c r="F130" i="30"/>
  <c r="L84" i="30"/>
  <c r="L81" i="30"/>
  <c r="L78" i="30"/>
  <c r="L77" i="30"/>
  <c r="L76" i="30"/>
  <c r="L75" i="30"/>
  <c r="H63" i="30"/>
  <c r="J11" i="30"/>
  <c r="H106" i="33"/>
  <c r="F97" i="31"/>
  <c r="L14" i="31"/>
  <c r="H263" i="30"/>
  <c r="N253" i="30"/>
  <c r="J213" i="30"/>
  <c r="F208" i="30"/>
  <c r="F148" i="30"/>
  <c r="L125" i="30"/>
  <c r="H86" i="30"/>
  <c r="H43" i="30"/>
  <c r="F42" i="30"/>
  <c r="N39" i="30"/>
  <c r="N38" i="30"/>
  <c r="N37" i="30"/>
  <c r="N36" i="30"/>
  <c r="N35" i="30"/>
  <c r="N34" i="30"/>
  <c r="N33" i="30"/>
  <c r="N32" i="30"/>
  <c r="N31" i="30"/>
  <c r="L21" i="30"/>
  <c r="J20" i="30"/>
  <c r="H19" i="30"/>
  <c r="F18" i="30"/>
  <c r="F17" i="30"/>
  <c r="F16" i="30"/>
  <c r="F15" i="30"/>
  <c r="F14" i="30"/>
  <c r="F13" i="30"/>
  <c r="F12" i="30"/>
  <c r="L10" i="30"/>
  <c r="F10" i="30"/>
  <c r="L9" i="30"/>
  <c r="J62" i="31"/>
  <c r="L11" i="31"/>
  <c r="L275" i="30"/>
  <c r="J261" i="30"/>
  <c r="H252" i="30"/>
  <c r="J212" i="30"/>
  <c r="H151" i="30"/>
  <c r="L128" i="30"/>
  <c r="L87" i="30"/>
  <c r="L82" i="30"/>
  <c r="L79" i="30"/>
  <c r="L63" i="30"/>
  <c r="F43" i="30"/>
  <c r="L40" i="30"/>
  <c r="L39" i="30"/>
  <c r="L38" i="30"/>
  <c r="L37" i="30"/>
  <c r="L36" i="30"/>
  <c r="L35" i="30"/>
  <c r="L34" i="30"/>
  <c r="L33" i="30"/>
  <c r="L32" i="30"/>
  <c r="L31" i="30"/>
  <c r="H36" i="33"/>
  <c r="J59" i="31"/>
  <c r="F274" i="30"/>
  <c r="N259" i="30"/>
  <c r="L217" i="30"/>
  <c r="J211" i="30"/>
  <c r="L191" i="30"/>
  <c r="H143" i="30"/>
  <c r="L131" i="30"/>
  <c r="L85" i="30"/>
  <c r="F78" i="30"/>
  <c r="F77" i="30"/>
  <c r="F76" i="30"/>
  <c r="F75" i="30"/>
  <c r="N83" i="30"/>
  <c r="F11" i="30"/>
  <c r="J10" i="30"/>
  <c r="J9" i="30"/>
  <c r="J84" i="31"/>
  <c r="J56" i="31"/>
  <c r="H258" i="30"/>
  <c r="L262" i="30"/>
  <c r="J216" i="30"/>
  <c r="J210" i="30"/>
  <c r="H146" i="30"/>
  <c r="J131" i="30"/>
  <c r="N123" i="30"/>
  <c r="H85" i="30"/>
  <c r="L83" i="30"/>
  <c r="L80" i="30"/>
  <c r="F79" i="30"/>
  <c r="L65" i="30"/>
  <c r="L42" i="30"/>
  <c r="J41" i="30"/>
  <c r="H40" i="30"/>
  <c r="H39" i="30"/>
  <c r="H38" i="30"/>
  <c r="H37" i="30"/>
  <c r="H36" i="30"/>
  <c r="H35" i="30"/>
  <c r="H34" i="30"/>
  <c r="H33" i="30"/>
  <c r="H32" i="30"/>
  <c r="H31" i="30"/>
  <c r="F21" i="30"/>
  <c r="L18" i="30"/>
  <c r="L17" i="30"/>
  <c r="L16" i="30"/>
  <c r="L15" i="30"/>
  <c r="L14" i="30"/>
  <c r="L13" i="30"/>
  <c r="F21" i="31"/>
  <c r="J153" i="30"/>
  <c r="H64" i="30"/>
  <c r="F38" i="30"/>
  <c r="F32" i="30"/>
  <c r="L12" i="30"/>
  <c r="F9" i="30"/>
  <c r="N256" i="30"/>
  <c r="H149" i="30"/>
  <c r="N126" i="30"/>
  <c r="F85" i="30"/>
  <c r="F63" i="30"/>
  <c r="L43" i="30"/>
  <c r="F37" i="30"/>
  <c r="F31" i="30"/>
  <c r="H10" i="30"/>
  <c r="J42" i="30"/>
  <c r="F36" i="30"/>
  <c r="J215" i="30"/>
  <c r="N186" i="30"/>
  <c r="N164" i="30"/>
  <c r="F142" i="30"/>
  <c r="H41" i="30"/>
  <c r="F35" i="30"/>
  <c r="L11" i="30"/>
  <c r="N9" i="30"/>
  <c r="J53" i="31"/>
  <c r="J209" i="30"/>
  <c r="J80" i="30"/>
  <c r="F84" i="30"/>
  <c r="F40" i="30"/>
  <c r="F34" i="30"/>
  <c r="J65" i="30"/>
  <c r="F39" i="30"/>
  <c r="H9" i="30"/>
  <c r="H87" i="25"/>
  <c r="F86" i="25"/>
  <c r="J85" i="25"/>
  <c r="H84" i="25"/>
  <c r="H83" i="25"/>
  <c r="H82" i="25"/>
  <c r="H81" i="25"/>
  <c r="H80" i="25"/>
  <c r="H79" i="25"/>
  <c r="H78" i="25"/>
  <c r="H77" i="25"/>
  <c r="H76" i="25"/>
  <c r="H75" i="25"/>
  <c r="G146" i="28"/>
  <c r="D104" i="28"/>
  <c r="H65" i="25"/>
  <c r="F64" i="25"/>
  <c r="J63" i="25"/>
  <c r="H62" i="25"/>
  <c r="H61" i="25"/>
  <c r="H60" i="25"/>
  <c r="H59" i="25"/>
  <c r="H58" i="25"/>
  <c r="H57" i="25"/>
  <c r="H56" i="25"/>
  <c r="H55" i="25"/>
  <c r="H54" i="25"/>
  <c r="F62" i="28"/>
  <c r="E48" i="28"/>
  <c r="C20" i="28"/>
  <c r="F87" i="25"/>
  <c r="J86" i="25"/>
  <c r="H85" i="25"/>
  <c r="F84" i="25"/>
  <c r="F83" i="25"/>
  <c r="F82" i="25"/>
  <c r="F81" i="25"/>
  <c r="F80" i="25"/>
  <c r="F79" i="25"/>
  <c r="F78" i="25"/>
  <c r="F77" i="25"/>
  <c r="F76" i="25"/>
  <c r="F75" i="25"/>
  <c r="E118" i="28"/>
  <c r="E20" i="26"/>
  <c r="F65" i="25"/>
  <c r="J64" i="25"/>
  <c r="H63" i="25"/>
  <c r="F62" i="25"/>
  <c r="F61" i="25"/>
  <c r="F60" i="25"/>
  <c r="D76" i="26"/>
  <c r="C90" i="28"/>
  <c r="E118" i="27"/>
  <c r="H86" i="25"/>
  <c r="J84" i="25"/>
  <c r="J81" i="25"/>
  <c r="J78" i="25"/>
  <c r="J75" i="25"/>
  <c r="J62" i="25"/>
  <c r="J61" i="25"/>
  <c r="J60" i="25"/>
  <c r="F53" i="25"/>
  <c r="H21" i="25"/>
  <c r="L20" i="25"/>
  <c r="F20" i="25"/>
  <c r="J19" i="25"/>
  <c r="H18" i="25"/>
  <c r="N17" i="25"/>
  <c r="H17" i="25"/>
  <c r="N16" i="25"/>
  <c r="H16" i="25"/>
  <c r="N15" i="25"/>
  <c r="H15" i="25"/>
  <c r="N14" i="25"/>
  <c r="H14" i="25"/>
  <c r="N13" i="25"/>
  <c r="H13" i="25"/>
  <c r="N12" i="25"/>
  <c r="H12" i="25"/>
  <c r="N11" i="25"/>
  <c r="H11" i="25"/>
  <c r="N10" i="25"/>
  <c r="H10" i="25"/>
  <c r="N9" i="25"/>
  <c r="H9" i="25"/>
  <c r="H43" i="24"/>
  <c r="L42" i="24"/>
  <c r="J41" i="24"/>
  <c r="H40" i="24"/>
  <c r="N39" i="24"/>
  <c r="H39" i="24"/>
  <c r="N38" i="24"/>
  <c r="H38" i="24"/>
  <c r="N37" i="24"/>
  <c r="H37" i="24"/>
  <c r="N36" i="24"/>
  <c r="H36" i="24"/>
  <c r="N35" i="24"/>
  <c r="H35" i="24"/>
  <c r="N34" i="24"/>
  <c r="H34" i="24"/>
  <c r="N33" i="24"/>
  <c r="H33" i="24"/>
  <c r="N32" i="24"/>
  <c r="H32" i="24"/>
  <c r="N31" i="24"/>
  <c r="H31" i="24"/>
  <c r="E62" i="27"/>
  <c r="C160" i="26"/>
  <c r="C104" i="26"/>
  <c r="J59" i="25"/>
  <c r="F57" i="25"/>
  <c r="J56" i="25"/>
  <c r="F54" i="25"/>
  <c r="F43" i="25"/>
  <c r="J42" i="25"/>
  <c r="H41" i="25"/>
  <c r="F40" i="25"/>
  <c r="F39" i="25"/>
  <c r="F38" i="25"/>
  <c r="F37" i="25"/>
  <c r="F36" i="25"/>
  <c r="F35" i="25"/>
  <c r="F34" i="25"/>
  <c r="F33" i="25"/>
  <c r="F32" i="25"/>
  <c r="F31" i="25"/>
  <c r="H267" i="24"/>
  <c r="L266" i="24"/>
  <c r="J265" i="24"/>
  <c r="H264" i="24"/>
  <c r="N263" i="24"/>
  <c r="H263" i="24"/>
  <c r="N262" i="24"/>
  <c r="H262" i="24"/>
  <c r="N261" i="24"/>
  <c r="H261" i="24"/>
  <c r="N260" i="24"/>
  <c r="H260" i="24"/>
  <c r="N259" i="24"/>
  <c r="H259" i="24"/>
  <c r="N258" i="24"/>
  <c r="H258" i="24"/>
  <c r="N257" i="24"/>
  <c r="H257" i="24"/>
  <c r="N256" i="24"/>
  <c r="H256" i="24"/>
  <c r="N255" i="24"/>
  <c r="H255" i="24"/>
  <c r="J241" i="24"/>
  <c r="H240" i="24"/>
  <c r="L239" i="24"/>
  <c r="J238" i="24"/>
  <c r="J237" i="24"/>
  <c r="J236" i="24"/>
  <c r="J235" i="24"/>
  <c r="J234" i="24"/>
  <c r="J233" i="24"/>
  <c r="J232" i="24"/>
  <c r="J231" i="24"/>
  <c r="J230" i="24"/>
  <c r="J229" i="24"/>
  <c r="L219" i="24"/>
  <c r="J218" i="24"/>
  <c r="H217" i="24"/>
  <c r="L216" i="24"/>
  <c r="L215" i="24"/>
  <c r="L214" i="24"/>
  <c r="L213" i="24"/>
  <c r="L212" i="24"/>
  <c r="L211" i="24"/>
  <c r="L210" i="24"/>
  <c r="L209" i="24"/>
  <c r="L208" i="24"/>
  <c r="L207" i="24"/>
  <c r="H197" i="24"/>
  <c r="L196" i="24"/>
  <c r="J195" i="24"/>
  <c r="H194" i="24"/>
  <c r="N193" i="24"/>
  <c r="H193" i="24"/>
  <c r="N192" i="24"/>
  <c r="H192" i="24"/>
  <c r="N191" i="24"/>
  <c r="H191" i="24"/>
  <c r="N190" i="24"/>
  <c r="H190" i="24"/>
  <c r="N189" i="24"/>
  <c r="H189" i="24"/>
  <c r="N188" i="24"/>
  <c r="H188" i="24"/>
  <c r="N187" i="24"/>
  <c r="H187" i="24"/>
  <c r="N186" i="24"/>
  <c r="H186" i="24"/>
  <c r="N185" i="24"/>
  <c r="H185" i="24"/>
  <c r="J175" i="24"/>
  <c r="H174" i="24"/>
  <c r="L173" i="24"/>
  <c r="J172" i="24"/>
  <c r="J171" i="24"/>
  <c r="J170" i="24"/>
  <c r="J169" i="24"/>
  <c r="J168" i="24"/>
  <c r="J167" i="24"/>
  <c r="J166" i="24"/>
  <c r="J165" i="24"/>
  <c r="J164" i="24"/>
  <c r="J163" i="24"/>
  <c r="L153" i="24"/>
  <c r="J152" i="24"/>
  <c r="H151" i="24"/>
  <c r="L150" i="24"/>
  <c r="L149" i="24"/>
  <c r="L148" i="24"/>
  <c r="L147" i="24"/>
  <c r="L146" i="24"/>
  <c r="L145" i="24"/>
  <c r="L144" i="24"/>
  <c r="L143" i="24"/>
  <c r="L142" i="24"/>
  <c r="L141" i="24"/>
  <c r="J87" i="25"/>
  <c r="J82" i="25"/>
  <c r="J79" i="25"/>
  <c r="J76" i="25"/>
  <c r="J53" i="25"/>
  <c r="L21" i="25"/>
  <c r="F21" i="25"/>
  <c r="J20" i="25"/>
  <c r="H19" i="25"/>
  <c r="L18" i="25"/>
  <c r="F18" i="25"/>
  <c r="L17" i="25"/>
  <c r="F17" i="25"/>
  <c r="L16" i="25"/>
  <c r="F16" i="25"/>
  <c r="L15" i="25"/>
  <c r="F15" i="25"/>
  <c r="L14" i="25"/>
  <c r="F14" i="25"/>
  <c r="L13" i="25"/>
  <c r="F13" i="25"/>
  <c r="L12" i="25"/>
  <c r="F12" i="25"/>
  <c r="L11" i="25"/>
  <c r="F11" i="25"/>
  <c r="L10" i="25"/>
  <c r="F10" i="25"/>
  <c r="L9" i="25"/>
  <c r="F9" i="25"/>
  <c r="L43" i="24"/>
  <c r="J42" i="24"/>
  <c r="H41" i="24"/>
  <c r="L40" i="24"/>
  <c r="L39" i="24"/>
  <c r="L38" i="24"/>
  <c r="L37" i="24"/>
  <c r="L36" i="24"/>
  <c r="L35" i="24"/>
  <c r="L34" i="24"/>
  <c r="L33" i="24"/>
  <c r="L32" i="24"/>
  <c r="L31" i="24"/>
  <c r="D48" i="26"/>
  <c r="D20" i="26"/>
  <c r="J65" i="25"/>
  <c r="H64" i="25"/>
  <c r="F63" i="25"/>
  <c r="F59" i="25"/>
  <c r="J58" i="25"/>
  <c r="F56" i="25"/>
  <c r="J55" i="25"/>
  <c r="J43" i="25"/>
  <c r="H42" i="25"/>
  <c r="F41" i="25"/>
  <c r="J40" i="25"/>
  <c r="J39" i="25"/>
  <c r="J38" i="25"/>
  <c r="J37" i="25"/>
  <c r="J36" i="25"/>
  <c r="J35" i="25"/>
  <c r="J34" i="25"/>
  <c r="J33" i="25"/>
  <c r="J32" i="25"/>
  <c r="J31" i="25"/>
  <c r="L267" i="24"/>
  <c r="J266" i="24"/>
  <c r="H265" i="24"/>
  <c r="L264" i="24"/>
  <c r="L263" i="24"/>
  <c r="L262" i="24"/>
  <c r="L261" i="24"/>
  <c r="L260" i="24"/>
  <c r="L259" i="24"/>
  <c r="L258" i="24"/>
  <c r="L257" i="24"/>
  <c r="L256" i="24"/>
  <c r="L255" i="24"/>
  <c r="H241" i="24"/>
  <c r="L240" i="24"/>
  <c r="J239" i="24"/>
  <c r="H238" i="24"/>
  <c r="N237" i="24"/>
  <c r="H237" i="24"/>
  <c r="N236" i="24"/>
  <c r="H236" i="24"/>
  <c r="N235" i="24"/>
  <c r="H235" i="24"/>
  <c r="N234" i="24"/>
  <c r="H234" i="24"/>
  <c r="N233" i="24"/>
  <c r="H233" i="24"/>
  <c r="N232" i="24"/>
  <c r="H232" i="24"/>
  <c r="N231" i="24"/>
  <c r="H231" i="24"/>
  <c r="N230" i="24"/>
  <c r="H230" i="24"/>
  <c r="N229" i="24"/>
  <c r="H229" i="24"/>
  <c r="J219" i="24"/>
  <c r="H218" i="24"/>
  <c r="L217" i="24"/>
  <c r="J216" i="24"/>
  <c r="J215" i="24"/>
  <c r="J214" i="24"/>
  <c r="J213" i="24"/>
  <c r="J212" i="24"/>
  <c r="J211" i="24"/>
  <c r="J210" i="24"/>
  <c r="J209" i="24"/>
  <c r="J208" i="24"/>
  <c r="J207" i="24"/>
  <c r="L197" i="24"/>
  <c r="J196" i="24"/>
  <c r="H195" i="24"/>
  <c r="L194" i="24"/>
  <c r="L193" i="24"/>
  <c r="L192" i="24"/>
  <c r="L191" i="24"/>
  <c r="L190" i="24"/>
  <c r="L189" i="24"/>
  <c r="L188" i="24"/>
  <c r="L187" i="24"/>
  <c r="L186" i="24"/>
  <c r="L185" i="24"/>
  <c r="H175" i="24"/>
  <c r="L174" i="24"/>
  <c r="J173" i="24"/>
  <c r="H172" i="24"/>
  <c r="N171" i="24"/>
  <c r="H171" i="24"/>
  <c r="N170" i="24"/>
  <c r="H170" i="24"/>
  <c r="N169" i="24"/>
  <c r="H169" i="24"/>
  <c r="N168" i="24"/>
  <c r="H168" i="24"/>
  <c r="N167" i="24"/>
  <c r="H167" i="24"/>
  <c r="N166" i="24"/>
  <c r="H166" i="24"/>
  <c r="N165" i="24"/>
  <c r="H165" i="24"/>
  <c r="N164" i="24"/>
  <c r="H164" i="24"/>
  <c r="N163" i="24"/>
  <c r="H163" i="24"/>
  <c r="J153" i="24"/>
  <c r="H152" i="24"/>
  <c r="L151" i="24"/>
  <c r="J150" i="24"/>
  <c r="J149" i="24"/>
  <c r="J148" i="24"/>
  <c r="J147" i="24"/>
  <c r="J146" i="24"/>
  <c r="J145" i="24"/>
  <c r="J144" i="24"/>
  <c r="J143" i="24"/>
  <c r="J142" i="24"/>
  <c r="J141" i="24"/>
  <c r="L131" i="24"/>
  <c r="J130" i="24"/>
  <c r="H129" i="24"/>
  <c r="F132" i="28"/>
  <c r="C132" i="26"/>
  <c r="C76" i="26"/>
  <c r="C48" i="26"/>
  <c r="C20" i="26"/>
  <c r="F85" i="25"/>
  <c r="J83" i="25"/>
  <c r="J80" i="25"/>
  <c r="J77" i="25"/>
  <c r="H53" i="25"/>
  <c r="J21" i="25"/>
  <c r="H20" i="25"/>
  <c r="L19" i="25"/>
  <c r="F19" i="25"/>
  <c r="J18" i="25"/>
  <c r="J17" i="25"/>
  <c r="J16" i="25"/>
  <c r="J15" i="25"/>
  <c r="J14" i="25"/>
  <c r="J13" i="25"/>
  <c r="J12" i="25"/>
  <c r="J11" i="25"/>
  <c r="J10" i="25"/>
  <c r="J9" i="25"/>
  <c r="J43" i="24"/>
  <c r="H42" i="24"/>
  <c r="L41" i="24"/>
  <c r="J40" i="24"/>
  <c r="J39" i="24"/>
  <c r="J38" i="24"/>
  <c r="J37" i="24"/>
  <c r="J36" i="24"/>
  <c r="J35" i="24"/>
  <c r="J34" i="24"/>
  <c r="J33" i="24"/>
  <c r="J32" i="24"/>
  <c r="J31" i="24"/>
  <c r="J57" i="25"/>
  <c r="H39" i="25"/>
  <c r="H36" i="25"/>
  <c r="H33" i="25"/>
  <c r="J267" i="24"/>
  <c r="J240" i="24"/>
  <c r="N213" i="24"/>
  <c r="N210" i="24"/>
  <c r="N207" i="24"/>
  <c r="H196" i="24"/>
  <c r="H173" i="24"/>
  <c r="H153" i="24"/>
  <c r="N149" i="24"/>
  <c r="N146" i="24"/>
  <c r="N143" i="24"/>
  <c r="H130" i="24"/>
  <c r="L128" i="24"/>
  <c r="L127" i="24"/>
  <c r="L126" i="24"/>
  <c r="L125" i="24"/>
  <c r="L124" i="24"/>
  <c r="L123" i="24"/>
  <c r="L122" i="24"/>
  <c r="L121" i="24"/>
  <c r="L120" i="24"/>
  <c r="L119" i="24"/>
  <c r="J109" i="24"/>
  <c r="H108" i="24"/>
  <c r="L20" i="24"/>
  <c r="J19" i="24"/>
  <c r="H18" i="24"/>
  <c r="H17" i="24"/>
  <c r="H16" i="24"/>
  <c r="H15" i="24"/>
  <c r="H14" i="24"/>
  <c r="H13" i="24"/>
  <c r="H12" i="24"/>
  <c r="H11" i="24"/>
  <c r="H10" i="24"/>
  <c r="H9" i="24"/>
  <c r="F42" i="25"/>
  <c r="J263" i="24"/>
  <c r="J260" i="24"/>
  <c r="J257" i="24"/>
  <c r="L236" i="24"/>
  <c r="L233" i="24"/>
  <c r="L230" i="24"/>
  <c r="H216" i="24"/>
  <c r="H213" i="24"/>
  <c r="H210" i="24"/>
  <c r="H207" i="24"/>
  <c r="L195" i="24"/>
  <c r="J192" i="24"/>
  <c r="J189" i="24"/>
  <c r="J186" i="24"/>
  <c r="L172" i="24"/>
  <c r="L169" i="24"/>
  <c r="L166" i="24"/>
  <c r="L163" i="24"/>
  <c r="L152" i="24"/>
  <c r="H149" i="24"/>
  <c r="H146" i="24"/>
  <c r="H143" i="24"/>
  <c r="J128" i="24"/>
  <c r="J127" i="24"/>
  <c r="J126" i="24"/>
  <c r="J125" i="24"/>
  <c r="J124" i="24"/>
  <c r="J123" i="24"/>
  <c r="J122" i="24"/>
  <c r="J121" i="24"/>
  <c r="J120" i="24"/>
  <c r="J119" i="24"/>
  <c r="H109" i="24"/>
  <c r="N105" i="24"/>
  <c r="N104" i="24"/>
  <c r="N103" i="24"/>
  <c r="N102" i="24"/>
  <c r="N101" i="24"/>
  <c r="N100" i="24"/>
  <c r="N99" i="24"/>
  <c r="N98" i="24"/>
  <c r="N97" i="24"/>
  <c r="L21" i="24"/>
  <c r="J20" i="24"/>
  <c r="H19" i="24"/>
  <c r="F91" i="22"/>
  <c r="D120" i="21"/>
  <c r="J41" i="25"/>
  <c r="H38" i="25"/>
  <c r="H35" i="25"/>
  <c r="H32" i="25"/>
  <c r="H266" i="24"/>
  <c r="H239" i="24"/>
  <c r="H219" i="24"/>
  <c r="N215" i="24"/>
  <c r="N212" i="24"/>
  <c r="N209" i="24"/>
  <c r="L175" i="24"/>
  <c r="N148" i="24"/>
  <c r="N145" i="24"/>
  <c r="N142" i="24"/>
  <c r="J131" i="24"/>
  <c r="L129" i="24"/>
  <c r="H128" i="24"/>
  <c r="H127" i="24"/>
  <c r="H126" i="24"/>
  <c r="H125" i="24"/>
  <c r="H124" i="24"/>
  <c r="H123" i="24"/>
  <c r="H122" i="24"/>
  <c r="H121" i="24"/>
  <c r="H120" i="24"/>
  <c r="H119" i="24"/>
  <c r="L106" i="24"/>
  <c r="L105" i="24"/>
  <c r="L104" i="24"/>
  <c r="L103" i="24"/>
  <c r="L102" i="24"/>
  <c r="L101" i="24"/>
  <c r="L100" i="24"/>
  <c r="L99" i="24"/>
  <c r="L98" i="24"/>
  <c r="L97" i="24"/>
  <c r="J21" i="24"/>
  <c r="H20" i="24"/>
  <c r="F118" i="26"/>
  <c r="F55" i="25"/>
  <c r="L265" i="24"/>
  <c r="J262" i="24"/>
  <c r="J259" i="24"/>
  <c r="J256" i="24"/>
  <c r="L238" i="24"/>
  <c r="L235" i="24"/>
  <c r="L232" i="24"/>
  <c r="L229" i="24"/>
  <c r="L218" i="24"/>
  <c r="H215" i="24"/>
  <c r="H212" i="24"/>
  <c r="H209" i="24"/>
  <c r="J194" i="24"/>
  <c r="J191" i="24"/>
  <c r="J188" i="24"/>
  <c r="J185" i="24"/>
  <c r="L171" i="24"/>
  <c r="L168" i="24"/>
  <c r="L165" i="24"/>
  <c r="J151" i="24"/>
  <c r="H148" i="24"/>
  <c r="H145" i="24"/>
  <c r="H142" i="24"/>
  <c r="H131" i="24"/>
  <c r="J129" i="24"/>
  <c r="L107" i="24"/>
  <c r="J106" i="24"/>
  <c r="J105" i="24"/>
  <c r="J104" i="24"/>
  <c r="J103" i="24"/>
  <c r="J102" i="24"/>
  <c r="J101" i="24"/>
  <c r="J100" i="24"/>
  <c r="J99" i="24"/>
  <c r="J98" i="24"/>
  <c r="J97" i="24"/>
  <c r="H21" i="24"/>
  <c r="N17" i="24"/>
  <c r="N16" i="24"/>
  <c r="N15" i="24"/>
  <c r="N14" i="24"/>
  <c r="N13" i="24"/>
  <c r="N12" i="24"/>
  <c r="N11" i="24"/>
  <c r="N10" i="24"/>
  <c r="N9" i="24"/>
  <c r="F62" i="26"/>
  <c r="G34" i="26"/>
  <c r="J54" i="25"/>
  <c r="H40" i="25"/>
  <c r="H37" i="25"/>
  <c r="H34" i="25"/>
  <c r="H31" i="25"/>
  <c r="L241" i="24"/>
  <c r="N214" i="24"/>
  <c r="N211" i="24"/>
  <c r="N208" i="24"/>
  <c r="J197" i="24"/>
  <c r="J174" i="24"/>
  <c r="N147" i="24"/>
  <c r="N144" i="24"/>
  <c r="N141" i="24"/>
  <c r="L108" i="24"/>
  <c r="J107" i="24"/>
  <c r="H106" i="24"/>
  <c r="H105" i="24"/>
  <c r="H104" i="24"/>
  <c r="H103" i="24"/>
  <c r="H102" i="24"/>
  <c r="H101" i="24"/>
  <c r="H100" i="24"/>
  <c r="H99" i="24"/>
  <c r="H98" i="24"/>
  <c r="H97" i="24"/>
  <c r="L18" i="24"/>
  <c r="L17" i="24"/>
  <c r="L16" i="24"/>
  <c r="L15" i="24"/>
  <c r="L14" i="24"/>
  <c r="L13" i="24"/>
  <c r="L12" i="24"/>
  <c r="L11" i="24"/>
  <c r="L10" i="24"/>
  <c r="L9" i="24"/>
  <c r="J217" i="24"/>
  <c r="J193" i="24"/>
  <c r="L170" i="24"/>
  <c r="H147" i="24"/>
  <c r="N122" i="24"/>
  <c r="L109" i="24"/>
  <c r="L19" i="24"/>
  <c r="J13" i="24"/>
  <c r="D36" i="21"/>
  <c r="H214" i="24"/>
  <c r="J190" i="24"/>
  <c r="L167" i="24"/>
  <c r="H144" i="24"/>
  <c r="N127" i="24"/>
  <c r="N121" i="24"/>
  <c r="J108" i="24"/>
  <c r="J18" i="24"/>
  <c r="J12" i="24"/>
  <c r="D49" i="22"/>
  <c r="L22" i="21"/>
  <c r="H43" i="25"/>
  <c r="J264" i="24"/>
  <c r="L237" i="24"/>
  <c r="H211" i="24"/>
  <c r="J187" i="24"/>
  <c r="L164" i="24"/>
  <c r="H141" i="24"/>
  <c r="N126" i="24"/>
  <c r="N120" i="24"/>
  <c r="H107" i="24"/>
  <c r="J17" i="24"/>
  <c r="J11" i="24"/>
  <c r="F63" i="22"/>
  <c r="D21" i="22"/>
  <c r="E134" i="21"/>
  <c r="J261" i="24"/>
  <c r="L234" i="24"/>
  <c r="H208" i="24"/>
  <c r="N125" i="24"/>
  <c r="N119" i="24"/>
  <c r="J16" i="24"/>
  <c r="J10" i="24"/>
  <c r="F147" i="22"/>
  <c r="H77" i="22"/>
  <c r="D22" i="21"/>
  <c r="J258" i="24"/>
  <c r="L231" i="24"/>
  <c r="N124" i="24"/>
  <c r="J15" i="24"/>
  <c r="J9" i="24"/>
  <c r="H161" i="22"/>
  <c r="E106" i="21"/>
  <c r="F92" i="21"/>
  <c r="J255" i="24"/>
  <c r="N123" i="24"/>
  <c r="U36" i="18"/>
  <c r="O36" i="18"/>
  <c r="C36" i="18"/>
  <c r="T22" i="18"/>
  <c r="N22" i="18"/>
  <c r="V20" i="18"/>
  <c r="D20" i="18"/>
  <c r="H150" i="24"/>
  <c r="J14" i="24"/>
  <c r="D133" i="22"/>
  <c r="F36" i="21"/>
  <c r="F120" i="21"/>
  <c r="E50" i="21"/>
  <c r="L64" i="24"/>
  <c r="U92" i="18"/>
  <c r="U62" i="18"/>
  <c r="D22" i="18"/>
  <c r="U8" i="18"/>
  <c r="C8" i="18"/>
  <c r="D148" i="21"/>
  <c r="C134" i="18"/>
  <c r="D106" i="18"/>
  <c r="O92" i="18"/>
  <c r="D76" i="18"/>
  <c r="O62" i="18"/>
  <c r="L50" i="18"/>
  <c r="L20" i="18"/>
  <c r="N120" i="18"/>
  <c r="D118" i="18"/>
  <c r="F104" i="18"/>
  <c r="C92" i="18"/>
  <c r="N78" i="18"/>
  <c r="C62" i="18"/>
  <c r="N48" i="18"/>
  <c r="V22" i="18"/>
  <c r="M8" i="18"/>
  <c r="O21" i="17"/>
  <c r="F21" i="17"/>
  <c r="O9" i="17"/>
  <c r="F9" i="17"/>
  <c r="F58" i="25"/>
  <c r="L130" i="24"/>
  <c r="V106" i="18"/>
  <c r="V76" i="18"/>
  <c r="F106" i="31"/>
  <c r="F33" i="30"/>
  <c r="D64" i="21"/>
  <c r="F146" i="18"/>
  <c r="M34" i="18"/>
  <c r="S21" i="17"/>
  <c r="D21" i="17"/>
  <c r="S9" i="17"/>
  <c r="D9" i="17"/>
  <c r="D148" i="18"/>
  <c r="C51" i="17"/>
  <c r="D163" i="14"/>
  <c r="F149" i="14"/>
  <c r="D121" i="14"/>
  <c r="F107" i="14"/>
  <c r="D79" i="14"/>
  <c r="F65" i="14"/>
  <c r="D37" i="14"/>
  <c r="F20" i="18"/>
  <c r="C161" i="17"/>
  <c r="C23" i="17"/>
  <c r="P21" i="17"/>
  <c r="R9" i="16"/>
  <c r="C9" i="16"/>
  <c r="E149" i="14"/>
  <c r="G135" i="14"/>
  <c r="E107" i="14"/>
  <c r="G93" i="14"/>
  <c r="E65" i="14"/>
  <c r="G51" i="14"/>
  <c r="F50" i="18"/>
  <c r="T48" i="18"/>
  <c r="C133" i="17"/>
  <c r="G21" i="17"/>
  <c r="D149" i="14"/>
  <c r="F135" i="14"/>
  <c r="D107" i="14"/>
  <c r="F93" i="14"/>
  <c r="D65" i="14"/>
  <c r="F51" i="14"/>
  <c r="G23" i="14"/>
  <c r="V118" i="18"/>
  <c r="T78" i="18"/>
  <c r="C135" i="17"/>
  <c r="C105" i="17"/>
  <c r="O8" i="18"/>
  <c r="C107" i="17"/>
  <c r="C77" i="17"/>
  <c r="P9" i="17"/>
  <c r="F163" i="14"/>
  <c r="D135" i="14"/>
  <c r="F121" i="14"/>
  <c r="D93" i="14"/>
  <c r="F79" i="14"/>
  <c r="D51" i="14"/>
  <c r="F37" i="14"/>
  <c r="E23" i="14"/>
  <c r="G9" i="17"/>
  <c r="G23" i="16"/>
  <c r="S21" i="15"/>
  <c r="E121" i="14"/>
  <c r="G65" i="14"/>
  <c r="C51" i="14"/>
  <c r="D23" i="14"/>
  <c r="D113" i="11"/>
  <c r="D110" i="11"/>
  <c r="D107" i="11"/>
  <c r="D104" i="11"/>
  <c r="D101" i="11"/>
  <c r="D90" i="11"/>
  <c r="D87" i="11"/>
  <c r="D84" i="11"/>
  <c r="D81" i="11"/>
  <c r="D78" i="11"/>
  <c r="Q20" i="9"/>
  <c r="K20" i="9"/>
  <c r="E20" i="9"/>
  <c r="Q18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J21" i="8"/>
  <c r="H20" i="8"/>
  <c r="L19" i="8"/>
  <c r="J18" i="8"/>
  <c r="J17" i="8"/>
  <c r="J16" i="8"/>
  <c r="J15" i="8"/>
  <c r="J14" i="8"/>
  <c r="J13" i="8"/>
  <c r="J12" i="8"/>
  <c r="J11" i="8"/>
  <c r="J10" i="8"/>
  <c r="J9" i="8"/>
  <c r="L104" i="18"/>
  <c r="E9" i="16"/>
  <c r="G105" i="15"/>
  <c r="F91" i="15"/>
  <c r="D63" i="15"/>
  <c r="E135" i="14"/>
  <c r="G79" i="14"/>
  <c r="C65" i="14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N37" i="10"/>
  <c r="N36" i="10"/>
  <c r="N35" i="10"/>
  <c r="N34" i="10"/>
  <c r="N33" i="10"/>
  <c r="N32" i="10"/>
  <c r="N31" i="10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H43" i="8"/>
  <c r="L42" i="8"/>
  <c r="J41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C79" i="17"/>
  <c r="D147" i="15"/>
  <c r="D21" i="15"/>
  <c r="G149" i="14"/>
  <c r="C135" i="14"/>
  <c r="E79" i="14"/>
  <c r="D112" i="11"/>
  <c r="D109" i="11"/>
  <c r="D106" i="11"/>
  <c r="D103" i="11"/>
  <c r="D100" i="11"/>
  <c r="D89" i="11"/>
  <c r="D86" i="11"/>
  <c r="D83" i="11"/>
  <c r="D80" i="11"/>
  <c r="D77" i="11"/>
  <c r="O20" i="9"/>
  <c r="I20" i="9"/>
  <c r="O18" i="9"/>
  <c r="I18" i="9"/>
  <c r="O16" i="9"/>
  <c r="I16" i="9"/>
  <c r="O14" i="9"/>
  <c r="I14" i="9"/>
  <c r="O12" i="9"/>
  <c r="I12" i="9"/>
  <c r="O10" i="9"/>
  <c r="I10" i="9"/>
  <c r="H21" i="8"/>
  <c r="L20" i="8"/>
  <c r="J19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G163" i="14"/>
  <c r="C149" i="14"/>
  <c r="E93" i="14"/>
  <c r="G37" i="14"/>
  <c r="O23" i="14"/>
  <c r="D65" i="11"/>
  <c r="D62" i="11"/>
  <c r="D59" i="11"/>
  <c r="D56" i="11"/>
  <c r="D42" i="11"/>
  <c r="D39" i="11"/>
  <c r="D36" i="11"/>
  <c r="D33" i="11"/>
  <c r="D19" i="11"/>
  <c r="D16" i="11"/>
  <c r="D13" i="11"/>
  <c r="D10" i="11"/>
  <c r="K21" i="9"/>
  <c r="E21" i="9"/>
  <c r="Q19" i="9"/>
  <c r="K19" i="9"/>
  <c r="E19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L43" i="8"/>
  <c r="J42" i="8"/>
  <c r="H41" i="8"/>
  <c r="L40" i="8"/>
  <c r="L39" i="8"/>
  <c r="L38" i="8"/>
  <c r="L37" i="8"/>
  <c r="L36" i="8"/>
  <c r="L35" i="8"/>
  <c r="L34" i="8"/>
  <c r="L33" i="8"/>
  <c r="L32" i="8"/>
  <c r="L31" i="8"/>
  <c r="D35" i="16"/>
  <c r="E21" i="16"/>
  <c r="E163" i="14"/>
  <c r="G107" i="14"/>
  <c r="C93" i="14"/>
  <c r="E37" i="14"/>
  <c r="D111" i="11"/>
  <c r="D108" i="11"/>
  <c r="D105" i="11"/>
  <c r="D102" i="11"/>
  <c r="D88" i="11"/>
  <c r="D85" i="11"/>
  <c r="D82" i="11"/>
  <c r="D79" i="11"/>
  <c r="M20" i="9"/>
  <c r="G20" i="9"/>
  <c r="M18" i="9"/>
  <c r="G18" i="9"/>
  <c r="M16" i="9"/>
  <c r="G16" i="9"/>
  <c r="M14" i="9"/>
  <c r="G14" i="9"/>
  <c r="M12" i="9"/>
  <c r="G12" i="9"/>
  <c r="M10" i="9"/>
  <c r="G10" i="9"/>
  <c r="L21" i="8"/>
  <c r="J20" i="8"/>
  <c r="H19" i="8"/>
  <c r="L18" i="8"/>
  <c r="L17" i="8"/>
  <c r="L16" i="8"/>
  <c r="L15" i="8"/>
  <c r="L14" i="8"/>
  <c r="L13" i="8"/>
  <c r="L12" i="8"/>
  <c r="L11" i="8"/>
  <c r="L10" i="8"/>
  <c r="L9" i="8"/>
  <c r="G121" i="14"/>
  <c r="C107" i="14"/>
  <c r="G34" i="13"/>
  <c r="U9" i="12"/>
  <c r="F55" i="12"/>
  <c r="D58" i="11"/>
  <c r="D35" i="11"/>
  <c r="D12" i="11"/>
  <c r="O13" i="9"/>
  <c r="I11" i="9"/>
  <c r="H42" i="8"/>
  <c r="H18" i="2"/>
  <c r="F18" i="2"/>
  <c r="D15" i="11"/>
  <c r="O11" i="9"/>
  <c r="L284" i="8"/>
  <c r="F146" i="13"/>
  <c r="U52" i="12"/>
  <c r="U43" i="12"/>
  <c r="U34" i="12"/>
  <c r="U25" i="12"/>
  <c r="U16" i="12"/>
  <c r="E53" i="12"/>
  <c r="D55" i="11"/>
  <c r="D32" i="11"/>
  <c r="D9" i="11"/>
  <c r="N81" i="10"/>
  <c r="N78" i="10"/>
  <c r="N75" i="10"/>
  <c r="N53" i="10"/>
  <c r="O15" i="9"/>
  <c r="I13" i="9"/>
  <c r="L41" i="8"/>
  <c r="J38" i="8"/>
  <c r="J35" i="8"/>
  <c r="J32" i="8"/>
  <c r="H17" i="2"/>
  <c r="F17" i="2"/>
  <c r="E51" i="14"/>
  <c r="D48" i="13"/>
  <c r="U49" i="12"/>
  <c r="U31" i="12"/>
  <c r="N79" i="10"/>
  <c r="I21" i="9"/>
  <c r="F23" i="14"/>
  <c r="F118" i="13"/>
  <c r="D76" i="13"/>
  <c r="P20" i="13"/>
  <c r="D56" i="12"/>
  <c r="L41" i="10"/>
  <c r="L109" i="10"/>
  <c r="O17" i="9"/>
  <c r="I15" i="9"/>
  <c r="D61" i="11"/>
  <c r="N76" i="10"/>
  <c r="I9" i="9"/>
  <c r="J33" i="8"/>
  <c r="C49" i="17"/>
  <c r="F90" i="13"/>
  <c r="G62" i="13"/>
  <c r="G20" i="13"/>
  <c r="U55" i="12"/>
  <c r="U46" i="12"/>
  <c r="U37" i="12"/>
  <c r="U28" i="12"/>
  <c r="U19" i="12"/>
  <c r="E56" i="12"/>
  <c r="D67" i="11"/>
  <c r="D44" i="11"/>
  <c r="D21" i="11"/>
  <c r="N83" i="10"/>
  <c r="N80" i="10"/>
  <c r="N77" i="10"/>
  <c r="O19" i="9"/>
  <c r="I17" i="9"/>
  <c r="J40" i="8"/>
  <c r="J37" i="8"/>
  <c r="J34" i="8"/>
  <c r="J31" i="8"/>
  <c r="U40" i="12"/>
  <c r="U22" i="12"/>
  <c r="J36" i="8"/>
  <c r="C54" i="12"/>
  <c r="D64" i="11"/>
  <c r="D41" i="11"/>
  <c r="D18" i="11"/>
  <c r="L86" i="10"/>
  <c r="O21" i="9"/>
  <c r="I19" i="9"/>
  <c r="O9" i="9"/>
  <c r="J43" i="8"/>
  <c r="N281" i="8"/>
  <c r="D38" i="11"/>
  <c r="N82" i="10"/>
  <c r="J39" i="8"/>
  <c r="E17" i="2"/>
  <c r="L63" i="31" l="1"/>
  <c r="J81" i="31"/>
  <c r="H86" i="31"/>
  <c r="L98" i="31"/>
  <c r="F103" i="31"/>
  <c r="J9" i="33"/>
  <c r="F240" i="30"/>
  <c r="L240" i="30"/>
  <c r="H241" i="30"/>
  <c r="J273" i="30"/>
  <c r="J274" i="30"/>
  <c r="J275" i="30"/>
  <c r="J276" i="30"/>
  <c r="J277" i="30"/>
  <c r="J278" i="30"/>
  <c r="J279" i="30"/>
  <c r="J280" i="30"/>
  <c r="J281" i="30"/>
  <c r="J282" i="30"/>
  <c r="F283" i="30"/>
  <c r="L283" i="30"/>
  <c r="H284" i="30"/>
  <c r="J285" i="30"/>
  <c r="H31" i="31"/>
  <c r="H32" i="31"/>
  <c r="H33" i="31"/>
  <c r="H34" i="31"/>
  <c r="L72" i="3"/>
  <c r="J72" i="3"/>
  <c r="K72" i="3"/>
  <c r="L74" i="2"/>
  <c r="K74" i="2"/>
  <c r="J74" i="2"/>
  <c r="K145" i="3"/>
  <c r="J145" i="3"/>
  <c r="L145" i="3"/>
  <c r="K19" i="2"/>
  <c r="J19" i="2"/>
  <c r="F122" i="3"/>
  <c r="W16" i="5"/>
  <c r="V16" i="5"/>
  <c r="U16" i="5"/>
  <c r="T16" i="5"/>
  <c r="S16" i="5"/>
  <c r="L9" i="2"/>
  <c r="K9" i="2"/>
  <c r="J9" i="2"/>
  <c r="L35" i="2"/>
  <c r="J35" i="2"/>
  <c r="K35" i="2"/>
  <c r="E43" i="2"/>
  <c r="K59" i="3"/>
  <c r="J59" i="3"/>
  <c r="M33" i="5"/>
  <c r="L33" i="5"/>
  <c r="K33" i="5"/>
  <c r="J33" i="5"/>
  <c r="I33" i="5"/>
  <c r="L44" i="12"/>
  <c r="K44" i="12"/>
  <c r="J44" i="12"/>
  <c r="I44" i="12"/>
  <c r="L23" i="3"/>
  <c r="K23" i="3"/>
  <c r="J23" i="3"/>
  <c r="L32" i="3"/>
  <c r="K32" i="3"/>
  <c r="J32" i="3"/>
  <c r="L38" i="3"/>
  <c r="K38" i="3"/>
  <c r="J38" i="3"/>
  <c r="L64" i="3"/>
  <c r="K64" i="3"/>
  <c r="J64" i="3"/>
  <c r="L67" i="3"/>
  <c r="K67" i="3"/>
  <c r="J67" i="3"/>
  <c r="G115" i="3"/>
  <c r="G118" i="3"/>
  <c r="G121" i="3"/>
  <c r="M15" i="5"/>
  <c r="L15" i="5"/>
  <c r="K15" i="5"/>
  <c r="J15" i="5"/>
  <c r="I15" i="5"/>
  <c r="M23" i="5"/>
  <c r="L23" i="5"/>
  <c r="K23" i="5"/>
  <c r="J23" i="5"/>
  <c r="I23" i="5"/>
  <c r="M35" i="5"/>
  <c r="L35" i="5"/>
  <c r="K35" i="5"/>
  <c r="J35" i="5"/>
  <c r="I35" i="5"/>
  <c r="M47" i="5"/>
  <c r="L47" i="5"/>
  <c r="K47" i="5"/>
  <c r="J47" i="5"/>
  <c r="I47" i="5"/>
  <c r="K20" i="6"/>
  <c r="J20" i="6"/>
  <c r="I20" i="6"/>
  <c r="S28" i="6"/>
  <c r="R28" i="6"/>
  <c r="Q28" i="6"/>
  <c r="L14" i="12"/>
  <c r="K14" i="12"/>
  <c r="J14" i="12"/>
  <c r="I14" i="12"/>
  <c r="V8" i="12"/>
  <c r="T8" i="12"/>
  <c r="S8" i="12"/>
  <c r="V15" i="12"/>
  <c r="T15" i="12"/>
  <c r="S15" i="12"/>
  <c r="V24" i="12"/>
  <c r="T24" i="12"/>
  <c r="S24" i="12"/>
  <c r="V33" i="12"/>
  <c r="T33" i="12"/>
  <c r="S33" i="12"/>
  <c r="V42" i="12"/>
  <c r="T42" i="12"/>
  <c r="S42" i="12"/>
  <c r="V51" i="12"/>
  <c r="T51" i="12"/>
  <c r="S51" i="12"/>
  <c r="T12" i="14"/>
  <c r="S12" i="14"/>
  <c r="M137" i="15"/>
  <c r="L137" i="15"/>
  <c r="K137" i="15"/>
  <c r="J137" i="15"/>
  <c r="I137" i="15"/>
  <c r="V20" i="16"/>
  <c r="U20" i="16"/>
  <c r="J20" i="2"/>
  <c r="K20" i="2"/>
  <c r="L32" i="2"/>
  <c r="J32" i="2"/>
  <c r="K32" i="2"/>
  <c r="G42" i="2"/>
  <c r="F115" i="3"/>
  <c r="I186" i="3"/>
  <c r="L175" i="3"/>
  <c r="K175" i="3"/>
  <c r="J175" i="3"/>
  <c r="K21" i="2"/>
  <c r="J21" i="2"/>
  <c r="H42" i="2"/>
  <c r="L8" i="3"/>
  <c r="K8" i="3"/>
  <c r="J8" i="3"/>
  <c r="L11" i="3"/>
  <c r="K11" i="3"/>
  <c r="J11" i="3"/>
  <c r="L26" i="3"/>
  <c r="K26" i="3"/>
  <c r="J26" i="3"/>
  <c r="L35" i="3"/>
  <c r="K35" i="3"/>
  <c r="J35" i="3"/>
  <c r="K54" i="3"/>
  <c r="J54" i="3"/>
  <c r="K60" i="3"/>
  <c r="J60" i="3"/>
  <c r="L70" i="3"/>
  <c r="K70" i="3"/>
  <c r="J70" i="3"/>
  <c r="E113" i="3"/>
  <c r="E116" i="3"/>
  <c r="E119" i="3"/>
  <c r="E122" i="3"/>
  <c r="G187" i="3"/>
  <c r="G196" i="3"/>
  <c r="L210" i="3"/>
  <c r="K210" i="3"/>
  <c r="J210" i="3"/>
  <c r="F69" i="2"/>
  <c r="K154" i="3"/>
  <c r="J154" i="3"/>
  <c r="L154" i="3"/>
  <c r="L163" i="3"/>
  <c r="K163" i="3"/>
  <c r="J163" i="3"/>
  <c r="L172" i="3"/>
  <c r="K172" i="3"/>
  <c r="J172" i="3"/>
  <c r="E188" i="3"/>
  <c r="I192" i="3"/>
  <c r="L181" i="3"/>
  <c r="K181" i="3"/>
  <c r="J181" i="3"/>
  <c r="M25" i="5"/>
  <c r="L25" i="5"/>
  <c r="K25" i="5"/>
  <c r="J25" i="5"/>
  <c r="I25" i="5"/>
  <c r="M37" i="5"/>
  <c r="L37" i="5"/>
  <c r="K37" i="5"/>
  <c r="J37" i="5"/>
  <c r="I37" i="5"/>
  <c r="M49" i="5"/>
  <c r="L49" i="5"/>
  <c r="K49" i="5"/>
  <c r="J49" i="5"/>
  <c r="I49" i="5"/>
  <c r="S22" i="6"/>
  <c r="R22" i="6"/>
  <c r="Q22" i="6"/>
  <c r="K50" i="6"/>
  <c r="J50" i="6"/>
  <c r="I50" i="6"/>
  <c r="L23" i="12"/>
  <c r="K23" i="12"/>
  <c r="J23" i="12"/>
  <c r="I23" i="12"/>
  <c r="L32" i="12"/>
  <c r="K32" i="12"/>
  <c r="J32" i="12"/>
  <c r="I32" i="12"/>
  <c r="L41" i="12"/>
  <c r="K41" i="12"/>
  <c r="J41" i="12"/>
  <c r="I41" i="12"/>
  <c r="L50" i="12"/>
  <c r="K50" i="12"/>
  <c r="J50" i="12"/>
  <c r="I50" i="12"/>
  <c r="M98" i="15"/>
  <c r="L98" i="15"/>
  <c r="K98" i="15"/>
  <c r="J98" i="15"/>
  <c r="I98" i="15"/>
  <c r="V10" i="16"/>
  <c r="U10" i="16"/>
  <c r="T9" i="16"/>
  <c r="W20" i="16" s="1"/>
  <c r="L15" i="2"/>
  <c r="I18" i="2"/>
  <c r="K15" i="2"/>
  <c r="J15" i="2"/>
  <c r="L24" i="2"/>
  <c r="J24" i="2"/>
  <c r="K24" i="2"/>
  <c r="L38" i="2"/>
  <c r="J38" i="2"/>
  <c r="K38" i="2"/>
  <c r="E191" i="3"/>
  <c r="W12" i="5"/>
  <c r="V12" i="5"/>
  <c r="U12" i="5"/>
  <c r="T12" i="5"/>
  <c r="S12" i="5"/>
  <c r="M45" i="5"/>
  <c r="L45" i="5"/>
  <c r="K45" i="5"/>
  <c r="J45" i="5"/>
  <c r="I45" i="5"/>
  <c r="S9" i="6"/>
  <c r="R9" i="6"/>
  <c r="Q9" i="6"/>
  <c r="S34" i="6"/>
  <c r="R34" i="6"/>
  <c r="Q34" i="6"/>
  <c r="V13" i="12"/>
  <c r="T13" i="12"/>
  <c r="S13" i="12"/>
  <c r="L35" i="12"/>
  <c r="K35" i="12"/>
  <c r="J35" i="12"/>
  <c r="I35" i="12"/>
  <c r="T18" i="14"/>
  <c r="S18" i="14"/>
  <c r="K33" i="3"/>
  <c r="J33" i="3"/>
  <c r="L33" i="3"/>
  <c r="G113" i="3"/>
  <c r="G116" i="3"/>
  <c r="G119" i="3"/>
  <c r="G122" i="3"/>
  <c r="G193" i="3"/>
  <c r="L216" i="3"/>
  <c r="K216" i="3"/>
  <c r="J216" i="3"/>
  <c r="M27" i="5"/>
  <c r="L27" i="5"/>
  <c r="K27" i="5"/>
  <c r="J27" i="5"/>
  <c r="I27" i="5"/>
  <c r="M39" i="5"/>
  <c r="L39" i="5"/>
  <c r="K39" i="5"/>
  <c r="J39" i="5"/>
  <c r="I39" i="5"/>
  <c r="M51" i="5"/>
  <c r="L51" i="5"/>
  <c r="K51" i="5"/>
  <c r="J51" i="5"/>
  <c r="I51" i="5"/>
  <c r="S47" i="6"/>
  <c r="R47" i="6"/>
  <c r="Q47" i="6"/>
  <c r="K44" i="6"/>
  <c r="J44" i="6"/>
  <c r="I44" i="6"/>
  <c r="S52" i="6"/>
  <c r="R52" i="6"/>
  <c r="Q52" i="6"/>
  <c r="V21" i="12"/>
  <c r="T21" i="12"/>
  <c r="S21" i="12"/>
  <c r="V30" i="12"/>
  <c r="T30" i="12"/>
  <c r="S30" i="12"/>
  <c r="V39" i="12"/>
  <c r="T39" i="12"/>
  <c r="S39" i="12"/>
  <c r="V48" i="12"/>
  <c r="T48" i="12"/>
  <c r="S48" i="12"/>
  <c r="V57" i="12"/>
  <c r="T57" i="12"/>
  <c r="S57" i="12"/>
  <c r="T21" i="14"/>
  <c r="S21" i="14"/>
  <c r="M59" i="15"/>
  <c r="L59" i="15"/>
  <c r="K59" i="15"/>
  <c r="J59" i="15"/>
  <c r="I59" i="15"/>
  <c r="W12" i="16"/>
  <c r="V12" i="16"/>
  <c r="U12" i="16"/>
  <c r="J49" i="2"/>
  <c r="L49" i="2"/>
  <c r="K49" i="2"/>
  <c r="F68" i="2"/>
  <c r="K47" i="3"/>
  <c r="J47" i="3"/>
  <c r="F121" i="3"/>
  <c r="L166" i="3"/>
  <c r="K166" i="3"/>
  <c r="J166" i="3"/>
  <c r="M21" i="5"/>
  <c r="L21" i="5"/>
  <c r="K21" i="5"/>
  <c r="J21" i="5"/>
  <c r="I21" i="5"/>
  <c r="W18" i="16"/>
  <c r="V18" i="16"/>
  <c r="U18" i="16"/>
  <c r="G68" i="2"/>
  <c r="L17" i="3"/>
  <c r="K17" i="3"/>
  <c r="J17" i="3"/>
  <c r="L29" i="3"/>
  <c r="K29" i="3"/>
  <c r="J29" i="3"/>
  <c r="K42" i="3"/>
  <c r="J42" i="3"/>
  <c r="K48" i="3"/>
  <c r="J48" i="3"/>
  <c r="G69" i="2"/>
  <c r="K157" i="3"/>
  <c r="J157" i="3"/>
  <c r="L157" i="3"/>
  <c r="L160" i="3"/>
  <c r="K160" i="3"/>
  <c r="J160" i="3"/>
  <c r="L169" i="3"/>
  <c r="K169" i="3"/>
  <c r="J169" i="3"/>
  <c r="L178" i="3"/>
  <c r="K178" i="3"/>
  <c r="I189" i="3"/>
  <c r="J178" i="3"/>
  <c r="E194" i="3"/>
  <c r="M29" i="5"/>
  <c r="L29" i="5"/>
  <c r="K29" i="5"/>
  <c r="J29" i="5"/>
  <c r="I29" i="5"/>
  <c r="M41" i="5"/>
  <c r="L41" i="5"/>
  <c r="K41" i="5"/>
  <c r="J41" i="5"/>
  <c r="I41" i="5"/>
  <c r="K51" i="6"/>
  <c r="J51" i="6"/>
  <c r="I51" i="6"/>
  <c r="K13" i="6"/>
  <c r="J13" i="6"/>
  <c r="I13" i="6"/>
  <c r="K38" i="6"/>
  <c r="J38" i="6"/>
  <c r="I38" i="6"/>
  <c r="S46" i="6"/>
  <c r="R46" i="6"/>
  <c r="Q46" i="6"/>
  <c r="L20" i="12"/>
  <c r="K20" i="12"/>
  <c r="J20" i="12"/>
  <c r="I20" i="12"/>
  <c r="L29" i="12"/>
  <c r="K29" i="12"/>
  <c r="J29" i="12"/>
  <c r="I29" i="12"/>
  <c r="L38" i="12"/>
  <c r="K38" i="12"/>
  <c r="J38" i="12"/>
  <c r="I38" i="12"/>
  <c r="L47" i="12"/>
  <c r="K47" i="12"/>
  <c r="J47" i="12"/>
  <c r="I47" i="12"/>
  <c r="W14" i="16"/>
  <c r="V14" i="16"/>
  <c r="U14" i="16"/>
  <c r="L12" i="2"/>
  <c r="K12" i="2"/>
  <c r="J12" i="2"/>
  <c r="K41" i="2"/>
  <c r="J41" i="2"/>
  <c r="K41" i="3"/>
  <c r="J41" i="3"/>
  <c r="J53" i="3"/>
  <c r="K53" i="3"/>
  <c r="F118" i="3"/>
  <c r="L184" i="3"/>
  <c r="K184" i="3"/>
  <c r="I195" i="3"/>
  <c r="J184" i="3"/>
  <c r="K26" i="6"/>
  <c r="J26" i="6"/>
  <c r="I26" i="6"/>
  <c r="L17" i="12"/>
  <c r="K17" i="12"/>
  <c r="J17" i="12"/>
  <c r="I17" i="12"/>
  <c r="L26" i="12"/>
  <c r="K26" i="12"/>
  <c r="J26" i="12"/>
  <c r="I26" i="12"/>
  <c r="E69" i="2"/>
  <c r="L14" i="3"/>
  <c r="K14" i="3"/>
  <c r="J14" i="3"/>
  <c r="L20" i="3"/>
  <c r="K20" i="3"/>
  <c r="J20" i="3"/>
  <c r="H43" i="2"/>
  <c r="L213" i="3"/>
  <c r="K213" i="3"/>
  <c r="J213" i="3"/>
  <c r="M31" i="5"/>
  <c r="L31" i="5"/>
  <c r="K31" i="5"/>
  <c r="J31" i="5"/>
  <c r="I31" i="5"/>
  <c r="M43" i="5"/>
  <c r="L43" i="5"/>
  <c r="K43" i="5"/>
  <c r="J43" i="5"/>
  <c r="I43" i="5"/>
  <c r="K7" i="6"/>
  <c r="J7" i="6"/>
  <c r="I7" i="6"/>
  <c r="S15" i="6"/>
  <c r="R15" i="6"/>
  <c r="Q15" i="6"/>
  <c r="K32" i="6"/>
  <c r="J32" i="6"/>
  <c r="I32" i="6"/>
  <c r="S40" i="6"/>
  <c r="R40" i="6"/>
  <c r="Q40" i="6"/>
  <c r="V11" i="12"/>
  <c r="T11" i="12"/>
  <c r="S11" i="12"/>
  <c r="V18" i="12"/>
  <c r="T18" i="12"/>
  <c r="S18" i="12"/>
  <c r="V27" i="12"/>
  <c r="T27" i="12"/>
  <c r="S27" i="12"/>
  <c r="V36" i="12"/>
  <c r="T36" i="12"/>
  <c r="S36" i="12"/>
  <c r="V45" i="12"/>
  <c r="T45" i="12"/>
  <c r="S45" i="12"/>
  <c r="V54" i="12"/>
  <c r="T54" i="12"/>
  <c r="S54" i="12"/>
  <c r="W16" i="16"/>
  <c r="V16" i="16"/>
  <c r="U16" i="16"/>
  <c r="Y12" i="15"/>
  <c r="X12" i="15"/>
  <c r="W12" i="15"/>
  <c r="M14" i="15"/>
  <c r="L14" i="15"/>
  <c r="K14" i="15"/>
  <c r="J14" i="15"/>
  <c r="I14" i="15"/>
  <c r="M53" i="15"/>
  <c r="L53" i="15"/>
  <c r="K53" i="15"/>
  <c r="J53" i="15"/>
  <c r="I53" i="15"/>
  <c r="M130" i="15"/>
  <c r="L130" i="15"/>
  <c r="K130" i="15"/>
  <c r="J130" i="15"/>
  <c r="I130" i="15"/>
  <c r="I66" i="18"/>
  <c r="T16" i="14"/>
  <c r="S16" i="14"/>
  <c r="T22" i="14"/>
  <c r="S22" i="14"/>
  <c r="M157" i="15"/>
  <c r="L157" i="15"/>
  <c r="K157" i="15"/>
  <c r="J157" i="15"/>
  <c r="I157" i="15"/>
  <c r="M46" i="15"/>
  <c r="L46" i="15"/>
  <c r="K46" i="15"/>
  <c r="J46" i="15"/>
  <c r="I46" i="15"/>
  <c r="M85" i="15"/>
  <c r="L85" i="15"/>
  <c r="K85" i="15"/>
  <c r="J85" i="15"/>
  <c r="I85" i="15"/>
  <c r="M124" i="15"/>
  <c r="L124" i="15"/>
  <c r="K124" i="15"/>
  <c r="J124" i="15"/>
  <c r="I124" i="15"/>
  <c r="J10" i="6"/>
  <c r="I10" i="6"/>
  <c r="K10" i="6"/>
  <c r="M11" i="15"/>
  <c r="L11" i="15"/>
  <c r="K11" i="15"/>
  <c r="J11" i="15"/>
  <c r="I11" i="15"/>
  <c r="M20" i="15"/>
  <c r="L20" i="15"/>
  <c r="K20" i="15"/>
  <c r="J20" i="15"/>
  <c r="I20" i="15"/>
  <c r="M40" i="15"/>
  <c r="L40" i="15"/>
  <c r="K40" i="15"/>
  <c r="J40" i="15"/>
  <c r="I40" i="15"/>
  <c r="M79" i="15"/>
  <c r="L79" i="15"/>
  <c r="K79" i="15"/>
  <c r="J79" i="15"/>
  <c r="I79" i="15"/>
  <c r="M117" i="15"/>
  <c r="L117" i="15"/>
  <c r="K117" i="15"/>
  <c r="J117" i="15"/>
  <c r="I117" i="15"/>
  <c r="M156" i="15"/>
  <c r="L156" i="15"/>
  <c r="K156" i="15"/>
  <c r="J156" i="15"/>
  <c r="I156" i="15"/>
  <c r="W11" i="16"/>
  <c r="V11" i="16"/>
  <c r="U11" i="16"/>
  <c r="W13" i="16"/>
  <c r="V13" i="16"/>
  <c r="U13" i="16"/>
  <c r="T21" i="16"/>
  <c r="W15" i="16"/>
  <c r="V15" i="16"/>
  <c r="U15" i="16"/>
  <c r="W17" i="16"/>
  <c r="V17" i="16"/>
  <c r="U17" i="16"/>
  <c r="W19" i="16"/>
  <c r="V19" i="16"/>
  <c r="U19" i="16"/>
  <c r="J153" i="3"/>
  <c r="L153" i="3"/>
  <c r="K153" i="3"/>
  <c r="T14" i="14"/>
  <c r="S14" i="14"/>
  <c r="T20" i="14"/>
  <c r="S20" i="14"/>
  <c r="Y20" i="15"/>
  <c r="X20" i="15"/>
  <c r="W20" i="15"/>
  <c r="M33" i="15"/>
  <c r="L33" i="15"/>
  <c r="K33" i="15"/>
  <c r="J33" i="15"/>
  <c r="I33" i="15"/>
  <c r="M72" i="15"/>
  <c r="L72" i="15"/>
  <c r="K72" i="15"/>
  <c r="J72" i="15"/>
  <c r="I72" i="15"/>
  <c r="M111" i="15"/>
  <c r="H119" i="15"/>
  <c r="L111" i="15"/>
  <c r="K111" i="15"/>
  <c r="J111" i="15"/>
  <c r="I111" i="15"/>
  <c r="M150" i="15"/>
  <c r="L150" i="15"/>
  <c r="K150" i="15"/>
  <c r="J150" i="15"/>
  <c r="I150" i="15"/>
  <c r="M17" i="15"/>
  <c r="L17" i="15"/>
  <c r="K17" i="15"/>
  <c r="J17" i="15"/>
  <c r="I17" i="15"/>
  <c r="M27" i="15"/>
  <c r="H35" i="15"/>
  <c r="L27" i="15"/>
  <c r="K27" i="15"/>
  <c r="J27" i="15"/>
  <c r="I27" i="15"/>
  <c r="M66" i="15"/>
  <c r="L66" i="15"/>
  <c r="K66" i="15"/>
  <c r="J66" i="15"/>
  <c r="I66" i="15"/>
  <c r="M104" i="15"/>
  <c r="L104" i="15"/>
  <c r="K104" i="15"/>
  <c r="J104" i="15"/>
  <c r="I104" i="15"/>
  <c r="M143" i="15"/>
  <c r="L143" i="15"/>
  <c r="K143" i="15"/>
  <c r="J143" i="15"/>
  <c r="I143" i="15"/>
  <c r="J12" i="14"/>
  <c r="I12" i="14"/>
  <c r="J14" i="14"/>
  <c r="I14" i="14"/>
  <c r="J16" i="14"/>
  <c r="I16" i="14"/>
  <c r="J18" i="14"/>
  <c r="I18" i="14"/>
  <c r="J20" i="14"/>
  <c r="I20" i="14"/>
  <c r="J22" i="14"/>
  <c r="I22" i="14"/>
  <c r="J25" i="14"/>
  <c r="I25" i="14"/>
  <c r="J28" i="14"/>
  <c r="I28" i="14"/>
  <c r="J31" i="14"/>
  <c r="I31" i="14"/>
  <c r="J34" i="14"/>
  <c r="I34" i="14"/>
  <c r="J41" i="14"/>
  <c r="I41" i="14"/>
  <c r="J44" i="14"/>
  <c r="I44" i="14"/>
  <c r="J47" i="14"/>
  <c r="I47" i="14"/>
  <c r="J50" i="14"/>
  <c r="I50" i="14"/>
  <c r="J54" i="14"/>
  <c r="I54" i="14"/>
  <c r="H65" i="14"/>
  <c r="J57" i="14"/>
  <c r="I57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J86" i="14"/>
  <c r="I86" i="14"/>
  <c r="J89" i="14"/>
  <c r="I89" i="14"/>
  <c r="J92" i="14"/>
  <c r="I92" i="14"/>
  <c r="J96" i="14"/>
  <c r="I96" i="14"/>
  <c r="H107" i="14"/>
  <c r="J99" i="14"/>
  <c r="I99" i="14"/>
  <c r="J102" i="14"/>
  <c r="I102" i="14"/>
  <c r="J105" i="14"/>
  <c r="I105" i="14"/>
  <c r="J109" i="14"/>
  <c r="I109" i="14"/>
  <c r="J112" i="14"/>
  <c r="I112" i="14"/>
  <c r="J115" i="14"/>
  <c r="I115" i="14"/>
  <c r="J118" i="14"/>
  <c r="I118" i="14"/>
  <c r="J125" i="14"/>
  <c r="I125" i="14"/>
  <c r="J128" i="14"/>
  <c r="I128" i="14"/>
  <c r="J131" i="14"/>
  <c r="I131" i="14"/>
  <c r="J134" i="14"/>
  <c r="I134" i="14"/>
  <c r="J138" i="14"/>
  <c r="I138" i="14"/>
  <c r="H149" i="14"/>
  <c r="J141" i="14"/>
  <c r="I141" i="14"/>
  <c r="J144" i="14"/>
  <c r="I144" i="14"/>
  <c r="J147" i="14"/>
  <c r="I147" i="14"/>
  <c r="J151" i="14"/>
  <c r="I151" i="14"/>
  <c r="J154" i="14"/>
  <c r="I154" i="14"/>
  <c r="J157" i="14"/>
  <c r="I157" i="14"/>
  <c r="J160" i="14"/>
  <c r="I160" i="14"/>
  <c r="I27" i="18"/>
  <c r="Q87" i="18"/>
  <c r="I153" i="18"/>
  <c r="J26" i="14"/>
  <c r="I26" i="14"/>
  <c r="J29" i="14"/>
  <c r="I29" i="14"/>
  <c r="H37" i="14"/>
  <c r="J32" i="14"/>
  <c r="I32" i="14"/>
  <c r="J35" i="14"/>
  <c r="I35" i="14"/>
  <c r="J39" i="14"/>
  <c r="I39" i="14"/>
  <c r="J42" i="14"/>
  <c r="I42" i="14"/>
  <c r="J45" i="14"/>
  <c r="I45" i="14"/>
  <c r="J48" i="14"/>
  <c r="I48" i="14"/>
  <c r="J55" i="14"/>
  <c r="I55" i="14"/>
  <c r="J58" i="14"/>
  <c r="I58" i="14"/>
  <c r="J61" i="14"/>
  <c r="I61" i="14"/>
  <c r="J64" i="14"/>
  <c r="I64" i="14"/>
  <c r="J68" i="14"/>
  <c r="I68" i="14"/>
  <c r="J71" i="14"/>
  <c r="I71" i="14"/>
  <c r="H79" i="14"/>
  <c r="J74" i="14"/>
  <c r="I74" i="14"/>
  <c r="J77" i="14"/>
  <c r="I77" i="14"/>
  <c r="J81" i="14"/>
  <c r="I81" i="14"/>
  <c r="J84" i="14"/>
  <c r="I84" i="14"/>
  <c r="J87" i="14"/>
  <c r="I87" i="14"/>
  <c r="J90" i="14"/>
  <c r="I90" i="14"/>
  <c r="J97" i="14"/>
  <c r="I97" i="14"/>
  <c r="J100" i="14"/>
  <c r="I100" i="14"/>
  <c r="J103" i="14"/>
  <c r="I103" i="14"/>
  <c r="J106" i="14"/>
  <c r="I106" i="14"/>
  <c r="J110" i="14"/>
  <c r="I110" i="14"/>
  <c r="J113" i="14"/>
  <c r="I113" i="14"/>
  <c r="H121" i="14"/>
  <c r="J116" i="14"/>
  <c r="I116" i="14"/>
  <c r="J119" i="14"/>
  <c r="I119" i="14"/>
  <c r="J123" i="14"/>
  <c r="I123" i="14"/>
  <c r="J126" i="14"/>
  <c r="I126" i="14"/>
  <c r="J129" i="14"/>
  <c r="I129" i="14"/>
  <c r="J132" i="14"/>
  <c r="I132" i="14"/>
  <c r="J139" i="14"/>
  <c r="I139" i="14"/>
  <c r="J142" i="14"/>
  <c r="I142" i="14"/>
  <c r="J145" i="14"/>
  <c r="I145" i="14"/>
  <c r="J148" i="14"/>
  <c r="I148" i="14"/>
  <c r="J152" i="14"/>
  <c r="I152" i="14"/>
  <c r="J155" i="14"/>
  <c r="I155" i="14"/>
  <c r="H163" i="14"/>
  <c r="J158" i="14"/>
  <c r="I158" i="14"/>
  <c r="J161" i="14"/>
  <c r="I161" i="14"/>
  <c r="I11" i="14"/>
  <c r="J11" i="14"/>
  <c r="I13" i="14"/>
  <c r="J13" i="14"/>
  <c r="I15" i="14"/>
  <c r="H23" i="14"/>
  <c r="J15" i="14"/>
  <c r="I17" i="14"/>
  <c r="J17" i="14"/>
  <c r="I19" i="14"/>
  <c r="J19" i="14"/>
  <c r="I21" i="14"/>
  <c r="J21" i="14"/>
  <c r="X95" i="18"/>
  <c r="W90" i="18"/>
  <c r="X82" i="18"/>
  <c r="J27" i="14"/>
  <c r="I27" i="14"/>
  <c r="J30" i="14"/>
  <c r="I30" i="14"/>
  <c r="J33" i="14"/>
  <c r="I33" i="14"/>
  <c r="J36" i="14"/>
  <c r="I36" i="14"/>
  <c r="J40" i="14"/>
  <c r="I40" i="14"/>
  <c r="H51" i="14"/>
  <c r="J43" i="14"/>
  <c r="I43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H93" i="14"/>
  <c r="J85" i="14"/>
  <c r="I85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H135" i="14"/>
  <c r="J127" i="14"/>
  <c r="I127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X43" i="18"/>
  <c r="V20" i="17"/>
  <c r="U20" i="17"/>
  <c r="X24" i="18"/>
  <c r="Q29" i="18"/>
  <c r="I46" i="18"/>
  <c r="P76" i="18"/>
  <c r="Q68" i="18"/>
  <c r="I85" i="18"/>
  <c r="Q107" i="18"/>
  <c r="P106" i="18"/>
  <c r="Q23" i="18"/>
  <c r="P22" i="18"/>
  <c r="H48" i="18"/>
  <c r="I40" i="18"/>
  <c r="Q61" i="18"/>
  <c r="I79" i="18"/>
  <c r="H78" i="18"/>
  <c r="Q100" i="18"/>
  <c r="I72" i="21"/>
  <c r="H72" i="21"/>
  <c r="Q123" i="18"/>
  <c r="I10" i="18"/>
  <c r="Q16" i="18"/>
  <c r="I33" i="18"/>
  <c r="Q55" i="18"/>
  <c r="I72" i="18"/>
  <c r="Q94" i="18"/>
  <c r="Q42" i="18"/>
  <c r="I59" i="18"/>
  <c r="Q81" i="18"/>
  <c r="I98" i="18"/>
  <c r="P158" i="19"/>
  <c r="R158" i="19"/>
  <c r="Q158" i="19"/>
  <c r="Q10" i="18"/>
  <c r="I14" i="18"/>
  <c r="I53" i="18"/>
  <c r="Q74" i="18"/>
  <c r="Q136" i="18"/>
  <c r="Y159" i="19"/>
  <c r="X159" i="19"/>
  <c r="R10" i="19"/>
  <c r="Q10" i="19"/>
  <c r="P10" i="19"/>
  <c r="O9" i="19"/>
  <c r="R16" i="19" s="1"/>
  <c r="R13" i="19"/>
  <c r="Q13" i="19"/>
  <c r="P13" i="19"/>
  <c r="O21" i="19"/>
  <c r="Q16" i="19"/>
  <c r="P16" i="19"/>
  <c r="I91" i="21"/>
  <c r="H91" i="21"/>
  <c r="I137" i="21"/>
  <c r="H137" i="21"/>
  <c r="I117" i="21"/>
  <c r="H117" i="21"/>
  <c r="R12" i="19"/>
  <c r="Q12" i="19"/>
  <c r="P12" i="19"/>
  <c r="Q15" i="19"/>
  <c r="P15" i="19"/>
  <c r="R18" i="19"/>
  <c r="Q18" i="19"/>
  <c r="P18" i="19"/>
  <c r="R25" i="19"/>
  <c r="Q25" i="19"/>
  <c r="P25" i="19"/>
  <c r="R18" i="21"/>
  <c r="Q18" i="21"/>
  <c r="I156" i="21"/>
  <c r="H156" i="21"/>
  <c r="X12" i="22"/>
  <c r="W12" i="22"/>
  <c r="V12" i="22"/>
  <c r="Q12" i="18"/>
  <c r="P20" i="18"/>
  <c r="I16" i="18"/>
  <c r="Q18" i="18"/>
  <c r="I23" i="18"/>
  <c r="H22" i="18"/>
  <c r="Q25" i="18"/>
  <c r="I29" i="18"/>
  <c r="Q31" i="18"/>
  <c r="Q38" i="18"/>
  <c r="X96" i="19"/>
  <c r="Y96" i="19"/>
  <c r="I33" i="21"/>
  <c r="H33" i="21"/>
  <c r="I53" i="21"/>
  <c r="H53" i="21"/>
  <c r="Q17" i="21"/>
  <c r="R17" i="21"/>
  <c r="L14" i="22"/>
  <c r="K14" i="22"/>
  <c r="J14" i="22"/>
  <c r="R12" i="21"/>
  <c r="Q12" i="21"/>
  <c r="R21" i="21"/>
  <c r="Q21" i="21"/>
  <c r="Q11" i="21"/>
  <c r="R11" i="21"/>
  <c r="Q20" i="21"/>
  <c r="R20" i="21"/>
  <c r="Q19" i="21"/>
  <c r="R19" i="21"/>
  <c r="R15" i="21"/>
  <c r="Q15" i="21"/>
  <c r="J19" i="22"/>
  <c r="L19" i="22"/>
  <c r="K19" i="22"/>
  <c r="Q14" i="21"/>
  <c r="P22" i="21"/>
  <c r="R14" i="21"/>
  <c r="L10" i="22"/>
  <c r="K10" i="22"/>
  <c r="J10" i="22"/>
  <c r="J12" i="22"/>
  <c r="L12" i="22"/>
  <c r="K12" i="22"/>
  <c r="K158" i="26"/>
  <c r="J158" i="26"/>
  <c r="I158" i="26"/>
  <c r="M94" i="28"/>
  <c r="L94" i="28"/>
  <c r="K94" i="28"/>
  <c r="J94" i="28"/>
  <c r="I94" i="28"/>
  <c r="M24" i="28"/>
  <c r="L24" i="28"/>
  <c r="K24" i="28"/>
  <c r="J24" i="28"/>
  <c r="I24" i="28"/>
  <c r="M17" i="28"/>
  <c r="L17" i="28"/>
  <c r="K17" i="28"/>
  <c r="J17" i="28"/>
  <c r="I17" i="28"/>
  <c r="M56" i="28"/>
  <c r="L56" i="28"/>
  <c r="K56" i="28"/>
  <c r="J56" i="28"/>
  <c r="I56" i="28"/>
  <c r="K8" i="27"/>
  <c r="J8" i="27"/>
  <c r="I8" i="27"/>
  <c r="K12" i="27"/>
  <c r="J12" i="27"/>
  <c r="I12" i="27"/>
  <c r="H20" i="27"/>
  <c r="K16" i="27"/>
  <c r="J16" i="27"/>
  <c r="I16" i="27"/>
  <c r="K25" i="27"/>
  <c r="J25" i="27"/>
  <c r="I25" i="27"/>
  <c r="K29" i="27"/>
  <c r="J29" i="27"/>
  <c r="I29" i="27"/>
  <c r="K33" i="27"/>
  <c r="J33" i="27"/>
  <c r="I33" i="27"/>
  <c r="K38" i="27"/>
  <c r="J38" i="27"/>
  <c r="I38" i="27"/>
  <c r="K42" i="27"/>
  <c r="J42" i="27"/>
  <c r="I42" i="27"/>
  <c r="K46" i="27"/>
  <c r="J46" i="27"/>
  <c r="I46" i="27"/>
  <c r="K51" i="27"/>
  <c r="J51" i="27"/>
  <c r="I51" i="27"/>
  <c r="K55" i="27"/>
  <c r="J55" i="27"/>
  <c r="I55" i="27"/>
  <c r="K59" i="27"/>
  <c r="J59" i="27"/>
  <c r="I59" i="27"/>
  <c r="K64" i="27"/>
  <c r="J64" i="27"/>
  <c r="I64" i="27"/>
  <c r="K68" i="27"/>
  <c r="J68" i="27"/>
  <c r="I68" i="27"/>
  <c r="H76" i="27"/>
  <c r="K72" i="27"/>
  <c r="J72" i="27"/>
  <c r="I72" i="27"/>
  <c r="K81" i="27"/>
  <c r="J81" i="27"/>
  <c r="I81" i="27"/>
  <c r="K85" i="27"/>
  <c r="J85" i="27"/>
  <c r="I85" i="27"/>
  <c r="K89" i="27"/>
  <c r="J89" i="27"/>
  <c r="I89" i="27"/>
  <c r="K94" i="27"/>
  <c r="J94" i="27"/>
  <c r="I94" i="27"/>
  <c r="K98" i="27"/>
  <c r="J98" i="27"/>
  <c r="I98" i="27"/>
  <c r="K102" i="27"/>
  <c r="J102" i="27"/>
  <c r="I102" i="27"/>
  <c r="K107" i="27"/>
  <c r="J107" i="27"/>
  <c r="I107" i="27"/>
  <c r="K111" i="27"/>
  <c r="J111" i="27"/>
  <c r="I111" i="27"/>
  <c r="K115" i="27"/>
  <c r="J115" i="27"/>
  <c r="I115" i="27"/>
  <c r="K120" i="27"/>
  <c r="J120" i="27"/>
  <c r="I120" i="27"/>
  <c r="K124" i="27"/>
  <c r="J124" i="27"/>
  <c r="I124" i="27"/>
  <c r="H132" i="27"/>
  <c r="K128" i="27"/>
  <c r="J128" i="27"/>
  <c r="I128" i="27"/>
  <c r="K137" i="27"/>
  <c r="J137" i="27"/>
  <c r="I137" i="27"/>
  <c r="K141" i="27"/>
  <c r="J141" i="27"/>
  <c r="I141" i="27"/>
  <c r="K145" i="27"/>
  <c r="J145" i="27"/>
  <c r="I145" i="27"/>
  <c r="K150" i="27"/>
  <c r="J150" i="27"/>
  <c r="I150" i="27"/>
  <c r="K154" i="27"/>
  <c r="J154" i="27"/>
  <c r="I154" i="27"/>
  <c r="K158" i="27"/>
  <c r="J158" i="27"/>
  <c r="I158" i="27"/>
  <c r="M11" i="28"/>
  <c r="L11" i="28"/>
  <c r="K11" i="28"/>
  <c r="J11" i="28"/>
  <c r="I11" i="28"/>
  <c r="M50" i="28"/>
  <c r="L50" i="28"/>
  <c r="K50" i="28"/>
  <c r="J50" i="28"/>
  <c r="I50" i="28"/>
  <c r="M43" i="28"/>
  <c r="L43" i="28"/>
  <c r="K43" i="28"/>
  <c r="J43" i="28"/>
  <c r="I43" i="28"/>
  <c r="M113" i="28"/>
  <c r="L113" i="28"/>
  <c r="K113" i="28"/>
  <c r="J113" i="28"/>
  <c r="I113" i="28"/>
  <c r="M37" i="28"/>
  <c r="L37" i="28"/>
  <c r="K37" i="28"/>
  <c r="J37" i="28"/>
  <c r="I37" i="28"/>
  <c r="M74" i="28"/>
  <c r="L74" i="28"/>
  <c r="K74" i="28"/>
  <c r="J74" i="28"/>
  <c r="I74" i="28"/>
  <c r="K10" i="27"/>
  <c r="J10" i="27"/>
  <c r="I10" i="27"/>
  <c r="K14" i="27"/>
  <c r="J14" i="27"/>
  <c r="I14" i="27"/>
  <c r="K18" i="27"/>
  <c r="J18" i="27"/>
  <c r="I18" i="27"/>
  <c r="K23" i="27"/>
  <c r="J23" i="27"/>
  <c r="I23" i="27"/>
  <c r="K27" i="27"/>
  <c r="J27" i="27"/>
  <c r="I27" i="27"/>
  <c r="K31" i="27"/>
  <c r="J31" i="27"/>
  <c r="I31" i="27"/>
  <c r="K36" i="27"/>
  <c r="J36" i="27"/>
  <c r="I36" i="27"/>
  <c r="K40" i="27"/>
  <c r="J40" i="27"/>
  <c r="I40" i="27"/>
  <c r="H48" i="27"/>
  <c r="K44" i="27"/>
  <c r="J44" i="27"/>
  <c r="I44" i="27"/>
  <c r="K53" i="27"/>
  <c r="J53" i="27"/>
  <c r="I53" i="27"/>
  <c r="K57" i="27"/>
  <c r="J57" i="27"/>
  <c r="I57" i="27"/>
  <c r="K61" i="27"/>
  <c r="J61" i="27"/>
  <c r="I61" i="27"/>
  <c r="K66" i="27"/>
  <c r="J66" i="27"/>
  <c r="I66" i="27"/>
  <c r="K70" i="27"/>
  <c r="J70" i="27"/>
  <c r="I70" i="27"/>
  <c r="K74" i="27"/>
  <c r="J74" i="27"/>
  <c r="I74" i="27"/>
  <c r="K79" i="27"/>
  <c r="J79" i="27"/>
  <c r="I79" i="27"/>
  <c r="K83" i="27"/>
  <c r="J83" i="27"/>
  <c r="I83" i="27"/>
  <c r="K87" i="27"/>
  <c r="J87" i="27"/>
  <c r="I87" i="27"/>
  <c r="K92" i="27"/>
  <c r="J92" i="27"/>
  <c r="I92" i="27"/>
  <c r="K96" i="27"/>
  <c r="J96" i="27"/>
  <c r="I96" i="27"/>
  <c r="H104" i="27"/>
  <c r="K100" i="27"/>
  <c r="J100" i="27"/>
  <c r="I100" i="27"/>
  <c r="K109" i="27"/>
  <c r="J109" i="27"/>
  <c r="I109" i="27"/>
  <c r="K113" i="27"/>
  <c r="J113" i="27"/>
  <c r="I113" i="27"/>
  <c r="K117" i="27"/>
  <c r="J117" i="27"/>
  <c r="I117" i="27"/>
  <c r="K122" i="27"/>
  <c r="J122" i="27"/>
  <c r="I122" i="27"/>
  <c r="K126" i="27"/>
  <c r="J126" i="27"/>
  <c r="I126" i="27"/>
  <c r="K130" i="27"/>
  <c r="J130" i="27"/>
  <c r="I130" i="27"/>
  <c r="K135" i="27"/>
  <c r="J135" i="27"/>
  <c r="I135" i="27"/>
  <c r="K139" i="27"/>
  <c r="J139" i="27"/>
  <c r="I139" i="27"/>
  <c r="K143" i="27"/>
  <c r="J143" i="27"/>
  <c r="I143" i="27"/>
  <c r="K148" i="27"/>
  <c r="J148" i="27"/>
  <c r="I148" i="27"/>
  <c r="K152" i="27"/>
  <c r="J152" i="27"/>
  <c r="I152" i="27"/>
  <c r="H160" i="27"/>
  <c r="K156" i="27"/>
  <c r="J156" i="27"/>
  <c r="I156" i="27"/>
  <c r="M30" i="28"/>
  <c r="L30" i="28"/>
  <c r="K30" i="28"/>
  <c r="J30" i="28"/>
  <c r="I30" i="28"/>
  <c r="AL33" i="35"/>
  <c r="AK33" i="35"/>
  <c r="Q11" i="36"/>
  <c r="P11" i="36"/>
  <c r="AJ8" i="35"/>
  <c r="AL8" i="35"/>
  <c r="AK8" i="35"/>
  <c r="H35" i="31"/>
  <c r="H36" i="31"/>
  <c r="H37" i="31"/>
  <c r="H38" i="31"/>
  <c r="J41" i="31"/>
  <c r="N104" i="33"/>
  <c r="N9" i="33"/>
  <c r="N11" i="33"/>
  <c r="L34" i="33"/>
  <c r="J62" i="33"/>
  <c r="L104" i="33"/>
  <c r="N11" i="35"/>
  <c r="N10" i="35"/>
  <c r="AL39" i="35"/>
  <c r="AK39" i="35"/>
  <c r="J9" i="31"/>
  <c r="J10" i="31"/>
  <c r="J11" i="31"/>
  <c r="J12" i="31"/>
  <c r="J13" i="31"/>
  <c r="J14" i="31"/>
  <c r="J15" i="31"/>
  <c r="J16" i="31"/>
  <c r="J17" i="31"/>
  <c r="J18" i="31"/>
  <c r="F19" i="31"/>
  <c r="L19" i="31"/>
  <c r="H20" i="31"/>
  <c r="J21" i="31"/>
  <c r="N10" i="33"/>
  <c r="J38" i="33"/>
  <c r="J56" i="33"/>
  <c r="L98" i="33"/>
  <c r="H12" i="35"/>
  <c r="V9" i="35"/>
  <c r="Q51" i="36"/>
  <c r="P51" i="36"/>
  <c r="F277" i="30"/>
  <c r="L277" i="30"/>
  <c r="F278" i="30"/>
  <c r="L278" i="30"/>
  <c r="F279" i="30"/>
  <c r="L279" i="30"/>
  <c r="F280" i="30"/>
  <c r="L280" i="30"/>
  <c r="F281" i="30"/>
  <c r="L281" i="30"/>
  <c r="F282" i="30"/>
  <c r="L282" i="30"/>
  <c r="H283" i="30"/>
  <c r="J284" i="30"/>
  <c r="F285" i="30"/>
  <c r="L285" i="30"/>
  <c r="J31" i="31"/>
  <c r="J32" i="31"/>
  <c r="J33" i="31"/>
  <c r="J34" i="31"/>
  <c r="J35" i="31"/>
  <c r="J36" i="31"/>
  <c r="J37" i="31"/>
  <c r="J38" i="31"/>
  <c r="J39" i="31"/>
  <c r="J40" i="31"/>
  <c r="H42" i="31"/>
  <c r="J43" i="31"/>
  <c r="H75" i="31"/>
  <c r="J32" i="33"/>
  <c r="L84" i="33"/>
  <c r="J102" i="33"/>
  <c r="AB8" i="35"/>
  <c r="AJ12" i="35"/>
  <c r="AL12" i="35"/>
  <c r="AK12" i="35"/>
  <c r="N209" i="30"/>
  <c r="H210" i="30"/>
  <c r="N210" i="30"/>
  <c r="H211" i="30"/>
  <c r="N211" i="30"/>
  <c r="H212" i="30"/>
  <c r="N212" i="30"/>
  <c r="H213" i="30"/>
  <c r="N213" i="30"/>
  <c r="H214" i="30"/>
  <c r="N214" i="30"/>
  <c r="H215" i="30"/>
  <c r="N215" i="30"/>
  <c r="H216" i="30"/>
  <c r="J217" i="30"/>
  <c r="F218" i="30"/>
  <c r="L218" i="30"/>
  <c r="H219" i="30"/>
  <c r="J108" i="33"/>
  <c r="N34" i="33"/>
  <c r="N36" i="33"/>
  <c r="J82" i="33"/>
  <c r="AB9" i="35"/>
  <c r="H9" i="31"/>
  <c r="N9" i="31"/>
  <c r="H10" i="31"/>
  <c r="N10" i="31"/>
  <c r="H11" i="31"/>
  <c r="N11" i="31"/>
  <c r="H12" i="31"/>
  <c r="N12" i="31"/>
  <c r="H13" i="31"/>
  <c r="N13" i="31"/>
  <c r="H14" i="31"/>
  <c r="N14" i="31"/>
  <c r="H15" i="31"/>
  <c r="N15" i="31"/>
  <c r="H16" i="31"/>
  <c r="N16" i="31"/>
  <c r="H17" i="31"/>
  <c r="N17" i="31"/>
  <c r="H18" i="31"/>
  <c r="J19" i="31"/>
  <c r="F20" i="31"/>
  <c r="L20" i="31"/>
  <c r="H21" i="31"/>
  <c r="J10" i="33"/>
  <c r="J76" i="33"/>
  <c r="N100" i="33"/>
  <c r="V10" i="35"/>
  <c r="H11" i="35"/>
  <c r="AT13" i="35"/>
  <c r="AS13" i="35"/>
  <c r="AV13" i="35"/>
  <c r="AU13" i="35"/>
  <c r="AR13" i="35"/>
  <c r="N12" i="33"/>
  <c r="N13" i="33"/>
  <c r="N14" i="33"/>
  <c r="N15" i="33"/>
  <c r="N16" i="33"/>
  <c r="J18" i="33"/>
  <c r="J21" i="33"/>
  <c r="H40" i="35"/>
  <c r="I40" i="35"/>
  <c r="P50" i="37"/>
  <c r="Q50" i="37"/>
  <c r="W40" i="35"/>
  <c r="V40" i="35"/>
  <c r="J7" i="36"/>
  <c r="I7" i="36"/>
  <c r="Q49" i="36"/>
  <c r="P49" i="36"/>
  <c r="J11" i="33"/>
  <c r="J12" i="33"/>
  <c r="J13" i="33"/>
  <c r="J14" i="33"/>
  <c r="J15" i="33"/>
  <c r="J16" i="33"/>
  <c r="J17" i="33"/>
  <c r="J20" i="33"/>
  <c r="Q15" i="36"/>
  <c r="P15" i="36"/>
  <c r="Q22" i="37"/>
  <c r="P22" i="37"/>
  <c r="J19" i="33"/>
  <c r="J31" i="33"/>
  <c r="J37" i="33"/>
  <c r="P32" i="37"/>
  <c r="Q32" i="37"/>
  <c r="E11" i="39"/>
  <c r="H8" i="40"/>
  <c r="J8" i="40"/>
  <c r="M8" i="40"/>
  <c r="I8" i="40"/>
  <c r="Q20" i="37"/>
  <c r="P20" i="37"/>
  <c r="P26" i="37"/>
  <c r="Q26" i="37"/>
  <c r="H10" i="40"/>
  <c r="J10" i="40"/>
  <c r="I10" i="40"/>
  <c r="Q16" i="37"/>
  <c r="P16" i="37"/>
  <c r="H12" i="40"/>
  <c r="J12" i="40"/>
  <c r="I12" i="40"/>
  <c r="P44" i="37"/>
  <c r="Q44" i="37"/>
  <c r="P38" i="37"/>
  <c r="Q38" i="37"/>
  <c r="F10" i="40"/>
  <c r="H6" i="40"/>
  <c r="J6" i="40"/>
  <c r="I6" i="40"/>
  <c r="P6" i="39"/>
  <c r="R6" i="39"/>
  <c r="Q6" i="39"/>
  <c r="O6" i="39"/>
  <c r="Q7" i="43"/>
  <c r="P7" i="43"/>
  <c r="T7" i="43"/>
  <c r="S7" i="43"/>
  <c r="R7" i="43"/>
  <c r="M10" i="42"/>
  <c r="L10" i="42"/>
  <c r="N10" i="42"/>
  <c r="Q8" i="37"/>
  <c r="P8" i="37"/>
  <c r="Q12" i="37"/>
  <c r="P12" i="37"/>
  <c r="D11" i="39"/>
  <c r="G124" i="39"/>
  <c r="H124" i="39"/>
  <c r="T11" i="40"/>
  <c r="R11" i="40"/>
  <c r="Q11" i="40"/>
  <c r="P11" i="40"/>
  <c r="S11" i="40"/>
  <c r="J7" i="37"/>
  <c r="I7" i="37"/>
  <c r="J11" i="37"/>
  <c r="I11" i="37"/>
  <c r="J15" i="37"/>
  <c r="I15" i="37"/>
  <c r="J28" i="37"/>
  <c r="I28" i="37"/>
  <c r="J34" i="37"/>
  <c r="I34" i="37"/>
  <c r="J40" i="37"/>
  <c r="I40" i="37"/>
  <c r="J46" i="37"/>
  <c r="I46" i="37"/>
  <c r="H6" i="39"/>
  <c r="G6" i="39"/>
  <c r="L7" i="39"/>
  <c r="M7" i="39"/>
  <c r="K7" i="39"/>
  <c r="L8" i="39"/>
  <c r="M8" i="39"/>
  <c r="K8" i="39"/>
  <c r="L9" i="39"/>
  <c r="J11" i="39"/>
  <c r="M9" i="39"/>
  <c r="K9" i="39"/>
  <c r="L10" i="39"/>
  <c r="M10" i="39"/>
  <c r="K10" i="39"/>
  <c r="E129" i="39"/>
  <c r="O137" i="40"/>
  <c r="N137" i="40"/>
  <c r="L137" i="40"/>
  <c r="K137" i="40"/>
  <c r="M137" i="40"/>
  <c r="H125" i="39"/>
  <c r="G125" i="39"/>
  <c r="I125" i="39"/>
  <c r="L6" i="39"/>
  <c r="K6" i="39"/>
  <c r="H11" i="40"/>
  <c r="J11" i="40"/>
  <c r="I11" i="40"/>
  <c r="H135" i="40"/>
  <c r="G135" i="40"/>
  <c r="I135" i="40"/>
  <c r="H144" i="44"/>
  <c r="G144" i="44"/>
  <c r="I144" i="44"/>
  <c r="R7" i="39"/>
  <c r="O7" i="39"/>
  <c r="T7" i="39"/>
  <c r="S7" i="39"/>
  <c r="Q7" i="39"/>
  <c r="P7" i="39"/>
  <c r="R8" i="39"/>
  <c r="O8" i="39"/>
  <c r="T8" i="39"/>
  <c r="S8" i="39"/>
  <c r="Q8" i="39"/>
  <c r="P8" i="39"/>
  <c r="R9" i="39"/>
  <c r="O9" i="39"/>
  <c r="T9" i="39"/>
  <c r="S9" i="39"/>
  <c r="N11" i="39"/>
  <c r="Q9" i="39"/>
  <c r="P9" i="39"/>
  <c r="R10" i="39"/>
  <c r="O10" i="39"/>
  <c r="T10" i="39"/>
  <c r="S10" i="39"/>
  <c r="Q10" i="39"/>
  <c r="P10" i="39"/>
  <c r="T12" i="40"/>
  <c r="R12" i="40"/>
  <c r="Q12" i="40"/>
  <c r="P12" i="40"/>
  <c r="S12" i="40"/>
  <c r="K134" i="40"/>
  <c r="O134" i="40"/>
  <c r="N134" i="40"/>
  <c r="L134" i="40"/>
  <c r="M134" i="40"/>
  <c r="H138" i="40"/>
  <c r="G138" i="40"/>
  <c r="I138" i="40"/>
  <c r="L137" i="43"/>
  <c r="O137" i="43"/>
  <c r="M137" i="43"/>
  <c r="N137" i="43"/>
  <c r="C11" i="39"/>
  <c r="H135" i="41"/>
  <c r="G135" i="41"/>
  <c r="I135" i="41"/>
  <c r="M142" i="43"/>
  <c r="O142" i="43"/>
  <c r="L142" i="43"/>
  <c r="N142" i="43"/>
  <c r="I7" i="39"/>
  <c r="H7" i="39"/>
  <c r="G7" i="39"/>
  <c r="I8" i="39"/>
  <c r="H8" i="39"/>
  <c r="G8" i="39"/>
  <c r="F11" i="39"/>
  <c r="I9" i="39"/>
  <c r="H9" i="39"/>
  <c r="G9" i="39"/>
  <c r="I10" i="39"/>
  <c r="H10" i="39"/>
  <c r="G10" i="39"/>
  <c r="I134" i="40"/>
  <c r="H134" i="40"/>
  <c r="G134" i="40"/>
  <c r="I11" i="41"/>
  <c r="H11" i="41"/>
  <c r="J11" i="41"/>
  <c r="H11" i="44"/>
  <c r="J11" i="44"/>
  <c r="I11" i="44"/>
  <c r="I12" i="41"/>
  <c r="H12" i="41"/>
  <c r="J12" i="41"/>
  <c r="O134" i="41"/>
  <c r="N134" i="41"/>
  <c r="L134" i="41"/>
  <c r="K134" i="41"/>
  <c r="M134" i="41"/>
  <c r="J6" i="43"/>
  <c r="I6" i="43"/>
  <c r="G16" i="43"/>
  <c r="H6" i="43"/>
  <c r="J9" i="43"/>
  <c r="I9" i="43"/>
  <c r="H9" i="43"/>
  <c r="T8" i="44"/>
  <c r="P8" i="44"/>
  <c r="S8" i="44"/>
  <c r="R8" i="44"/>
  <c r="Q8" i="44"/>
  <c r="F15" i="44"/>
  <c r="F11" i="40"/>
  <c r="N11" i="40"/>
  <c r="L11" i="40"/>
  <c r="M11" i="40"/>
  <c r="F12" i="40"/>
  <c r="N12" i="40"/>
  <c r="L12" i="40"/>
  <c r="M12" i="40"/>
  <c r="I136" i="40"/>
  <c r="G136" i="40"/>
  <c r="H136" i="40"/>
  <c r="N138" i="40"/>
  <c r="M138" i="40"/>
  <c r="K138" i="40"/>
  <c r="L138" i="40"/>
  <c r="O138" i="40"/>
  <c r="N135" i="41"/>
  <c r="M135" i="41"/>
  <c r="K135" i="41"/>
  <c r="O135" i="41"/>
  <c r="L135" i="41"/>
  <c r="M137" i="41"/>
  <c r="O137" i="41"/>
  <c r="N137" i="41"/>
  <c r="K137" i="41"/>
  <c r="L137" i="41"/>
  <c r="O134" i="42"/>
  <c r="L134" i="42"/>
  <c r="K134" i="42"/>
  <c r="N134" i="42"/>
  <c r="M134" i="42"/>
  <c r="I137" i="40"/>
  <c r="H137" i="40"/>
  <c r="G137" i="40"/>
  <c r="R11" i="41"/>
  <c r="Q11" i="41"/>
  <c r="T11" i="41"/>
  <c r="P11" i="41"/>
  <c r="S11" i="41"/>
  <c r="R12" i="41"/>
  <c r="Q12" i="41"/>
  <c r="T12" i="41"/>
  <c r="S12" i="41"/>
  <c r="P12" i="41"/>
  <c r="I134" i="41"/>
  <c r="H134" i="41"/>
  <c r="G134" i="41"/>
  <c r="M136" i="41"/>
  <c r="L136" i="41"/>
  <c r="O136" i="41"/>
  <c r="N136" i="41"/>
  <c r="K136" i="41"/>
  <c r="O135" i="42"/>
  <c r="N135" i="42"/>
  <c r="M135" i="42"/>
  <c r="L135" i="42"/>
  <c r="K135" i="42"/>
  <c r="M137" i="42"/>
  <c r="L137" i="42"/>
  <c r="O137" i="42"/>
  <c r="N137" i="42"/>
  <c r="K137" i="42"/>
  <c r="Q6" i="43"/>
  <c r="P6" i="43"/>
  <c r="T6" i="43"/>
  <c r="O16" i="43"/>
  <c r="S6" i="43"/>
  <c r="R6" i="43"/>
  <c r="J8" i="43"/>
  <c r="I8" i="43"/>
  <c r="H8" i="43"/>
  <c r="Q9" i="43"/>
  <c r="P9" i="43"/>
  <c r="T9" i="43"/>
  <c r="S9" i="43"/>
  <c r="R9" i="43"/>
  <c r="N10" i="44"/>
  <c r="M10" i="44"/>
  <c r="L10" i="44"/>
  <c r="K135" i="40"/>
  <c r="N135" i="40"/>
  <c r="M135" i="40"/>
  <c r="L135" i="40"/>
  <c r="O135" i="40"/>
  <c r="F11" i="41"/>
  <c r="L11" i="41"/>
  <c r="N11" i="41"/>
  <c r="M11" i="41"/>
  <c r="F12" i="41"/>
  <c r="L12" i="41"/>
  <c r="N12" i="41"/>
  <c r="M12" i="41"/>
  <c r="G136" i="41"/>
  <c r="I136" i="41"/>
  <c r="H136" i="41"/>
  <c r="L138" i="41"/>
  <c r="N138" i="41"/>
  <c r="K138" i="41"/>
  <c r="O138" i="41"/>
  <c r="M138" i="41"/>
  <c r="I134" i="42"/>
  <c r="H134" i="42"/>
  <c r="G134" i="42"/>
  <c r="J7" i="43"/>
  <c r="I7" i="43"/>
  <c r="H7" i="43"/>
  <c r="N12" i="44"/>
  <c r="M12" i="44"/>
  <c r="L12" i="44"/>
  <c r="O136" i="40"/>
  <c r="M136" i="40"/>
  <c r="L136" i="40"/>
  <c r="N136" i="40"/>
  <c r="K136" i="40"/>
  <c r="G137" i="41"/>
  <c r="I137" i="41"/>
  <c r="H137" i="41"/>
  <c r="F10" i="42"/>
  <c r="Q11" i="42"/>
  <c r="P11" i="42"/>
  <c r="S11" i="42"/>
  <c r="R11" i="42"/>
  <c r="T11" i="42"/>
  <c r="Q12" i="42"/>
  <c r="P12" i="42"/>
  <c r="S12" i="42"/>
  <c r="R12" i="42"/>
  <c r="T12" i="42"/>
  <c r="H136" i="42"/>
  <c r="G136" i="42"/>
  <c r="I136" i="42"/>
  <c r="H139" i="43"/>
  <c r="G139" i="43"/>
  <c r="I139" i="43"/>
  <c r="N13" i="44"/>
  <c r="M13" i="44"/>
  <c r="L13" i="44"/>
  <c r="I135" i="42"/>
  <c r="H135" i="42"/>
  <c r="G135" i="42"/>
  <c r="E146" i="43"/>
  <c r="E16" i="44"/>
  <c r="F16" i="44" s="1"/>
  <c r="F6" i="44"/>
  <c r="H8" i="44"/>
  <c r="J8" i="44"/>
  <c r="I8" i="44"/>
  <c r="F9" i="44"/>
  <c r="L137" i="44"/>
  <c r="O137" i="44"/>
  <c r="N137" i="44"/>
  <c r="M137" i="44"/>
  <c r="J11" i="42"/>
  <c r="H11" i="42"/>
  <c r="I11" i="42"/>
  <c r="J12" i="42"/>
  <c r="H12" i="42"/>
  <c r="I12" i="42"/>
  <c r="T7" i="44"/>
  <c r="P7" i="44"/>
  <c r="S7" i="44"/>
  <c r="Q7" i="44"/>
  <c r="R7" i="44"/>
  <c r="F11" i="44"/>
  <c r="F13" i="44"/>
  <c r="N14" i="44"/>
  <c r="M14" i="44"/>
  <c r="L14" i="44"/>
  <c r="J10" i="43"/>
  <c r="I10" i="43"/>
  <c r="H10" i="43"/>
  <c r="J11" i="43"/>
  <c r="I11" i="43"/>
  <c r="H11" i="43"/>
  <c r="J12" i="43"/>
  <c r="I12" i="43"/>
  <c r="H12" i="43"/>
  <c r="J13" i="43"/>
  <c r="I13" i="43"/>
  <c r="H13" i="43"/>
  <c r="J14" i="43"/>
  <c r="I14" i="43"/>
  <c r="H14" i="43"/>
  <c r="M136" i="43"/>
  <c r="O136" i="43"/>
  <c r="N136" i="43"/>
  <c r="L136" i="43"/>
  <c r="J146" i="43"/>
  <c r="I138" i="43"/>
  <c r="H138" i="43"/>
  <c r="K138" i="43" s="1"/>
  <c r="G138" i="43"/>
  <c r="N141" i="43"/>
  <c r="O141" i="43"/>
  <c r="M141" i="43"/>
  <c r="L141" i="43"/>
  <c r="G142" i="43"/>
  <c r="I142" i="43"/>
  <c r="H142" i="43"/>
  <c r="H6" i="44"/>
  <c r="G16" i="44"/>
  <c r="J6" i="44"/>
  <c r="I6" i="44"/>
  <c r="F7" i="44"/>
  <c r="H9" i="44"/>
  <c r="J9" i="44"/>
  <c r="I9" i="44"/>
  <c r="H10" i="44"/>
  <c r="J10" i="44"/>
  <c r="I10" i="44"/>
  <c r="H12" i="44"/>
  <c r="J12" i="44"/>
  <c r="I12" i="44"/>
  <c r="O140" i="44"/>
  <c r="N140" i="44"/>
  <c r="L140" i="44"/>
  <c r="M140" i="44"/>
  <c r="L143" i="44"/>
  <c r="M143" i="44"/>
  <c r="O143" i="44"/>
  <c r="N143" i="44"/>
  <c r="O145" i="45"/>
  <c r="M145" i="45"/>
  <c r="L145" i="45"/>
  <c r="N145" i="45"/>
  <c r="H138" i="41"/>
  <c r="G138" i="41"/>
  <c r="I138" i="41"/>
  <c r="L14" i="43"/>
  <c r="N14" i="43"/>
  <c r="M14" i="43"/>
  <c r="N15" i="43"/>
  <c r="M15" i="43"/>
  <c r="L15" i="43"/>
  <c r="H7" i="44"/>
  <c r="J7" i="44"/>
  <c r="I7" i="44"/>
  <c r="F8" i="44"/>
  <c r="F11" i="42"/>
  <c r="M11" i="42"/>
  <c r="L11" i="42"/>
  <c r="N11" i="42"/>
  <c r="F12" i="42"/>
  <c r="M12" i="42"/>
  <c r="L12" i="42"/>
  <c r="N12" i="42"/>
  <c r="N136" i="42"/>
  <c r="M136" i="42"/>
  <c r="L136" i="42"/>
  <c r="K136" i="42"/>
  <c r="O136" i="42"/>
  <c r="L138" i="42"/>
  <c r="K138" i="42"/>
  <c r="N138" i="42"/>
  <c r="M138" i="42"/>
  <c r="O138" i="42"/>
  <c r="F14" i="43"/>
  <c r="T6" i="44"/>
  <c r="P6" i="44"/>
  <c r="O16" i="44"/>
  <c r="S6" i="44"/>
  <c r="R6" i="44"/>
  <c r="Q6" i="44"/>
  <c r="F14" i="44"/>
  <c r="N15" i="44"/>
  <c r="M15" i="44"/>
  <c r="L15" i="44"/>
  <c r="G137" i="42"/>
  <c r="I137" i="42"/>
  <c r="H137" i="42"/>
  <c r="G136" i="43"/>
  <c r="H136" i="43"/>
  <c r="K136" i="43" s="1"/>
  <c r="F146" i="43"/>
  <c r="I136" i="43"/>
  <c r="H141" i="43"/>
  <c r="K141" i="43" s="1"/>
  <c r="G141" i="43"/>
  <c r="I141" i="43"/>
  <c r="G144" i="43"/>
  <c r="H144" i="43"/>
  <c r="K144" i="43" s="1"/>
  <c r="I144" i="43"/>
  <c r="N6" i="44"/>
  <c r="K16" i="44"/>
  <c r="L6" i="44"/>
  <c r="M6" i="44"/>
  <c r="N7" i="44"/>
  <c r="L7" i="44"/>
  <c r="M7" i="44"/>
  <c r="N8" i="44"/>
  <c r="L8" i="44"/>
  <c r="M8" i="44"/>
  <c r="N9" i="44"/>
  <c r="L9" i="44"/>
  <c r="M9" i="44"/>
  <c r="F10" i="44"/>
  <c r="N11" i="44"/>
  <c r="L11" i="44"/>
  <c r="M11" i="44"/>
  <c r="F12" i="44"/>
  <c r="I138" i="42"/>
  <c r="H138" i="42"/>
  <c r="G138" i="42"/>
  <c r="C16" i="44"/>
  <c r="E146" i="44"/>
  <c r="H138" i="45"/>
  <c r="G138" i="45"/>
  <c r="I138" i="45"/>
  <c r="T9" i="44"/>
  <c r="P9" i="44"/>
  <c r="Q9" i="44"/>
  <c r="S9" i="44"/>
  <c r="R9" i="44"/>
  <c r="T10" i="44"/>
  <c r="P10" i="44"/>
  <c r="R10" i="44"/>
  <c r="Q10" i="44"/>
  <c r="S10" i="44"/>
  <c r="T11" i="44"/>
  <c r="P11" i="44"/>
  <c r="Q11" i="44"/>
  <c r="S11" i="44"/>
  <c r="R11" i="44"/>
  <c r="T12" i="44"/>
  <c r="P12" i="44"/>
  <c r="R12" i="44"/>
  <c r="Q12" i="44"/>
  <c r="S12" i="44"/>
  <c r="T13" i="44"/>
  <c r="S13" i="44"/>
  <c r="P13" i="44"/>
  <c r="Q13" i="44"/>
  <c r="R13" i="44"/>
  <c r="T14" i="44"/>
  <c r="S14" i="44"/>
  <c r="P14" i="44"/>
  <c r="Q14" i="44"/>
  <c r="R14" i="44"/>
  <c r="T15" i="44"/>
  <c r="S15" i="44"/>
  <c r="P15" i="44"/>
  <c r="Q15" i="44"/>
  <c r="R15" i="44"/>
  <c r="E146" i="45"/>
  <c r="L137" i="45"/>
  <c r="O137" i="45"/>
  <c r="N137" i="45"/>
  <c r="M137" i="45"/>
  <c r="D9" i="46"/>
  <c r="D18" i="46"/>
  <c r="D12" i="47"/>
  <c r="D21" i="47"/>
  <c r="D16" i="44"/>
  <c r="T7" i="45"/>
  <c r="S7" i="45"/>
  <c r="Q7" i="45"/>
  <c r="P7" i="45"/>
  <c r="R7" i="45"/>
  <c r="O140" i="45"/>
  <c r="N140" i="45"/>
  <c r="L140" i="45"/>
  <c r="M140" i="45"/>
  <c r="D146" i="44"/>
  <c r="J146" i="44"/>
  <c r="M136" i="44"/>
  <c r="L136" i="44"/>
  <c r="O136" i="44"/>
  <c r="N136" i="44"/>
  <c r="T8" i="45"/>
  <c r="S8" i="45"/>
  <c r="Q8" i="45"/>
  <c r="P8" i="45"/>
  <c r="R8" i="45"/>
  <c r="T9" i="45"/>
  <c r="S9" i="45"/>
  <c r="Q9" i="45"/>
  <c r="P9" i="45"/>
  <c r="R9" i="45"/>
  <c r="T10" i="45"/>
  <c r="S10" i="45"/>
  <c r="Q10" i="45"/>
  <c r="P10" i="45"/>
  <c r="R10" i="45"/>
  <c r="T11" i="45"/>
  <c r="S11" i="45"/>
  <c r="Q11" i="45"/>
  <c r="P11" i="45"/>
  <c r="R11" i="45"/>
  <c r="T12" i="45"/>
  <c r="S12" i="45"/>
  <c r="Q12" i="45"/>
  <c r="P12" i="45"/>
  <c r="R12" i="45"/>
  <c r="T13" i="45"/>
  <c r="S13" i="45"/>
  <c r="Q13" i="45"/>
  <c r="P13" i="45"/>
  <c r="R13" i="45"/>
  <c r="T14" i="45"/>
  <c r="S14" i="45"/>
  <c r="Q14" i="45"/>
  <c r="P14" i="45"/>
  <c r="R14" i="45"/>
  <c r="T15" i="45"/>
  <c r="S15" i="45"/>
  <c r="Q15" i="45"/>
  <c r="P15" i="45"/>
  <c r="R15" i="45"/>
  <c r="L143" i="45"/>
  <c r="O143" i="45"/>
  <c r="N143" i="45"/>
  <c r="M143" i="45"/>
  <c r="D12" i="46"/>
  <c r="D21" i="46"/>
  <c r="D15" i="47"/>
  <c r="H13" i="44"/>
  <c r="J13" i="44"/>
  <c r="I13" i="44"/>
  <c r="H14" i="44"/>
  <c r="J14" i="44"/>
  <c r="I14" i="44"/>
  <c r="H15" i="44"/>
  <c r="J15" i="44"/>
  <c r="I15" i="44"/>
  <c r="N138" i="44"/>
  <c r="M138" i="44"/>
  <c r="L138" i="44"/>
  <c r="O138" i="44"/>
  <c r="M142" i="44"/>
  <c r="O142" i="44"/>
  <c r="N142" i="44"/>
  <c r="L142" i="44"/>
  <c r="C16" i="45"/>
  <c r="T6" i="45"/>
  <c r="S6" i="45"/>
  <c r="Q6" i="45"/>
  <c r="P6" i="45"/>
  <c r="O16" i="45"/>
  <c r="R6" i="45"/>
  <c r="D15" i="46"/>
  <c r="D9" i="47"/>
  <c r="D18" i="47"/>
  <c r="D16" i="45"/>
  <c r="D8" i="46"/>
  <c r="D11" i="46"/>
  <c r="D14" i="46"/>
  <c r="D17" i="46"/>
  <c r="D20" i="46"/>
  <c r="D8" i="47"/>
  <c r="D11" i="47"/>
  <c r="D14" i="47"/>
  <c r="D17" i="47"/>
  <c r="D20" i="47"/>
  <c r="D8" i="48"/>
  <c r="D11" i="48"/>
  <c r="D14" i="48"/>
  <c r="D17" i="48"/>
  <c r="D20" i="48"/>
  <c r="E16" i="45"/>
  <c r="F16" i="45" s="1"/>
  <c r="F6" i="45"/>
  <c r="N6" i="45"/>
  <c r="M6" i="45"/>
  <c r="K16" i="45"/>
  <c r="L6" i="45"/>
  <c r="F7" i="45"/>
  <c r="N7" i="45"/>
  <c r="M7" i="45"/>
  <c r="L7" i="45"/>
  <c r="F8" i="45"/>
  <c r="N8" i="45"/>
  <c r="M8" i="45"/>
  <c r="L8" i="45"/>
  <c r="F9" i="45"/>
  <c r="N9" i="45"/>
  <c r="M9" i="45"/>
  <c r="L9" i="45"/>
  <c r="F10" i="45"/>
  <c r="N10" i="45"/>
  <c r="M10" i="45"/>
  <c r="L10" i="45"/>
  <c r="F11" i="45"/>
  <c r="N11" i="45"/>
  <c r="M11" i="45"/>
  <c r="L11" i="45"/>
  <c r="F12" i="45"/>
  <c r="N12" i="45"/>
  <c r="M12" i="45"/>
  <c r="L12" i="45"/>
  <c r="F13" i="45"/>
  <c r="N13" i="45"/>
  <c r="M13" i="45"/>
  <c r="L13" i="45"/>
  <c r="F14" i="45"/>
  <c r="N14" i="45"/>
  <c r="M14" i="45"/>
  <c r="L14" i="45"/>
  <c r="F15" i="45"/>
  <c r="N15" i="45"/>
  <c r="M15" i="45"/>
  <c r="L15" i="45"/>
  <c r="D9" i="48"/>
  <c r="D12" i="48"/>
  <c r="D15" i="48"/>
  <c r="D18" i="48"/>
  <c r="D21" i="48"/>
  <c r="H6" i="45"/>
  <c r="G16" i="45"/>
  <c r="J6" i="45"/>
  <c r="I6" i="45"/>
  <c r="H7" i="45"/>
  <c r="J7" i="45"/>
  <c r="I7" i="45"/>
  <c r="H8" i="45"/>
  <c r="J8" i="45"/>
  <c r="I8" i="45"/>
  <c r="H9" i="45"/>
  <c r="J9" i="45"/>
  <c r="I9" i="45"/>
  <c r="H10" i="45"/>
  <c r="J10" i="45"/>
  <c r="I10" i="45"/>
  <c r="H11" i="45"/>
  <c r="J11" i="45"/>
  <c r="I11" i="45"/>
  <c r="H12" i="45"/>
  <c r="J12" i="45"/>
  <c r="I12" i="45"/>
  <c r="H13" i="45"/>
  <c r="J13" i="45"/>
  <c r="I13" i="45"/>
  <c r="H14" i="45"/>
  <c r="J14" i="45"/>
  <c r="I14" i="45"/>
  <c r="H15" i="45"/>
  <c r="J15" i="45"/>
  <c r="I15" i="45"/>
  <c r="D10" i="46"/>
  <c r="D13" i="46"/>
  <c r="D16" i="46"/>
  <c r="D19" i="46"/>
  <c r="D10" i="47"/>
  <c r="D13" i="47"/>
  <c r="D16" i="47"/>
  <c r="D19" i="47"/>
  <c r="D10" i="48"/>
  <c r="D13" i="48"/>
  <c r="D16" i="48"/>
  <c r="D19" i="48"/>
  <c r="L84" i="8"/>
  <c r="L83" i="8"/>
  <c r="L82" i="8"/>
  <c r="L81" i="8"/>
  <c r="L80" i="8"/>
  <c r="L79" i="8"/>
  <c r="L78" i="8"/>
  <c r="L77" i="8"/>
  <c r="L76" i="8"/>
  <c r="L75" i="8"/>
  <c r="L85" i="8"/>
  <c r="L86" i="8"/>
  <c r="A14" i="12"/>
  <c r="A12" i="12"/>
  <c r="G54" i="12"/>
  <c r="G56" i="12"/>
  <c r="G53" i="12"/>
  <c r="G57" i="12" s="1"/>
  <c r="I5" i="12"/>
  <c r="A15" i="12"/>
  <c r="A13" i="12"/>
  <c r="A11" i="12"/>
  <c r="L6" i="2"/>
  <c r="G17" i="2"/>
  <c r="E18" i="2"/>
  <c r="J58" i="2"/>
  <c r="J79" i="3"/>
  <c r="N61" i="10"/>
  <c r="N60" i="10"/>
  <c r="N59" i="10"/>
  <c r="N58" i="10"/>
  <c r="N57" i="10"/>
  <c r="N56" i="10"/>
  <c r="N55" i="10"/>
  <c r="N54" i="10"/>
  <c r="K51" i="10"/>
  <c r="L74" i="10"/>
  <c r="Q20" i="13"/>
  <c r="R21" i="15"/>
  <c r="K79" i="3"/>
  <c r="W6" i="5"/>
  <c r="V6" i="5"/>
  <c r="U6" i="5"/>
  <c r="T6" i="5"/>
  <c r="S6" i="5"/>
  <c r="J6" i="6"/>
  <c r="N61" i="8"/>
  <c r="N60" i="8"/>
  <c r="N59" i="8"/>
  <c r="N58" i="8"/>
  <c r="N57" i="8"/>
  <c r="N56" i="8"/>
  <c r="N55" i="8"/>
  <c r="N54" i="8"/>
  <c r="N53" i="8"/>
  <c r="K58" i="2"/>
  <c r="G18" i="2"/>
  <c r="J31" i="2"/>
  <c r="L58" i="2"/>
  <c r="J6" i="3"/>
  <c r="L79" i="3"/>
  <c r="N52" i="8"/>
  <c r="I9" i="14"/>
  <c r="J9" i="14"/>
  <c r="J74" i="10"/>
  <c r="J86" i="10"/>
  <c r="G73" i="10"/>
  <c r="J87" i="10"/>
  <c r="J84" i="10"/>
  <c r="J83" i="10"/>
  <c r="J82" i="10"/>
  <c r="J81" i="10"/>
  <c r="J80" i="10"/>
  <c r="J79" i="10"/>
  <c r="J78" i="10"/>
  <c r="J77" i="10"/>
  <c r="J76" i="10"/>
  <c r="J75" i="10"/>
  <c r="K6" i="3"/>
  <c r="J85" i="10"/>
  <c r="G55" i="12"/>
  <c r="K6" i="13"/>
  <c r="J6" i="13"/>
  <c r="I6" i="13"/>
  <c r="M6" i="5"/>
  <c r="M73" i="8"/>
  <c r="K95" i="8"/>
  <c r="L96" i="8" s="1"/>
  <c r="N97" i="8"/>
  <c r="N98" i="8"/>
  <c r="N99" i="8"/>
  <c r="N100" i="8"/>
  <c r="N101" i="8"/>
  <c r="N102" i="8"/>
  <c r="N103" i="8"/>
  <c r="N104" i="8"/>
  <c r="N105" i="8"/>
  <c r="L108" i="8"/>
  <c r="L119" i="8"/>
  <c r="L120" i="8"/>
  <c r="L121" i="8"/>
  <c r="L122" i="8"/>
  <c r="L123" i="8"/>
  <c r="L124" i="8"/>
  <c r="L125" i="8"/>
  <c r="L126" i="8"/>
  <c r="L127" i="8"/>
  <c r="L128" i="8"/>
  <c r="L131" i="8"/>
  <c r="L151" i="8"/>
  <c r="K161" i="8"/>
  <c r="L162" i="8" s="1"/>
  <c r="N163" i="8"/>
  <c r="N164" i="8"/>
  <c r="N165" i="8"/>
  <c r="N166" i="8"/>
  <c r="N167" i="8"/>
  <c r="N168" i="8"/>
  <c r="N169" i="8"/>
  <c r="N170" i="8"/>
  <c r="N171" i="8"/>
  <c r="L174" i="8"/>
  <c r="L185" i="8"/>
  <c r="L186" i="8"/>
  <c r="L187" i="8"/>
  <c r="L188" i="8"/>
  <c r="L189" i="8"/>
  <c r="L190" i="8"/>
  <c r="L191" i="8"/>
  <c r="L192" i="8"/>
  <c r="L193" i="8"/>
  <c r="L194" i="8"/>
  <c r="L197" i="8"/>
  <c r="L217" i="8"/>
  <c r="K227" i="8"/>
  <c r="L228" i="8" s="1"/>
  <c r="N229" i="8"/>
  <c r="N230" i="8"/>
  <c r="N231" i="8"/>
  <c r="N232" i="8"/>
  <c r="N233" i="8"/>
  <c r="N234" i="8"/>
  <c r="N235" i="8"/>
  <c r="N236" i="8"/>
  <c r="N237" i="8"/>
  <c r="L240" i="8"/>
  <c r="L251" i="8"/>
  <c r="L252" i="8"/>
  <c r="L253" i="8"/>
  <c r="L254" i="8"/>
  <c r="L255" i="8"/>
  <c r="L256" i="8"/>
  <c r="L257" i="8"/>
  <c r="L258" i="8"/>
  <c r="L259" i="8"/>
  <c r="L260" i="8"/>
  <c r="L263" i="8"/>
  <c r="L283" i="8"/>
  <c r="L63" i="10"/>
  <c r="N74" i="10"/>
  <c r="K95" i="10"/>
  <c r="N97" i="10"/>
  <c r="N98" i="10"/>
  <c r="N99" i="10"/>
  <c r="N100" i="10"/>
  <c r="N101" i="10"/>
  <c r="N102" i="10"/>
  <c r="N103" i="10"/>
  <c r="N104" i="10"/>
  <c r="N105" i="10"/>
  <c r="L108" i="10"/>
  <c r="T5" i="12"/>
  <c r="F53" i="12"/>
  <c r="D54" i="12"/>
  <c r="U7" i="12"/>
  <c r="F56" i="12"/>
  <c r="U10" i="12"/>
  <c r="U12" i="12"/>
  <c r="U14" i="12"/>
  <c r="C146" i="13"/>
  <c r="C118" i="13"/>
  <c r="C90" i="13"/>
  <c r="E48" i="13"/>
  <c r="E76" i="13"/>
  <c r="F149" i="16"/>
  <c r="F147" i="16"/>
  <c r="F121" i="16"/>
  <c r="F119" i="16"/>
  <c r="F93" i="16"/>
  <c r="F91" i="16"/>
  <c r="F65" i="16"/>
  <c r="F63" i="16"/>
  <c r="F37" i="16"/>
  <c r="F35" i="16"/>
  <c r="F161" i="16"/>
  <c r="F135" i="16"/>
  <c r="F133" i="16"/>
  <c r="F107" i="16"/>
  <c r="F105" i="16"/>
  <c r="F79" i="16"/>
  <c r="F77" i="16"/>
  <c r="F51" i="16"/>
  <c r="F49" i="16"/>
  <c r="F23" i="16"/>
  <c r="F21" i="16"/>
  <c r="F9" i="16"/>
  <c r="I6" i="6"/>
  <c r="I7" i="8"/>
  <c r="M95" i="8"/>
  <c r="N96" i="8" s="1"/>
  <c r="M161" i="8"/>
  <c r="N162" i="8" s="1"/>
  <c r="M227" i="8"/>
  <c r="N228" i="8" s="1"/>
  <c r="L31" i="10"/>
  <c r="L32" i="10"/>
  <c r="L33" i="10"/>
  <c r="L34" i="10"/>
  <c r="L35" i="10"/>
  <c r="L36" i="10"/>
  <c r="L37" i="10"/>
  <c r="L38" i="10"/>
  <c r="L39" i="10"/>
  <c r="L40" i="10"/>
  <c r="L43" i="10"/>
  <c r="L85" i="10"/>
  <c r="N96" i="10"/>
  <c r="E54" i="12"/>
  <c r="E57" i="12" s="1"/>
  <c r="C55" i="12"/>
  <c r="U17" i="12"/>
  <c r="U20" i="12"/>
  <c r="U23" i="12"/>
  <c r="U26" i="12"/>
  <c r="U29" i="12"/>
  <c r="U32" i="12"/>
  <c r="U35" i="12"/>
  <c r="U38" i="12"/>
  <c r="U41" i="12"/>
  <c r="U44" i="12"/>
  <c r="U47" i="12"/>
  <c r="U50" i="12"/>
  <c r="U53" i="12"/>
  <c r="U56" i="12"/>
  <c r="D160" i="13"/>
  <c r="D132" i="13"/>
  <c r="D104" i="13"/>
  <c r="C20" i="13"/>
  <c r="R20" i="13"/>
  <c r="C34" i="13"/>
  <c r="F48" i="13"/>
  <c r="C62" i="13"/>
  <c r="F76" i="13"/>
  <c r="C104" i="13"/>
  <c r="C132" i="13"/>
  <c r="C160" i="13"/>
  <c r="T21" i="15"/>
  <c r="J7" i="17"/>
  <c r="I7" i="17"/>
  <c r="K7" i="17"/>
  <c r="L8" i="8"/>
  <c r="L107" i="8"/>
  <c r="K117" i="8"/>
  <c r="L118" i="8" s="1"/>
  <c r="N119" i="8"/>
  <c r="N120" i="8"/>
  <c r="N121" i="8"/>
  <c r="N122" i="8"/>
  <c r="N123" i="8"/>
  <c r="N124" i="8"/>
  <c r="N125" i="8"/>
  <c r="N126" i="8"/>
  <c r="N127" i="8"/>
  <c r="L130" i="8"/>
  <c r="L141" i="8"/>
  <c r="L142" i="8"/>
  <c r="L143" i="8"/>
  <c r="L144" i="8"/>
  <c r="L145" i="8"/>
  <c r="L146" i="8"/>
  <c r="L147" i="8"/>
  <c r="L148" i="8"/>
  <c r="L149" i="8"/>
  <c r="L150" i="8"/>
  <c r="L153" i="8"/>
  <c r="L173" i="8"/>
  <c r="K183" i="8"/>
  <c r="L184" i="8" s="1"/>
  <c r="N185" i="8"/>
  <c r="N186" i="8"/>
  <c r="N187" i="8"/>
  <c r="N188" i="8"/>
  <c r="N189" i="8"/>
  <c r="N190" i="8"/>
  <c r="N191" i="8"/>
  <c r="N192" i="8"/>
  <c r="N193" i="8"/>
  <c r="L196" i="8"/>
  <c r="L207" i="8"/>
  <c r="L208" i="8"/>
  <c r="L209" i="8"/>
  <c r="L210" i="8"/>
  <c r="L211" i="8"/>
  <c r="L212" i="8"/>
  <c r="L213" i="8"/>
  <c r="L214" i="8"/>
  <c r="L215" i="8"/>
  <c r="L216" i="8"/>
  <c r="L219" i="8"/>
  <c r="L239" i="8"/>
  <c r="K249" i="8"/>
  <c r="L250" i="8" s="1"/>
  <c r="N251" i="8"/>
  <c r="N252" i="8"/>
  <c r="N253" i="8"/>
  <c r="N254" i="8"/>
  <c r="N255" i="8"/>
  <c r="N256" i="8"/>
  <c r="N257" i="8"/>
  <c r="N258" i="8"/>
  <c r="N259" i="8"/>
  <c r="L262" i="8"/>
  <c r="L273" i="8"/>
  <c r="L274" i="8"/>
  <c r="L275" i="8"/>
  <c r="L276" i="8"/>
  <c r="L277" i="8"/>
  <c r="L278" i="8"/>
  <c r="L279" i="8"/>
  <c r="L280" i="8"/>
  <c r="L281" i="8"/>
  <c r="L282" i="8"/>
  <c r="L285" i="8"/>
  <c r="K7" i="10"/>
  <c r="N9" i="10"/>
  <c r="N10" i="10"/>
  <c r="N11" i="10"/>
  <c r="N12" i="10"/>
  <c r="N13" i="10"/>
  <c r="N14" i="10"/>
  <c r="N15" i="10"/>
  <c r="N16" i="10"/>
  <c r="N17" i="10"/>
  <c r="I29" i="10"/>
  <c r="L53" i="10"/>
  <c r="L54" i="10"/>
  <c r="L55" i="10"/>
  <c r="L56" i="10"/>
  <c r="L57" i="10"/>
  <c r="L58" i="10"/>
  <c r="L59" i="10"/>
  <c r="L60" i="10"/>
  <c r="L61" i="10"/>
  <c r="L62" i="10"/>
  <c r="L65" i="10"/>
  <c r="L107" i="10"/>
  <c r="J5" i="12"/>
  <c r="V5" i="12"/>
  <c r="F54" i="12"/>
  <c r="D55" i="12"/>
  <c r="U8" i="12"/>
  <c r="E160" i="13"/>
  <c r="E132" i="13"/>
  <c r="E104" i="13"/>
  <c r="E146" i="13"/>
  <c r="E118" i="13"/>
  <c r="E90" i="13"/>
  <c r="D20" i="13"/>
  <c r="S20" i="13"/>
  <c r="D34" i="13"/>
  <c r="G48" i="13"/>
  <c r="D62" i="13"/>
  <c r="G76" i="13"/>
  <c r="G104" i="13"/>
  <c r="G132" i="13"/>
  <c r="G160" i="13"/>
  <c r="C147" i="15"/>
  <c r="C63" i="15"/>
  <c r="C21" i="15"/>
  <c r="C161" i="15"/>
  <c r="C77" i="15"/>
  <c r="C91" i="15"/>
  <c r="C105" i="15"/>
  <c r="C119" i="15"/>
  <c r="C35" i="15"/>
  <c r="C133" i="15"/>
  <c r="E161" i="15"/>
  <c r="J6" i="5"/>
  <c r="K6" i="6"/>
  <c r="Q6" i="6"/>
  <c r="N8" i="8"/>
  <c r="K29" i="8"/>
  <c r="L30" i="8" s="1"/>
  <c r="M117" i="8"/>
  <c r="N118" i="8" s="1"/>
  <c r="M183" i="8"/>
  <c r="N184" i="8" s="1"/>
  <c r="M249" i="8"/>
  <c r="N250" i="8" s="1"/>
  <c r="N8" i="10"/>
  <c r="L30" i="10"/>
  <c r="N38" i="10"/>
  <c r="N39" i="10"/>
  <c r="L42" i="10"/>
  <c r="L75" i="10"/>
  <c r="L76" i="10"/>
  <c r="L77" i="10"/>
  <c r="L78" i="10"/>
  <c r="L79" i="10"/>
  <c r="L80" i="10"/>
  <c r="L81" i="10"/>
  <c r="L82" i="10"/>
  <c r="L83" i="10"/>
  <c r="L84" i="10"/>
  <c r="L87" i="10"/>
  <c r="K5" i="12"/>
  <c r="C53" i="12"/>
  <c r="C57" i="12" s="1"/>
  <c r="E55" i="12"/>
  <c r="C56" i="12"/>
  <c r="U11" i="12"/>
  <c r="U13" i="12"/>
  <c r="U15" i="12"/>
  <c r="U18" i="12"/>
  <c r="U21" i="12"/>
  <c r="U24" i="12"/>
  <c r="U27" i="12"/>
  <c r="U30" i="12"/>
  <c r="U33" i="12"/>
  <c r="U36" i="12"/>
  <c r="U39" i="12"/>
  <c r="U42" i="12"/>
  <c r="U45" i="12"/>
  <c r="U48" i="12"/>
  <c r="U51" i="12"/>
  <c r="U54" i="12"/>
  <c r="U57" i="12"/>
  <c r="F160" i="13"/>
  <c r="F132" i="13"/>
  <c r="F104" i="13"/>
  <c r="U6" i="13"/>
  <c r="E20" i="13"/>
  <c r="E34" i="13"/>
  <c r="E62" i="13"/>
  <c r="C49" i="15"/>
  <c r="E77" i="15"/>
  <c r="R6" i="6"/>
  <c r="M29" i="8"/>
  <c r="N30" i="8" s="1"/>
  <c r="K51" i="8"/>
  <c r="L97" i="8"/>
  <c r="L98" i="8"/>
  <c r="L99" i="8"/>
  <c r="L100" i="8"/>
  <c r="L101" i="8"/>
  <c r="L102" i="8"/>
  <c r="L103" i="8"/>
  <c r="L104" i="8"/>
  <c r="L105" i="8"/>
  <c r="L106" i="8"/>
  <c r="L109" i="8"/>
  <c r="L129" i="8"/>
  <c r="K139" i="8"/>
  <c r="L140" i="8" s="1"/>
  <c r="N141" i="8"/>
  <c r="N142" i="8"/>
  <c r="N143" i="8"/>
  <c r="N144" i="8"/>
  <c r="N145" i="8"/>
  <c r="N146" i="8"/>
  <c r="N147" i="8"/>
  <c r="N148" i="8"/>
  <c r="N149" i="8"/>
  <c r="L152" i="8"/>
  <c r="L163" i="8"/>
  <c r="L164" i="8"/>
  <c r="L165" i="8"/>
  <c r="L166" i="8"/>
  <c r="L167" i="8"/>
  <c r="L168" i="8"/>
  <c r="L169" i="8"/>
  <c r="L170" i="8"/>
  <c r="L171" i="8"/>
  <c r="L172" i="8"/>
  <c r="L175" i="8"/>
  <c r="L195" i="8"/>
  <c r="K205" i="8"/>
  <c r="L206" i="8" s="1"/>
  <c r="N207" i="8"/>
  <c r="N208" i="8"/>
  <c r="N209" i="8"/>
  <c r="N210" i="8"/>
  <c r="N211" i="8"/>
  <c r="N212" i="8"/>
  <c r="N213" i="8"/>
  <c r="N214" i="8"/>
  <c r="N215" i="8"/>
  <c r="L218" i="8"/>
  <c r="L229" i="8"/>
  <c r="L230" i="8"/>
  <c r="L231" i="8"/>
  <c r="L232" i="8"/>
  <c r="L233" i="8"/>
  <c r="L234" i="8"/>
  <c r="L235" i="8"/>
  <c r="L236" i="8"/>
  <c r="L237" i="8"/>
  <c r="L238" i="8"/>
  <c r="L241" i="8"/>
  <c r="L261" i="8"/>
  <c r="K271" i="8"/>
  <c r="L272" i="8" s="1"/>
  <c r="N273" i="8"/>
  <c r="N274" i="8"/>
  <c r="N275" i="8"/>
  <c r="N276" i="8"/>
  <c r="N277" i="8"/>
  <c r="N278" i="8"/>
  <c r="N279" i="8"/>
  <c r="N280" i="8"/>
  <c r="N30" i="10"/>
  <c r="L64" i="10"/>
  <c r="L97" i="10"/>
  <c r="L98" i="10"/>
  <c r="L99" i="10"/>
  <c r="L100" i="10"/>
  <c r="L101" i="10"/>
  <c r="L102" i="10"/>
  <c r="L103" i="10"/>
  <c r="L104" i="10"/>
  <c r="L105" i="10"/>
  <c r="L106" i="10"/>
  <c r="L5" i="12"/>
  <c r="D53" i="12"/>
  <c r="D57" i="12" s="1"/>
  <c r="U6" i="12"/>
  <c r="G146" i="13"/>
  <c r="G118" i="13"/>
  <c r="G90" i="13"/>
  <c r="F20" i="13"/>
  <c r="O20" i="13"/>
  <c r="F34" i="13"/>
  <c r="C48" i="13"/>
  <c r="F62" i="13"/>
  <c r="C76" i="13"/>
  <c r="D90" i="13"/>
  <c r="D118" i="13"/>
  <c r="D146" i="13"/>
  <c r="Q23" i="14"/>
  <c r="E91" i="15"/>
  <c r="E105" i="15"/>
  <c r="E119" i="15"/>
  <c r="E35" i="15"/>
  <c r="E133" i="15"/>
  <c r="E49" i="15"/>
  <c r="E147" i="15"/>
  <c r="E63" i="15"/>
  <c r="E21" i="15"/>
  <c r="O21" i="16"/>
  <c r="O9" i="16"/>
  <c r="N23" i="14"/>
  <c r="J7" i="15"/>
  <c r="D49" i="15"/>
  <c r="F77" i="15"/>
  <c r="G91" i="15"/>
  <c r="D133" i="15"/>
  <c r="F161" i="15"/>
  <c r="G149" i="16"/>
  <c r="G147" i="16"/>
  <c r="G121" i="16"/>
  <c r="G119" i="16"/>
  <c r="G93" i="16"/>
  <c r="G91" i="16"/>
  <c r="G65" i="16"/>
  <c r="G63" i="16"/>
  <c r="V7" i="16"/>
  <c r="G35" i="16"/>
  <c r="D49" i="16"/>
  <c r="G51" i="16"/>
  <c r="G77" i="16"/>
  <c r="G107" i="16"/>
  <c r="G133" i="16"/>
  <c r="F21" i="15"/>
  <c r="U21" i="15"/>
  <c r="D35" i="15"/>
  <c r="F63" i="15"/>
  <c r="G77" i="15"/>
  <c r="D119" i="15"/>
  <c r="F147" i="15"/>
  <c r="G161" i="15"/>
  <c r="G9" i="16"/>
  <c r="P9" i="16"/>
  <c r="G21" i="16"/>
  <c r="P21" i="16"/>
  <c r="G49" i="16"/>
  <c r="D65" i="16"/>
  <c r="D91" i="16"/>
  <c r="D121" i="16"/>
  <c r="D147" i="16"/>
  <c r="T9" i="14"/>
  <c r="P23" i="14"/>
  <c r="L7" i="15"/>
  <c r="G21" i="15"/>
  <c r="F49" i="15"/>
  <c r="G63" i="15"/>
  <c r="D105" i="15"/>
  <c r="F133" i="15"/>
  <c r="G147" i="15"/>
  <c r="C161" i="16"/>
  <c r="C135" i="16"/>
  <c r="C133" i="16"/>
  <c r="C107" i="16"/>
  <c r="C105" i="16"/>
  <c r="C79" i="16"/>
  <c r="C77" i="16"/>
  <c r="C51" i="16"/>
  <c r="C49" i="16"/>
  <c r="C23" i="16"/>
  <c r="C149" i="16"/>
  <c r="C147" i="16"/>
  <c r="C121" i="16"/>
  <c r="C119" i="16"/>
  <c r="C93" i="16"/>
  <c r="C91" i="16"/>
  <c r="C65" i="16"/>
  <c r="C63" i="16"/>
  <c r="C37" i="16"/>
  <c r="I7" i="16"/>
  <c r="Q9" i="16"/>
  <c r="Q21" i="16"/>
  <c r="Q21" i="17"/>
  <c r="Q9" i="17"/>
  <c r="C37" i="14"/>
  <c r="C79" i="14"/>
  <c r="C121" i="14"/>
  <c r="C163" i="14"/>
  <c r="M7" i="15"/>
  <c r="Q21" i="15"/>
  <c r="F35" i="15"/>
  <c r="G49" i="15"/>
  <c r="D91" i="15"/>
  <c r="F119" i="15"/>
  <c r="G133" i="15"/>
  <c r="D161" i="16"/>
  <c r="D135" i="16"/>
  <c r="D133" i="16"/>
  <c r="D107" i="16"/>
  <c r="D105" i="16"/>
  <c r="D79" i="16"/>
  <c r="D77" i="16"/>
  <c r="D51" i="16"/>
  <c r="C21" i="16"/>
  <c r="R21" i="16"/>
  <c r="D23" i="16"/>
  <c r="D37" i="16"/>
  <c r="G79" i="16"/>
  <c r="G105" i="16"/>
  <c r="G135" i="16"/>
  <c r="G161" i="16"/>
  <c r="C23" i="14"/>
  <c r="W7" i="15"/>
  <c r="G35" i="15"/>
  <c r="D77" i="15"/>
  <c r="F105" i="15"/>
  <c r="G119" i="15"/>
  <c r="D161" i="15"/>
  <c r="E149" i="16"/>
  <c r="E147" i="16"/>
  <c r="E121" i="16"/>
  <c r="E119" i="16"/>
  <c r="E93" i="16"/>
  <c r="E91" i="16"/>
  <c r="E65" i="16"/>
  <c r="E63" i="16"/>
  <c r="E37" i="16"/>
  <c r="E35" i="16"/>
  <c r="E161" i="16"/>
  <c r="E135" i="16"/>
  <c r="E133" i="16"/>
  <c r="E107" i="16"/>
  <c r="E105" i="16"/>
  <c r="E79" i="16"/>
  <c r="E77" i="16"/>
  <c r="E51" i="16"/>
  <c r="E49" i="16"/>
  <c r="E23" i="16"/>
  <c r="K7" i="16"/>
  <c r="D9" i="16"/>
  <c r="S9" i="16"/>
  <c r="D21" i="16"/>
  <c r="S21" i="16"/>
  <c r="C35" i="16"/>
  <c r="G37" i="16"/>
  <c r="D63" i="16"/>
  <c r="D93" i="16"/>
  <c r="D119" i="16"/>
  <c r="D149" i="16"/>
  <c r="K146" i="18"/>
  <c r="K160" i="18"/>
  <c r="K120" i="18"/>
  <c r="K134" i="18"/>
  <c r="K148" i="18"/>
  <c r="K118" i="18"/>
  <c r="K132" i="18"/>
  <c r="K104" i="18"/>
  <c r="K50" i="18"/>
  <c r="K20" i="18"/>
  <c r="K64" i="18"/>
  <c r="K34" i="18"/>
  <c r="K78" i="18"/>
  <c r="K48" i="18"/>
  <c r="K92" i="18"/>
  <c r="K62" i="18"/>
  <c r="K8" i="18"/>
  <c r="K106" i="18"/>
  <c r="K76" i="18"/>
  <c r="K22" i="18"/>
  <c r="K36" i="18"/>
  <c r="K90" i="18"/>
  <c r="E149" i="17"/>
  <c r="E147" i="17"/>
  <c r="E121" i="17"/>
  <c r="E119" i="17"/>
  <c r="E93" i="17"/>
  <c r="E91" i="17"/>
  <c r="E65" i="17"/>
  <c r="E63" i="17"/>
  <c r="E37" i="17"/>
  <c r="E35" i="17"/>
  <c r="G120" i="18"/>
  <c r="G134" i="18"/>
  <c r="G148" i="18"/>
  <c r="G118" i="18"/>
  <c r="G132" i="18"/>
  <c r="G146" i="18"/>
  <c r="G78" i="18"/>
  <c r="G48" i="18"/>
  <c r="G92" i="18"/>
  <c r="G62" i="18"/>
  <c r="G106" i="18"/>
  <c r="G76" i="18"/>
  <c r="G22" i="18"/>
  <c r="G160" i="18"/>
  <c r="G90" i="18"/>
  <c r="G36" i="18"/>
  <c r="I6" i="18"/>
  <c r="G104" i="18"/>
  <c r="G50" i="18"/>
  <c r="G20" i="18"/>
  <c r="G8" i="18"/>
  <c r="M64" i="18"/>
  <c r="E90" i="18"/>
  <c r="F161" i="17"/>
  <c r="F135" i="17"/>
  <c r="F133" i="17"/>
  <c r="F107" i="17"/>
  <c r="F105" i="17"/>
  <c r="F79" i="17"/>
  <c r="F77" i="17"/>
  <c r="F51" i="17"/>
  <c r="F49" i="17"/>
  <c r="F23" i="17"/>
  <c r="U7" i="17"/>
  <c r="E9" i="17"/>
  <c r="E21" i="17"/>
  <c r="F35" i="17"/>
  <c r="F37" i="17"/>
  <c r="F63" i="17"/>
  <c r="F65" i="17"/>
  <c r="F91" i="17"/>
  <c r="F93" i="17"/>
  <c r="F119" i="17"/>
  <c r="F121" i="17"/>
  <c r="F147" i="17"/>
  <c r="F149" i="17"/>
  <c r="S34" i="18"/>
  <c r="E36" i="18"/>
  <c r="S64" i="18"/>
  <c r="G149" i="17"/>
  <c r="G147" i="17"/>
  <c r="G121" i="17"/>
  <c r="G119" i="17"/>
  <c r="G93" i="17"/>
  <c r="G91" i="17"/>
  <c r="G65" i="17"/>
  <c r="G63" i="17"/>
  <c r="G37" i="17"/>
  <c r="G35" i="17"/>
  <c r="G161" i="17"/>
  <c r="G135" i="17"/>
  <c r="G133" i="17"/>
  <c r="G107" i="17"/>
  <c r="G105" i="17"/>
  <c r="G79" i="17"/>
  <c r="G77" i="17"/>
  <c r="G51" i="17"/>
  <c r="G49" i="17"/>
  <c r="G23" i="17"/>
  <c r="V7" i="17"/>
  <c r="X6" i="18"/>
  <c r="C149" i="17"/>
  <c r="C147" i="17"/>
  <c r="C121" i="17"/>
  <c r="C119" i="17"/>
  <c r="C93" i="17"/>
  <c r="C91" i="17"/>
  <c r="C65" i="17"/>
  <c r="C63" i="17"/>
  <c r="C37" i="17"/>
  <c r="C35" i="17"/>
  <c r="E23" i="17"/>
  <c r="E49" i="17"/>
  <c r="E51" i="17"/>
  <c r="E77" i="17"/>
  <c r="E79" i="17"/>
  <c r="E105" i="17"/>
  <c r="E107" i="17"/>
  <c r="E133" i="17"/>
  <c r="E135" i="17"/>
  <c r="E161" i="17"/>
  <c r="E146" i="18"/>
  <c r="E160" i="18"/>
  <c r="E120" i="18"/>
  <c r="E134" i="18"/>
  <c r="E148" i="18"/>
  <c r="E118" i="18"/>
  <c r="E104" i="18"/>
  <c r="E50" i="18"/>
  <c r="E20" i="18"/>
  <c r="E132" i="18"/>
  <c r="E64" i="18"/>
  <c r="E34" i="18"/>
  <c r="E78" i="18"/>
  <c r="E48" i="18"/>
  <c r="E92" i="18"/>
  <c r="E62" i="18"/>
  <c r="E8" i="18"/>
  <c r="E106" i="18"/>
  <c r="E76" i="18"/>
  <c r="E22" i="18"/>
  <c r="S120" i="18"/>
  <c r="S134" i="18"/>
  <c r="S148" i="18"/>
  <c r="S118" i="18"/>
  <c r="S132" i="18"/>
  <c r="S146" i="18"/>
  <c r="S78" i="18"/>
  <c r="S48" i="18"/>
  <c r="S160" i="18"/>
  <c r="S92" i="18"/>
  <c r="S62" i="18"/>
  <c r="S106" i="18"/>
  <c r="S76" i="18"/>
  <c r="S22" i="18"/>
  <c r="S90" i="18"/>
  <c r="S36" i="18"/>
  <c r="S104" i="18"/>
  <c r="S50" i="18"/>
  <c r="S20" i="18"/>
  <c r="S8" i="18"/>
  <c r="D161" i="17"/>
  <c r="D135" i="17"/>
  <c r="D133" i="17"/>
  <c r="D107" i="17"/>
  <c r="D105" i="17"/>
  <c r="D79" i="17"/>
  <c r="D77" i="17"/>
  <c r="D51" i="17"/>
  <c r="D49" i="17"/>
  <c r="D23" i="17"/>
  <c r="D149" i="17"/>
  <c r="D147" i="17"/>
  <c r="D121" i="17"/>
  <c r="D119" i="17"/>
  <c r="D93" i="17"/>
  <c r="D91" i="17"/>
  <c r="D65" i="17"/>
  <c r="D63" i="17"/>
  <c r="D37" i="17"/>
  <c r="D35" i="17"/>
  <c r="C9" i="17"/>
  <c r="R9" i="17"/>
  <c r="C21" i="17"/>
  <c r="R21" i="17"/>
  <c r="M120" i="18"/>
  <c r="M134" i="18"/>
  <c r="M148" i="18"/>
  <c r="M118" i="18"/>
  <c r="M132" i="18"/>
  <c r="M146" i="18"/>
  <c r="M78" i="18"/>
  <c r="M48" i="18"/>
  <c r="M92" i="18"/>
  <c r="M62" i="18"/>
  <c r="M160" i="18"/>
  <c r="M106" i="18"/>
  <c r="M76" i="18"/>
  <c r="M22" i="18"/>
  <c r="M90" i="18"/>
  <c r="M36" i="18"/>
  <c r="M104" i="18"/>
  <c r="M50" i="18"/>
  <c r="M20" i="18"/>
  <c r="G34" i="18"/>
  <c r="G64" i="18"/>
  <c r="N134" i="18"/>
  <c r="N148" i="18"/>
  <c r="N132" i="18"/>
  <c r="N146" i="18"/>
  <c r="N160" i="18"/>
  <c r="T134" i="18"/>
  <c r="T148" i="18"/>
  <c r="T132" i="18"/>
  <c r="T146" i="18"/>
  <c r="T160" i="18"/>
  <c r="D8" i="18"/>
  <c r="V8" i="18"/>
  <c r="N34" i="18"/>
  <c r="T34" i="18"/>
  <c r="F36" i="18"/>
  <c r="L36" i="18"/>
  <c r="C48" i="18"/>
  <c r="O48" i="18"/>
  <c r="U48" i="18"/>
  <c r="D62" i="18"/>
  <c r="V62" i="18"/>
  <c r="N64" i="18"/>
  <c r="T64" i="18"/>
  <c r="C78" i="18"/>
  <c r="O78" i="18"/>
  <c r="U78" i="18"/>
  <c r="F90" i="18"/>
  <c r="L90" i="18"/>
  <c r="D92" i="18"/>
  <c r="V92" i="18"/>
  <c r="T120" i="18"/>
  <c r="L146" i="18"/>
  <c r="C148" i="18"/>
  <c r="C118" i="18"/>
  <c r="C132" i="18"/>
  <c r="C146" i="18"/>
  <c r="C160" i="18"/>
  <c r="C120" i="18"/>
  <c r="O148" i="18"/>
  <c r="O118" i="18"/>
  <c r="O132" i="18"/>
  <c r="O146" i="18"/>
  <c r="O160" i="18"/>
  <c r="O120" i="18"/>
  <c r="U148" i="18"/>
  <c r="U118" i="18"/>
  <c r="U132" i="18"/>
  <c r="U146" i="18"/>
  <c r="U160" i="18"/>
  <c r="U120" i="18"/>
  <c r="N20" i="18"/>
  <c r="T20" i="18"/>
  <c r="F22" i="18"/>
  <c r="L22" i="18"/>
  <c r="C34" i="18"/>
  <c r="O34" i="18"/>
  <c r="U34" i="18"/>
  <c r="D48" i="18"/>
  <c r="V48" i="18"/>
  <c r="N50" i="18"/>
  <c r="T50" i="18"/>
  <c r="C64" i="18"/>
  <c r="O64" i="18"/>
  <c r="U64" i="18"/>
  <c r="F76" i="18"/>
  <c r="L76" i="18"/>
  <c r="D78" i="18"/>
  <c r="V78" i="18"/>
  <c r="N104" i="18"/>
  <c r="T104" i="18"/>
  <c r="F106" i="18"/>
  <c r="L106" i="18"/>
  <c r="O134" i="18"/>
  <c r="F161" i="19"/>
  <c r="F149" i="19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F35" i="19"/>
  <c r="F23" i="19"/>
  <c r="F21" i="19"/>
  <c r="F9" i="19"/>
  <c r="E7" i="19"/>
  <c r="D132" i="18"/>
  <c r="D146" i="18"/>
  <c r="D160" i="18"/>
  <c r="D120" i="18"/>
  <c r="D134" i="18"/>
  <c r="V132" i="18"/>
  <c r="V146" i="18"/>
  <c r="V160" i="18"/>
  <c r="V120" i="18"/>
  <c r="V134" i="18"/>
  <c r="F8" i="18"/>
  <c r="L8" i="18"/>
  <c r="C20" i="18"/>
  <c r="O20" i="18"/>
  <c r="U20" i="18"/>
  <c r="D34" i="18"/>
  <c r="V34" i="18"/>
  <c r="N36" i="18"/>
  <c r="T36" i="18"/>
  <c r="C50" i="18"/>
  <c r="O50" i="18"/>
  <c r="U50" i="18"/>
  <c r="F62" i="18"/>
  <c r="L62" i="18"/>
  <c r="D64" i="18"/>
  <c r="V64" i="18"/>
  <c r="N90" i="18"/>
  <c r="T90" i="18"/>
  <c r="F92" i="18"/>
  <c r="L92" i="18"/>
  <c r="C104" i="18"/>
  <c r="O104" i="18"/>
  <c r="U104" i="18"/>
  <c r="N118" i="18"/>
  <c r="U134" i="18"/>
  <c r="F48" i="18"/>
  <c r="L48" i="18"/>
  <c r="D50" i="18"/>
  <c r="V50" i="18"/>
  <c r="N76" i="18"/>
  <c r="T76" i="18"/>
  <c r="F78" i="18"/>
  <c r="L78" i="18"/>
  <c r="C90" i="18"/>
  <c r="O90" i="18"/>
  <c r="U90" i="18"/>
  <c r="D104" i="18"/>
  <c r="V104" i="18"/>
  <c r="N106" i="18"/>
  <c r="T106" i="18"/>
  <c r="N7" i="19"/>
  <c r="P7" i="19" s="1"/>
  <c r="R7" i="19"/>
  <c r="C148" i="21"/>
  <c r="C64" i="21"/>
  <c r="C22" i="21"/>
  <c r="C134" i="21"/>
  <c r="C120" i="21"/>
  <c r="C36" i="21"/>
  <c r="C106" i="21"/>
  <c r="C92" i="21"/>
  <c r="C50" i="21"/>
  <c r="C162" i="21"/>
  <c r="F160" i="18"/>
  <c r="F120" i="18"/>
  <c r="F134" i="18"/>
  <c r="F148" i="18"/>
  <c r="F118" i="18"/>
  <c r="F132" i="18"/>
  <c r="L160" i="18"/>
  <c r="L120" i="18"/>
  <c r="L134" i="18"/>
  <c r="L148" i="18"/>
  <c r="L118" i="18"/>
  <c r="L132" i="18"/>
  <c r="R6" i="18"/>
  <c r="N8" i="18"/>
  <c r="T8" i="18"/>
  <c r="C22" i="18"/>
  <c r="O22" i="18"/>
  <c r="U22" i="18"/>
  <c r="F34" i="18"/>
  <c r="L34" i="18"/>
  <c r="D36" i="18"/>
  <c r="V36" i="18"/>
  <c r="N62" i="18"/>
  <c r="T62" i="18"/>
  <c r="F64" i="18"/>
  <c r="L64" i="18"/>
  <c r="C76" i="18"/>
  <c r="O76" i="18"/>
  <c r="U76" i="18"/>
  <c r="D90" i="18"/>
  <c r="V90" i="18"/>
  <c r="N92" i="18"/>
  <c r="T92" i="18"/>
  <c r="C106" i="18"/>
  <c r="O106" i="18"/>
  <c r="U106" i="18"/>
  <c r="T118" i="18"/>
  <c r="V148" i="18"/>
  <c r="C78" i="21"/>
  <c r="J7" i="19"/>
  <c r="V7" i="19"/>
  <c r="X7" i="19" s="1"/>
  <c r="O22" i="21"/>
  <c r="H8" i="21"/>
  <c r="L87" i="24"/>
  <c r="L65" i="24"/>
  <c r="L62" i="24"/>
  <c r="L61" i="24"/>
  <c r="L60" i="24"/>
  <c r="L59" i="24"/>
  <c r="L58" i="24"/>
  <c r="L57" i="24"/>
  <c r="L56" i="24"/>
  <c r="L55" i="24"/>
  <c r="L54" i="24"/>
  <c r="L53" i="24"/>
  <c r="L63" i="24"/>
  <c r="H7" i="19"/>
  <c r="I8" i="21"/>
  <c r="Q8" i="21"/>
  <c r="D147" i="22"/>
  <c r="D63" i="22"/>
  <c r="D161" i="22"/>
  <c r="D77" i="22"/>
  <c r="D91" i="22"/>
  <c r="D105" i="22"/>
  <c r="D119" i="22"/>
  <c r="D35" i="22"/>
  <c r="S21" i="22"/>
  <c r="R8" i="21"/>
  <c r="E22" i="21"/>
  <c r="M22" i="21"/>
  <c r="F50" i="21"/>
  <c r="E64" i="21"/>
  <c r="D78" i="21"/>
  <c r="F134" i="21"/>
  <c r="E148" i="21"/>
  <c r="D162" i="21"/>
  <c r="E133" i="22"/>
  <c r="E91" i="22"/>
  <c r="E49" i="22"/>
  <c r="E147" i="22"/>
  <c r="E105" i="22"/>
  <c r="E63" i="22"/>
  <c r="E161" i="22"/>
  <c r="E119" i="22"/>
  <c r="E77" i="22"/>
  <c r="E35" i="22"/>
  <c r="K7" i="22"/>
  <c r="E21" i="22"/>
  <c r="T21" i="22"/>
  <c r="F49" i="22"/>
  <c r="H63" i="22"/>
  <c r="F133" i="22"/>
  <c r="H147" i="22"/>
  <c r="K7" i="25"/>
  <c r="M51" i="25"/>
  <c r="M95" i="25"/>
  <c r="M29" i="25"/>
  <c r="F22" i="21"/>
  <c r="N22" i="21"/>
  <c r="F64" i="21"/>
  <c r="E78" i="21"/>
  <c r="D92" i="21"/>
  <c r="F148" i="21"/>
  <c r="E162" i="21"/>
  <c r="F21" i="22"/>
  <c r="F35" i="22"/>
  <c r="H49" i="22"/>
  <c r="F119" i="22"/>
  <c r="H133" i="22"/>
  <c r="N8" i="25"/>
  <c r="F78" i="21"/>
  <c r="E92" i="21"/>
  <c r="D106" i="21"/>
  <c r="F162" i="21"/>
  <c r="G147" i="22"/>
  <c r="G105" i="22"/>
  <c r="G63" i="22"/>
  <c r="G161" i="22"/>
  <c r="G119" i="22"/>
  <c r="G77" i="22"/>
  <c r="G35" i="22"/>
  <c r="G133" i="22"/>
  <c r="G91" i="22"/>
  <c r="G49" i="22"/>
  <c r="V7" i="22"/>
  <c r="G21" i="22"/>
  <c r="P21" i="22"/>
  <c r="H35" i="22"/>
  <c r="F105" i="22"/>
  <c r="H119" i="22"/>
  <c r="M73" i="25"/>
  <c r="H21" i="22"/>
  <c r="Q21" i="22"/>
  <c r="H105" i="22"/>
  <c r="K29" i="24"/>
  <c r="K253" i="24"/>
  <c r="K183" i="24"/>
  <c r="I7" i="24"/>
  <c r="L8" i="24" s="1"/>
  <c r="K227" i="24"/>
  <c r="K161" i="24"/>
  <c r="K73" i="24"/>
  <c r="N83" i="24"/>
  <c r="N82" i="24"/>
  <c r="N81" i="24"/>
  <c r="N80" i="24"/>
  <c r="N79" i="24"/>
  <c r="N78" i="24"/>
  <c r="N77" i="24"/>
  <c r="N76" i="24"/>
  <c r="N75" i="24"/>
  <c r="K95" i="24"/>
  <c r="K205" i="24"/>
  <c r="E36" i="21"/>
  <c r="D50" i="21"/>
  <c r="F106" i="21"/>
  <c r="E120" i="21"/>
  <c r="D134" i="21"/>
  <c r="C161" i="22"/>
  <c r="C119" i="22"/>
  <c r="C77" i="22"/>
  <c r="C35" i="22"/>
  <c r="C133" i="22"/>
  <c r="C91" i="22"/>
  <c r="C49" i="22"/>
  <c r="C147" i="22"/>
  <c r="C105" i="22"/>
  <c r="C63" i="22"/>
  <c r="X7" i="22"/>
  <c r="C21" i="22"/>
  <c r="R21" i="22"/>
  <c r="F77" i="22"/>
  <c r="H91" i="22"/>
  <c r="F161" i="22"/>
  <c r="M51" i="24"/>
  <c r="M139" i="24"/>
  <c r="M205" i="24"/>
  <c r="M95" i="24"/>
  <c r="M161" i="24"/>
  <c r="M227" i="24"/>
  <c r="F90" i="26"/>
  <c r="F146" i="26"/>
  <c r="F160" i="26"/>
  <c r="F132" i="26"/>
  <c r="F104" i="26"/>
  <c r="F76" i="26"/>
  <c r="F48" i="26"/>
  <c r="F20" i="26"/>
  <c r="N8" i="24"/>
  <c r="M117" i="24"/>
  <c r="M183" i="24"/>
  <c r="G160" i="26"/>
  <c r="G132" i="26"/>
  <c r="G104" i="26"/>
  <c r="G76" i="26"/>
  <c r="G48" i="26"/>
  <c r="G20" i="26"/>
  <c r="G146" i="26"/>
  <c r="G118" i="26"/>
  <c r="G90" i="26"/>
  <c r="G62" i="26"/>
  <c r="F34" i="26"/>
  <c r="D104" i="26"/>
  <c r="D132" i="26"/>
  <c r="D160" i="26"/>
  <c r="E48" i="26"/>
  <c r="E76" i="26"/>
  <c r="E104" i="26"/>
  <c r="E132" i="26"/>
  <c r="E160" i="26"/>
  <c r="D160" i="28"/>
  <c r="D118" i="28"/>
  <c r="D132" i="28"/>
  <c r="D146" i="28"/>
  <c r="D76" i="28"/>
  <c r="D90" i="28"/>
  <c r="D48" i="28"/>
  <c r="D62" i="28"/>
  <c r="D20" i="28"/>
  <c r="I6" i="26"/>
  <c r="C34" i="26"/>
  <c r="C62" i="26"/>
  <c r="C90" i="26"/>
  <c r="C118" i="26"/>
  <c r="C146" i="26"/>
  <c r="E160" i="27"/>
  <c r="E132" i="27"/>
  <c r="E104" i="27"/>
  <c r="E76" i="27"/>
  <c r="E48" i="27"/>
  <c r="E20" i="27"/>
  <c r="E34" i="27"/>
  <c r="E90" i="27"/>
  <c r="E146" i="27"/>
  <c r="D34" i="28"/>
  <c r="J6" i="26"/>
  <c r="D34" i="26"/>
  <c r="D62" i="26"/>
  <c r="D90" i="26"/>
  <c r="D118" i="26"/>
  <c r="D146" i="26"/>
  <c r="K6" i="26"/>
  <c r="E34" i="26"/>
  <c r="E62" i="26"/>
  <c r="E90" i="26"/>
  <c r="E118" i="26"/>
  <c r="E146" i="26"/>
  <c r="C20" i="27"/>
  <c r="F34" i="27"/>
  <c r="C48" i="27"/>
  <c r="F62" i="27"/>
  <c r="C76" i="27"/>
  <c r="F90" i="27"/>
  <c r="C104" i="27"/>
  <c r="F118" i="27"/>
  <c r="C132" i="27"/>
  <c r="F146" i="27"/>
  <c r="C160" i="27"/>
  <c r="E132" i="28"/>
  <c r="E146" i="28"/>
  <c r="E76" i="28"/>
  <c r="E90" i="28"/>
  <c r="E160" i="28"/>
  <c r="E104" i="28"/>
  <c r="K6" i="28"/>
  <c r="E34" i="28"/>
  <c r="F48" i="28"/>
  <c r="G62" i="28"/>
  <c r="C160" i="28"/>
  <c r="D20" i="27"/>
  <c r="G34" i="27"/>
  <c r="D48" i="27"/>
  <c r="G62" i="27"/>
  <c r="D76" i="27"/>
  <c r="G90" i="27"/>
  <c r="D104" i="27"/>
  <c r="G118" i="27"/>
  <c r="D132" i="27"/>
  <c r="G146" i="27"/>
  <c r="D160" i="27"/>
  <c r="F146" i="28"/>
  <c r="F76" i="28"/>
  <c r="F90" i="28"/>
  <c r="F160" i="28"/>
  <c r="F104" i="28"/>
  <c r="F118" i="28"/>
  <c r="L6" i="28"/>
  <c r="E20" i="28"/>
  <c r="F34" i="28"/>
  <c r="G48" i="28"/>
  <c r="G160" i="28"/>
  <c r="G76" i="28"/>
  <c r="G90" i="28"/>
  <c r="G104" i="28"/>
  <c r="G118" i="28"/>
  <c r="G132" i="28"/>
  <c r="M6" i="28"/>
  <c r="F20" i="28"/>
  <c r="G34" i="28"/>
  <c r="C62" i="28"/>
  <c r="I6" i="27"/>
  <c r="F20" i="27"/>
  <c r="C34" i="27"/>
  <c r="F48" i="27"/>
  <c r="C62" i="27"/>
  <c r="F76" i="27"/>
  <c r="C90" i="27"/>
  <c r="F104" i="27"/>
  <c r="C118" i="27"/>
  <c r="F132" i="27"/>
  <c r="C146" i="27"/>
  <c r="F160" i="27"/>
  <c r="G20" i="28"/>
  <c r="C48" i="28"/>
  <c r="G20" i="27"/>
  <c r="D34" i="27"/>
  <c r="G48" i="27"/>
  <c r="D62" i="27"/>
  <c r="G76" i="27"/>
  <c r="D90" i="27"/>
  <c r="G104" i="27"/>
  <c r="D118" i="27"/>
  <c r="G132" i="27"/>
  <c r="D146" i="27"/>
  <c r="G160" i="27"/>
  <c r="C104" i="28"/>
  <c r="C118" i="28"/>
  <c r="C132" i="28"/>
  <c r="C146" i="28"/>
  <c r="C76" i="28"/>
  <c r="I6" i="28"/>
  <c r="C34" i="28"/>
  <c r="E62" i="28"/>
  <c r="N8" i="30"/>
  <c r="J64" i="30"/>
  <c r="J85" i="30"/>
  <c r="J63" i="30"/>
  <c r="J86" i="30"/>
  <c r="J52" i="30"/>
  <c r="J84" i="30"/>
  <c r="J81" i="30"/>
  <c r="J78" i="30"/>
  <c r="J77" i="30"/>
  <c r="J76" i="30"/>
  <c r="J75" i="30"/>
  <c r="J62" i="30"/>
  <c r="J61" i="30"/>
  <c r="J60" i="30"/>
  <c r="J59" i="30"/>
  <c r="J58" i="30"/>
  <c r="J57" i="30"/>
  <c r="J56" i="30"/>
  <c r="J55" i="30"/>
  <c r="J54" i="30"/>
  <c r="J53" i="30"/>
  <c r="J87" i="30"/>
  <c r="J82" i="30"/>
  <c r="J79" i="30"/>
  <c r="J83" i="30"/>
  <c r="J8" i="30"/>
  <c r="N30" i="30"/>
  <c r="J74" i="30"/>
  <c r="F82" i="30"/>
  <c r="F87" i="30"/>
  <c r="L118" i="30"/>
  <c r="F197" i="30"/>
  <c r="H196" i="30"/>
  <c r="L193" i="30"/>
  <c r="N191" i="30"/>
  <c r="L190" i="30"/>
  <c r="N188" i="30"/>
  <c r="L187" i="30"/>
  <c r="N185" i="30"/>
  <c r="L197" i="30"/>
  <c r="J195" i="30"/>
  <c r="F194" i="30"/>
  <c r="J193" i="30"/>
  <c r="H192" i="30"/>
  <c r="F191" i="30"/>
  <c r="J190" i="30"/>
  <c r="H189" i="30"/>
  <c r="F188" i="30"/>
  <c r="J187" i="30"/>
  <c r="H186" i="30"/>
  <c r="F185" i="30"/>
  <c r="L196" i="30"/>
  <c r="H195" i="30"/>
  <c r="J194" i="30"/>
  <c r="H193" i="30"/>
  <c r="F192" i="30"/>
  <c r="J191" i="30"/>
  <c r="H190" i="30"/>
  <c r="F189" i="30"/>
  <c r="J188" i="30"/>
  <c r="H187" i="30"/>
  <c r="F186" i="30"/>
  <c r="J185" i="30"/>
  <c r="H197" i="30"/>
  <c r="F195" i="30"/>
  <c r="N193" i="30"/>
  <c r="L192" i="30"/>
  <c r="N190" i="30"/>
  <c r="L189" i="30"/>
  <c r="N187" i="30"/>
  <c r="L186" i="30"/>
  <c r="J196" i="30"/>
  <c r="L195" i="30"/>
  <c r="H194" i="30"/>
  <c r="F193" i="30"/>
  <c r="J192" i="30"/>
  <c r="H191" i="30"/>
  <c r="F190" i="30"/>
  <c r="J189" i="30"/>
  <c r="H188" i="30"/>
  <c r="F187" i="30"/>
  <c r="J186" i="30"/>
  <c r="H185" i="30"/>
  <c r="L194" i="30"/>
  <c r="F30" i="30"/>
  <c r="L175" i="30"/>
  <c r="H174" i="30"/>
  <c r="F172" i="30"/>
  <c r="N169" i="30"/>
  <c r="F169" i="30"/>
  <c r="N166" i="30"/>
  <c r="F166" i="30"/>
  <c r="N163" i="30"/>
  <c r="F163" i="30"/>
  <c r="J173" i="30"/>
  <c r="L172" i="30"/>
  <c r="J171" i="30"/>
  <c r="H170" i="30"/>
  <c r="L169" i="30"/>
  <c r="J168" i="30"/>
  <c r="H167" i="30"/>
  <c r="L166" i="30"/>
  <c r="J165" i="30"/>
  <c r="H164" i="30"/>
  <c r="L163" i="30"/>
  <c r="L174" i="30"/>
  <c r="J172" i="30"/>
  <c r="H171" i="30"/>
  <c r="L170" i="30"/>
  <c r="J169" i="30"/>
  <c r="H168" i="30"/>
  <c r="L167" i="30"/>
  <c r="J166" i="30"/>
  <c r="H165" i="30"/>
  <c r="L164" i="30"/>
  <c r="J163" i="30"/>
  <c r="H175" i="30"/>
  <c r="J174" i="30"/>
  <c r="F173" i="30"/>
  <c r="N171" i="30"/>
  <c r="F171" i="30"/>
  <c r="N168" i="30"/>
  <c r="F168" i="30"/>
  <c r="N165" i="30"/>
  <c r="F165" i="30"/>
  <c r="F175" i="30"/>
  <c r="L173" i="30"/>
  <c r="H172" i="30"/>
  <c r="L171" i="30"/>
  <c r="J170" i="30"/>
  <c r="H169" i="30"/>
  <c r="L168" i="30"/>
  <c r="J167" i="30"/>
  <c r="H166" i="30"/>
  <c r="L165" i="30"/>
  <c r="J164" i="30"/>
  <c r="H163" i="30"/>
  <c r="H173" i="30"/>
  <c r="D52" i="30"/>
  <c r="F81" i="30"/>
  <c r="F170" i="30"/>
  <c r="F174" i="30"/>
  <c r="L188" i="30"/>
  <c r="F196" i="30"/>
  <c r="F65" i="30"/>
  <c r="F62" i="30"/>
  <c r="F61" i="30"/>
  <c r="F60" i="30"/>
  <c r="F59" i="30"/>
  <c r="F58" i="30"/>
  <c r="F57" i="30"/>
  <c r="F56" i="30"/>
  <c r="F55" i="30"/>
  <c r="F54" i="30"/>
  <c r="F53" i="30"/>
  <c r="F86" i="30"/>
  <c r="F64" i="30"/>
  <c r="F52" i="30"/>
  <c r="F167" i="30"/>
  <c r="N170" i="30"/>
  <c r="L185" i="30"/>
  <c r="N192" i="30"/>
  <c r="J30" i="30"/>
  <c r="F74" i="30"/>
  <c r="F80" i="30"/>
  <c r="F83" i="30"/>
  <c r="F164" i="30"/>
  <c r="N167" i="30"/>
  <c r="J175" i="30"/>
  <c r="N189" i="30"/>
  <c r="J197" i="30"/>
  <c r="L52" i="30"/>
  <c r="H54" i="30"/>
  <c r="H55" i="30"/>
  <c r="H56" i="30"/>
  <c r="H57" i="30"/>
  <c r="H58" i="30"/>
  <c r="H59" i="30"/>
  <c r="H60" i="30"/>
  <c r="H61" i="30"/>
  <c r="H62" i="30"/>
  <c r="L64" i="30"/>
  <c r="H65" i="30"/>
  <c r="J119" i="30"/>
  <c r="J120" i="30"/>
  <c r="J121" i="30"/>
  <c r="J122" i="30"/>
  <c r="J123" i="30"/>
  <c r="F124" i="30"/>
  <c r="H125" i="30"/>
  <c r="J126" i="30"/>
  <c r="F127" i="30"/>
  <c r="H128" i="30"/>
  <c r="L129" i="30"/>
  <c r="J130" i="30"/>
  <c r="J8" i="31"/>
  <c r="L43" i="33"/>
  <c r="N52" i="30"/>
  <c r="H75" i="30"/>
  <c r="N75" i="30"/>
  <c r="H76" i="30"/>
  <c r="N76" i="30"/>
  <c r="H77" i="30"/>
  <c r="N77" i="30"/>
  <c r="H78" i="30"/>
  <c r="N78" i="30"/>
  <c r="H79" i="30"/>
  <c r="N79" i="30"/>
  <c r="H80" i="30"/>
  <c r="N80" i="30"/>
  <c r="H81" i="30"/>
  <c r="N81" i="30"/>
  <c r="H82" i="30"/>
  <c r="N82" i="30"/>
  <c r="H83" i="30"/>
  <c r="H84" i="30"/>
  <c r="L86" i="30"/>
  <c r="H87" i="30"/>
  <c r="L123" i="30"/>
  <c r="N124" i="30"/>
  <c r="L126" i="30"/>
  <c r="N127" i="30"/>
  <c r="F129" i="30"/>
  <c r="H131" i="30"/>
  <c r="N251" i="30"/>
  <c r="H253" i="30"/>
  <c r="N254" i="30"/>
  <c r="H256" i="30"/>
  <c r="N257" i="30"/>
  <c r="H259" i="30"/>
  <c r="F108" i="31"/>
  <c r="F107" i="31"/>
  <c r="F109" i="31"/>
  <c r="F104" i="31"/>
  <c r="F101" i="31"/>
  <c r="F98" i="31"/>
  <c r="F65" i="31"/>
  <c r="F62" i="31"/>
  <c r="F61" i="31"/>
  <c r="F60" i="31"/>
  <c r="F59" i="31"/>
  <c r="F58" i="31"/>
  <c r="F57" i="31"/>
  <c r="F56" i="31"/>
  <c r="F55" i="31"/>
  <c r="F54" i="31"/>
  <c r="F53" i="31"/>
  <c r="F83" i="31"/>
  <c r="F43" i="31"/>
  <c r="F40" i="31"/>
  <c r="F39" i="31"/>
  <c r="F38" i="31"/>
  <c r="F37" i="31"/>
  <c r="F36" i="31"/>
  <c r="F35" i="31"/>
  <c r="F34" i="31"/>
  <c r="F33" i="31"/>
  <c r="F32" i="31"/>
  <c r="F31" i="31"/>
  <c r="F87" i="31"/>
  <c r="F86" i="31"/>
  <c r="F82" i="31"/>
  <c r="F41" i="31"/>
  <c r="F105" i="31"/>
  <c r="F102" i="31"/>
  <c r="F99" i="31"/>
  <c r="F85" i="31"/>
  <c r="F64" i="31"/>
  <c r="F84" i="31"/>
  <c r="F81" i="31"/>
  <c r="F80" i="31"/>
  <c r="F79" i="31"/>
  <c r="F78" i="31"/>
  <c r="F77" i="31"/>
  <c r="F76" i="31"/>
  <c r="F75" i="31"/>
  <c r="F42" i="31"/>
  <c r="F100" i="31"/>
  <c r="H54" i="33"/>
  <c r="H127" i="30"/>
  <c r="J128" i="30"/>
  <c r="H129" i="30"/>
  <c r="L130" i="30"/>
  <c r="J263" i="30"/>
  <c r="H262" i="30"/>
  <c r="L261" i="30"/>
  <c r="F261" i="30"/>
  <c r="J260" i="30"/>
  <c r="J259" i="30"/>
  <c r="J258" i="30"/>
  <c r="J257" i="30"/>
  <c r="J256" i="30"/>
  <c r="J255" i="30"/>
  <c r="J254" i="30"/>
  <c r="J253" i="30"/>
  <c r="J252" i="30"/>
  <c r="J251" i="30"/>
  <c r="L263" i="30"/>
  <c r="F263" i="30"/>
  <c r="J262" i="30"/>
  <c r="H261" i="30"/>
  <c r="L260" i="30"/>
  <c r="F260" i="30"/>
  <c r="L259" i="30"/>
  <c r="F259" i="30"/>
  <c r="L258" i="30"/>
  <c r="F258" i="30"/>
  <c r="L257" i="30"/>
  <c r="F257" i="30"/>
  <c r="L256" i="30"/>
  <c r="F256" i="30"/>
  <c r="L255" i="30"/>
  <c r="F255" i="30"/>
  <c r="L254" i="30"/>
  <c r="F254" i="30"/>
  <c r="L253" i="30"/>
  <c r="F253" i="30"/>
  <c r="L252" i="30"/>
  <c r="F252" i="30"/>
  <c r="L251" i="30"/>
  <c r="F251" i="30"/>
  <c r="H52" i="30"/>
  <c r="L53" i="30"/>
  <c r="L54" i="30"/>
  <c r="L55" i="30"/>
  <c r="L56" i="30"/>
  <c r="L57" i="30"/>
  <c r="L58" i="30"/>
  <c r="L59" i="30"/>
  <c r="L60" i="30"/>
  <c r="L61" i="30"/>
  <c r="L62" i="30"/>
  <c r="H119" i="30"/>
  <c r="N119" i="30"/>
  <c r="H120" i="30"/>
  <c r="N120" i="30"/>
  <c r="H121" i="30"/>
  <c r="N121" i="30"/>
  <c r="H122" i="30"/>
  <c r="N122" i="30"/>
  <c r="H123" i="30"/>
  <c r="J124" i="30"/>
  <c r="F125" i="30"/>
  <c r="H126" i="30"/>
  <c r="J127" i="30"/>
  <c r="F128" i="30"/>
  <c r="J129" i="30"/>
  <c r="N228" i="30"/>
  <c r="F63" i="31"/>
  <c r="L124" i="30"/>
  <c r="N125" i="30"/>
  <c r="L127" i="30"/>
  <c r="H130" i="30"/>
  <c r="F131" i="30"/>
  <c r="H251" i="30"/>
  <c r="N252" i="30"/>
  <c r="H254" i="30"/>
  <c r="N255" i="30"/>
  <c r="H257" i="30"/>
  <c r="N258" i="30"/>
  <c r="H260" i="30"/>
  <c r="F262" i="30"/>
  <c r="H104" i="33"/>
  <c r="H98" i="33"/>
  <c r="G95" i="33"/>
  <c r="H86" i="33"/>
  <c r="H84" i="33"/>
  <c r="H78" i="33"/>
  <c r="H58" i="33"/>
  <c r="H34" i="33"/>
  <c r="H105" i="33"/>
  <c r="H99" i="33"/>
  <c r="H79" i="33"/>
  <c r="H63" i="33"/>
  <c r="H59" i="33"/>
  <c r="H53" i="33"/>
  <c r="H35" i="33"/>
  <c r="H21" i="33"/>
  <c r="H18" i="33"/>
  <c r="H101" i="33"/>
  <c r="H85" i="33"/>
  <c r="H81" i="33"/>
  <c r="H61" i="33"/>
  <c r="H55" i="33"/>
  <c r="H37" i="33"/>
  <c r="H31" i="33"/>
  <c r="H19" i="33"/>
  <c r="H102" i="33"/>
  <c r="H82" i="33"/>
  <c r="H76" i="33"/>
  <c r="G73" i="33"/>
  <c r="H64" i="33"/>
  <c r="H62" i="33"/>
  <c r="H56" i="33"/>
  <c r="H38" i="33"/>
  <c r="H32" i="33"/>
  <c r="G29" i="33"/>
  <c r="H107" i="33"/>
  <c r="H103" i="33"/>
  <c r="H83" i="33"/>
  <c r="H77" i="33"/>
  <c r="H57" i="33"/>
  <c r="H41" i="33"/>
  <c r="H39" i="33"/>
  <c r="H33" i="33"/>
  <c r="H20" i="33"/>
  <c r="H17" i="33"/>
  <c r="H16" i="33"/>
  <c r="H15" i="33"/>
  <c r="H14" i="33"/>
  <c r="H13" i="33"/>
  <c r="H12" i="33"/>
  <c r="G51" i="33"/>
  <c r="H100" i="33"/>
  <c r="H40" i="33"/>
  <c r="H11" i="33"/>
  <c r="H10" i="33"/>
  <c r="H60" i="33"/>
  <c r="H9" i="33"/>
  <c r="H42" i="33"/>
  <c r="H108" i="33"/>
  <c r="H80" i="33"/>
  <c r="N8" i="31"/>
  <c r="L108" i="31"/>
  <c r="L107" i="31"/>
  <c r="L30" i="31"/>
  <c r="H39" i="31"/>
  <c r="H40" i="31"/>
  <c r="L42" i="31"/>
  <c r="H43" i="31"/>
  <c r="L75" i="31"/>
  <c r="L76" i="31"/>
  <c r="L77" i="31"/>
  <c r="L78" i="31"/>
  <c r="L79" i="31"/>
  <c r="L80" i="31"/>
  <c r="L82" i="31"/>
  <c r="H83" i="31"/>
  <c r="L86" i="31"/>
  <c r="L87" i="31"/>
  <c r="J96" i="31"/>
  <c r="F98" i="33"/>
  <c r="M29" i="31"/>
  <c r="H53" i="31"/>
  <c r="H54" i="31"/>
  <c r="H55" i="31"/>
  <c r="H56" i="31"/>
  <c r="H57" i="31"/>
  <c r="H58" i="31"/>
  <c r="H59" i="31"/>
  <c r="H60" i="31"/>
  <c r="H61" i="31"/>
  <c r="H62" i="31"/>
  <c r="J63" i="31"/>
  <c r="L64" i="31"/>
  <c r="H65" i="31"/>
  <c r="J83" i="31"/>
  <c r="L97" i="31"/>
  <c r="L100" i="31"/>
  <c r="L103" i="31"/>
  <c r="L106" i="31"/>
  <c r="J108" i="31"/>
  <c r="C87" i="33"/>
  <c r="C73" i="33"/>
  <c r="D74" i="33" s="1"/>
  <c r="C29" i="33"/>
  <c r="C51" i="33"/>
  <c r="D8" i="33"/>
  <c r="F9" i="33"/>
  <c r="D30" i="31"/>
  <c r="L41" i="31"/>
  <c r="H76" i="31"/>
  <c r="H77" i="31"/>
  <c r="H78" i="31"/>
  <c r="H79" i="31"/>
  <c r="H80" i="31"/>
  <c r="H81" i="31"/>
  <c r="L83" i="31"/>
  <c r="H84" i="31"/>
  <c r="F102" i="33"/>
  <c r="F82" i="33"/>
  <c r="F76" i="33"/>
  <c r="F64" i="33"/>
  <c r="F62" i="33"/>
  <c r="F56" i="33"/>
  <c r="F38" i="33"/>
  <c r="F32" i="33"/>
  <c r="F107" i="33"/>
  <c r="F103" i="33"/>
  <c r="E95" i="33"/>
  <c r="F96" i="33" s="1"/>
  <c r="F83" i="33"/>
  <c r="F77" i="33"/>
  <c r="F57" i="33"/>
  <c r="F41" i="33"/>
  <c r="F39" i="33"/>
  <c r="F33" i="33"/>
  <c r="F20" i="33"/>
  <c r="F17" i="33"/>
  <c r="F16" i="33"/>
  <c r="F15" i="33"/>
  <c r="F14" i="33"/>
  <c r="F13" i="33"/>
  <c r="F12" i="33"/>
  <c r="F11" i="33"/>
  <c r="F105" i="33"/>
  <c r="F99" i="33"/>
  <c r="F79" i="33"/>
  <c r="F63" i="33"/>
  <c r="F59" i="33"/>
  <c r="F53" i="33"/>
  <c r="E51" i="33"/>
  <c r="F35" i="33"/>
  <c r="F21" i="33"/>
  <c r="F18" i="33"/>
  <c r="F108" i="33"/>
  <c r="F106" i="33"/>
  <c r="F100" i="33"/>
  <c r="F80" i="33"/>
  <c r="F60" i="33"/>
  <c r="F54" i="33"/>
  <c r="F42" i="33"/>
  <c r="F40" i="33"/>
  <c r="F36" i="33"/>
  <c r="F101" i="33"/>
  <c r="F85" i="33"/>
  <c r="F81" i="33"/>
  <c r="E73" i="33"/>
  <c r="F74" i="33" s="1"/>
  <c r="F61" i="33"/>
  <c r="F55" i="33"/>
  <c r="F37" i="33"/>
  <c r="F31" i="33"/>
  <c r="E29" i="33"/>
  <c r="F19" i="33"/>
  <c r="F8" i="33"/>
  <c r="F78" i="33"/>
  <c r="F229" i="30"/>
  <c r="L229" i="30"/>
  <c r="F230" i="30"/>
  <c r="L230" i="30"/>
  <c r="F231" i="30"/>
  <c r="L231" i="30"/>
  <c r="F232" i="30"/>
  <c r="L232" i="30"/>
  <c r="F233" i="30"/>
  <c r="L233" i="30"/>
  <c r="F234" i="30"/>
  <c r="L234" i="30"/>
  <c r="F235" i="30"/>
  <c r="L235" i="30"/>
  <c r="F236" i="30"/>
  <c r="L236" i="30"/>
  <c r="F237" i="30"/>
  <c r="L237" i="30"/>
  <c r="F238" i="30"/>
  <c r="L238" i="30"/>
  <c r="H239" i="30"/>
  <c r="J240" i="30"/>
  <c r="F241" i="30"/>
  <c r="L241" i="30"/>
  <c r="H273" i="30"/>
  <c r="N273" i="30"/>
  <c r="H274" i="30"/>
  <c r="N274" i="30"/>
  <c r="H275" i="30"/>
  <c r="N275" i="30"/>
  <c r="H276" i="30"/>
  <c r="N276" i="30"/>
  <c r="H277" i="30"/>
  <c r="N277" i="30"/>
  <c r="H278" i="30"/>
  <c r="N278" i="30"/>
  <c r="H279" i="30"/>
  <c r="N279" i="30"/>
  <c r="H280" i="30"/>
  <c r="N280" i="30"/>
  <c r="H281" i="30"/>
  <c r="N281" i="30"/>
  <c r="H282" i="30"/>
  <c r="J283" i="30"/>
  <c r="F284" i="30"/>
  <c r="L284" i="30"/>
  <c r="H285" i="30"/>
  <c r="H109" i="31"/>
  <c r="H106" i="31"/>
  <c r="H105" i="31"/>
  <c r="H104" i="31"/>
  <c r="H103" i="31"/>
  <c r="H102" i="31"/>
  <c r="H101" i="31"/>
  <c r="H100" i="31"/>
  <c r="H99" i="31"/>
  <c r="H98" i="31"/>
  <c r="H97" i="31"/>
  <c r="H108" i="31"/>
  <c r="H30" i="31"/>
  <c r="L31" i="31"/>
  <c r="L32" i="31"/>
  <c r="L33" i="31"/>
  <c r="L34" i="31"/>
  <c r="L35" i="31"/>
  <c r="L36" i="31"/>
  <c r="L37" i="31"/>
  <c r="L38" i="31"/>
  <c r="L39" i="31"/>
  <c r="L40" i="31"/>
  <c r="H41" i="31"/>
  <c r="J42" i="31"/>
  <c r="L43" i="31"/>
  <c r="J75" i="31"/>
  <c r="J76" i="31"/>
  <c r="J77" i="31"/>
  <c r="J78" i="31"/>
  <c r="J79" i="31"/>
  <c r="J80" i="31"/>
  <c r="L81" i="31"/>
  <c r="H82" i="31"/>
  <c r="L84" i="31"/>
  <c r="J85" i="31"/>
  <c r="H87" i="31"/>
  <c r="F58" i="33"/>
  <c r="F86" i="33"/>
  <c r="C109" i="33"/>
  <c r="J107" i="31"/>
  <c r="J109" i="31"/>
  <c r="J106" i="31"/>
  <c r="J105" i="31"/>
  <c r="J104" i="31"/>
  <c r="J103" i="31"/>
  <c r="J102" i="31"/>
  <c r="J101" i="31"/>
  <c r="J100" i="31"/>
  <c r="J99" i="31"/>
  <c r="J98" i="31"/>
  <c r="J97" i="31"/>
  <c r="J30" i="31"/>
  <c r="L53" i="31"/>
  <c r="L54" i="31"/>
  <c r="L55" i="31"/>
  <c r="L56" i="31"/>
  <c r="L57" i="31"/>
  <c r="L58" i="31"/>
  <c r="L59" i="31"/>
  <c r="L60" i="31"/>
  <c r="L61" i="31"/>
  <c r="L62" i="31"/>
  <c r="H63" i="31"/>
  <c r="J64" i="31"/>
  <c r="L65" i="31"/>
  <c r="J82" i="31"/>
  <c r="L85" i="31"/>
  <c r="J87" i="31"/>
  <c r="L99" i="31"/>
  <c r="L102" i="31"/>
  <c r="L105" i="31"/>
  <c r="H107" i="31"/>
  <c r="L102" i="33"/>
  <c r="L82" i="33"/>
  <c r="L76" i="33"/>
  <c r="L64" i="33"/>
  <c r="L62" i="33"/>
  <c r="L56" i="33"/>
  <c r="K51" i="33"/>
  <c r="L38" i="33"/>
  <c r="L32" i="33"/>
  <c r="L107" i="33"/>
  <c r="L103" i="33"/>
  <c r="L83" i="33"/>
  <c r="L77" i="33"/>
  <c r="L57" i="33"/>
  <c r="L41" i="33"/>
  <c r="L39" i="33"/>
  <c r="L33" i="33"/>
  <c r="L20" i="33"/>
  <c r="L17" i="33"/>
  <c r="L16" i="33"/>
  <c r="L15" i="33"/>
  <c r="L14" i="33"/>
  <c r="L13" i="33"/>
  <c r="L12" i="33"/>
  <c r="L11" i="33"/>
  <c r="L10" i="33"/>
  <c r="L105" i="33"/>
  <c r="L99" i="33"/>
  <c r="L79" i="33"/>
  <c r="L63" i="33"/>
  <c r="L59" i="33"/>
  <c r="L53" i="33"/>
  <c r="L35" i="33"/>
  <c r="L21" i="33"/>
  <c r="L18" i="33"/>
  <c r="L108" i="33"/>
  <c r="L106" i="33"/>
  <c r="L100" i="33"/>
  <c r="K95" i="33"/>
  <c r="L96" i="33" s="1"/>
  <c r="L80" i="33"/>
  <c r="L60" i="33"/>
  <c r="L54" i="33"/>
  <c r="L42" i="33"/>
  <c r="L40" i="33"/>
  <c r="L36" i="33"/>
  <c r="L101" i="33"/>
  <c r="L85" i="33"/>
  <c r="L81" i="33"/>
  <c r="L61" i="33"/>
  <c r="L55" i="33"/>
  <c r="L37" i="33"/>
  <c r="L31" i="33"/>
  <c r="L19" i="33"/>
  <c r="L9" i="33"/>
  <c r="F34" i="33"/>
  <c r="L58" i="33"/>
  <c r="L86" i="33"/>
  <c r="F104" i="33"/>
  <c r="N33" i="33"/>
  <c r="J35" i="33"/>
  <c r="M51" i="33"/>
  <c r="J53" i="33"/>
  <c r="J59" i="33"/>
  <c r="J63" i="33"/>
  <c r="J79" i="33"/>
  <c r="I95" i="33"/>
  <c r="J96" i="33" s="1"/>
  <c r="N97" i="33"/>
  <c r="J99" i="33"/>
  <c r="N103" i="33"/>
  <c r="J105" i="33"/>
  <c r="AK7" i="35"/>
  <c r="AB11" i="35"/>
  <c r="V12" i="35"/>
  <c r="N8" i="33"/>
  <c r="N32" i="33"/>
  <c r="J34" i="33"/>
  <c r="N38" i="33"/>
  <c r="J58" i="33"/>
  <c r="J78" i="33"/>
  <c r="J84" i="33"/>
  <c r="J86" i="33"/>
  <c r="J98" i="33"/>
  <c r="N102" i="33"/>
  <c r="J104" i="33"/>
  <c r="AL7" i="35"/>
  <c r="AR7" i="35"/>
  <c r="AB10" i="35"/>
  <c r="V11" i="35"/>
  <c r="N12" i="35"/>
  <c r="AL29" i="35"/>
  <c r="AK29" i="35"/>
  <c r="I29" i="33"/>
  <c r="L30" i="33" s="1"/>
  <c r="N31" i="33"/>
  <c r="J33" i="33"/>
  <c r="N37" i="33"/>
  <c r="J39" i="33"/>
  <c r="J41" i="33"/>
  <c r="J57" i="33"/>
  <c r="I73" i="33"/>
  <c r="J77" i="33"/>
  <c r="J83" i="33"/>
  <c r="M95" i="33"/>
  <c r="N101" i="33"/>
  <c r="J103" i="33"/>
  <c r="J107" i="33"/>
  <c r="AS7" i="35"/>
  <c r="Q5" i="36"/>
  <c r="N30" i="33"/>
  <c r="N35" i="33"/>
  <c r="I51" i="33"/>
  <c r="J55" i="33"/>
  <c r="J61" i="33"/>
  <c r="M73" i="33"/>
  <c r="J81" i="33"/>
  <c r="J85" i="33"/>
  <c r="N99" i="33"/>
  <c r="J101" i="33"/>
  <c r="N105" i="33"/>
  <c r="H18" i="35"/>
  <c r="H17" i="35"/>
  <c r="H16" i="35"/>
  <c r="H15" i="35"/>
  <c r="H14" i="35"/>
  <c r="H13" i="35"/>
  <c r="N18" i="35"/>
  <c r="N17" i="35"/>
  <c r="N16" i="35"/>
  <c r="N15" i="35"/>
  <c r="N14" i="35"/>
  <c r="N13" i="35"/>
  <c r="V18" i="35"/>
  <c r="V17" i="35"/>
  <c r="V16" i="35"/>
  <c r="V15" i="35"/>
  <c r="V14" i="35"/>
  <c r="V13" i="35"/>
  <c r="AB18" i="35"/>
  <c r="AB17" i="35"/>
  <c r="AB16" i="35"/>
  <c r="AB15" i="35"/>
  <c r="AB14" i="35"/>
  <c r="AB13" i="35"/>
  <c r="H8" i="35"/>
  <c r="N8" i="35"/>
  <c r="V8" i="35"/>
  <c r="N9" i="35"/>
  <c r="H10" i="35"/>
  <c r="J5" i="36"/>
  <c r="I5" i="36"/>
  <c r="J8" i="33"/>
  <c r="J36" i="33"/>
  <c r="J40" i="33"/>
  <c r="J42" i="33"/>
  <c r="J54" i="33"/>
  <c r="J60" i="33"/>
  <c r="J80" i="33"/>
  <c r="N98" i="33"/>
  <c r="J100" i="33"/>
  <c r="J106" i="33"/>
  <c r="H7" i="35"/>
  <c r="N7" i="35"/>
  <c r="V7" i="35"/>
  <c r="AB7" i="35"/>
  <c r="AJ7" i="35"/>
  <c r="AV7" i="35"/>
  <c r="H9" i="35"/>
  <c r="AB12" i="35"/>
  <c r="W29" i="35"/>
  <c r="P5" i="36"/>
  <c r="N123" i="39"/>
  <c r="K123" i="39"/>
  <c r="M123" i="39"/>
  <c r="O123" i="39"/>
  <c r="I5" i="37"/>
  <c r="P5" i="37"/>
  <c r="C129" i="39"/>
  <c r="H5" i="39"/>
  <c r="K5" i="39"/>
  <c r="I5" i="39"/>
  <c r="D129" i="39"/>
  <c r="T5" i="40"/>
  <c r="R5" i="40"/>
  <c r="Q5" i="40"/>
  <c r="P5" i="40"/>
  <c r="S5" i="40"/>
  <c r="L5" i="39"/>
  <c r="I5" i="41"/>
  <c r="H5" i="41"/>
  <c r="M5" i="41"/>
  <c r="O5" i="39"/>
  <c r="H123" i="39"/>
  <c r="I5" i="40"/>
  <c r="P5" i="39"/>
  <c r="G123" i="39"/>
  <c r="Q5" i="39"/>
  <c r="H5" i="40"/>
  <c r="L5" i="40"/>
  <c r="H133" i="40"/>
  <c r="L5" i="41"/>
  <c r="F6" i="40"/>
  <c r="F7" i="40"/>
  <c r="F8" i="40"/>
  <c r="F9" i="40"/>
  <c r="O133" i="40"/>
  <c r="N5" i="41"/>
  <c r="T5" i="41"/>
  <c r="L133" i="41"/>
  <c r="C16" i="43"/>
  <c r="T5" i="44"/>
  <c r="P5" i="44"/>
  <c r="S5" i="44"/>
  <c r="R5" i="44"/>
  <c r="Q5" i="44"/>
  <c r="Q5" i="41"/>
  <c r="F6" i="41"/>
  <c r="F7" i="41"/>
  <c r="F8" i="41"/>
  <c r="F9" i="41"/>
  <c r="F10" i="41"/>
  <c r="Q5" i="43"/>
  <c r="P5" i="43"/>
  <c r="T5" i="43"/>
  <c r="S5" i="43"/>
  <c r="F5" i="44"/>
  <c r="I5" i="44"/>
  <c r="Q5" i="42"/>
  <c r="P5" i="42"/>
  <c r="S5" i="42"/>
  <c r="R5" i="42"/>
  <c r="I133" i="42"/>
  <c r="H133" i="42"/>
  <c r="R5" i="43"/>
  <c r="F5" i="42"/>
  <c r="L5" i="42"/>
  <c r="M5" i="43"/>
  <c r="M5" i="42"/>
  <c r="K133" i="42"/>
  <c r="N135" i="43"/>
  <c r="M135" i="43"/>
  <c r="L135" i="43"/>
  <c r="H135" i="44"/>
  <c r="M135" i="44"/>
  <c r="G135" i="44"/>
  <c r="I135" i="44"/>
  <c r="L135" i="44"/>
  <c r="N133" i="42"/>
  <c r="C146" i="43"/>
  <c r="F6" i="42"/>
  <c r="F7" i="42"/>
  <c r="F8" i="42"/>
  <c r="F9" i="42"/>
  <c r="O133" i="42"/>
  <c r="L5" i="43"/>
  <c r="D146" i="43"/>
  <c r="H5" i="44"/>
  <c r="J5" i="44"/>
  <c r="D16" i="43"/>
  <c r="F15" i="43"/>
  <c r="F7" i="43"/>
  <c r="F8" i="43"/>
  <c r="F9" i="43"/>
  <c r="F10" i="43"/>
  <c r="F11" i="43"/>
  <c r="F12" i="43"/>
  <c r="F13" i="43"/>
  <c r="H135" i="43"/>
  <c r="L5" i="44"/>
  <c r="O135" i="44"/>
  <c r="T5" i="45"/>
  <c r="S5" i="45"/>
  <c r="C146" i="44"/>
  <c r="H5" i="45"/>
  <c r="P5" i="45"/>
  <c r="H135" i="45"/>
  <c r="G135" i="45"/>
  <c r="I135" i="45"/>
  <c r="N5" i="45"/>
  <c r="M5" i="45"/>
  <c r="N135" i="45"/>
  <c r="C146" i="45"/>
  <c r="L135" i="45"/>
  <c r="N135" i="44"/>
  <c r="L5" i="45"/>
  <c r="O135" i="45"/>
  <c r="K135" i="45"/>
  <c r="D146" i="45"/>
  <c r="M135" i="45"/>
  <c r="H74" i="33" l="1"/>
  <c r="K139" i="43"/>
  <c r="W10" i="16"/>
  <c r="N96" i="33"/>
  <c r="F57" i="12"/>
  <c r="K142" i="43"/>
  <c r="R15" i="19"/>
  <c r="H96" i="33"/>
  <c r="O139" i="45"/>
  <c r="M139" i="45"/>
  <c r="L139" i="45"/>
  <c r="N139" i="45"/>
  <c r="N144" i="45"/>
  <c r="M144" i="45"/>
  <c r="O144" i="45"/>
  <c r="L144" i="45"/>
  <c r="N138" i="45"/>
  <c r="M138" i="45"/>
  <c r="L138" i="45"/>
  <c r="O138" i="45"/>
  <c r="M142" i="45"/>
  <c r="L142" i="45"/>
  <c r="O142" i="45"/>
  <c r="N142" i="45"/>
  <c r="M136" i="45"/>
  <c r="L136" i="45"/>
  <c r="O136" i="45"/>
  <c r="J146" i="45"/>
  <c r="N136" i="45"/>
  <c r="N141" i="45"/>
  <c r="M141" i="45"/>
  <c r="O141" i="45"/>
  <c r="L141" i="45"/>
  <c r="H144" i="45"/>
  <c r="G144" i="45"/>
  <c r="I144" i="45"/>
  <c r="N141" i="44"/>
  <c r="M141" i="44"/>
  <c r="L141" i="44"/>
  <c r="O141" i="44"/>
  <c r="O139" i="44"/>
  <c r="M139" i="44"/>
  <c r="L139" i="44"/>
  <c r="N139" i="44"/>
  <c r="H141" i="45"/>
  <c r="K141" i="45" s="1"/>
  <c r="G141" i="45"/>
  <c r="I141" i="45"/>
  <c r="I139" i="45"/>
  <c r="G139" i="45"/>
  <c r="H139" i="45"/>
  <c r="K139" i="45" s="1"/>
  <c r="I145" i="45"/>
  <c r="G145" i="45"/>
  <c r="H145" i="45"/>
  <c r="K145" i="45" s="1"/>
  <c r="I140" i="45"/>
  <c r="H140" i="45"/>
  <c r="K140" i="45" s="1"/>
  <c r="G140" i="45"/>
  <c r="G136" i="45"/>
  <c r="F146" i="45"/>
  <c r="I136" i="45"/>
  <c r="H136" i="45"/>
  <c r="K136" i="45" s="1"/>
  <c r="G142" i="45"/>
  <c r="I142" i="45"/>
  <c r="H142" i="45"/>
  <c r="K142" i="45" s="1"/>
  <c r="I137" i="45"/>
  <c r="H137" i="45"/>
  <c r="K137" i="45" s="1"/>
  <c r="G137" i="45"/>
  <c r="I143" i="45"/>
  <c r="H143" i="45"/>
  <c r="K143" i="45" s="1"/>
  <c r="G143" i="45"/>
  <c r="O144" i="44"/>
  <c r="M144" i="44"/>
  <c r="L144" i="44"/>
  <c r="N144" i="44"/>
  <c r="O145" i="44"/>
  <c r="M145" i="44"/>
  <c r="L145" i="44"/>
  <c r="N145" i="44"/>
  <c r="I140" i="43"/>
  <c r="G140" i="43"/>
  <c r="H140" i="43"/>
  <c r="K140" i="43" s="1"/>
  <c r="I145" i="43"/>
  <c r="G145" i="43"/>
  <c r="H145" i="43"/>
  <c r="K145" i="43" s="1"/>
  <c r="I137" i="43"/>
  <c r="H137" i="43"/>
  <c r="K137" i="43" s="1"/>
  <c r="G137" i="43"/>
  <c r="H143" i="43"/>
  <c r="K143" i="43" s="1"/>
  <c r="I143" i="43"/>
  <c r="G143" i="43"/>
  <c r="L13" i="43"/>
  <c r="N13" i="43"/>
  <c r="M13" i="43"/>
  <c r="L12" i="43"/>
  <c r="N12" i="43"/>
  <c r="M12" i="43"/>
  <c r="L11" i="43"/>
  <c r="N11" i="43"/>
  <c r="M11" i="43"/>
  <c r="L10" i="43"/>
  <c r="N10" i="43"/>
  <c r="M10" i="43"/>
  <c r="L9" i="43"/>
  <c r="N9" i="43"/>
  <c r="M9" i="43"/>
  <c r="L8" i="43"/>
  <c r="N8" i="43"/>
  <c r="M8" i="43"/>
  <c r="L7" i="43"/>
  <c r="N7" i="43"/>
  <c r="M7" i="43"/>
  <c r="L6" i="43"/>
  <c r="K16" i="43"/>
  <c r="N6" i="43"/>
  <c r="M6" i="43"/>
  <c r="E16" i="43"/>
  <c r="F16" i="43" s="1"/>
  <c r="F6" i="43"/>
  <c r="L9" i="42"/>
  <c r="N9" i="42"/>
  <c r="L8" i="42"/>
  <c r="N8" i="42"/>
  <c r="M7" i="42"/>
  <c r="L7" i="42"/>
  <c r="N7" i="42"/>
  <c r="M6" i="42"/>
  <c r="L6" i="42"/>
  <c r="N6" i="42"/>
  <c r="M144" i="43"/>
  <c r="O144" i="43"/>
  <c r="L144" i="43"/>
  <c r="N144" i="43"/>
  <c r="H138" i="44"/>
  <c r="G138" i="44"/>
  <c r="I138" i="44"/>
  <c r="I145" i="44"/>
  <c r="H145" i="44"/>
  <c r="G145" i="44"/>
  <c r="I139" i="44"/>
  <c r="G139" i="44"/>
  <c r="H139" i="44"/>
  <c r="K139" i="44" s="1"/>
  <c r="G142" i="44"/>
  <c r="H142" i="44"/>
  <c r="I142" i="44"/>
  <c r="I140" i="44"/>
  <c r="H140" i="44"/>
  <c r="G140" i="44"/>
  <c r="H141" i="44"/>
  <c r="I141" i="44"/>
  <c r="G141" i="44"/>
  <c r="G136" i="44"/>
  <c r="I136" i="44"/>
  <c r="H136" i="44"/>
  <c r="K136" i="44" s="1"/>
  <c r="F146" i="44"/>
  <c r="I137" i="44"/>
  <c r="H137" i="44"/>
  <c r="G137" i="44"/>
  <c r="I143" i="44"/>
  <c r="H143" i="44"/>
  <c r="K143" i="44" s="1"/>
  <c r="G143" i="44"/>
  <c r="O140" i="43"/>
  <c r="M140" i="43"/>
  <c r="L140" i="43"/>
  <c r="N140" i="43"/>
  <c r="L143" i="43"/>
  <c r="N143" i="43"/>
  <c r="M143" i="43"/>
  <c r="O143" i="43"/>
  <c r="L138" i="43"/>
  <c r="O138" i="43"/>
  <c r="N138" i="43"/>
  <c r="M138" i="43"/>
  <c r="L139" i="43"/>
  <c r="N139" i="43"/>
  <c r="M139" i="43"/>
  <c r="O139" i="43"/>
  <c r="L145" i="43"/>
  <c r="M145" i="43"/>
  <c r="N145" i="43"/>
  <c r="O145" i="43"/>
  <c r="H15" i="43"/>
  <c r="I15" i="43"/>
  <c r="J15" i="43"/>
  <c r="J10" i="42"/>
  <c r="H10" i="42"/>
  <c r="I10" i="42"/>
  <c r="J9" i="42"/>
  <c r="M9" i="42"/>
  <c r="H9" i="42"/>
  <c r="I9" i="42"/>
  <c r="J8" i="42"/>
  <c r="M8" i="42"/>
  <c r="H8" i="42"/>
  <c r="I8" i="42"/>
  <c r="J7" i="42"/>
  <c r="H7" i="42"/>
  <c r="I7" i="42"/>
  <c r="J6" i="42"/>
  <c r="H6" i="42"/>
  <c r="I6" i="42"/>
  <c r="Q10" i="42"/>
  <c r="P10" i="42"/>
  <c r="S10" i="42"/>
  <c r="R10" i="42"/>
  <c r="T10" i="42"/>
  <c r="AA20" i="42" s="1"/>
  <c r="Q9" i="42"/>
  <c r="P9" i="42"/>
  <c r="S9" i="42"/>
  <c r="R9" i="42"/>
  <c r="T9" i="42"/>
  <c r="Q8" i="42"/>
  <c r="P8" i="42"/>
  <c r="S8" i="42"/>
  <c r="R8" i="42"/>
  <c r="T8" i="42"/>
  <c r="Q7" i="42"/>
  <c r="P7" i="42"/>
  <c r="S7" i="42"/>
  <c r="R7" i="42"/>
  <c r="AA19" i="42"/>
  <c r="T7" i="42"/>
  <c r="Q6" i="42"/>
  <c r="P6" i="42"/>
  <c r="S6" i="42"/>
  <c r="R6" i="42"/>
  <c r="T6" i="42"/>
  <c r="Q8" i="43"/>
  <c r="P8" i="43"/>
  <c r="T8" i="43"/>
  <c r="S8" i="43"/>
  <c r="R8" i="43"/>
  <c r="Q10" i="43"/>
  <c r="P10" i="43"/>
  <c r="T10" i="43"/>
  <c r="S10" i="43"/>
  <c r="R10" i="43"/>
  <c r="Q11" i="43"/>
  <c r="P11" i="43"/>
  <c r="T11" i="43"/>
  <c r="S11" i="43"/>
  <c r="R11" i="43"/>
  <c r="Q12" i="43"/>
  <c r="P12" i="43"/>
  <c r="T12" i="43"/>
  <c r="S12" i="43"/>
  <c r="R12" i="43"/>
  <c r="Q13" i="43"/>
  <c r="P13" i="43"/>
  <c r="T13" i="43"/>
  <c r="S13" i="43"/>
  <c r="R13" i="43"/>
  <c r="T14" i="43"/>
  <c r="Q14" i="43"/>
  <c r="P14" i="43"/>
  <c r="S14" i="43"/>
  <c r="R14" i="43"/>
  <c r="T15" i="43"/>
  <c r="S15" i="43"/>
  <c r="R15" i="43"/>
  <c r="Q15" i="43"/>
  <c r="P15" i="43"/>
  <c r="L10" i="41"/>
  <c r="N10" i="41"/>
  <c r="M10" i="41"/>
  <c r="L9" i="41"/>
  <c r="N9" i="41"/>
  <c r="L8" i="41"/>
  <c r="N8" i="41"/>
  <c r="L7" i="41"/>
  <c r="N7" i="41"/>
  <c r="M7" i="41"/>
  <c r="L6" i="41"/>
  <c r="N6" i="41"/>
  <c r="M6" i="41"/>
  <c r="R10" i="41"/>
  <c r="Q10" i="41"/>
  <c r="T10" i="41"/>
  <c r="AA20" i="41" s="1"/>
  <c r="P10" i="41"/>
  <c r="S10" i="41"/>
  <c r="R9" i="41"/>
  <c r="Q9" i="41"/>
  <c r="T9" i="41"/>
  <c r="P9" i="41"/>
  <c r="S9" i="41"/>
  <c r="R8" i="41"/>
  <c r="Q8" i="41"/>
  <c r="T8" i="41"/>
  <c r="P8" i="41"/>
  <c r="S8" i="41"/>
  <c r="R7" i="41"/>
  <c r="Q7" i="41"/>
  <c r="T7" i="41"/>
  <c r="AA19" i="41" s="1"/>
  <c r="P7" i="41"/>
  <c r="S7" i="41"/>
  <c r="R6" i="41"/>
  <c r="Q6" i="41"/>
  <c r="T6" i="41"/>
  <c r="P6" i="41"/>
  <c r="S6" i="41"/>
  <c r="N10" i="40"/>
  <c r="L10" i="40"/>
  <c r="M10" i="40"/>
  <c r="N9" i="40"/>
  <c r="L9" i="40"/>
  <c r="N8" i="40"/>
  <c r="L8" i="40"/>
  <c r="N7" i="40"/>
  <c r="L7" i="40"/>
  <c r="M7" i="40"/>
  <c r="N6" i="40"/>
  <c r="L6" i="40"/>
  <c r="M6" i="40"/>
  <c r="G126" i="39"/>
  <c r="H126" i="39"/>
  <c r="I126" i="39"/>
  <c r="H9" i="40"/>
  <c r="J9" i="40"/>
  <c r="I9" i="40"/>
  <c r="M9" i="40"/>
  <c r="H7" i="40"/>
  <c r="J7" i="40"/>
  <c r="I7" i="40"/>
  <c r="I128" i="39"/>
  <c r="H128" i="39"/>
  <c r="G128" i="39"/>
  <c r="I127" i="39"/>
  <c r="H127" i="39"/>
  <c r="F129" i="39"/>
  <c r="G127" i="39"/>
  <c r="I6" i="41"/>
  <c r="H6" i="41"/>
  <c r="J6" i="41"/>
  <c r="I7" i="41"/>
  <c r="H7" i="41"/>
  <c r="J7" i="41"/>
  <c r="I8" i="41"/>
  <c r="H8" i="41"/>
  <c r="M8" i="41"/>
  <c r="J8" i="41"/>
  <c r="I9" i="41"/>
  <c r="H9" i="41"/>
  <c r="M9" i="41"/>
  <c r="J9" i="41"/>
  <c r="I10" i="41"/>
  <c r="H10" i="41"/>
  <c r="J10" i="41"/>
  <c r="P48" i="37"/>
  <c r="Q48" i="37"/>
  <c r="P42" i="37"/>
  <c r="Q42" i="37"/>
  <c r="P36" i="37"/>
  <c r="Q36" i="37"/>
  <c r="P30" i="37"/>
  <c r="Q30" i="37"/>
  <c r="P24" i="37"/>
  <c r="Q24" i="37"/>
  <c r="J20" i="37"/>
  <c r="I20" i="37"/>
  <c r="J16" i="37"/>
  <c r="I16" i="37"/>
  <c r="Q14" i="37"/>
  <c r="P14" i="37"/>
  <c r="Q10" i="37"/>
  <c r="P10" i="37"/>
  <c r="Q6" i="37"/>
  <c r="P6" i="37"/>
  <c r="T9" i="40"/>
  <c r="R9" i="40"/>
  <c r="Q9" i="40"/>
  <c r="P9" i="40"/>
  <c r="S9" i="40"/>
  <c r="T7" i="40"/>
  <c r="AA19" i="40" s="1"/>
  <c r="R7" i="40"/>
  <c r="Q7" i="40"/>
  <c r="P7" i="40"/>
  <c r="S7" i="40"/>
  <c r="T6" i="40"/>
  <c r="R6" i="40"/>
  <c r="Q6" i="40"/>
  <c r="P6" i="40"/>
  <c r="S6" i="40"/>
  <c r="T8" i="40"/>
  <c r="R8" i="40"/>
  <c r="Q8" i="40"/>
  <c r="P8" i="40"/>
  <c r="S8" i="40"/>
  <c r="T10" i="40"/>
  <c r="R10" i="40"/>
  <c r="Q10" i="40"/>
  <c r="AA20" i="40"/>
  <c r="P10" i="40"/>
  <c r="S10" i="40"/>
  <c r="J48" i="37"/>
  <c r="I48" i="37"/>
  <c r="J42" i="37"/>
  <c r="I42" i="37"/>
  <c r="J36" i="37"/>
  <c r="I36" i="37"/>
  <c r="J30" i="37"/>
  <c r="I30" i="37"/>
  <c r="J24" i="37"/>
  <c r="I24" i="37"/>
  <c r="J22" i="37"/>
  <c r="I22" i="37"/>
  <c r="J18" i="37"/>
  <c r="I18" i="37"/>
  <c r="P46" i="37"/>
  <c r="Q46" i="37"/>
  <c r="P40" i="37"/>
  <c r="Q40" i="37"/>
  <c r="P34" i="37"/>
  <c r="Q34" i="37"/>
  <c r="P28" i="37"/>
  <c r="Q28" i="37"/>
  <c r="J13" i="37"/>
  <c r="I13" i="37"/>
  <c r="J9" i="37"/>
  <c r="I9" i="37"/>
  <c r="I6" i="37"/>
  <c r="J6" i="37"/>
  <c r="Q7" i="37"/>
  <c r="P7" i="37"/>
  <c r="Q9" i="37"/>
  <c r="P9" i="37"/>
  <c r="Q11" i="37"/>
  <c r="P11" i="37"/>
  <c r="Q13" i="37"/>
  <c r="P13" i="37"/>
  <c r="Q15" i="37"/>
  <c r="P15" i="37"/>
  <c r="P17" i="37"/>
  <c r="Q17" i="37"/>
  <c r="P19" i="37"/>
  <c r="Q19" i="37"/>
  <c r="P21" i="37"/>
  <c r="Q21" i="37"/>
  <c r="P23" i="37"/>
  <c r="Q23" i="37"/>
  <c r="P25" i="37"/>
  <c r="Q25" i="37"/>
  <c r="P27" i="37"/>
  <c r="Q27" i="37"/>
  <c r="P29" i="37"/>
  <c r="Q29" i="37"/>
  <c r="P31" i="37"/>
  <c r="Q31" i="37"/>
  <c r="P33" i="37"/>
  <c r="Q33" i="37"/>
  <c r="P35" i="37"/>
  <c r="Q35" i="37"/>
  <c r="P37" i="37"/>
  <c r="Q37" i="37"/>
  <c r="P39" i="37"/>
  <c r="Q39" i="37"/>
  <c r="P41" i="37"/>
  <c r="Q41" i="37"/>
  <c r="P43" i="37"/>
  <c r="Q43" i="37"/>
  <c r="P45" i="37"/>
  <c r="Q45" i="37"/>
  <c r="P47" i="37"/>
  <c r="Q47" i="37"/>
  <c r="P49" i="37"/>
  <c r="Q49" i="37"/>
  <c r="P51" i="37"/>
  <c r="Q51" i="37"/>
  <c r="J129" i="39"/>
  <c r="L127" i="39"/>
  <c r="O127" i="39"/>
  <c r="M127" i="39"/>
  <c r="K127" i="39"/>
  <c r="N127" i="39"/>
  <c r="N125" i="39"/>
  <c r="K125" i="39"/>
  <c r="L125" i="39"/>
  <c r="O125" i="39"/>
  <c r="M125" i="39"/>
  <c r="K128" i="39"/>
  <c r="O128" i="39"/>
  <c r="N128" i="39"/>
  <c r="L128" i="39"/>
  <c r="M128" i="39"/>
  <c r="O124" i="39"/>
  <c r="L124" i="39"/>
  <c r="N124" i="39"/>
  <c r="M124" i="39"/>
  <c r="M126" i="39"/>
  <c r="L126" i="39"/>
  <c r="O126" i="39"/>
  <c r="N126" i="39"/>
  <c r="K126" i="39"/>
  <c r="J50" i="37"/>
  <c r="I50" i="37"/>
  <c r="J44" i="37"/>
  <c r="I44" i="37"/>
  <c r="J38" i="37"/>
  <c r="I38" i="37"/>
  <c r="J32" i="37"/>
  <c r="I32" i="37"/>
  <c r="J26" i="37"/>
  <c r="I26" i="37"/>
  <c r="Q18" i="37"/>
  <c r="P18" i="37"/>
  <c r="J17" i="37"/>
  <c r="I17" i="37"/>
  <c r="J19" i="37"/>
  <c r="I19" i="37"/>
  <c r="J21" i="37"/>
  <c r="I21" i="37"/>
  <c r="J23" i="37"/>
  <c r="I23" i="37"/>
  <c r="J25" i="37"/>
  <c r="I25" i="37"/>
  <c r="J27" i="37"/>
  <c r="I27" i="37"/>
  <c r="J29" i="37"/>
  <c r="I29" i="37"/>
  <c r="J31" i="37"/>
  <c r="I31" i="37"/>
  <c r="J33" i="37"/>
  <c r="I33" i="37"/>
  <c r="J35" i="37"/>
  <c r="I35" i="37"/>
  <c r="J37" i="37"/>
  <c r="I37" i="37"/>
  <c r="J39" i="37"/>
  <c r="I39" i="37"/>
  <c r="J41" i="37"/>
  <c r="I41" i="37"/>
  <c r="J43" i="37"/>
  <c r="I43" i="37"/>
  <c r="J45" i="37"/>
  <c r="I45" i="37"/>
  <c r="J47" i="37"/>
  <c r="I47" i="37"/>
  <c r="J49" i="37"/>
  <c r="I49" i="37"/>
  <c r="J51" i="37"/>
  <c r="I51" i="37"/>
  <c r="I8" i="37"/>
  <c r="J8" i="37"/>
  <c r="I10" i="37"/>
  <c r="J10" i="37"/>
  <c r="I12" i="37"/>
  <c r="J12" i="37"/>
  <c r="I14" i="37"/>
  <c r="J14" i="37"/>
  <c r="Q9" i="36"/>
  <c r="P9" i="36"/>
  <c r="W38" i="35"/>
  <c r="V38" i="35"/>
  <c r="W36" i="35"/>
  <c r="V36" i="35"/>
  <c r="W34" i="35"/>
  <c r="V34" i="35"/>
  <c r="W32" i="35"/>
  <c r="V32" i="35"/>
  <c r="W30" i="35"/>
  <c r="V30" i="35"/>
  <c r="Q47" i="36"/>
  <c r="P47" i="36"/>
  <c r="Q45" i="36"/>
  <c r="P45" i="36"/>
  <c r="Q39" i="36"/>
  <c r="P39" i="36"/>
  <c r="Q33" i="36"/>
  <c r="P33" i="36"/>
  <c r="Q27" i="36"/>
  <c r="P27" i="36"/>
  <c r="Q21" i="36"/>
  <c r="P21" i="36"/>
  <c r="P7" i="36"/>
  <c r="Q7" i="36"/>
  <c r="P16" i="36"/>
  <c r="Q16" i="36"/>
  <c r="Q18" i="36"/>
  <c r="P18" i="36"/>
  <c r="Q20" i="36"/>
  <c r="P20" i="36"/>
  <c r="Q22" i="36"/>
  <c r="P22" i="36"/>
  <c r="Q24" i="36"/>
  <c r="P24" i="36"/>
  <c r="Q26" i="36"/>
  <c r="P26" i="36"/>
  <c r="Q28" i="36"/>
  <c r="P28" i="36"/>
  <c r="Q30" i="36"/>
  <c r="P30" i="36"/>
  <c r="Q32" i="36"/>
  <c r="P32" i="36"/>
  <c r="Q34" i="36"/>
  <c r="P34" i="36"/>
  <c r="Q36" i="36"/>
  <c r="P36" i="36"/>
  <c r="Q38" i="36"/>
  <c r="P38" i="36"/>
  <c r="Q40" i="36"/>
  <c r="P40" i="36"/>
  <c r="Q42" i="36"/>
  <c r="P42" i="36"/>
  <c r="Q44" i="36"/>
  <c r="P44" i="36"/>
  <c r="Q46" i="36"/>
  <c r="P46" i="36"/>
  <c r="Q48" i="36"/>
  <c r="P48" i="36"/>
  <c r="Q50" i="36"/>
  <c r="P50" i="36"/>
  <c r="Q10" i="36"/>
  <c r="P10" i="36"/>
  <c r="Q12" i="36"/>
  <c r="P12" i="36"/>
  <c r="Q14" i="36"/>
  <c r="P14" i="36"/>
  <c r="H38" i="35"/>
  <c r="I38" i="35"/>
  <c r="H36" i="35"/>
  <c r="I36" i="35"/>
  <c r="H34" i="35"/>
  <c r="I34" i="35"/>
  <c r="H32" i="35"/>
  <c r="I32" i="35"/>
  <c r="H30" i="35"/>
  <c r="I30" i="35"/>
  <c r="Q41" i="36"/>
  <c r="P41" i="36"/>
  <c r="Q35" i="36"/>
  <c r="P35" i="36"/>
  <c r="Q29" i="36"/>
  <c r="P29" i="36"/>
  <c r="Q23" i="36"/>
  <c r="P23" i="36"/>
  <c r="Q17" i="36"/>
  <c r="P17" i="36"/>
  <c r="W39" i="35"/>
  <c r="V39" i="35"/>
  <c r="W37" i="35"/>
  <c r="V37" i="35"/>
  <c r="W35" i="35"/>
  <c r="V35" i="35"/>
  <c r="W33" i="35"/>
  <c r="V33" i="35"/>
  <c r="W31" i="35"/>
  <c r="V31" i="35"/>
  <c r="P8" i="36"/>
  <c r="Q8" i="36"/>
  <c r="P6" i="36"/>
  <c r="Q6" i="36"/>
  <c r="H39" i="35"/>
  <c r="I39" i="35"/>
  <c r="H37" i="35"/>
  <c r="I37" i="35"/>
  <c r="H35" i="35"/>
  <c r="I35" i="35"/>
  <c r="H33" i="35"/>
  <c r="I33" i="35"/>
  <c r="H31" i="35"/>
  <c r="I31" i="35"/>
  <c r="Q43" i="36"/>
  <c r="P43" i="36"/>
  <c r="Q37" i="36"/>
  <c r="P37" i="36"/>
  <c r="Q31" i="36"/>
  <c r="P31" i="36"/>
  <c r="Q25" i="36"/>
  <c r="P25" i="36"/>
  <c r="Q19" i="36"/>
  <c r="P19" i="36"/>
  <c r="Q13" i="36"/>
  <c r="P13" i="36"/>
  <c r="AL37" i="35"/>
  <c r="AK37" i="35"/>
  <c r="AT14" i="35"/>
  <c r="AS14" i="35"/>
  <c r="AV14" i="35"/>
  <c r="AU14" i="35"/>
  <c r="AR14" i="35"/>
  <c r="AQ22" i="35"/>
  <c r="AV11" i="35"/>
  <c r="AT11" i="35"/>
  <c r="AS11" i="35"/>
  <c r="AR11" i="35"/>
  <c r="AU11" i="35"/>
  <c r="AJ11" i="35"/>
  <c r="AL11" i="35"/>
  <c r="AK11" i="35"/>
  <c r="J6" i="36"/>
  <c r="I6" i="36"/>
  <c r="J8" i="36"/>
  <c r="I8" i="36"/>
  <c r="I12" i="36"/>
  <c r="J12" i="36"/>
  <c r="I17" i="36"/>
  <c r="J17" i="36"/>
  <c r="I10" i="36"/>
  <c r="J10" i="36"/>
  <c r="I14" i="36"/>
  <c r="J14" i="36"/>
  <c r="J9" i="36"/>
  <c r="I9" i="36"/>
  <c r="J11" i="36"/>
  <c r="I11" i="36"/>
  <c r="J13" i="36"/>
  <c r="I13" i="36"/>
  <c r="J15" i="36"/>
  <c r="I15" i="36"/>
  <c r="J19" i="36"/>
  <c r="I19" i="36"/>
  <c r="I21" i="36"/>
  <c r="J21" i="36"/>
  <c r="J23" i="36"/>
  <c r="I23" i="36"/>
  <c r="J25" i="36"/>
  <c r="I25" i="36"/>
  <c r="I27" i="36"/>
  <c r="J27" i="36"/>
  <c r="J29" i="36"/>
  <c r="I29" i="36"/>
  <c r="J31" i="36"/>
  <c r="I31" i="36"/>
  <c r="I33" i="36"/>
  <c r="J33" i="36"/>
  <c r="J35" i="36"/>
  <c r="I35" i="36"/>
  <c r="J37" i="36"/>
  <c r="I37" i="36"/>
  <c r="I39" i="36"/>
  <c r="J39" i="36"/>
  <c r="J41" i="36"/>
  <c r="I41" i="36"/>
  <c r="J43" i="36"/>
  <c r="I43" i="36"/>
  <c r="I45" i="36"/>
  <c r="J45" i="36"/>
  <c r="J47" i="36"/>
  <c r="I47" i="36"/>
  <c r="J49" i="36"/>
  <c r="I49" i="36"/>
  <c r="J51" i="36"/>
  <c r="I51" i="36"/>
  <c r="J16" i="36"/>
  <c r="I16" i="36"/>
  <c r="J18" i="36"/>
  <c r="I18" i="36"/>
  <c r="J20" i="36"/>
  <c r="I20" i="36"/>
  <c r="J22" i="36"/>
  <c r="I22" i="36"/>
  <c r="J24" i="36"/>
  <c r="I24" i="36"/>
  <c r="J26" i="36"/>
  <c r="I26" i="36"/>
  <c r="J28" i="36"/>
  <c r="I28" i="36"/>
  <c r="J30" i="36"/>
  <c r="I30" i="36"/>
  <c r="J32" i="36"/>
  <c r="I32" i="36"/>
  <c r="J34" i="36"/>
  <c r="I34" i="36"/>
  <c r="J36" i="36"/>
  <c r="I36" i="36"/>
  <c r="J38" i="36"/>
  <c r="I38" i="36"/>
  <c r="J40" i="36"/>
  <c r="I40" i="36"/>
  <c r="J42" i="36"/>
  <c r="I42" i="36"/>
  <c r="J44" i="36"/>
  <c r="I44" i="36"/>
  <c r="J46" i="36"/>
  <c r="I46" i="36"/>
  <c r="J48" i="36"/>
  <c r="I48" i="36"/>
  <c r="J50" i="36"/>
  <c r="I50" i="36"/>
  <c r="AL35" i="35"/>
  <c r="AK35" i="35"/>
  <c r="AJ13" i="35"/>
  <c r="AL13" i="35"/>
  <c r="AK13" i="35"/>
  <c r="AJ14" i="35"/>
  <c r="AL14" i="35"/>
  <c r="AK14" i="35"/>
  <c r="AK15" i="35"/>
  <c r="AJ15" i="35"/>
  <c r="AL15" i="35"/>
  <c r="AK16" i="35"/>
  <c r="AJ16" i="35"/>
  <c r="AL16" i="35"/>
  <c r="AK17" i="35"/>
  <c r="AJ17" i="35"/>
  <c r="AL17" i="35"/>
  <c r="AK18" i="35"/>
  <c r="AJ18" i="35"/>
  <c r="AL18" i="35"/>
  <c r="J75" i="33"/>
  <c r="I87" i="33"/>
  <c r="N78" i="33"/>
  <c r="N79" i="33"/>
  <c r="N74" i="33"/>
  <c r="N81" i="33"/>
  <c r="N75" i="33"/>
  <c r="N82" i="33"/>
  <c r="N76" i="33"/>
  <c r="N83" i="33"/>
  <c r="N77" i="33"/>
  <c r="N80" i="33"/>
  <c r="J52" i="33"/>
  <c r="J65" i="33"/>
  <c r="AL31" i="35"/>
  <c r="AK31" i="35"/>
  <c r="AV8" i="35"/>
  <c r="AT8" i="35"/>
  <c r="AS8" i="35"/>
  <c r="AU8" i="35"/>
  <c r="AR8" i="35"/>
  <c r="I109" i="33"/>
  <c r="J97" i="33"/>
  <c r="J74" i="33"/>
  <c r="L74" i="33"/>
  <c r="J43" i="33"/>
  <c r="J30" i="33"/>
  <c r="AL30" i="35"/>
  <c r="AK30" i="35"/>
  <c r="AL32" i="35"/>
  <c r="AK32" i="35"/>
  <c r="AL34" i="35"/>
  <c r="AK34" i="35"/>
  <c r="AL36" i="35"/>
  <c r="AK36" i="35"/>
  <c r="AL38" i="35"/>
  <c r="AK38" i="35"/>
  <c r="AL40" i="35"/>
  <c r="AK40" i="35"/>
  <c r="AT12" i="35"/>
  <c r="AS12" i="35"/>
  <c r="AV12" i="35"/>
  <c r="AU12" i="35"/>
  <c r="AR12" i="35"/>
  <c r="AV9" i="35"/>
  <c r="AU9" i="35"/>
  <c r="AT9" i="35"/>
  <c r="AR9" i="35"/>
  <c r="AS9" i="35"/>
  <c r="AJ9" i="35"/>
  <c r="AK9" i="35"/>
  <c r="AL9" i="35"/>
  <c r="AV10" i="35"/>
  <c r="AU10" i="35"/>
  <c r="AS10" i="35"/>
  <c r="AR10" i="35"/>
  <c r="AT10" i="35"/>
  <c r="AJ10" i="35"/>
  <c r="AL10" i="35"/>
  <c r="AK10" i="35"/>
  <c r="AT15" i="35"/>
  <c r="AS15" i="35"/>
  <c r="AV15" i="35"/>
  <c r="AU15" i="35"/>
  <c r="AR15" i="35"/>
  <c r="AT16" i="35"/>
  <c r="AS16" i="35"/>
  <c r="AV16" i="35"/>
  <c r="AU16" i="35"/>
  <c r="AR16" i="35"/>
  <c r="AT17" i="35"/>
  <c r="AS17" i="35"/>
  <c r="AV17" i="35"/>
  <c r="AU17" i="35"/>
  <c r="AR17" i="35"/>
  <c r="AT18" i="35"/>
  <c r="AS18" i="35"/>
  <c r="AV18" i="35"/>
  <c r="AU18" i="35"/>
  <c r="AR18" i="35"/>
  <c r="N58" i="33"/>
  <c r="N59" i="33"/>
  <c r="N53" i="33"/>
  <c r="N61" i="33"/>
  <c r="N55" i="33"/>
  <c r="N56" i="33"/>
  <c r="N57" i="33"/>
  <c r="N52" i="33"/>
  <c r="N54" i="33"/>
  <c r="N60" i="33"/>
  <c r="L75" i="33"/>
  <c r="K87" i="33"/>
  <c r="L87" i="33" s="1"/>
  <c r="L97" i="33"/>
  <c r="K109" i="33"/>
  <c r="L109" i="33" s="1"/>
  <c r="L52" i="33"/>
  <c r="L65" i="33"/>
  <c r="F43" i="33"/>
  <c r="F30" i="33"/>
  <c r="F75" i="33"/>
  <c r="E87" i="33"/>
  <c r="F87" i="33" s="1"/>
  <c r="F65" i="33"/>
  <c r="F52" i="33"/>
  <c r="F97" i="33"/>
  <c r="E109" i="33"/>
  <c r="F109" i="33" s="1"/>
  <c r="D52" i="33"/>
  <c r="D30" i="33"/>
  <c r="N105" i="31"/>
  <c r="N104" i="31"/>
  <c r="N103" i="31"/>
  <c r="N102" i="31"/>
  <c r="N101" i="31"/>
  <c r="N100" i="31"/>
  <c r="N99" i="31"/>
  <c r="N98" i="31"/>
  <c r="N97" i="31"/>
  <c r="N83" i="31"/>
  <c r="N82" i="31"/>
  <c r="N80" i="31"/>
  <c r="N79" i="31"/>
  <c r="N78" i="31"/>
  <c r="N77" i="31"/>
  <c r="N76" i="31"/>
  <c r="N75" i="31"/>
  <c r="N61" i="31"/>
  <c r="N60" i="31"/>
  <c r="N59" i="31"/>
  <c r="N58" i="31"/>
  <c r="N57" i="31"/>
  <c r="N56" i="31"/>
  <c r="N55" i="31"/>
  <c r="N54" i="31"/>
  <c r="N53" i="31"/>
  <c r="N30" i="31"/>
  <c r="N81" i="31"/>
  <c r="N39" i="31"/>
  <c r="N38" i="31"/>
  <c r="N37" i="31"/>
  <c r="N36" i="31"/>
  <c r="N35" i="31"/>
  <c r="N34" i="31"/>
  <c r="N33" i="31"/>
  <c r="N32" i="31"/>
  <c r="N31" i="31"/>
  <c r="H65" i="33"/>
  <c r="H52" i="33"/>
  <c r="H97" i="33"/>
  <c r="G109" i="33"/>
  <c r="H30" i="33"/>
  <c r="H43" i="33"/>
  <c r="G87" i="33"/>
  <c r="H87" i="33" s="1"/>
  <c r="H75" i="33"/>
  <c r="L144" i="28"/>
  <c r="I144" i="28"/>
  <c r="M144" i="28"/>
  <c r="K144" i="28"/>
  <c r="J144" i="28"/>
  <c r="M120" i="28"/>
  <c r="L120" i="28"/>
  <c r="K120" i="28"/>
  <c r="J120" i="28"/>
  <c r="I120" i="28"/>
  <c r="M81" i="28"/>
  <c r="L81" i="28"/>
  <c r="K81" i="28"/>
  <c r="J81" i="28"/>
  <c r="I81" i="28"/>
  <c r="M57" i="28"/>
  <c r="L57" i="28"/>
  <c r="K57" i="28"/>
  <c r="J57" i="28"/>
  <c r="I57" i="28"/>
  <c r="M51" i="28"/>
  <c r="L51" i="28"/>
  <c r="K51" i="28"/>
  <c r="J51" i="28"/>
  <c r="I51" i="28"/>
  <c r="M44" i="28"/>
  <c r="L44" i="28"/>
  <c r="K44" i="28"/>
  <c r="J44" i="28"/>
  <c r="I44" i="28"/>
  <c r="M38" i="28"/>
  <c r="L38" i="28"/>
  <c r="K38" i="28"/>
  <c r="J38" i="28"/>
  <c r="I38" i="28"/>
  <c r="M31" i="28"/>
  <c r="L31" i="28"/>
  <c r="K31" i="28"/>
  <c r="J31" i="28"/>
  <c r="I31" i="28"/>
  <c r="M25" i="28"/>
  <c r="L25" i="28"/>
  <c r="K25" i="28"/>
  <c r="J25" i="28"/>
  <c r="I25" i="28"/>
  <c r="M18" i="28"/>
  <c r="L18" i="28"/>
  <c r="K18" i="28"/>
  <c r="J18" i="28"/>
  <c r="I18" i="28"/>
  <c r="M12" i="28"/>
  <c r="H20" i="28"/>
  <c r="L12" i="28"/>
  <c r="K12" i="28"/>
  <c r="J12" i="28"/>
  <c r="I12" i="28"/>
  <c r="M126" i="28"/>
  <c r="L126" i="28"/>
  <c r="K126" i="28"/>
  <c r="J126" i="28"/>
  <c r="I126" i="28"/>
  <c r="M87" i="28"/>
  <c r="L87" i="28"/>
  <c r="K87" i="28"/>
  <c r="J87" i="28"/>
  <c r="I87" i="28"/>
  <c r="I58" i="28"/>
  <c r="M58" i="28"/>
  <c r="L58" i="28"/>
  <c r="K58" i="28"/>
  <c r="J58" i="28"/>
  <c r="I52" i="28"/>
  <c r="M52" i="28"/>
  <c r="L52" i="28"/>
  <c r="K52" i="28"/>
  <c r="J52" i="28"/>
  <c r="I45" i="28"/>
  <c r="M45" i="28"/>
  <c r="L45" i="28"/>
  <c r="K45" i="28"/>
  <c r="J45" i="28"/>
  <c r="I39" i="28"/>
  <c r="M39" i="28"/>
  <c r="L39" i="28"/>
  <c r="K39" i="28"/>
  <c r="J39" i="28"/>
  <c r="I32" i="28"/>
  <c r="M32" i="28"/>
  <c r="L32" i="28"/>
  <c r="K32" i="28"/>
  <c r="J32" i="28"/>
  <c r="I26" i="28"/>
  <c r="M26" i="28"/>
  <c r="H34" i="28"/>
  <c r="L26" i="28"/>
  <c r="K26" i="28"/>
  <c r="J26" i="28"/>
  <c r="I19" i="28"/>
  <c r="M19" i="28"/>
  <c r="L19" i="28"/>
  <c r="K19" i="28"/>
  <c r="J19" i="28"/>
  <c r="I13" i="28"/>
  <c r="M13" i="28"/>
  <c r="L13" i="28"/>
  <c r="K13" i="28"/>
  <c r="J13" i="28"/>
  <c r="L67" i="28"/>
  <c r="K67" i="28"/>
  <c r="J67" i="28"/>
  <c r="I67" i="28"/>
  <c r="M67" i="28"/>
  <c r="L73" i="28"/>
  <c r="K73" i="28"/>
  <c r="J73" i="28"/>
  <c r="I73" i="28"/>
  <c r="M73" i="28"/>
  <c r="L80" i="28"/>
  <c r="K80" i="28"/>
  <c r="J80" i="28"/>
  <c r="I80" i="28"/>
  <c r="M80" i="28"/>
  <c r="L86" i="28"/>
  <c r="K86" i="28"/>
  <c r="J86" i="28"/>
  <c r="I86" i="28"/>
  <c r="M86" i="28"/>
  <c r="L93" i="28"/>
  <c r="K93" i="28"/>
  <c r="J93" i="28"/>
  <c r="I93" i="28"/>
  <c r="M93" i="28"/>
  <c r="L99" i="28"/>
  <c r="K99" i="28"/>
  <c r="J99" i="28"/>
  <c r="I99" i="28"/>
  <c r="M99" i="28"/>
  <c r="L106" i="28"/>
  <c r="K106" i="28"/>
  <c r="J106" i="28"/>
  <c r="I106" i="28"/>
  <c r="M106" i="28"/>
  <c r="L112" i="28"/>
  <c r="K112" i="28"/>
  <c r="J112" i="28"/>
  <c r="I112" i="28"/>
  <c r="M112" i="28"/>
  <c r="L125" i="28"/>
  <c r="K125" i="28"/>
  <c r="J125" i="28"/>
  <c r="I125" i="28"/>
  <c r="M125" i="28"/>
  <c r="L131" i="28"/>
  <c r="K131" i="28"/>
  <c r="J131" i="28"/>
  <c r="I131" i="28"/>
  <c r="M131" i="28"/>
  <c r="H146" i="28"/>
  <c r="L138" i="28"/>
  <c r="K138" i="28"/>
  <c r="J138" i="28"/>
  <c r="I138" i="28"/>
  <c r="M138" i="28"/>
  <c r="M145" i="28"/>
  <c r="J145" i="28"/>
  <c r="L145" i="28"/>
  <c r="K145" i="28"/>
  <c r="I145" i="28"/>
  <c r="K66" i="28"/>
  <c r="J66" i="28"/>
  <c r="I66" i="28"/>
  <c r="M66" i="28"/>
  <c r="L66" i="28"/>
  <c r="K72" i="28"/>
  <c r="J72" i="28"/>
  <c r="I72" i="28"/>
  <c r="M72" i="28"/>
  <c r="L72" i="28"/>
  <c r="K79" i="28"/>
  <c r="J79" i="28"/>
  <c r="I79" i="28"/>
  <c r="M79" i="28"/>
  <c r="L79" i="28"/>
  <c r="K85" i="28"/>
  <c r="J85" i="28"/>
  <c r="I85" i="28"/>
  <c r="M85" i="28"/>
  <c r="L85" i="28"/>
  <c r="K92" i="28"/>
  <c r="J92" i="28"/>
  <c r="I92" i="28"/>
  <c r="M92" i="28"/>
  <c r="L92" i="28"/>
  <c r="K98" i="28"/>
  <c r="J98" i="28"/>
  <c r="I98" i="28"/>
  <c r="M98" i="28"/>
  <c r="L98" i="28"/>
  <c r="K111" i="28"/>
  <c r="J111" i="28"/>
  <c r="I111" i="28"/>
  <c r="M111" i="28"/>
  <c r="L111" i="28"/>
  <c r="K117" i="28"/>
  <c r="J117" i="28"/>
  <c r="I117" i="28"/>
  <c r="M117" i="28"/>
  <c r="L117" i="28"/>
  <c r="K124" i="28"/>
  <c r="J124" i="28"/>
  <c r="I124" i="28"/>
  <c r="M124" i="28"/>
  <c r="H132" i="28"/>
  <c r="L124" i="28"/>
  <c r="K130" i="28"/>
  <c r="J130" i="28"/>
  <c r="I130" i="28"/>
  <c r="M130" i="28"/>
  <c r="L130" i="28"/>
  <c r="K137" i="28"/>
  <c r="J137" i="28"/>
  <c r="I137" i="28"/>
  <c r="M137" i="28"/>
  <c r="L137" i="28"/>
  <c r="K143" i="28"/>
  <c r="J143" i="28"/>
  <c r="I143" i="28"/>
  <c r="M143" i="28"/>
  <c r="L143" i="28"/>
  <c r="L151" i="28"/>
  <c r="I151" i="28"/>
  <c r="M151" i="28"/>
  <c r="K151" i="28"/>
  <c r="J151" i="28"/>
  <c r="J65" i="28"/>
  <c r="I65" i="28"/>
  <c r="M65" i="28"/>
  <c r="L65" i="28"/>
  <c r="K65" i="28"/>
  <c r="J71" i="28"/>
  <c r="I71" i="28"/>
  <c r="M71" i="28"/>
  <c r="L71" i="28"/>
  <c r="K71" i="28"/>
  <c r="J78" i="28"/>
  <c r="I78" i="28"/>
  <c r="M78" i="28"/>
  <c r="L78" i="28"/>
  <c r="K78" i="28"/>
  <c r="J84" i="28"/>
  <c r="I84" i="28"/>
  <c r="M84" i="28"/>
  <c r="L84" i="28"/>
  <c r="K84" i="28"/>
  <c r="J97" i="28"/>
  <c r="I97" i="28"/>
  <c r="M97" i="28"/>
  <c r="L97" i="28"/>
  <c r="K97" i="28"/>
  <c r="J103" i="28"/>
  <c r="I103" i="28"/>
  <c r="M103" i="28"/>
  <c r="L103" i="28"/>
  <c r="K103" i="28"/>
  <c r="J110" i="28"/>
  <c r="I110" i="28"/>
  <c r="M110" i="28"/>
  <c r="H118" i="28"/>
  <c r="L110" i="28"/>
  <c r="K110" i="28"/>
  <c r="J116" i="28"/>
  <c r="I116" i="28"/>
  <c r="M116" i="28"/>
  <c r="L116" i="28"/>
  <c r="K116" i="28"/>
  <c r="J123" i="28"/>
  <c r="I123" i="28"/>
  <c r="M123" i="28"/>
  <c r="L123" i="28"/>
  <c r="K123" i="28"/>
  <c r="J129" i="28"/>
  <c r="I129" i="28"/>
  <c r="M129" i="28"/>
  <c r="L129" i="28"/>
  <c r="K129" i="28"/>
  <c r="J136" i="28"/>
  <c r="I136" i="28"/>
  <c r="M136" i="28"/>
  <c r="L136" i="28"/>
  <c r="K136" i="28"/>
  <c r="J142" i="28"/>
  <c r="I142" i="28"/>
  <c r="M142" i="28"/>
  <c r="L142" i="28"/>
  <c r="K142" i="28"/>
  <c r="M152" i="28"/>
  <c r="J152" i="28"/>
  <c r="K152" i="28"/>
  <c r="I152" i="28"/>
  <c r="H160" i="28"/>
  <c r="L152" i="28"/>
  <c r="M158" i="28"/>
  <c r="K158" i="28"/>
  <c r="J158" i="28"/>
  <c r="L158" i="28"/>
  <c r="I158" i="28"/>
  <c r="I64" i="28"/>
  <c r="M64" i="28"/>
  <c r="L64" i="28"/>
  <c r="K64" i="28"/>
  <c r="J64" i="28"/>
  <c r="I70" i="28"/>
  <c r="M70" i="28"/>
  <c r="L70" i="28"/>
  <c r="K70" i="28"/>
  <c r="J70" i="28"/>
  <c r="I83" i="28"/>
  <c r="M83" i="28"/>
  <c r="L83" i="28"/>
  <c r="K83" i="28"/>
  <c r="J83" i="28"/>
  <c r="I89" i="28"/>
  <c r="M89" i="28"/>
  <c r="L89" i="28"/>
  <c r="K89" i="28"/>
  <c r="J89" i="28"/>
  <c r="I96" i="28"/>
  <c r="M96" i="28"/>
  <c r="H104" i="28"/>
  <c r="L96" i="28"/>
  <c r="K96" i="28"/>
  <c r="J96" i="28"/>
  <c r="I102" i="28"/>
  <c r="M102" i="28"/>
  <c r="L102" i="28"/>
  <c r="K102" i="28"/>
  <c r="J102" i="28"/>
  <c r="I109" i="28"/>
  <c r="M109" i="28"/>
  <c r="L109" i="28"/>
  <c r="K109" i="28"/>
  <c r="J109" i="28"/>
  <c r="I115" i="28"/>
  <c r="M115" i="28"/>
  <c r="L115" i="28"/>
  <c r="K115" i="28"/>
  <c r="J115" i="28"/>
  <c r="I122" i="28"/>
  <c r="M122" i="28"/>
  <c r="L122" i="28"/>
  <c r="K122" i="28"/>
  <c r="J122" i="28"/>
  <c r="I128" i="28"/>
  <c r="M128" i="28"/>
  <c r="L128" i="28"/>
  <c r="K128" i="28"/>
  <c r="J128" i="28"/>
  <c r="I135" i="28"/>
  <c r="M135" i="28"/>
  <c r="L135" i="28"/>
  <c r="K135" i="28"/>
  <c r="J135" i="28"/>
  <c r="I141" i="28"/>
  <c r="M141" i="28"/>
  <c r="L141" i="28"/>
  <c r="K141" i="28"/>
  <c r="J141" i="28"/>
  <c r="I148" i="28"/>
  <c r="L148" i="28"/>
  <c r="J148" i="28"/>
  <c r="M148" i="28"/>
  <c r="K148" i="28"/>
  <c r="L157" i="28"/>
  <c r="J157" i="28"/>
  <c r="I157" i="28"/>
  <c r="K157" i="28"/>
  <c r="M157" i="28"/>
  <c r="M69" i="28"/>
  <c r="L69" i="28"/>
  <c r="K69" i="28"/>
  <c r="J69" i="28"/>
  <c r="I69" i="28"/>
  <c r="M75" i="28"/>
  <c r="L75" i="28"/>
  <c r="K75" i="28"/>
  <c r="J75" i="28"/>
  <c r="I75" i="28"/>
  <c r="M82" i="28"/>
  <c r="H90" i="28"/>
  <c r="L82" i="28"/>
  <c r="K82" i="28"/>
  <c r="J82" i="28"/>
  <c r="I82" i="28"/>
  <c r="M88" i="28"/>
  <c r="L88" i="28"/>
  <c r="K88" i="28"/>
  <c r="J88" i="28"/>
  <c r="I88" i="28"/>
  <c r="M95" i="28"/>
  <c r="L95" i="28"/>
  <c r="K95" i="28"/>
  <c r="J95" i="28"/>
  <c r="I95" i="28"/>
  <c r="M101" i="28"/>
  <c r="L101" i="28"/>
  <c r="K101" i="28"/>
  <c r="J101" i="28"/>
  <c r="I101" i="28"/>
  <c r="M108" i="28"/>
  <c r="L108" i="28"/>
  <c r="K108" i="28"/>
  <c r="J108" i="28"/>
  <c r="I108" i="28"/>
  <c r="M114" i="28"/>
  <c r="L114" i="28"/>
  <c r="K114" i="28"/>
  <c r="J114" i="28"/>
  <c r="I114" i="28"/>
  <c r="M121" i="28"/>
  <c r="L121" i="28"/>
  <c r="K121" i="28"/>
  <c r="J121" i="28"/>
  <c r="I121" i="28"/>
  <c r="M127" i="28"/>
  <c r="L127" i="28"/>
  <c r="K127" i="28"/>
  <c r="J127" i="28"/>
  <c r="I127" i="28"/>
  <c r="M134" i="28"/>
  <c r="L134" i="28"/>
  <c r="K134" i="28"/>
  <c r="J134" i="28"/>
  <c r="I134" i="28"/>
  <c r="M140" i="28"/>
  <c r="L140" i="28"/>
  <c r="K140" i="28"/>
  <c r="J140" i="28"/>
  <c r="I140" i="28"/>
  <c r="J149" i="28"/>
  <c r="M149" i="28"/>
  <c r="L149" i="28"/>
  <c r="K149" i="28"/>
  <c r="I149" i="28"/>
  <c r="I154" i="28"/>
  <c r="M154" i="28"/>
  <c r="L154" i="28"/>
  <c r="K154" i="28"/>
  <c r="J154" i="28"/>
  <c r="K150" i="28"/>
  <c r="M150" i="28"/>
  <c r="L150" i="28"/>
  <c r="J150" i="28"/>
  <c r="I150" i="28"/>
  <c r="K156" i="28"/>
  <c r="I156" i="28"/>
  <c r="J156" i="28"/>
  <c r="M156" i="28"/>
  <c r="L156" i="28"/>
  <c r="J155" i="28"/>
  <c r="M155" i="28"/>
  <c r="I155" i="28"/>
  <c r="L155" i="28"/>
  <c r="K155" i="28"/>
  <c r="K153" i="28"/>
  <c r="I153" i="28"/>
  <c r="M153" i="28"/>
  <c r="L153" i="28"/>
  <c r="J153" i="28"/>
  <c r="L159" i="28"/>
  <c r="K159" i="28"/>
  <c r="M159" i="28"/>
  <c r="J159" i="28"/>
  <c r="I159" i="28"/>
  <c r="J59" i="28"/>
  <c r="I59" i="28"/>
  <c r="M59" i="28"/>
  <c r="L59" i="28"/>
  <c r="K59" i="28"/>
  <c r="J53" i="28"/>
  <c r="I53" i="28"/>
  <c r="M53" i="28"/>
  <c r="L53" i="28"/>
  <c r="K53" i="28"/>
  <c r="J46" i="28"/>
  <c r="I46" i="28"/>
  <c r="M46" i="28"/>
  <c r="L46" i="28"/>
  <c r="K46" i="28"/>
  <c r="J40" i="28"/>
  <c r="I40" i="28"/>
  <c r="M40" i="28"/>
  <c r="H48" i="28"/>
  <c r="L40" i="28"/>
  <c r="K40" i="28"/>
  <c r="J33" i="28"/>
  <c r="I33" i="28"/>
  <c r="M33" i="28"/>
  <c r="L33" i="28"/>
  <c r="K33" i="28"/>
  <c r="J27" i="28"/>
  <c r="I27" i="28"/>
  <c r="M27" i="28"/>
  <c r="L27" i="28"/>
  <c r="K27" i="28"/>
  <c r="J14" i="28"/>
  <c r="I14" i="28"/>
  <c r="M14" i="28"/>
  <c r="L14" i="28"/>
  <c r="K14" i="28"/>
  <c r="J8" i="28"/>
  <c r="I8" i="28"/>
  <c r="M8" i="28"/>
  <c r="L8" i="28"/>
  <c r="K8" i="28"/>
  <c r="J159" i="27"/>
  <c r="I159" i="27"/>
  <c r="K159" i="27"/>
  <c r="J157" i="27"/>
  <c r="I157" i="27"/>
  <c r="K157" i="27"/>
  <c r="J155" i="27"/>
  <c r="I155" i="27"/>
  <c r="K155" i="27"/>
  <c r="J153" i="27"/>
  <c r="I153" i="27"/>
  <c r="K153" i="27"/>
  <c r="J151" i="27"/>
  <c r="I151" i="27"/>
  <c r="K151" i="27"/>
  <c r="J149" i="27"/>
  <c r="I149" i="27"/>
  <c r="K149" i="27"/>
  <c r="J144" i="27"/>
  <c r="I144" i="27"/>
  <c r="K144" i="27"/>
  <c r="J142" i="27"/>
  <c r="I142" i="27"/>
  <c r="K142" i="27"/>
  <c r="J140" i="27"/>
  <c r="I140" i="27"/>
  <c r="K140" i="27"/>
  <c r="J138" i="27"/>
  <c r="I138" i="27"/>
  <c r="H146" i="27"/>
  <c r="K138" i="27"/>
  <c r="J136" i="27"/>
  <c r="I136" i="27"/>
  <c r="K136" i="27"/>
  <c r="J134" i="27"/>
  <c r="I134" i="27"/>
  <c r="K134" i="27"/>
  <c r="J131" i="27"/>
  <c r="I131" i="27"/>
  <c r="K131" i="27"/>
  <c r="J129" i="27"/>
  <c r="I129" i="27"/>
  <c r="K129" i="27"/>
  <c r="J127" i="27"/>
  <c r="I127" i="27"/>
  <c r="K127" i="27"/>
  <c r="J125" i="27"/>
  <c r="I125" i="27"/>
  <c r="K125" i="27"/>
  <c r="J123" i="27"/>
  <c r="I123" i="27"/>
  <c r="K123" i="27"/>
  <c r="J121" i="27"/>
  <c r="I121" i="27"/>
  <c r="K121" i="27"/>
  <c r="J116" i="27"/>
  <c r="I116" i="27"/>
  <c r="K116" i="27"/>
  <c r="J114" i="27"/>
  <c r="I114" i="27"/>
  <c r="K114" i="27"/>
  <c r="J112" i="27"/>
  <c r="I112" i="27"/>
  <c r="K112" i="27"/>
  <c r="J110" i="27"/>
  <c r="I110" i="27"/>
  <c r="H118" i="27"/>
  <c r="K110" i="27"/>
  <c r="J108" i="27"/>
  <c r="I108" i="27"/>
  <c r="K108" i="27"/>
  <c r="J106" i="27"/>
  <c r="I106" i="27"/>
  <c r="K106" i="27"/>
  <c r="J103" i="27"/>
  <c r="I103" i="27"/>
  <c r="K103" i="27"/>
  <c r="J101" i="27"/>
  <c r="I101" i="27"/>
  <c r="K101" i="27"/>
  <c r="J99" i="27"/>
  <c r="I99" i="27"/>
  <c r="K99" i="27"/>
  <c r="J97" i="27"/>
  <c r="I97" i="27"/>
  <c r="K97" i="27"/>
  <c r="J95" i="27"/>
  <c r="I95" i="27"/>
  <c r="K95" i="27"/>
  <c r="J93" i="27"/>
  <c r="I93" i="27"/>
  <c r="K93" i="27"/>
  <c r="J88" i="27"/>
  <c r="I88" i="27"/>
  <c r="K88" i="27"/>
  <c r="J86" i="27"/>
  <c r="I86" i="27"/>
  <c r="K86" i="27"/>
  <c r="J84" i="27"/>
  <c r="I84" i="27"/>
  <c r="K84" i="27"/>
  <c r="J82" i="27"/>
  <c r="I82" i="27"/>
  <c r="H90" i="27"/>
  <c r="K82" i="27"/>
  <c r="J80" i="27"/>
  <c r="I80" i="27"/>
  <c r="K80" i="27"/>
  <c r="J78" i="27"/>
  <c r="I78" i="27"/>
  <c r="K78" i="27"/>
  <c r="J75" i="27"/>
  <c r="I75" i="27"/>
  <c r="K75" i="27"/>
  <c r="J73" i="27"/>
  <c r="I73" i="27"/>
  <c r="K73" i="27"/>
  <c r="J71" i="27"/>
  <c r="I71" i="27"/>
  <c r="K71" i="27"/>
  <c r="J69" i="27"/>
  <c r="I69" i="27"/>
  <c r="K69" i="27"/>
  <c r="J67" i="27"/>
  <c r="I67" i="27"/>
  <c r="K67" i="27"/>
  <c r="J65" i="27"/>
  <c r="I65" i="27"/>
  <c r="K65" i="27"/>
  <c r="J60" i="27"/>
  <c r="I60" i="27"/>
  <c r="K60" i="27"/>
  <c r="J58" i="27"/>
  <c r="I58" i="27"/>
  <c r="K58" i="27"/>
  <c r="J56" i="27"/>
  <c r="I56" i="27"/>
  <c r="K56" i="27"/>
  <c r="J54" i="27"/>
  <c r="I54" i="27"/>
  <c r="H62" i="27"/>
  <c r="K54" i="27"/>
  <c r="J52" i="27"/>
  <c r="I52" i="27"/>
  <c r="K52" i="27"/>
  <c r="J50" i="27"/>
  <c r="I50" i="27"/>
  <c r="K50" i="27"/>
  <c r="J47" i="27"/>
  <c r="I47" i="27"/>
  <c r="K47" i="27"/>
  <c r="J45" i="27"/>
  <c r="I45" i="27"/>
  <c r="K45" i="27"/>
  <c r="J43" i="27"/>
  <c r="I43" i="27"/>
  <c r="K43" i="27"/>
  <c r="J41" i="27"/>
  <c r="I41" i="27"/>
  <c r="K41" i="27"/>
  <c r="J39" i="27"/>
  <c r="I39" i="27"/>
  <c r="K39" i="27"/>
  <c r="J37" i="27"/>
  <c r="I37" i="27"/>
  <c r="K37" i="27"/>
  <c r="J32" i="27"/>
  <c r="I32" i="27"/>
  <c r="K32" i="27"/>
  <c r="J30" i="27"/>
  <c r="I30" i="27"/>
  <c r="K30" i="27"/>
  <c r="J28" i="27"/>
  <c r="I28" i="27"/>
  <c r="K28" i="27"/>
  <c r="J26" i="27"/>
  <c r="I26" i="27"/>
  <c r="H34" i="27"/>
  <c r="K26" i="27"/>
  <c r="J24" i="27"/>
  <c r="I24" i="27"/>
  <c r="K24" i="27"/>
  <c r="J22" i="27"/>
  <c r="I22" i="27"/>
  <c r="K22" i="27"/>
  <c r="J19" i="27"/>
  <c r="I19" i="27"/>
  <c r="K19" i="27"/>
  <c r="J17" i="27"/>
  <c r="I17" i="27"/>
  <c r="K17" i="27"/>
  <c r="J15" i="27"/>
  <c r="I15" i="27"/>
  <c r="K15" i="27"/>
  <c r="J13" i="27"/>
  <c r="I13" i="27"/>
  <c r="K13" i="27"/>
  <c r="J11" i="27"/>
  <c r="I11" i="27"/>
  <c r="K11" i="27"/>
  <c r="J9" i="27"/>
  <c r="I9" i="27"/>
  <c r="K9" i="27"/>
  <c r="M139" i="28"/>
  <c r="L139" i="28"/>
  <c r="K139" i="28"/>
  <c r="J139" i="28"/>
  <c r="I139" i="28"/>
  <c r="M100" i="28"/>
  <c r="L100" i="28"/>
  <c r="K100" i="28"/>
  <c r="J100" i="28"/>
  <c r="I100" i="28"/>
  <c r="K60" i="28"/>
  <c r="J60" i="28"/>
  <c r="I60" i="28"/>
  <c r="M60" i="28"/>
  <c r="L60" i="28"/>
  <c r="K54" i="28"/>
  <c r="J54" i="28"/>
  <c r="I54" i="28"/>
  <c r="M54" i="28"/>
  <c r="L54" i="28"/>
  <c r="H62" i="28"/>
  <c r="K47" i="28"/>
  <c r="J47" i="28"/>
  <c r="I47" i="28"/>
  <c r="M47" i="28"/>
  <c r="L47" i="28"/>
  <c r="K41" i="28"/>
  <c r="J41" i="28"/>
  <c r="I41" i="28"/>
  <c r="M41" i="28"/>
  <c r="L41" i="28"/>
  <c r="K28" i="28"/>
  <c r="J28" i="28"/>
  <c r="I28" i="28"/>
  <c r="M28" i="28"/>
  <c r="L28" i="28"/>
  <c r="K22" i="28"/>
  <c r="J22" i="28"/>
  <c r="I22" i="28"/>
  <c r="M22" i="28"/>
  <c r="L22" i="28"/>
  <c r="K15" i="28"/>
  <c r="J15" i="28"/>
  <c r="I15" i="28"/>
  <c r="M15" i="28"/>
  <c r="L15" i="28"/>
  <c r="K9" i="28"/>
  <c r="J9" i="28"/>
  <c r="I9" i="28"/>
  <c r="M9" i="28"/>
  <c r="L9" i="28"/>
  <c r="M107" i="28"/>
  <c r="L107" i="28"/>
  <c r="K107" i="28"/>
  <c r="J107" i="28"/>
  <c r="I107" i="28"/>
  <c r="M68" i="28"/>
  <c r="H76" i="28"/>
  <c r="L68" i="28"/>
  <c r="K68" i="28"/>
  <c r="J68" i="28"/>
  <c r="I68" i="28"/>
  <c r="L61" i="28"/>
  <c r="K61" i="28"/>
  <c r="J61" i="28"/>
  <c r="I61" i="28"/>
  <c r="M61" i="28"/>
  <c r="L55" i="28"/>
  <c r="K55" i="28"/>
  <c r="J55" i="28"/>
  <c r="I55" i="28"/>
  <c r="M55" i="28"/>
  <c r="L42" i="28"/>
  <c r="K42" i="28"/>
  <c r="J42" i="28"/>
  <c r="I42" i="28"/>
  <c r="M42" i="28"/>
  <c r="L36" i="28"/>
  <c r="K36" i="28"/>
  <c r="J36" i="28"/>
  <c r="I36" i="28"/>
  <c r="M36" i="28"/>
  <c r="L29" i="28"/>
  <c r="K29" i="28"/>
  <c r="J29" i="28"/>
  <c r="I29" i="28"/>
  <c r="M29" i="28"/>
  <c r="L23" i="28"/>
  <c r="K23" i="28"/>
  <c r="J23" i="28"/>
  <c r="I23" i="28"/>
  <c r="M23" i="28"/>
  <c r="L16" i="28"/>
  <c r="K16" i="28"/>
  <c r="J16" i="28"/>
  <c r="I16" i="28"/>
  <c r="M16" i="28"/>
  <c r="L10" i="28"/>
  <c r="K10" i="28"/>
  <c r="J10" i="28"/>
  <c r="I10" i="28"/>
  <c r="M10" i="28"/>
  <c r="K156" i="26"/>
  <c r="J156" i="26"/>
  <c r="I156" i="26"/>
  <c r="K154" i="26"/>
  <c r="J154" i="26"/>
  <c r="I154" i="26"/>
  <c r="H160" i="26"/>
  <c r="K152" i="26"/>
  <c r="J152" i="26"/>
  <c r="I152" i="26"/>
  <c r="K150" i="26"/>
  <c r="J150" i="26"/>
  <c r="I150" i="26"/>
  <c r="K148" i="26"/>
  <c r="J148" i="26"/>
  <c r="I148" i="26"/>
  <c r="K145" i="26"/>
  <c r="J145" i="26"/>
  <c r="I145" i="26"/>
  <c r="K143" i="26"/>
  <c r="J143" i="26"/>
  <c r="I143" i="26"/>
  <c r="K141" i="26"/>
  <c r="J141" i="26"/>
  <c r="I141" i="26"/>
  <c r="K139" i="26"/>
  <c r="J139" i="26"/>
  <c r="I139" i="26"/>
  <c r="K137" i="26"/>
  <c r="J137" i="26"/>
  <c r="I137" i="26"/>
  <c r="K135" i="26"/>
  <c r="J135" i="26"/>
  <c r="I135" i="26"/>
  <c r="K130" i="26"/>
  <c r="J130" i="26"/>
  <c r="I130" i="26"/>
  <c r="K128" i="26"/>
  <c r="J128" i="26"/>
  <c r="I128" i="26"/>
  <c r="K126" i="26"/>
  <c r="J126" i="26"/>
  <c r="I126" i="26"/>
  <c r="H132" i="26"/>
  <c r="K124" i="26"/>
  <c r="J124" i="26"/>
  <c r="I124" i="26"/>
  <c r="K122" i="26"/>
  <c r="J122" i="26"/>
  <c r="I122" i="26"/>
  <c r="K120" i="26"/>
  <c r="J120" i="26"/>
  <c r="I120" i="26"/>
  <c r="K117" i="26"/>
  <c r="J117" i="26"/>
  <c r="I117" i="26"/>
  <c r="K115" i="26"/>
  <c r="J115" i="26"/>
  <c r="I115" i="26"/>
  <c r="K113" i="26"/>
  <c r="J113" i="26"/>
  <c r="I113" i="26"/>
  <c r="K111" i="26"/>
  <c r="J111" i="26"/>
  <c r="I111" i="26"/>
  <c r="K109" i="26"/>
  <c r="J109" i="26"/>
  <c r="I109" i="26"/>
  <c r="K107" i="26"/>
  <c r="J107" i="26"/>
  <c r="I107" i="26"/>
  <c r="K102" i="26"/>
  <c r="J102" i="26"/>
  <c r="I102" i="26"/>
  <c r="K100" i="26"/>
  <c r="J100" i="26"/>
  <c r="I100" i="26"/>
  <c r="K98" i="26"/>
  <c r="J98" i="26"/>
  <c r="I98" i="26"/>
  <c r="H104" i="26"/>
  <c r="K96" i="26"/>
  <c r="J96" i="26"/>
  <c r="I96" i="26"/>
  <c r="K94" i="26"/>
  <c r="J94" i="26"/>
  <c r="I94" i="26"/>
  <c r="K92" i="26"/>
  <c r="J92" i="26"/>
  <c r="I92" i="26"/>
  <c r="K89" i="26"/>
  <c r="J89" i="26"/>
  <c r="I89" i="26"/>
  <c r="K87" i="26"/>
  <c r="J87" i="26"/>
  <c r="I87" i="26"/>
  <c r="K85" i="26"/>
  <c r="J85" i="26"/>
  <c r="I85" i="26"/>
  <c r="K83" i="26"/>
  <c r="J83" i="26"/>
  <c r="I83" i="26"/>
  <c r="K81" i="26"/>
  <c r="J81" i="26"/>
  <c r="I81" i="26"/>
  <c r="K79" i="26"/>
  <c r="J79" i="26"/>
  <c r="I79" i="26"/>
  <c r="K74" i="26"/>
  <c r="J74" i="26"/>
  <c r="I74" i="26"/>
  <c r="K72" i="26"/>
  <c r="J72" i="26"/>
  <c r="I72" i="26"/>
  <c r="K70" i="26"/>
  <c r="J70" i="26"/>
  <c r="I70" i="26"/>
  <c r="H76" i="26"/>
  <c r="K68" i="26"/>
  <c r="J68" i="26"/>
  <c r="I68" i="26"/>
  <c r="K66" i="26"/>
  <c r="J66" i="26"/>
  <c r="I66" i="26"/>
  <c r="K64" i="26"/>
  <c r="J64" i="26"/>
  <c r="I64" i="26"/>
  <c r="K61" i="26"/>
  <c r="J61" i="26"/>
  <c r="I61" i="26"/>
  <c r="K59" i="26"/>
  <c r="J59" i="26"/>
  <c r="I59" i="26"/>
  <c r="K57" i="26"/>
  <c r="J57" i="26"/>
  <c r="I57" i="26"/>
  <c r="K55" i="26"/>
  <c r="J55" i="26"/>
  <c r="I55" i="26"/>
  <c r="K53" i="26"/>
  <c r="J53" i="26"/>
  <c r="I53" i="26"/>
  <c r="K51" i="26"/>
  <c r="J51" i="26"/>
  <c r="I51" i="26"/>
  <c r="K46" i="26"/>
  <c r="J46" i="26"/>
  <c r="I46" i="26"/>
  <c r="K44" i="26"/>
  <c r="J44" i="26"/>
  <c r="I44" i="26"/>
  <c r="K42" i="26"/>
  <c r="J42" i="26"/>
  <c r="I42" i="26"/>
  <c r="H48" i="26"/>
  <c r="K40" i="26"/>
  <c r="J40" i="26"/>
  <c r="I40" i="26"/>
  <c r="K38" i="26"/>
  <c r="J38" i="26"/>
  <c r="I38" i="26"/>
  <c r="K36" i="26"/>
  <c r="J36" i="26"/>
  <c r="I36" i="26"/>
  <c r="K33" i="26"/>
  <c r="J33" i="26"/>
  <c r="I33" i="26"/>
  <c r="K31" i="26"/>
  <c r="J31" i="26"/>
  <c r="I31" i="26"/>
  <c r="K29" i="26"/>
  <c r="J29" i="26"/>
  <c r="I29" i="26"/>
  <c r="K27" i="26"/>
  <c r="J27" i="26"/>
  <c r="I27" i="26"/>
  <c r="K25" i="26"/>
  <c r="J25" i="26"/>
  <c r="I25" i="26"/>
  <c r="K23" i="26"/>
  <c r="J23" i="26"/>
  <c r="I23" i="26"/>
  <c r="K18" i="26"/>
  <c r="J18" i="26"/>
  <c r="I18" i="26"/>
  <c r="K16" i="26"/>
  <c r="J16" i="26"/>
  <c r="I16" i="26"/>
  <c r="K14" i="26"/>
  <c r="J14" i="26"/>
  <c r="I14" i="26"/>
  <c r="H20" i="26"/>
  <c r="K12" i="26"/>
  <c r="J12" i="26"/>
  <c r="I12" i="26"/>
  <c r="K10" i="26"/>
  <c r="J10" i="26"/>
  <c r="I10" i="26"/>
  <c r="K8" i="26"/>
  <c r="J8" i="26"/>
  <c r="I8" i="26"/>
  <c r="K157" i="26"/>
  <c r="J157" i="26"/>
  <c r="I157" i="26"/>
  <c r="K155" i="26"/>
  <c r="J155" i="26"/>
  <c r="I155" i="26"/>
  <c r="K153" i="26"/>
  <c r="J153" i="26"/>
  <c r="I153" i="26"/>
  <c r="K151" i="26"/>
  <c r="J151" i="26"/>
  <c r="I151" i="26"/>
  <c r="K149" i="26"/>
  <c r="J149" i="26"/>
  <c r="I149" i="26"/>
  <c r="K144" i="26"/>
  <c r="J144" i="26"/>
  <c r="I144" i="26"/>
  <c r="K142" i="26"/>
  <c r="J142" i="26"/>
  <c r="I142" i="26"/>
  <c r="K140" i="26"/>
  <c r="J140" i="26"/>
  <c r="I140" i="26"/>
  <c r="K138" i="26"/>
  <c r="J138" i="26"/>
  <c r="I138" i="26"/>
  <c r="H146" i="26"/>
  <c r="K136" i="26"/>
  <c r="J136" i="26"/>
  <c r="I136" i="26"/>
  <c r="K134" i="26"/>
  <c r="J134" i="26"/>
  <c r="I134" i="26"/>
  <c r="K131" i="26"/>
  <c r="J131" i="26"/>
  <c r="I131" i="26"/>
  <c r="K129" i="26"/>
  <c r="J129" i="26"/>
  <c r="I129" i="26"/>
  <c r="K127" i="26"/>
  <c r="J127" i="26"/>
  <c r="I127" i="26"/>
  <c r="K125" i="26"/>
  <c r="J125" i="26"/>
  <c r="I125" i="26"/>
  <c r="K123" i="26"/>
  <c r="J123" i="26"/>
  <c r="I123" i="26"/>
  <c r="K121" i="26"/>
  <c r="J121" i="26"/>
  <c r="I121" i="26"/>
  <c r="K116" i="26"/>
  <c r="J116" i="26"/>
  <c r="I116" i="26"/>
  <c r="K114" i="26"/>
  <c r="J114" i="26"/>
  <c r="I114" i="26"/>
  <c r="K112" i="26"/>
  <c r="J112" i="26"/>
  <c r="I112" i="26"/>
  <c r="K110" i="26"/>
  <c r="J110" i="26"/>
  <c r="I110" i="26"/>
  <c r="H118" i="26"/>
  <c r="K108" i="26"/>
  <c r="J108" i="26"/>
  <c r="I108" i="26"/>
  <c r="K106" i="26"/>
  <c r="J106" i="26"/>
  <c r="I106" i="26"/>
  <c r="K103" i="26"/>
  <c r="J103" i="26"/>
  <c r="I103" i="26"/>
  <c r="K101" i="26"/>
  <c r="J101" i="26"/>
  <c r="I101" i="26"/>
  <c r="K99" i="26"/>
  <c r="J99" i="26"/>
  <c r="I99" i="26"/>
  <c r="K97" i="26"/>
  <c r="J97" i="26"/>
  <c r="I97" i="26"/>
  <c r="K95" i="26"/>
  <c r="J95" i="26"/>
  <c r="I95" i="26"/>
  <c r="K93" i="26"/>
  <c r="J93" i="26"/>
  <c r="I93" i="26"/>
  <c r="K88" i="26"/>
  <c r="J88" i="26"/>
  <c r="I88" i="26"/>
  <c r="K86" i="26"/>
  <c r="J86" i="26"/>
  <c r="I86" i="26"/>
  <c r="K84" i="26"/>
  <c r="J84" i="26"/>
  <c r="I84" i="26"/>
  <c r="K82" i="26"/>
  <c r="J82" i="26"/>
  <c r="I82" i="26"/>
  <c r="H90" i="26"/>
  <c r="K80" i="26"/>
  <c r="J80" i="26"/>
  <c r="I80" i="26"/>
  <c r="K78" i="26"/>
  <c r="J78" i="26"/>
  <c r="I78" i="26"/>
  <c r="K75" i="26"/>
  <c r="J75" i="26"/>
  <c r="I75" i="26"/>
  <c r="K73" i="26"/>
  <c r="J73" i="26"/>
  <c r="I73" i="26"/>
  <c r="K71" i="26"/>
  <c r="J71" i="26"/>
  <c r="I71" i="26"/>
  <c r="K69" i="26"/>
  <c r="J69" i="26"/>
  <c r="I69" i="26"/>
  <c r="K67" i="26"/>
  <c r="J67" i="26"/>
  <c r="I67" i="26"/>
  <c r="K65" i="26"/>
  <c r="J65" i="26"/>
  <c r="I65" i="26"/>
  <c r="K60" i="26"/>
  <c r="J60" i="26"/>
  <c r="I60" i="26"/>
  <c r="K58" i="26"/>
  <c r="J58" i="26"/>
  <c r="I58" i="26"/>
  <c r="K56" i="26"/>
  <c r="J56" i="26"/>
  <c r="I56" i="26"/>
  <c r="K54" i="26"/>
  <c r="J54" i="26"/>
  <c r="I54" i="26"/>
  <c r="H62" i="26"/>
  <c r="K52" i="26"/>
  <c r="J52" i="26"/>
  <c r="I52" i="26"/>
  <c r="K50" i="26"/>
  <c r="J50" i="26"/>
  <c r="I50" i="26"/>
  <c r="K47" i="26"/>
  <c r="J47" i="26"/>
  <c r="I47" i="26"/>
  <c r="K45" i="26"/>
  <c r="J45" i="26"/>
  <c r="I45" i="26"/>
  <c r="K43" i="26"/>
  <c r="J43" i="26"/>
  <c r="I43" i="26"/>
  <c r="K41" i="26"/>
  <c r="J41" i="26"/>
  <c r="I41" i="26"/>
  <c r="K39" i="26"/>
  <c r="J39" i="26"/>
  <c r="I39" i="26"/>
  <c r="K37" i="26"/>
  <c r="J37" i="26"/>
  <c r="I37" i="26"/>
  <c r="K32" i="26"/>
  <c r="J32" i="26"/>
  <c r="I32" i="26"/>
  <c r="K30" i="26"/>
  <c r="J30" i="26"/>
  <c r="I30" i="26"/>
  <c r="K28" i="26"/>
  <c r="J28" i="26"/>
  <c r="I28" i="26"/>
  <c r="K26" i="26"/>
  <c r="J26" i="26"/>
  <c r="I26" i="26"/>
  <c r="H34" i="26"/>
  <c r="K24" i="26"/>
  <c r="J24" i="26"/>
  <c r="I24" i="26"/>
  <c r="K22" i="26"/>
  <c r="J22" i="26"/>
  <c r="I22" i="26"/>
  <c r="K19" i="26"/>
  <c r="J19" i="26"/>
  <c r="I19" i="26"/>
  <c r="K17" i="26"/>
  <c r="J17" i="26"/>
  <c r="I17" i="26"/>
  <c r="K15" i="26"/>
  <c r="J15" i="26"/>
  <c r="I15" i="26"/>
  <c r="K13" i="26"/>
  <c r="J13" i="26"/>
  <c r="I13" i="26"/>
  <c r="K11" i="26"/>
  <c r="J11" i="26"/>
  <c r="I11" i="26"/>
  <c r="K9" i="26"/>
  <c r="J9" i="26"/>
  <c r="I9" i="26"/>
  <c r="K159" i="26"/>
  <c r="J159" i="26"/>
  <c r="I159" i="26"/>
  <c r="N61" i="24"/>
  <c r="N60" i="24"/>
  <c r="N59" i="24"/>
  <c r="N58" i="24"/>
  <c r="N57" i="24"/>
  <c r="N56" i="24"/>
  <c r="N55" i="24"/>
  <c r="N54" i="24"/>
  <c r="N53" i="24"/>
  <c r="X20" i="22"/>
  <c r="V20" i="22"/>
  <c r="W20" i="22"/>
  <c r="I21" i="22"/>
  <c r="L13" i="22"/>
  <c r="K13" i="22"/>
  <c r="J13" i="22"/>
  <c r="X10" i="22"/>
  <c r="W10" i="22"/>
  <c r="V10" i="22"/>
  <c r="K16" i="22"/>
  <c r="J16" i="22"/>
  <c r="L16" i="22"/>
  <c r="K23" i="22"/>
  <c r="L23" i="22"/>
  <c r="J23" i="22"/>
  <c r="K26" i="22"/>
  <c r="J26" i="22"/>
  <c r="L26" i="22"/>
  <c r="K29" i="22"/>
  <c r="L29" i="22"/>
  <c r="J29" i="22"/>
  <c r="K32" i="22"/>
  <c r="J32" i="22"/>
  <c r="L32" i="22"/>
  <c r="K39" i="22"/>
  <c r="J39" i="22"/>
  <c r="L39" i="22"/>
  <c r="K42" i="22"/>
  <c r="L42" i="22"/>
  <c r="J42" i="22"/>
  <c r="K45" i="22"/>
  <c r="J45" i="22"/>
  <c r="L45" i="22"/>
  <c r="K48" i="22"/>
  <c r="L48" i="22"/>
  <c r="J48" i="22"/>
  <c r="K52" i="22"/>
  <c r="J52" i="22"/>
  <c r="L52" i="22"/>
  <c r="I63" i="22"/>
  <c r="K55" i="22"/>
  <c r="L55" i="22"/>
  <c r="J55" i="22"/>
  <c r="K58" i="22"/>
  <c r="J58" i="22"/>
  <c r="L58" i="22"/>
  <c r="K61" i="22"/>
  <c r="L61" i="22"/>
  <c r="J61" i="22"/>
  <c r="K65" i="22"/>
  <c r="J65" i="22"/>
  <c r="L65" i="22"/>
  <c r="K68" i="22"/>
  <c r="L68" i="22"/>
  <c r="J68" i="22"/>
  <c r="K71" i="22"/>
  <c r="J71" i="22"/>
  <c r="L71" i="22"/>
  <c r="K74" i="22"/>
  <c r="L74" i="22"/>
  <c r="J74" i="22"/>
  <c r="K81" i="22"/>
  <c r="L81" i="22"/>
  <c r="J81" i="22"/>
  <c r="K84" i="22"/>
  <c r="J84" i="22"/>
  <c r="L84" i="22"/>
  <c r="K87" i="22"/>
  <c r="L87" i="22"/>
  <c r="J87" i="22"/>
  <c r="K90" i="22"/>
  <c r="J90" i="22"/>
  <c r="L90" i="22"/>
  <c r="K94" i="22"/>
  <c r="L94" i="22"/>
  <c r="J94" i="22"/>
  <c r="I105" i="22"/>
  <c r="K97" i="22"/>
  <c r="J97" i="22"/>
  <c r="L97" i="22"/>
  <c r="K100" i="22"/>
  <c r="L100" i="22"/>
  <c r="J100" i="22"/>
  <c r="K103" i="22"/>
  <c r="J103" i="22"/>
  <c r="L103" i="22"/>
  <c r="K107" i="22"/>
  <c r="L107" i="22"/>
  <c r="J107" i="22"/>
  <c r="K110" i="22"/>
  <c r="J110" i="22"/>
  <c r="L110" i="22"/>
  <c r="K113" i="22"/>
  <c r="L113" i="22"/>
  <c r="J113" i="22"/>
  <c r="K116" i="22"/>
  <c r="J116" i="22"/>
  <c r="L116" i="22"/>
  <c r="K123" i="22"/>
  <c r="J123" i="22"/>
  <c r="L123" i="22"/>
  <c r="K126" i="22"/>
  <c r="L126" i="22"/>
  <c r="J126" i="22"/>
  <c r="K129" i="22"/>
  <c r="J129" i="22"/>
  <c r="L129" i="22"/>
  <c r="K132" i="22"/>
  <c r="L132" i="22"/>
  <c r="J132" i="22"/>
  <c r="K136" i="22"/>
  <c r="J136" i="22"/>
  <c r="L136" i="22"/>
  <c r="I147" i="22"/>
  <c r="K139" i="22"/>
  <c r="L139" i="22"/>
  <c r="J139" i="22"/>
  <c r="K142" i="22"/>
  <c r="J142" i="22"/>
  <c r="L142" i="22"/>
  <c r="K145" i="22"/>
  <c r="L145" i="22"/>
  <c r="J145" i="22"/>
  <c r="K149" i="22"/>
  <c r="J149" i="22"/>
  <c r="L149" i="22"/>
  <c r="K152" i="22"/>
  <c r="L152" i="22"/>
  <c r="J152" i="22"/>
  <c r="K155" i="22"/>
  <c r="J155" i="22"/>
  <c r="L155" i="22"/>
  <c r="K158" i="22"/>
  <c r="L158" i="22"/>
  <c r="J158" i="22"/>
  <c r="K18" i="22"/>
  <c r="L18" i="22"/>
  <c r="J18" i="22"/>
  <c r="K25" i="22"/>
  <c r="L25" i="22"/>
  <c r="J25" i="22"/>
  <c r="K28" i="22"/>
  <c r="L28" i="22"/>
  <c r="J28" i="22"/>
  <c r="K31" i="22"/>
  <c r="L31" i="22"/>
  <c r="J31" i="22"/>
  <c r="K34" i="22"/>
  <c r="L34" i="22"/>
  <c r="J34" i="22"/>
  <c r="K38" i="22"/>
  <c r="L38" i="22"/>
  <c r="J38" i="22"/>
  <c r="I49" i="22"/>
  <c r="K41" i="22"/>
  <c r="L41" i="22"/>
  <c r="J41" i="22"/>
  <c r="K44" i="22"/>
  <c r="L44" i="22"/>
  <c r="J44" i="22"/>
  <c r="K47" i="22"/>
  <c r="L47" i="22"/>
  <c r="J47" i="22"/>
  <c r="K51" i="22"/>
  <c r="L51" i="22"/>
  <c r="J51" i="22"/>
  <c r="K54" i="22"/>
  <c r="L54" i="22"/>
  <c r="J54" i="22"/>
  <c r="K57" i="22"/>
  <c r="L57" i="22"/>
  <c r="J57" i="22"/>
  <c r="K60" i="22"/>
  <c r="L60" i="22"/>
  <c r="J60" i="22"/>
  <c r="K67" i="22"/>
  <c r="L67" i="22"/>
  <c r="J67" i="22"/>
  <c r="K70" i="22"/>
  <c r="L70" i="22"/>
  <c r="J70" i="22"/>
  <c r="K73" i="22"/>
  <c r="L73" i="22"/>
  <c r="J73" i="22"/>
  <c r="K76" i="22"/>
  <c r="L76" i="22"/>
  <c r="J76" i="22"/>
  <c r="K80" i="22"/>
  <c r="L80" i="22"/>
  <c r="J80" i="22"/>
  <c r="I91" i="22"/>
  <c r="K83" i="22"/>
  <c r="L83" i="22"/>
  <c r="J83" i="22"/>
  <c r="K86" i="22"/>
  <c r="L86" i="22"/>
  <c r="J86" i="22"/>
  <c r="K89" i="22"/>
  <c r="L89" i="22"/>
  <c r="J89" i="22"/>
  <c r="K93" i="22"/>
  <c r="L93" i="22"/>
  <c r="J93" i="22"/>
  <c r="K96" i="22"/>
  <c r="L96" i="22"/>
  <c r="J96" i="22"/>
  <c r="K99" i="22"/>
  <c r="L99" i="22"/>
  <c r="J99" i="22"/>
  <c r="K102" i="22"/>
  <c r="L102" i="22"/>
  <c r="J102" i="22"/>
  <c r="K109" i="22"/>
  <c r="L109" i="22"/>
  <c r="J109" i="22"/>
  <c r="K112" i="22"/>
  <c r="L112" i="22"/>
  <c r="J112" i="22"/>
  <c r="K115" i="22"/>
  <c r="L115" i="22"/>
  <c r="J115" i="22"/>
  <c r="K118" i="22"/>
  <c r="L118" i="22"/>
  <c r="J118" i="22"/>
  <c r="K122" i="22"/>
  <c r="L122" i="22"/>
  <c r="J122" i="22"/>
  <c r="I133" i="22"/>
  <c r="K125" i="22"/>
  <c r="L125" i="22"/>
  <c r="J125" i="22"/>
  <c r="K128" i="22"/>
  <c r="L128" i="22"/>
  <c r="J128" i="22"/>
  <c r="K131" i="22"/>
  <c r="L131" i="22"/>
  <c r="J131" i="22"/>
  <c r="K135" i="22"/>
  <c r="L135" i="22"/>
  <c r="J135" i="22"/>
  <c r="K138" i="22"/>
  <c r="L138" i="22"/>
  <c r="J138" i="22"/>
  <c r="K141" i="22"/>
  <c r="L141" i="22"/>
  <c r="J141" i="22"/>
  <c r="K144" i="22"/>
  <c r="L144" i="22"/>
  <c r="J144" i="22"/>
  <c r="K151" i="22"/>
  <c r="L151" i="22"/>
  <c r="J151" i="22"/>
  <c r="K154" i="22"/>
  <c r="L154" i="22"/>
  <c r="J154" i="22"/>
  <c r="K157" i="22"/>
  <c r="L157" i="22"/>
  <c r="J157" i="22"/>
  <c r="K160" i="22"/>
  <c r="L160" i="22"/>
  <c r="J160" i="22"/>
  <c r="K20" i="22"/>
  <c r="L20" i="22"/>
  <c r="J20" i="22"/>
  <c r="K24" i="22"/>
  <c r="L24" i="22"/>
  <c r="J24" i="22"/>
  <c r="I35" i="22"/>
  <c r="K27" i="22"/>
  <c r="L27" i="22"/>
  <c r="J27" i="22"/>
  <c r="K30" i="22"/>
  <c r="L30" i="22"/>
  <c r="J30" i="22"/>
  <c r="K33" i="22"/>
  <c r="L33" i="22"/>
  <c r="J33" i="22"/>
  <c r="K37" i="22"/>
  <c r="L37" i="22"/>
  <c r="J37" i="22"/>
  <c r="K40" i="22"/>
  <c r="L40" i="22"/>
  <c r="J40" i="22"/>
  <c r="K43" i="22"/>
  <c r="L43" i="22"/>
  <c r="J43" i="22"/>
  <c r="K46" i="22"/>
  <c r="L46" i="22"/>
  <c r="J46" i="22"/>
  <c r="K53" i="22"/>
  <c r="L53" i="22"/>
  <c r="J53" i="22"/>
  <c r="K56" i="22"/>
  <c r="L56" i="22"/>
  <c r="J56" i="22"/>
  <c r="K59" i="22"/>
  <c r="L59" i="22"/>
  <c r="J59" i="22"/>
  <c r="K62" i="22"/>
  <c r="L62" i="22"/>
  <c r="J62" i="22"/>
  <c r="K66" i="22"/>
  <c r="L66" i="22"/>
  <c r="J66" i="22"/>
  <c r="I77" i="22"/>
  <c r="K69" i="22"/>
  <c r="L69" i="22"/>
  <c r="J69" i="22"/>
  <c r="K72" i="22"/>
  <c r="L72" i="22"/>
  <c r="J72" i="22"/>
  <c r="K75" i="22"/>
  <c r="L75" i="22"/>
  <c r="J75" i="22"/>
  <c r="K79" i="22"/>
  <c r="L79" i="22"/>
  <c r="J79" i="22"/>
  <c r="K82" i="22"/>
  <c r="L82" i="22"/>
  <c r="J82" i="22"/>
  <c r="K85" i="22"/>
  <c r="L85" i="22"/>
  <c r="J85" i="22"/>
  <c r="K88" i="22"/>
  <c r="L88" i="22"/>
  <c r="J88" i="22"/>
  <c r="K95" i="22"/>
  <c r="L95" i="22"/>
  <c r="J95" i="22"/>
  <c r="K98" i="22"/>
  <c r="L98" i="22"/>
  <c r="J98" i="22"/>
  <c r="K101" i="22"/>
  <c r="L101" i="22"/>
  <c r="J101" i="22"/>
  <c r="K104" i="22"/>
  <c r="L104" i="22"/>
  <c r="J104" i="22"/>
  <c r="K108" i="22"/>
  <c r="L108" i="22"/>
  <c r="J108" i="22"/>
  <c r="I119" i="22"/>
  <c r="K111" i="22"/>
  <c r="L111" i="22"/>
  <c r="J111" i="22"/>
  <c r="K114" i="22"/>
  <c r="L114" i="22"/>
  <c r="J114" i="22"/>
  <c r="K117" i="22"/>
  <c r="L117" i="22"/>
  <c r="J117" i="22"/>
  <c r="K121" i="22"/>
  <c r="L121" i="22"/>
  <c r="J121" i="22"/>
  <c r="K124" i="22"/>
  <c r="L124" i="22"/>
  <c r="J124" i="22"/>
  <c r="K127" i="22"/>
  <c r="L127" i="22"/>
  <c r="J127" i="22"/>
  <c r="K130" i="22"/>
  <c r="L130" i="22"/>
  <c r="J130" i="22"/>
  <c r="K137" i="22"/>
  <c r="L137" i="22"/>
  <c r="J137" i="22"/>
  <c r="K140" i="22"/>
  <c r="L140" i="22"/>
  <c r="J140" i="22"/>
  <c r="K143" i="22"/>
  <c r="L143" i="22"/>
  <c r="J143" i="22"/>
  <c r="K146" i="22"/>
  <c r="L146" i="22"/>
  <c r="J146" i="22"/>
  <c r="K150" i="22"/>
  <c r="L150" i="22"/>
  <c r="J150" i="22"/>
  <c r="I161" i="22"/>
  <c r="K153" i="22"/>
  <c r="L153" i="22"/>
  <c r="J153" i="22"/>
  <c r="K156" i="22"/>
  <c r="L156" i="22"/>
  <c r="J156" i="22"/>
  <c r="K159" i="22"/>
  <c r="L159" i="22"/>
  <c r="J159" i="22"/>
  <c r="L84" i="24"/>
  <c r="L83" i="24"/>
  <c r="L82" i="24"/>
  <c r="L81" i="24"/>
  <c r="L80" i="24"/>
  <c r="L79" i="24"/>
  <c r="L78" i="24"/>
  <c r="L77" i="24"/>
  <c r="L76" i="24"/>
  <c r="L75" i="24"/>
  <c r="L85" i="24"/>
  <c r="L86" i="24"/>
  <c r="I205" i="24"/>
  <c r="I139" i="24"/>
  <c r="I51" i="24"/>
  <c r="I253" i="24"/>
  <c r="I183" i="24"/>
  <c r="I117" i="24"/>
  <c r="I227" i="24"/>
  <c r="I161" i="24"/>
  <c r="I95" i="24"/>
  <c r="I73" i="24"/>
  <c r="G7" i="24"/>
  <c r="J8" i="24" s="1"/>
  <c r="I29" i="24"/>
  <c r="V16" i="22"/>
  <c r="X16" i="22"/>
  <c r="W16" i="22"/>
  <c r="K11" i="22"/>
  <c r="J11" i="22"/>
  <c r="L11" i="22"/>
  <c r="L17" i="22"/>
  <c r="J17" i="22"/>
  <c r="K17" i="22"/>
  <c r="X14" i="22"/>
  <c r="V14" i="22"/>
  <c r="W14" i="22"/>
  <c r="U21" i="22"/>
  <c r="X13" i="22"/>
  <c r="W13" i="22"/>
  <c r="V13" i="22"/>
  <c r="W19" i="22"/>
  <c r="X19" i="22"/>
  <c r="V19" i="22"/>
  <c r="W15" i="22"/>
  <c r="X15" i="22"/>
  <c r="V15" i="22"/>
  <c r="W17" i="22"/>
  <c r="X17" i="22"/>
  <c r="V17" i="22"/>
  <c r="Q16" i="21"/>
  <c r="R16" i="21"/>
  <c r="Q13" i="21"/>
  <c r="R13" i="21"/>
  <c r="Q10" i="21"/>
  <c r="R10" i="21"/>
  <c r="N83" i="25"/>
  <c r="N82" i="25"/>
  <c r="N81" i="25"/>
  <c r="N80" i="25"/>
  <c r="N79" i="25"/>
  <c r="N78" i="25"/>
  <c r="N77" i="25"/>
  <c r="N76" i="25"/>
  <c r="N75" i="25"/>
  <c r="N61" i="25"/>
  <c r="N60" i="25"/>
  <c r="N59" i="25"/>
  <c r="N58" i="25"/>
  <c r="N57" i="25"/>
  <c r="N56" i="25"/>
  <c r="N55" i="25"/>
  <c r="N54" i="25"/>
  <c r="N104" i="25"/>
  <c r="N101" i="25"/>
  <c r="N98" i="25"/>
  <c r="N105" i="25"/>
  <c r="N102" i="25"/>
  <c r="N99" i="25"/>
  <c r="N100" i="25"/>
  <c r="N38" i="25"/>
  <c r="N35" i="25"/>
  <c r="N32" i="25"/>
  <c r="N97" i="25"/>
  <c r="N37" i="25"/>
  <c r="N34" i="25"/>
  <c r="N31" i="25"/>
  <c r="N103" i="25"/>
  <c r="N53" i="25"/>
  <c r="N39" i="25"/>
  <c r="N36" i="25"/>
  <c r="N33" i="25"/>
  <c r="K73" i="25"/>
  <c r="I7" i="25"/>
  <c r="L8" i="25" s="1"/>
  <c r="K51" i="25"/>
  <c r="K29" i="25"/>
  <c r="N30" i="25" s="1"/>
  <c r="K95" i="25"/>
  <c r="L15" i="22"/>
  <c r="J15" i="22"/>
  <c r="K15" i="22"/>
  <c r="L9" i="22"/>
  <c r="K9" i="22"/>
  <c r="J9" i="22"/>
  <c r="X11" i="22"/>
  <c r="W11" i="22"/>
  <c r="V11" i="22"/>
  <c r="I150" i="21"/>
  <c r="H150" i="21"/>
  <c r="I111" i="21"/>
  <c r="H111" i="21"/>
  <c r="H102" i="21"/>
  <c r="I102" i="21"/>
  <c r="H83" i="21"/>
  <c r="I83" i="21"/>
  <c r="H63" i="21"/>
  <c r="I63" i="21"/>
  <c r="H44" i="21"/>
  <c r="I44" i="21"/>
  <c r="H25" i="21"/>
  <c r="I25" i="21"/>
  <c r="Y156" i="19"/>
  <c r="X156" i="19"/>
  <c r="Y153" i="19"/>
  <c r="X153" i="19"/>
  <c r="W161" i="19"/>
  <c r="Y150" i="19"/>
  <c r="X150" i="19"/>
  <c r="W149" i="19"/>
  <c r="Y146" i="19"/>
  <c r="X146" i="19"/>
  <c r="Y143" i="19"/>
  <c r="X143" i="19"/>
  <c r="Y140" i="19"/>
  <c r="X140" i="19"/>
  <c r="Y137" i="19"/>
  <c r="X137" i="19"/>
  <c r="Y130" i="19"/>
  <c r="X130" i="19"/>
  <c r="Y127" i="19"/>
  <c r="X127" i="19"/>
  <c r="Y124" i="19"/>
  <c r="X124" i="19"/>
  <c r="Y117" i="19"/>
  <c r="X117" i="19"/>
  <c r="Y114" i="19"/>
  <c r="X114" i="19"/>
  <c r="Y111" i="19"/>
  <c r="X111" i="19"/>
  <c r="W119" i="19"/>
  <c r="Y108" i="19"/>
  <c r="X108" i="19"/>
  <c r="W107" i="19"/>
  <c r="Y104" i="19"/>
  <c r="X104" i="19"/>
  <c r="Y101" i="19"/>
  <c r="X101" i="19"/>
  <c r="Y98" i="19"/>
  <c r="X98" i="19"/>
  <c r="I143" i="21"/>
  <c r="H143" i="21"/>
  <c r="I104" i="21"/>
  <c r="H104" i="21"/>
  <c r="I85" i="21"/>
  <c r="H85" i="21"/>
  <c r="I66" i="21"/>
  <c r="H66" i="21"/>
  <c r="I46" i="21"/>
  <c r="H46" i="21"/>
  <c r="I27" i="21"/>
  <c r="H27" i="21"/>
  <c r="I10" i="21"/>
  <c r="H10" i="21"/>
  <c r="I13" i="21"/>
  <c r="H13" i="21"/>
  <c r="I16" i="21"/>
  <c r="H16" i="21"/>
  <c r="I19" i="21"/>
  <c r="H19" i="21"/>
  <c r="G36" i="21"/>
  <c r="I28" i="21"/>
  <c r="H28" i="21"/>
  <c r="I34" i="21"/>
  <c r="H34" i="21"/>
  <c r="I41" i="21"/>
  <c r="H41" i="21"/>
  <c r="I47" i="21"/>
  <c r="H47" i="21"/>
  <c r="I54" i="21"/>
  <c r="H54" i="21"/>
  <c r="I60" i="21"/>
  <c r="H60" i="21"/>
  <c r="I67" i="21"/>
  <c r="H67" i="21"/>
  <c r="I73" i="21"/>
  <c r="H73" i="21"/>
  <c r="I80" i="21"/>
  <c r="H80" i="21"/>
  <c r="I86" i="21"/>
  <c r="H86" i="21"/>
  <c r="I99" i="21"/>
  <c r="H99" i="21"/>
  <c r="I105" i="21"/>
  <c r="H105" i="21"/>
  <c r="G120" i="21"/>
  <c r="I112" i="21"/>
  <c r="H112" i="21"/>
  <c r="I118" i="21"/>
  <c r="H118" i="21"/>
  <c r="I125" i="21"/>
  <c r="H125" i="21"/>
  <c r="I131" i="21"/>
  <c r="H131" i="21"/>
  <c r="I138" i="21"/>
  <c r="H138" i="21"/>
  <c r="I144" i="21"/>
  <c r="H144" i="21"/>
  <c r="I151" i="21"/>
  <c r="H151" i="21"/>
  <c r="I157" i="21"/>
  <c r="H157" i="21"/>
  <c r="H29" i="21"/>
  <c r="I29" i="21"/>
  <c r="H35" i="21"/>
  <c r="I35" i="21"/>
  <c r="H42" i="21"/>
  <c r="G50" i="21"/>
  <c r="I42" i="21"/>
  <c r="H48" i="21"/>
  <c r="I48" i="21"/>
  <c r="H55" i="21"/>
  <c r="I55" i="21"/>
  <c r="H61" i="21"/>
  <c r="I61" i="21"/>
  <c r="H68" i="21"/>
  <c r="I68" i="21"/>
  <c r="H74" i="21"/>
  <c r="I74" i="21"/>
  <c r="H81" i="21"/>
  <c r="I81" i="21"/>
  <c r="H87" i="21"/>
  <c r="I87" i="21"/>
  <c r="H94" i="21"/>
  <c r="I94" i="21"/>
  <c r="H100" i="21"/>
  <c r="I100" i="21"/>
  <c r="I113" i="21"/>
  <c r="H113" i="21"/>
  <c r="I119" i="21"/>
  <c r="H119" i="21"/>
  <c r="G134" i="21"/>
  <c r="I126" i="21"/>
  <c r="H126" i="21"/>
  <c r="I132" i="21"/>
  <c r="H132" i="21"/>
  <c r="I139" i="21"/>
  <c r="H139" i="21"/>
  <c r="I145" i="21"/>
  <c r="H145" i="21"/>
  <c r="I152" i="21"/>
  <c r="H152" i="21"/>
  <c r="I158" i="21"/>
  <c r="H158" i="21"/>
  <c r="I11" i="21"/>
  <c r="H11" i="21"/>
  <c r="I14" i="21"/>
  <c r="G22" i="21"/>
  <c r="H14" i="21"/>
  <c r="I17" i="21"/>
  <c r="H17" i="21"/>
  <c r="I20" i="21"/>
  <c r="H20" i="21"/>
  <c r="I24" i="21"/>
  <c r="H24" i="21"/>
  <c r="I30" i="21"/>
  <c r="H30" i="21"/>
  <c r="I43" i="21"/>
  <c r="H43" i="21"/>
  <c r="I49" i="21"/>
  <c r="H49" i="21"/>
  <c r="G64" i="21"/>
  <c r="I56" i="21"/>
  <c r="H56" i="21"/>
  <c r="I62" i="21"/>
  <c r="H62" i="21"/>
  <c r="I69" i="21"/>
  <c r="H69" i="21"/>
  <c r="I75" i="21"/>
  <c r="H75" i="21"/>
  <c r="I82" i="21"/>
  <c r="H82" i="21"/>
  <c r="I88" i="21"/>
  <c r="H88" i="21"/>
  <c r="I95" i="21"/>
  <c r="H95" i="21"/>
  <c r="I101" i="21"/>
  <c r="H101" i="21"/>
  <c r="I108" i="21"/>
  <c r="H108" i="21"/>
  <c r="I114" i="21"/>
  <c r="H114" i="21"/>
  <c r="I127" i="21"/>
  <c r="H127" i="21"/>
  <c r="I133" i="21"/>
  <c r="H133" i="21"/>
  <c r="G148" i="21"/>
  <c r="I140" i="21"/>
  <c r="H140" i="21"/>
  <c r="I146" i="21"/>
  <c r="H146" i="21"/>
  <c r="I153" i="21"/>
  <c r="H153" i="21"/>
  <c r="I159" i="21"/>
  <c r="H159" i="21"/>
  <c r="H109" i="21"/>
  <c r="I109" i="21"/>
  <c r="H115" i="21"/>
  <c r="I115" i="21"/>
  <c r="H122" i="21"/>
  <c r="I122" i="21"/>
  <c r="H128" i="21"/>
  <c r="I128" i="21"/>
  <c r="H141" i="21"/>
  <c r="I141" i="21"/>
  <c r="H147" i="21"/>
  <c r="I147" i="21"/>
  <c r="H154" i="21"/>
  <c r="I154" i="21"/>
  <c r="G162" i="21"/>
  <c r="H160" i="21"/>
  <c r="I160" i="21"/>
  <c r="I12" i="21"/>
  <c r="H12" i="21"/>
  <c r="I15" i="21"/>
  <c r="H15" i="21"/>
  <c r="I18" i="21"/>
  <c r="H18" i="21"/>
  <c r="I21" i="21"/>
  <c r="H21" i="21"/>
  <c r="I26" i="21"/>
  <c r="H26" i="21"/>
  <c r="I32" i="21"/>
  <c r="H32" i="21"/>
  <c r="I39" i="21"/>
  <c r="H39" i="21"/>
  <c r="I45" i="21"/>
  <c r="H45" i="21"/>
  <c r="I52" i="21"/>
  <c r="H52" i="21"/>
  <c r="I58" i="21"/>
  <c r="H58" i="21"/>
  <c r="I71" i="21"/>
  <c r="H71" i="21"/>
  <c r="I77" i="21"/>
  <c r="H77" i="21"/>
  <c r="G92" i="21"/>
  <c r="I84" i="21"/>
  <c r="H84" i="21"/>
  <c r="I90" i="21"/>
  <c r="H90" i="21"/>
  <c r="I97" i="21"/>
  <c r="H97" i="21"/>
  <c r="I103" i="21"/>
  <c r="H103" i="21"/>
  <c r="I110" i="21"/>
  <c r="H110" i="21"/>
  <c r="I116" i="21"/>
  <c r="H116" i="21"/>
  <c r="I123" i="21"/>
  <c r="H123" i="21"/>
  <c r="I129" i="21"/>
  <c r="H129" i="21"/>
  <c r="I136" i="21"/>
  <c r="H136" i="21"/>
  <c r="I142" i="21"/>
  <c r="H142" i="21"/>
  <c r="I155" i="21"/>
  <c r="H155" i="21"/>
  <c r="I161" i="21"/>
  <c r="H161" i="21"/>
  <c r="H96" i="19"/>
  <c r="I96" i="19"/>
  <c r="H95" i="19"/>
  <c r="I95" i="19"/>
  <c r="H94" i="19"/>
  <c r="G93" i="19"/>
  <c r="I94" i="19"/>
  <c r="H90" i="19"/>
  <c r="I90" i="19"/>
  <c r="H89" i="19"/>
  <c r="I89" i="19"/>
  <c r="H88" i="19"/>
  <c r="I88" i="19"/>
  <c r="H87" i="19"/>
  <c r="I87" i="19"/>
  <c r="H86" i="19"/>
  <c r="I86" i="19"/>
  <c r="H85" i="19"/>
  <c r="I85" i="19"/>
  <c r="H84" i="19"/>
  <c r="I84" i="19"/>
  <c r="H83" i="19"/>
  <c r="G91" i="19"/>
  <c r="I83" i="19"/>
  <c r="H82" i="19"/>
  <c r="J82" i="19"/>
  <c r="I82" i="19"/>
  <c r="H81" i="19"/>
  <c r="I81" i="19"/>
  <c r="H80" i="19"/>
  <c r="G79" i="19"/>
  <c r="I80" i="19"/>
  <c r="H76" i="19"/>
  <c r="I76" i="19"/>
  <c r="H75" i="19"/>
  <c r="I75" i="19"/>
  <c r="H74" i="19"/>
  <c r="I74" i="19"/>
  <c r="H73" i="19"/>
  <c r="I73" i="19"/>
  <c r="H72" i="19"/>
  <c r="I72" i="19"/>
  <c r="H71" i="19"/>
  <c r="I71" i="19"/>
  <c r="H70" i="19"/>
  <c r="I70" i="19"/>
  <c r="H69" i="19"/>
  <c r="G77" i="19"/>
  <c r="I69" i="19"/>
  <c r="H68" i="19"/>
  <c r="I68" i="19"/>
  <c r="H67" i="19"/>
  <c r="I67" i="19"/>
  <c r="H66" i="19"/>
  <c r="G65" i="19"/>
  <c r="J66" i="19"/>
  <c r="I66" i="19"/>
  <c r="H62" i="19"/>
  <c r="I62" i="19"/>
  <c r="H61" i="19"/>
  <c r="J61" i="19"/>
  <c r="I61" i="19"/>
  <c r="H60" i="19"/>
  <c r="I60" i="19"/>
  <c r="H59" i="19"/>
  <c r="J59" i="19"/>
  <c r="I59" i="19"/>
  <c r="H58" i="19"/>
  <c r="I58" i="19"/>
  <c r="H57" i="19"/>
  <c r="J57" i="19"/>
  <c r="I57" i="19"/>
  <c r="H56" i="19"/>
  <c r="I56" i="19"/>
  <c r="H55" i="19"/>
  <c r="G63" i="19"/>
  <c r="I55" i="19"/>
  <c r="H54" i="19"/>
  <c r="I54" i="19"/>
  <c r="H53" i="19"/>
  <c r="I53" i="19"/>
  <c r="H52" i="19"/>
  <c r="G51" i="19"/>
  <c r="I52" i="19"/>
  <c r="H48" i="19"/>
  <c r="I48" i="19"/>
  <c r="H47" i="19"/>
  <c r="I47" i="19"/>
  <c r="H46" i="19"/>
  <c r="I46" i="19"/>
  <c r="H45" i="19"/>
  <c r="I45" i="19"/>
  <c r="H44" i="19"/>
  <c r="I44" i="19"/>
  <c r="H43" i="19"/>
  <c r="I43" i="19"/>
  <c r="H42" i="19"/>
  <c r="I42" i="19"/>
  <c r="H41" i="19"/>
  <c r="G49" i="19"/>
  <c r="J41" i="19"/>
  <c r="I41" i="19"/>
  <c r="H40" i="19"/>
  <c r="I40" i="19"/>
  <c r="H39" i="19"/>
  <c r="J39" i="19"/>
  <c r="I39" i="19"/>
  <c r="H38" i="19"/>
  <c r="G37" i="19"/>
  <c r="I38" i="19"/>
  <c r="H34" i="19"/>
  <c r="I34" i="19"/>
  <c r="H33" i="19"/>
  <c r="I33" i="19"/>
  <c r="H32" i="19"/>
  <c r="I32" i="19"/>
  <c r="H31" i="19"/>
  <c r="I31" i="19"/>
  <c r="H30" i="19"/>
  <c r="I30" i="19"/>
  <c r="H29" i="19"/>
  <c r="I29" i="19"/>
  <c r="H28" i="19"/>
  <c r="I28" i="19"/>
  <c r="H27" i="19"/>
  <c r="G35" i="19"/>
  <c r="I27" i="19"/>
  <c r="H26" i="19"/>
  <c r="I26" i="19"/>
  <c r="H25" i="19"/>
  <c r="I25" i="19"/>
  <c r="H24" i="19"/>
  <c r="G23" i="19"/>
  <c r="I24" i="19"/>
  <c r="H20" i="19"/>
  <c r="J20" i="19"/>
  <c r="I20" i="19"/>
  <c r="H19" i="19"/>
  <c r="I19" i="19"/>
  <c r="H18" i="19"/>
  <c r="J18" i="19"/>
  <c r="I18" i="19"/>
  <c r="H17" i="19"/>
  <c r="I17" i="19"/>
  <c r="H16" i="19"/>
  <c r="J16" i="19"/>
  <c r="I16" i="19"/>
  <c r="H15" i="19"/>
  <c r="I15" i="19"/>
  <c r="H14" i="19"/>
  <c r="J14" i="19"/>
  <c r="I14" i="19"/>
  <c r="H13" i="19"/>
  <c r="G21" i="19"/>
  <c r="I13" i="19"/>
  <c r="H12" i="19"/>
  <c r="I12" i="19"/>
  <c r="H11" i="19"/>
  <c r="I11" i="19"/>
  <c r="H10" i="19"/>
  <c r="G9" i="19"/>
  <c r="J96" i="19" s="1"/>
  <c r="J10" i="19"/>
  <c r="I10" i="19"/>
  <c r="J97" i="19"/>
  <c r="H97" i="19"/>
  <c r="G105" i="19"/>
  <c r="I97" i="19"/>
  <c r="J98" i="19"/>
  <c r="H98" i="19"/>
  <c r="I98" i="19"/>
  <c r="J99" i="19"/>
  <c r="H99" i="19"/>
  <c r="I99" i="19"/>
  <c r="J100" i="19"/>
  <c r="H100" i="19"/>
  <c r="I100" i="19"/>
  <c r="J101" i="19"/>
  <c r="H101" i="19"/>
  <c r="I101" i="19"/>
  <c r="J102" i="19"/>
  <c r="H102" i="19"/>
  <c r="I102" i="19"/>
  <c r="J103" i="19"/>
  <c r="H103" i="19"/>
  <c r="I103" i="19"/>
  <c r="J104" i="19"/>
  <c r="H104" i="19"/>
  <c r="I104" i="19"/>
  <c r="J108" i="19"/>
  <c r="H108" i="19"/>
  <c r="G107" i="19"/>
  <c r="I108" i="19"/>
  <c r="J109" i="19"/>
  <c r="H109" i="19"/>
  <c r="I109" i="19"/>
  <c r="J110" i="19"/>
  <c r="H110" i="19"/>
  <c r="I110" i="19"/>
  <c r="J111" i="19"/>
  <c r="H111" i="19"/>
  <c r="G119" i="19"/>
  <c r="I111" i="19"/>
  <c r="J112" i="19"/>
  <c r="H112" i="19"/>
  <c r="I112" i="19"/>
  <c r="J113" i="19"/>
  <c r="H113" i="19"/>
  <c r="I113" i="19"/>
  <c r="J114" i="19"/>
  <c r="H114" i="19"/>
  <c r="I114" i="19"/>
  <c r="J115" i="19"/>
  <c r="H115" i="19"/>
  <c r="I115" i="19"/>
  <c r="J116" i="19"/>
  <c r="H116" i="19"/>
  <c r="I116" i="19"/>
  <c r="J117" i="19"/>
  <c r="H117" i="19"/>
  <c r="I117" i="19"/>
  <c r="J118" i="19"/>
  <c r="H118" i="19"/>
  <c r="I118" i="19"/>
  <c r="J122" i="19"/>
  <c r="H122" i="19"/>
  <c r="G121" i="19"/>
  <c r="I122" i="19"/>
  <c r="J123" i="19"/>
  <c r="H123" i="19"/>
  <c r="I123" i="19"/>
  <c r="J124" i="19"/>
  <c r="H124" i="19"/>
  <c r="I124" i="19"/>
  <c r="J125" i="19"/>
  <c r="H125" i="19"/>
  <c r="G133" i="19"/>
  <c r="I125" i="19"/>
  <c r="J126" i="19"/>
  <c r="H126" i="19"/>
  <c r="I126" i="19"/>
  <c r="J127" i="19"/>
  <c r="H127" i="19"/>
  <c r="I127" i="19"/>
  <c r="J128" i="19"/>
  <c r="H128" i="19"/>
  <c r="I128" i="19"/>
  <c r="J129" i="19"/>
  <c r="H129" i="19"/>
  <c r="I129" i="19"/>
  <c r="J130" i="19"/>
  <c r="H130" i="19"/>
  <c r="I130" i="19"/>
  <c r="J131" i="19"/>
  <c r="H131" i="19"/>
  <c r="I131" i="19"/>
  <c r="J132" i="19"/>
  <c r="H132" i="19"/>
  <c r="I132" i="19"/>
  <c r="J136" i="19"/>
  <c r="H136" i="19"/>
  <c r="G135" i="19"/>
  <c r="I136" i="19"/>
  <c r="J137" i="19"/>
  <c r="H137" i="19"/>
  <c r="I137" i="19"/>
  <c r="J138" i="19"/>
  <c r="H138" i="19"/>
  <c r="I138" i="19"/>
  <c r="J139" i="19"/>
  <c r="H139" i="19"/>
  <c r="G147" i="19"/>
  <c r="I139" i="19"/>
  <c r="J140" i="19"/>
  <c r="H140" i="19"/>
  <c r="I140" i="19"/>
  <c r="J141" i="19"/>
  <c r="H141" i="19"/>
  <c r="I141" i="19"/>
  <c r="J142" i="19"/>
  <c r="H142" i="19"/>
  <c r="I142" i="19"/>
  <c r="J143" i="19"/>
  <c r="H143" i="19"/>
  <c r="I143" i="19"/>
  <c r="J144" i="19"/>
  <c r="H144" i="19"/>
  <c r="I144" i="19"/>
  <c r="J145" i="19"/>
  <c r="H145" i="19"/>
  <c r="I145" i="19"/>
  <c r="J146" i="19"/>
  <c r="H146" i="19"/>
  <c r="I146" i="19"/>
  <c r="J150" i="19"/>
  <c r="H150" i="19"/>
  <c r="G149" i="19"/>
  <c r="I150" i="19"/>
  <c r="J151" i="19"/>
  <c r="H151" i="19"/>
  <c r="I151" i="19"/>
  <c r="J152" i="19"/>
  <c r="H152" i="19"/>
  <c r="I152" i="19"/>
  <c r="J153" i="19"/>
  <c r="H153" i="19"/>
  <c r="G161" i="19"/>
  <c r="I153" i="19"/>
  <c r="J154" i="19"/>
  <c r="H154" i="19"/>
  <c r="I154" i="19"/>
  <c r="J155" i="19"/>
  <c r="H155" i="19"/>
  <c r="I155" i="19"/>
  <c r="J156" i="19"/>
  <c r="H156" i="19"/>
  <c r="I156" i="19"/>
  <c r="J157" i="19"/>
  <c r="H157" i="19"/>
  <c r="I157" i="19"/>
  <c r="J158" i="19"/>
  <c r="H158" i="19"/>
  <c r="I158" i="19"/>
  <c r="J159" i="19"/>
  <c r="H159" i="19"/>
  <c r="I159" i="19"/>
  <c r="J160" i="19"/>
  <c r="H160" i="19"/>
  <c r="I160" i="19"/>
  <c r="H96" i="21"/>
  <c r="I96" i="21"/>
  <c r="H76" i="21"/>
  <c r="I76" i="21"/>
  <c r="H57" i="21"/>
  <c r="I57" i="21"/>
  <c r="H38" i="21"/>
  <c r="I38" i="21"/>
  <c r="Y158" i="19"/>
  <c r="X158" i="19"/>
  <c r="Y155" i="19"/>
  <c r="X155" i="19"/>
  <c r="Y152" i="19"/>
  <c r="X152" i="19"/>
  <c r="Y145" i="19"/>
  <c r="X145" i="19"/>
  <c r="Y142" i="19"/>
  <c r="X142" i="19"/>
  <c r="Y139" i="19"/>
  <c r="X139" i="19"/>
  <c r="W147" i="19"/>
  <c r="Y136" i="19"/>
  <c r="X136" i="19"/>
  <c r="W135" i="19"/>
  <c r="Y132" i="19"/>
  <c r="X132" i="19"/>
  <c r="Y129" i="19"/>
  <c r="X129" i="19"/>
  <c r="Y126" i="19"/>
  <c r="X126" i="19"/>
  <c r="Y123" i="19"/>
  <c r="X123" i="19"/>
  <c r="Y116" i="19"/>
  <c r="X116" i="19"/>
  <c r="Y113" i="19"/>
  <c r="X113" i="19"/>
  <c r="Y110" i="19"/>
  <c r="X110" i="19"/>
  <c r="Y103" i="19"/>
  <c r="X103" i="19"/>
  <c r="Y100" i="19"/>
  <c r="X100" i="19"/>
  <c r="Y97" i="19"/>
  <c r="X97" i="19"/>
  <c r="W105" i="19"/>
  <c r="V9" i="22"/>
  <c r="X9" i="22"/>
  <c r="W9" i="22"/>
  <c r="X18" i="22"/>
  <c r="V18" i="22"/>
  <c r="W18" i="22"/>
  <c r="I130" i="21"/>
  <c r="H130" i="21"/>
  <c r="G106" i="21"/>
  <c r="I98" i="21"/>
  <c r="H98" i="21"/>
  <c r="I59" i="21"/>
  <c r="H59" i="21"/>
  <c r="I40" i="21"/>
  <c r="H40" i="21"/>
  <c r="Y95" i="19"/>
  <c r="X95" i="19"/>
  <c r="Y94" i="19"/>
  <c r="X94" i="19"/>
  <c r="W93" i="19"/>
  <c r="Y90" i="19"/>
  <c r="X90" i="19"/>
  <c r="Y89" i="19"/>
  <c r="X89" i="19"/>
  <c r="Y88" i="19"/>
  <c r="X88" i="19"/>
  <c r="Y87" i="19"/>
  <c r="X87" i="19"/>
  <c r="Y86" i="19"/>
  <c r="X86" i="19"/>
  <c r="Y85" i="19"/>
  <c r="X85" i="19"/>
  <c r="Y84" i="19"/>
  <c r="X84" i="19"/>
  <c r="Y83" i="19"/>
  <c r="X83" i="19"/>
  <c r="W91" i="19"/>
  <c r="Y82" i="19"/>
  <c r="X82" i="19"/>
  <c r="Y81" i="19"/>
  <c r="X81" i="19"/>
  <c r="Y80" i="19"/>
  <c r="X80" i="19"/>
  <c r="W79" i="19"/>
  <c r="Y76" i="19"/>
  <c r="X76" i="19"/>
  <c r="Y75" i="19"/>
  <c r="X75" i="19"/>
  <c r="Y74" i="19"/>
  <c r="X74" i="19"/>
  <c r="Y73" i="19"/>
  <c r="X73" i="19"/>
  <c r="Y72" i="19"/>
  <c r="X72" i="19"/>
  <c r="Y71" i="19"/>
  <c r="X71" i="19"/>
  <c r="Y70" i="19"/>
  <c r="X70" i="19"/>
  <c r="Y69" i="19"/>
  <c r="X69" i="19"/>
  <c r="W77" i="19"/>
  <c r="Y68" i="19"/>
  <c r="X68" i="19"/>
  <c r="Y67" i="19"/>
  <c r="X67" i="19"/>
  <c r="Y66" i="19"/>
  <c r="X66" i="19"/>
  <c r="W65" i="19"/>
  <c r="Y62" i="19"/>
  <c r="X62" i="19"/>
  <c r="Y61" i="19"/>
  <c r="X61" i="19"/>
  <c r="Y60" i="19"/>
  <c r="X60" i="19"/>
  <c r="Y59" i="19"/>
  <c r="X59" i="19"/>
  <c r="Y58" i="19"/>
  <c r="X58" i="19"/>
  <c r="Y57" i="19"/>
  <c r="X57" i="19"/>
  <c r="Y56" i="19"/>
  <c r="X56" i="19"/>
  <c r="Y55" i="19"/>
  <c r="X55" i="19"/>
  <c r="W63" i="19"/>
  <c r="Y54" i="19"/>
  <c r="X54" i="19"/>
  <c r="Y53" i="19"/>
  <c r="X53" i="19"/>
  <c r="Y52" i="19"/>
  <c r="X52" i="19"/>
  <c r="W51" i="19"/>
  <c r="Y48" i="19"/>
  <c r="X48" i="19"/>
  <c r="Y47" i="19"/>
  <c r="X47" i="19"/>
  <c r="Y46" i="19"/>
  <c r="X46" i="19"/>
  <c r="Y45" i="19"/>
  <c r="X45" i="19"/>
  <c r="Y44" i="19"/>
  <c r="X44" i="19"/>
  <c r="Y43" i="19"/>
  <c r="X43" i="19"/>
  <c r="Y42" i="19"/>
  <c r="X42" i="19"/>
  <c r="Y41" i="19"/>
  <c r="X41" i="19"/>
  <c r="W49" i="19"/>
  <c r="Y40" i="19"/>
  <c r="X40" i="19"/>
  <c r="Y39" i="19"/>
  <c r="X39" i="19"/>
  <c r="Y38" i="19"/>
  <c r="X38" i="19"/>
  <c r="W37" i="19"/>
  <c r="Y34" i="19"/>
  <c r="X34" i="19"/>
  <c r="Y33" i="19"/>
  <c r="X33" i="19"/>
  <c r="Y32" i="19"/>
  <c r="X32" i="19"/>
  <c r="Y31" i="19"/>
  <c r="X31" i="19"/>
  <c r="Y30" i="19"/>
  <c r="X30" i="19"/>
  <c r="Y29" i="19"/>
  <c r="X29" i="19"/>
  <c r="Y28" i="19"/>
  <c r="X28" i="19"/>
  <c r="Y27" i="19"/>
  <c r="X27" i="19"/>
  <c r="W35" i="19"/>
  <c r="Y26" i="19"/>
  <c r="X26" i="19"/>
  <c r="Y25" i="19"/>
  <c r="X25" i="19"/>
  <c r="Y24" i="19"/>
  <c r="X24" i="19"/>
  <c r="W23" i="19"/>
  <c r="Y20" i="19"/>
  <c r="X20" i="19"/>
  <c r="Y19" i="19"/>
  <c r="X19" i="19"/>
  <c r="Y18" i="19"/>
  <c r="X18" i="19"/>
  <c r="Y17" i="19"/>
  <c r="X17" i="19"/>
  <c r="Y16" i="19"/>
  <c r="X16" i="19"/>
  <c r="Y15" i="19"/>
  <c r="X15" i="19"/>
  <c r="Y14" i="19"/>
  <c r="X14" i="19"/>
  <c r="Y13" i="19"/>
  <c r="X13" i="19"/>
  <c r="W21" i="19"/>
  <c r="Y12" i="19"/>
  <c r="X12" i="19"/>
  <c r="Y11" i="19"/>
  <c r="X11" i="19"/>
  <c r="Y10" i="19"/>
  <c r="X10" i="19"/>
  <c r="W9" i="19"/>
  <c r="I124" i="21"/>
  <c r="H124" i="21"/>
  <c r="H89" i="21"/>
  <c r="I89" i="21"/>
  <c r="H70" i="21"/>
  <c r="G78" i="21"/>
  <c r="I70" i="21"/>
  <c r="H31" i="21"/>
  <c r="I31" i="21"/>
  <c r="Y160" i="19"/>
  <c r="X160" i="19"/>
  <c r="Y157" i="19"/>
  <c r="X157" i="19"/>
  <c r="Y154" i="19"/>
  <c r="X154" i="19"/>
  <c r="Y151" i="19"/>
  <c r="X151" i="19"/>
  <c r="Y144" i="19"/>
  <c r="X144" i="19"/>
  <c r="Y141" i="19"/>
  <c r="X141" i="19"/>
  <c r="Y138" i="19"/>
  <c r="X138" i="19"/>
  <c r="Y131" i="19"/>
  <c r="X131" i="19"/>
  <c r="Y128" i="19"/>
  <c r="X128" i="19"/>
  <c r="Y125" i="19"/>
  <c r="X125" i="19"/>
  <c r="W133" i="19"/>
  <c r="Y122" i="19"/>
  <c r="X122" i="19"/>
  <c r="W121" i="19"/>
  <c r="Y118" i="19"/>
  <c r="X118" i="19"/>
  <c r="Y115" i="19"/>
  <c r="X115" i="19"/>
  <c r="Y112" i="19"/>
  <c r="X112" i="19"/>
  <c r="Y109" i="19"/>
  <c r="X109" i="19"/>
  <c r="Y102" i="19"/>
  <c r="X102" i="19"/>
  <c r="Y99" i="19"/>
  <c r="X99" i="19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35" i="19"/>
  <c r="V23" i="19"/>
  <c r="V21" i="19"/>
  <c r="V9" i="19"/>
  <c r="U7" i="19"/>
  <c r="P155" i="19"/>
  <c r="R155" i="19"/>
  <c r="Q155" i="19"/>
  <c r="P145" i="19"/>
  <c r="R145" i="19"/>
  <c r="Q145" i="19"/>
  <c r="P136" i="19"/>
  <c r="R136" i="19"/>
  <c r="O135" i="19"/>
  <c r="Q136" i="19"/>
  <c r="P126" i="19"/>
  <c r="R126" i="19"/>
  <c r="Q126" i="19"/>
  <c r="P116" i="19"/>
  <c r="R116" i="19"/>
  <c r="Q116" i="19"/>
  <c r="P97" i="19"/>
  <c r="R97" i="19"/>
  <c r="O105" i="19"/>
  <c r="Q97" i="19"/>
  <c r="R95" i="19"/>
  <c r="Q95" i="19"/>
  <c r="P95" i="19"/>
  <c r="R88" i="19"/>
  <c r="Q88" i="19"/>
  <c r="P88" i="19"/>
  <c r="R85" i="19"/>
  <c r="Q85" i="19"/>
  <c r="P85" i="19"/>
  <c r="R82" i="19"/>
  <c r="Q82" i="19"/>
  <c r="P82" i="19"/>
  <c r="R75" i="19"/>
  <c r="Q75" i="19"/>
  <c r="P75" i="19"/>
  <c r="R72" i="19"/>
  <c r="Q72" i="19"/>
  <c r="P72" i="19"/>
  <c r="R69" i="19"/>
  <c r="Q69" i="19"/>
  <c r="P69" i="19"/>
  <c r="O77" i="19"/>
  <c r="R66" i="19"/>
  <c r="Q66" i="19"/>
  <c r="P66" i="19"/>
  <c r="O65" i="19"/>
  <c r="R62" i="19"/>
  <c r="Q62" i="19"/>
  <c r="P62" i="19"/>
  <c r="R59" i="19"/>
  <c r="Q59" i="19"/>
  <c r="P59" i="19"/>
  <c r="R56" i="19"/>
  <c r="Q56" i="19"/>
  <c r="P56" i="19"/>
  <c r="R53" i="19"/>
  <c r="Q53" i="19"/>
  <c r="P53" i="19"/>
  <c r="R46" i="19"/>
  <c r="Q46" i="19"/>
  <c r="P46" i="19"/>
  <c r="R43" i="19"/>
  <c r="Q43" i="19"/>
  <c r="P43" i="19"/>
  <c r="R40" i="19"/>
  <c r="Q40" i="19"/>
  <c r="P40" i="19"/>
  <c r="R33" i="19"/>
  <c r="Q33" i="19"/>
  <c r="P33" i="19"/>
  <c r="R30" i="19"/>
  <c r="Q30" i="19"/>
  <c r="P30" i="19"/>
  <c r="R27" i="19"/>
  <c r="Q27" i="19"/>
  <c r="P27" i="19"/>
  <c r="O35" i="19"/>
  <c r="R24" i="19"/>
  <c r="Q24" i="19"/>
  <c r="P24" i="19"/>
  <c r="O23" i="19"/>
  <c r="R20" i="19"/>
  <c r="Q20" i="19"/>
  <c r="P20" i="19"/>
  <c r="R17" i="19"/>
  <c r="Q17" i="19"/>
  <c r="P17" i="19"/>
  <c r="R14" i="19"/>
  <c r="Q14" i="19"/>
  <c r="P14" i="19"/>
  <c r="R11" i="19"/>
  <c r="Q11" i="19"/>
  <c r="P11" i="19"/>
  <c r="I159" i="18"/>
  <c r="Q142" i="18"/>
  <c r="I121" i="18"/>
  <c r="H120" i="18"/>
  <c r="I116" i="18"/>
  <c r="Q108" i="18"/>
  <c r="Q101" i="18"/>
  <c r="J99" i="18"/>
  <c r="I99" i="18"/>
  <c r="Q95" i="18"/>
  <c r="H92" i="18"/>
  <c r="I93" i="18"/>
  <c r="Q88" i="18"/>
  <c r="I86" i="18"/>
  <c r="P90" i="18"/>
  <c r="Q82" i="18"/>
  <c r="I80" i="18"/>
  <c r="Q75" i="18"/>
  <c r="J73" i="18"/>
  <c r="I73" i="18"/>
  <c r="Q69" i="18"/>
  <c r="I67" i="18"/>
  <c r="J60" i="18"/>
  <c r="I60" i="18"/>
  <c r="Q56" i="18"/>
  <c r="H62" i="18"/>
  <c r="I54" i="18"/>
  <c r="I47" i="18"/>
  <c r="Q43" i="18"/>
  <c r="I41" i="18"/>
  <c r="P36" i="18"/>
  <c r="Q37" i="18"/>
  <c r="Q30" i="18"/>
  <c r="J28" i="18"/>
  <c r="I28" i="18"/>
  <c r="Q24" i="18"/>
  <c r="Q17" i="18"/>
  <c r="J15" i="18"/>
  <c r="I15" i="18"/>
  <c r="Q11" i="18"/>
  <c r="H8" i="18"/>
  <c r="I9" i="18"/>
  <c r="P98" i="19"/>
  <c r="R98" i="19"/>
  <c r="Q98" i="19"/>
  <c r="P101" i="19"/>
  <c r="R101" i="19"/>
  <c r="Q101" i="19"/>
  <c r="P104" i="19"/>
  <c r="R104" i="19"/>
  <c r="Q104" i="19"/>
  <c r="P108" i="19"/>
  <c r="R108" i="19"/>
  <c r="Q108" i="19"/>
  <c r="O107" i="19"/>
  <c r="P111" i="19"/>
  <c r="R111" i="19"/>
  <c r="Q111" i="19"/>
  <c r="O119" i="19"/>
  <c r="P114" i="19"/>
  <c r="R114" i="19"/>
  <c r="Q114" i="19"/>
  <c r="P117" i="19"/>
  <c r="R117" i="19"/>
  <c r="Q117" i="19"/>
  <c r="P124" i="19"/>
  <c r="R124" i="19"/>
  <c r="Q124" i="19"/>
  <c r="P127" i="19"/>
  <c r="R127" i="19"/>
  <c r="Q127" i="19"/>
  <c r="P130" i="19"/>
  <c r="R130" i="19"/>
  <c r="Q130" i="19"/>
  <c r="P137" i="19"/>
  <c r="R137" i="19"/>
  <c r="Q137" i="19"/>
  <c r="P140" i="19"/>
  <c r="R140" i="19"/>
  <c r="Q140" i="19"/>
  <c r="P143" i="19"/>
  <c r="R143" i="19"/>
  <c r="Q143" i="19"/>
  <c r="P146" i="19"/>
  <c r="R146" i="19"/>
  <c r="Q146" i="19"/>
  <c r="P150" i="19"/>
  <c r="R150" i="19"/>
  <c r="Q150" i="19"/>
  <c r="O149" i="19"/>
  <c r="P153" i="19"/>
  <c r="R153" i="19"/>
  <c r="Q153" i="19"/>
  <c r="O161" i="19"/>
  <c r="P156" i="19"/>
  <c r="R156" i="19"/>
  <c r="Q156" i="19"/>
  <c r="P159" i="19"/>
  <c r="R159" i="19"/>
  <c r="Q159" i="19"/>
  <c r="P99" i="19"/>
  <c r="R99" i="19"/>
  <c r="Q99" i="19"/>
  <c r="P102" i="19"/>
  <c r="R102" i="19"/>
  <c r="Q102" i="19"/>
  <c r="P109" i="19"/>
  <c r="R109" i="19"/>
  <c r="Q109" i="19"/>
  <c r="P112" i="19"/>
  <c r="R112" i="19"/>
  <c r="Q112" i="19"/>
  <c r="P115" i="19"/>
  <c r="R115" i="19"/>
  <c r="Q115" i="19"/>
  <c r="P118" i="19"/>
  <c r="R118" i="19"/>
  <c r="Q118" i="19"/>
  <c r="P122" i="19"/>
  <c r="R122" i="19"/>
  <c r="Q122" i="19"/>
  <c r="O121" i="19"/>
  <c r="P125" i="19"/>
  <c r="R125" i="19"/>
  <c r="Q125" i="19"/>
  <c r="O133" i="19"/>
  <c r="P128" i="19"/>
  <c r="R128" i="19"/>
  <c r="Q128" i="19"/>
  <c r="P131" i="19"/>
  <c r="R131" i="19"/>
  <c r="Q131" i="19"/>
  <c r="P138" i="19"/>
  <c r="R138" i="19"/>
  <c r="Q138" i="19"/>
  <c r="P141" i="19"/>
  <c r="R141" i="19"/>
  <c r="Q141" i="19"/>
  <c r="P144" i="19"/>
  <c r="R144" i="19"/>
  <c r="Q144" i="19"/>
  <c r="P151" i="19"/>
  <c r="R151" i="19"/>
  <c r="Q151" i="19"/>
  <c r="P154" i="19"/>
  <c r="R154" i="19"/>
  <c r="Q154" i="19"/>
  <c r="P157" i="19"/>
  <c r="R157" i="19"/>
  <c r="Q157" i="19"/>
  <c r="P160" i="19"/>
  <c r="R160" i="19"/>
  <c r="Q160" i="19"/>
  <c r="N161" i="19"/>
  <c r="N149" i="19"/>
  <c r="N147" i="19"/>
  <c r="N135" i="19"/>
  <c r="N133" i="19"/>
  <c r="N121" i="19"/>
  <c r="N119" i="19"/>
  <c r="N107" i="19"/>
  <c r="N105" i="19"/>
  <c r="N93" i="19"/>
  <c r="N91" i="19"/>
  <c r="N79" i="19"/>
  <c r="N77" i="19"/>
  <c r="N65" i="19"/>
  <c r="N63" i="19"/>
  <c r="N51" i="19"/>
  <c r="N49" i="19"/>
  <c r="N37" i="19"/>
  <c r="N35" i="19"/>
  <c r="N23" i="19"/>
  <c r="N21" i="19"/>
  <c r="P21" i="19" s="1"/>
  <c r="N9" i="19"/>
  <c r="M7" i="19"/>
  <c r="Q149" i="18"/>
  <c r="P148" i="18"/>
  <c r="J127" i="18"/>
  <c r="I127" i="18"/>
  <c r="P118" i="18"/>
  <c r="Q110" i="18"/>
  <c r="I107" i="18"/>
  <c r="H106" i="18"/>
  <c r="J107" i="18"/>
  <c r="Q102" i="18"/>
  <c r="I100" i="18"/>
  <c r="J100" i="18"/>
  <c r="Q96" i="18"/>
  <c r="P104" i="18"/>
  <c r="I94" i="18"/>
  <c r="J94" i="18"/>
  <c r="Q89" i="18"/>
  <c r="I87" i="18"/>
  <c r="J87" i="18"/>
  <c r="Q83" i="18"/>
  <c r="I81" i="18"/>
  <c r="J81" i="18"/>
  <c r="I74" i="18"/>
  <c r="J74" i="18"/>
  <c r="Q70" i="18"/>
  <c r="I68" i="18"/>
  <c r="H76" i="18"/>
  <c r="J68" i="18"/>
  <c r="I61" i="18"/>
  <c r="J61" i="18"/>
  <c r="Q57" i="18"/>
  <c r="I55" i="18"/>
  <c r="J55" i="18"/>
  <c r="Q51" i="18"/>
  <c r="P50" i="18"/>
  <c r="Q44" i="18"/>
  <c r="I42" i="18"/>
  <c r="J42" i="18"/>
  <c r="P139" i="19"/>
  <c r="R139" i="19"/>
  <c r="O147" i="19"/>
  <c r="Q139" i="19"/>
  <c r="P129" i="19"/>
  <c r="R129" i="19"/>
  <c r="Q129" i="19"/>
  <c r="P110" i="19"/>
  <c r="R110" i="19"/>
  <c r="Q110" i="19"/>
  <c r="P100" i="19"/>
  <c r="R100" i="19"/>
  <c r="Q100" i="19"/>
  <c r="P96" i="19"/>
  <c r="R96" i="19"/>
  <c r="Q96" i="19"/>
  <c r="R89" i="19"/>
  <c r="Q89" i="19"/>
  <c r="P89" i="19"/>
  <c r="R86" i="19"/>
  <c r="Q86" i="19"/>
  <c r="P86" i="19"/>
  <c r="R83" i="19"/>
  <c r="Q83" i="19"/>
  <c r="P83" i="19"/>
  <c r="O91" i="19"/>
  <c r="R80" i="19"/>
  <c r="Q80" i="19"/>
  <c r="P80" i="19"/>
  <c r="O79" i="19"/>
  <c r="R76" i="19"/>
  <c r="Q76" i="19"/>
  <c r="P76" i="19"/>
  <c r="R73" i="19"/>
  <c r="Q73" i="19"/>
  <c r="P73" i="19"/>
  <c r="R70" i="19"/>
  <c r="Q70" i="19"/>
  <c r="P70" i="19"/>
  <c r="R67" i="19"/>
  <c r="Q67" i="19"/>
  <c r="P67" i="19"/>
  <c r="R60" i="19"/>
  <c r="Q60" i="19"/>
  <c r="P60" i="19"/>
  <c r="R57" i="19"/>
  <c r="Q57" i="19"/>
  <c r="P57" i="19"/>
  <c r="R54" i="19"/>
  <c r="Q54" i="19"/>
  <c r="P54" i="19"/>
  <c r="R47" i="19"/>
  <c r="Q47" i="19"/>
  <c r="P47" i="19"/>
  <c r="R44" i="19"/>
  <c r="Q44" i="19"/>
  <c r="P44" i="19"/>
  <c r="R41" i="19"/>
  <c r="Q41" i="19"/>
  <c r="P41" i="19"/>
  <c r="O49" i="19"/>
  <c r="R38" i="19"/>
  <c r="Q38" i="19"/>
  <c r="P38" i="19"/>
  <c r="O37" i="19"/>
  <c r="R34" i="19"/>
  <c r="Q34" i="19"/>
  <c r="P34" i="19"/>
  <c r="R31" i="19"/>
  <c r="Q31" i="19"/>
  <c r="P31" i="19"/>
  <c r="R28" i="19"/>
  <c r="Q28" i="19"/>
  <c r="P28" i="19"/>
  <c r="Q155" i="18"/>
  <c r="J108" i="18"/>
  <c r="I108" i="18"/>
  <c r="Q103" i="18"/>
  <c r="J101" i="18"/>
  <c r="I101" i="18"/>
  <c r="Q97" i="18"/>
  <c r="J95" i="18"/>
  <c r="I95" i="18"/>
  <c r="J88" i="18"/>
  <c r="I88" i="18"/>
  <c r="Q84" i="18"/>
  <c r="J82" i="18"/>
  <c r="I82" i="18"/>
  <c r="H90" i="18"/>
  <c r="J75" i="18"/>
  <c r="I75" i="18"/>
  <c r="Q71" i="18"/>
  <c r="J69" i="18"/>
  <c r="I69" i="18"/>
  <c r="Q65" i="18"/>
  <c r="P64" i="18"/>
  <c r="Q58" i="18"/>
  <c r="J56" i="18"/>
  <c r="I56" i="18"/>
  <c r="Q52" i="18"/>
  <c r="Q45" i="18"/>
  <c r="J43" i="18"/>
  <c r="I43" i="18"/>
  <c r="Q39" i="18"/>
  <c r="J37" i="18"/>
  <c r="I37" i="18"/>
  <c r="H36" i="18"/>
  <c r="Q32" i="18"/>
  <c r="J30" i="18"/>
  <c r="I30" i="18"/>
  <c r="Q26" i="18"/>
  <c r="P34" i="18"/>
  <c r="J24" i="18"/>
  <c r="I24" i="18"/>
  <c r="Q19" i="18"/>
  <c r="J17" i="18"/>
  <c r="I17" i="18"/>
  <c r="Q13" i="18"/>
  <c r="J11" i="18"/>
  <c r="I11" i="18"/>
  <c r="Q115" i="18"/>
  <c r="Q122" i="18"/>
  <c r="Q128" i="18"/>
  <c r="Q135" i="18"/>
  <c r="P134" i="18"/>
  <c r="Q141" i="18"/>
  <c r="Q154" i="18"/>
  <c r="Q114" i="18"/>
  <c r="Q121" i="18"/>
  <c r="P120" i="18"/>
  <c r="Q127" i="18"/>
  <c r="Q140" i="18"/>
  <c r="Q153" i="18"/>
  <c r="Q159" i="18"/>
  <c r="Q113" i="18"/>
  <c r="Q126" i="18"/>
  <c r="Q139" i="18"/>
  <c r="Q145" i="18"/>
  <c r="Q152" i="18"/>
  <c r="P160" i="18"/>
  <c r="Q158" i="18"/>
  <c r="Q125" i="18"/>
  <c r="Q131" i="18"/>
  <c r="Q138" i="18"/>
  <c r="P146" i="18"/>
  <c r="Q144" i="18"/>
  <c r="Q151" i="18"/>
  <c r="Q157" i="18"/>
  <c r="Q111" i="18"/>
  <c r="Q117" i="18"/>
  <c r="P132" i="18"/>
  <c r="Q124" i="18"/>
  <c r="Q130" i="18"/>
  <c r="Q137" i="18"/>
  <c r="Q143" i="18"/>
  <c r="Q150" i="18"/>
  <c r="Q156" i="18"/>
  <c r="E161" i="19"/>
  <c r="E149" i="19"/>
  <c r="E119" i="19"/>
  <c r="E107" i="19"/>
  <c r="E147" i="19"/>
  <c r="E135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E21" i="19"/>
  <c r="E9" i="19"/>
  <c r="E133" i="19"/>
  <c r="E121" i="19"/>
  <c r="D7" i="19"/>
  <c r="J140" i="18"/>
  <c r="I140" i="18"/>
  <c r="Q116" i="18"/>
  <c r="J114" i="18"/>
  <c r="I114" i="18"/>
  <c r="Q109" i="18"/>
  <c r="J109" i="18"/>
  <c r="I109" i="18"/>
  <c r="J102" i="18"/>
  <c r="I102" i="18"/>
  <c r="Q98" i="18"/>
  <c r="J96" i="18"/>
  <c r="I96" i="18"/>
  <c r="H104" i="18"/>
  <c r="J89" i="18"/>
  <c r="I89" i="18"/>
  <c r="Q85" i="18"/>
  <c r="J83" i="18"/>
  <c r="I83" i="18"/>
  <c r="Q79" i="18"/>
  <c r="P78" i="18"/>
  <c r="Q72" i="18"/>
  <c r="J70" i="18"/>
  <c r="I70" i="18"/>
  <c r="Q66" i="18"/>
  <c r="Q59" i="18"/>
  <c r="J57" i="18"/>
  <c r="I57" i="18"/>
  <c r="Q53" i="18"/>
  <c r="J51" i="18"/>
  <c r="I51" i="18"/>
  <c r="H50" i="18"/>
  <c r="Q46" i="18"/>
  <c r="J44" i="18"/>
  <c r="I44" i="18"/>
  <c r="Q40" i="18"/>
  <c r="P48" i="18"/>
  <c r="J38" i="18"/>
  <c r="I38" i="18"/>
  <c r="Q33" i="18"/>
  <c r="J31" i="18"/>
  <c r="I31" i="18"/>
  <c r="Q27" i="18"/>
  <c r="J25" i="18"/>
  <c r="I25" i="18"/>
  <c r="J18" i="18"/>
  <c r="I18" i="18"/>
  <c r="Q14" i="18"/>
  <c r="J12" i="18"/>
  <c r="I12" i="18"/>
  <c r="H20" i="18"/>
  <c r="P152" i="19"/>
  <c r="R152" i="19"/>
  <c r="Q152" i="19"/>
  <c r="P142" i="19"/>
  <c r="R142" i="19"/>
  <c r="Q142" i="19"/>
  <c r="P132" i="19"/>
  <c r="R132" i="19"/>
  <c r="Q132" i="19"/>
  <c r="P123" i="19"/>
  <c r="R123" i="19"/>
  <c r="Q123" i="19"/>
  <c r="P113" i="19"/>
  <c r="R113" i="19"/>
  <c r="Q113" i="19"/>
  <c r="P103" i="19"/>
  <c r="R103" i="19"/>
  <c r="Q103" i="19"/>
  <c r="R94" i="19"/>
  <c r="Q94" i="19"/>
  <c r="P94" i="19"/>
  <c r="O93" i="19"/>
  <c r="R90" i="19"/>
  <c r="Q90" i="19"/>
  <c r="P90" i="19"/>
  <c r="R87" i="19"/>
  <c r="Q87" i="19"/>
  <c r="P87" i="19"/>
  <c r="R84" i="19"/>
  <c r="Q84" i="19"/>
  <c r="P84" i="19"/>
  <c r="R81" i="19"/>
  <c r="Q81" i="19"/>
  <c r="P81" i="19"/>
  <c r="R74" i="19"/>
  <c r="Q74" i="19"/>
  <c r="P74" i="19"/>
  <c r="R71" i="19"/>
  <c r="Q71" i="19"/>
  <c r="P71" i="19"/>
  <c r="R68" i="19"/>
  <c r="Q68" i="19"/>
  <c r="P68" i="19"/>
  <c r="R61" i="19"/>
  <c r="Q61" i="19"/>
  <c r="P61" i="19"/>
  <c r="R58" i="19"/>
  <c r="Q58" i="19"/>
  <c r="P58" i="19"/>
  <c r="R55" i="19"/>
  <c r="Q55" i="19"/>
  <c r="P55" i="19"/>
  <c r="O63" i="19"/>
  <c r="R52" i="19"/>
  <c r="Q52" i="19"/>
  <c r="P52" i="19"/>
  <c r="O51" i="19"/>
  <c r="R48" i="19"/>
  <c r="Q48" i="19"/>
  <c r="P48" i="19"/>
  <c r="R45" i="19"/>
  <c r="Q45" i="19"/>
  <c r="P45" i="19"/>
  <c r="R42" i="19"/>
  <c r="Q42" i="19"/>
  <c r="P42" i="19"/>
  <c r="R39" i="19"/>
  <c r="Q39" i="19"/>
  <c r="P39" i="19"/>
  <c r="R32" i="19"/>
  <c r="Q32" i="19"/>
  <c r="P32" i="19"/>
  <c r="R29" i="19"/>
  <c r="Q29" i="19"/>
  <c r="P29" i="19"/>
  <c r="R26" i="19"/>
  <c r="Q26" i="19"/>
  <c r="P26" i="19"/>
  <c r="R19" i="19"/>
  <c r="Q19" i="19"/>
  <c r="P19" i="19"/>
  <c r="Q129" i="18"/>
  <c r="Q112" i="18"/>
  <c r="I110" i="18"/>
  <c r="H118" i="18"/>
  <c r="J110" i="18"/>
  <c r="J103" i="18"/>
  <c r="I103" i="18"/>
  <c r="Q99" i="18"/>
  <c r="J97" i="18"/>
  <c r="I97" i="18"/>
  <c r="Q93" i="18"/>
  <c r="P92" i="18"/>
  <c r="Q86" i="18"/>
  <c r="J84" i="18"/>
  <c r="I84" i="18"/>
  <c r="Q80" i="18"/>
  <c r="Q73" i="18"/>
  <c r="J71" i="18"/>
  <c r="I71" i="18"/>
  <c r="Q67" i="18"/>
  <c r="J65" i="18"/>
  <c r="I65" i="18"/>
  <c r="H64" i="18"/>
  <c r="Q60" i="18"/>
  <c r="J58" i="18"/>
  <c r="I58" i="18"/>
  <c r="P62" i="18"/>
  <c r="Q54" i="18"/>
  <c r="J52" i="18"/>
  <c r="I52" i="18"/>
  <c r="Q47" i="18"/>
  <c r="J45" i="18"/>
  <c r="I45" i="18"/>
  <c r="Q41" i="18"/>
  <c r="J39" i="18"/>
  <c r="I39" i="18"/>
  <c r="J32" i="18"/>
  <c r="I32" i="18"/>
  <c r="Q28" i="18"/>
  <c r="H34" i="18"/>
  <c r="J26" i="18"/>
  <c r="I26" i="18"/>
  <c r="J19" i="18"/>
  <c r="I19" i="18"/>
  <c r="Q15" i="18"/>
  <c r="J13" i="18"/>
  <c r="I13" i="18"/>
  <c r="Q9" i="18"/>
  <c r="P8" i="18"/>
  <c r="R101" i="18" s="1"/>
  <c r="J113" i="18"/>
  <c r="I113" i="18"/>
  <c r="J126" i="18"/>
  <c r="I126" i="18"/>
  <c r="J139" i="18"/>
  <c r="I139" i="18"/>
  <c r="J145" i="18"/>
  <c r="I145" i="18"/>
  <c r="H160" i="18"/>
  <c r="J152" i="18"/>
  <c r="I152" i="18"/>
  <c r="J158" i="18"/>
  <c r="I158" i="18"/>
  <c r="I112" i="18"/>
  <c r="J112" i="18"/>
  <c r="J125" i="18"/>
  <c r="I125" i="18"/>
  <c r="J131" i="18"/>
  <c r="I131" i="18"/>
  <c r="J138" i="18"/>
  <c r="I138" i="18"/>
  <c r="H146" i="18"/>
  <c r="J144" i="18"/>
  <c r="I144" i="18"/>
  <c r="J151" i="18"/>
  <c r="I151" i="18"/>
  <c r="J157" i="18"/>
  <c r="I157" i="18"/>
  <c r="J111" i="18"/>
  <c r="I111" i="18"/>
  <c r="J117" i="18"/>
  <c r="I117" i="18"/>
  <c r="J124" i="18"/>
  <c r="I124" i="18"/>
  <c r="H132" i="18"/>
  <c r="J130" i="18"/>
  <c r="I130" i="18"/>
  <c r="J137" i="18"/>
  <c r="I137" i="18"/>
  <c r="J143" i="18"/>
  <c r="I143" i="18"/>
  <c r="J150" i="18"/>
  <c r="I150" i="18"/>
  <c r="J156" i="18"/>
  <c r="I156" i="18"/>
  <c r="I123" i="18"/>
  <c r="J123" i="18"/>
  <c r="I129" i="18"/>
  <c r="J129" i="18"/>
  <c r="I136" i="18"/>
  <c r="J136" i="18"/>
  <c r="I142" i="18"/>
  <c r="J142" i="18"/>
  <c r="I149" i="18"/>
  <c r="H148" i="18"/>
  <c r="J149" i="18"/>
  <c r="I155" i="18"/>
  <c r="J155" i="18"/>
  <c r="J115" i="18"/>
  <c r="I115" i="18"/>
  <c r="J122" i="18"/>
  <c r="I122" i="18"/>
  <c r="J128" i="18"/>
  <c r="I128" i="18"/>
  <c r="J135" i="18"/>
  <c r="H134" i="18"/>
  <c r="I135" i="18"/>
  <c r="J141" i="18"/>
  <c r="I141" i="18"/>
  <c r="J154" i="18"/>
  <c r="I154" i="18"/>
  <c r="Y108" i="18"/>
  <c r="X108" i="18"/>
  <c r="X69" i="18"/>
  <c r="X30" i="18"/>
  <c r="Y75" i="18"/>
  <c r="X75" i="18"/>
  <c r="X37" i="18"/>
  <c r="W36" i="18"/>
  <c r="X130" i="18"/>
  <c r="X88" i="18"/>
  <c r="X11" i="18"/>
  <c r="X10" i="18"/>
  <c r="X16" i="18"/>
  <c r="X23" i="18"/>
  <c r="W22" i="18"/>
  <c r="Y29" i="18"/>
  <c r="X29" i="18"/>
  <c r="X42" i="18"/>
  <c r="X55" i="18"/>
  <c r="Y61" i="18"/>
  <c r="X61" i="18"/>
  <c r="W76" i="18"/>
  <c r="X68" i="18"/>
  <c r="X74" i="18"/>
  <c r="X81" i="18"/>
  <c r="X87" i="18"/>
  <c r="X94" i="18"/>
  <c r="X100" i="18"/>
  <c r="X107" i="18"/>
  <c r="W106" i="18"/>
  <c r="W132" i="18"/>
  <c r="X124" i="18"/>
  <c r="X9" i="18"/>
  <c r="W8" i="18"/>
  <c r="Y130" i="18" s="1"/>
  <c r="Y15" i="18"/>
  <c r="X15" i="18"/>
  <c r="Y28" i="18"/>
  <c r="X28" i="18"/>
  <c r="Y41" i="18"/>
  <c r="X41" i="18"/>
  <c r="Y47" i="18"/>
  <c r="X47" i="18"/>
  <c r="Y54" i="18"/>
  <c r="X54" i="18"/>
  <c r="W62" i="18"/>
  <c r="Y60" i="18"/>
  <c r="X60" i="18"/>
  <c r="Y67" i="18"/>
  <c r="X67" i="18"/>
  <c r="Y73" i="18"/>
  <c r="X73" i="18"/>
  <c r="Y80" i="18"/>
  <c r="X80" i="18"/>
  <c r="Y86" i="18"/>
  <c r="X86" i="18"/>
  <c r="Y93" i="18"/>
  <c r="X93" i="18"/>
  <c r="W92" i="18"/>
  <c r="Y99" i="18"/>
  <c r="X99" i="18"/>
  <c r="Y111" i="18"/>
  <c r="X111" i="18"/>
  <c r="Y156" i="18"/>
  <c r="X156" i="18"/>
  <c r="Y14" i="18"/>
  <c r="X14" i="18"/>
  <c r="Y27" i="18"/>
  <c r="X27" i="18"/>
  <c r="Y33" i="18"/>
  <c r="X33" i="18"/>
  <c r="Y40" i="18"/>
  <c r="X40" i="18"/>
  <c r="W48" i="18"/>
  <c r="Y46" i="18"/>
  <c r="X46" i="18"/>
  <c r="Y53" i="18"/>
  <c r="X53" i="18"/>
  <c r="Y59" i="18"/>
  <c r="X59" i="18"/>
  <c r="Y66" i="18"/>
  <c r="X66" i="18"/>
  <c r="Y72" i="18"/>
  <c r="X72" i="18"/>
  <c r="Y79" i="18"/>
  <c r="X79" i="18"/>
  <c r="W78" i="18"/>
  <c r="Y85" i="18"/>
  <c r="X85" i="18"/>
  <c r="Y98" i="18"/>
  <c r="X98" i="18"/>
  <c r="Y150" i="18"/>
  <c r="X150" i="18"/>
  <c r="X13" i="18"/>
  <c r="Y13" i="18"/>
  <c r="X19" i="18"/>
  <c r="Y19" i="18"/>
  <c r="X26" i="18"/>
  <c r="W34" i="18"/>
  <c r="Y26" i="18"/>
  <c r="X32" i="18"/>
  <c r="Y32" i="18"/>
  <c r="X39" i="18"/>
  <c r="Y39" i="18"/>
  <c r="X45" i="18"/>
  <c r="Y45" i="18"/>
  <c r="X52" i="18"/>
  <c r="Y52" i="18"/>
  <c r="X58" i="18"/>
  <c r="Y58" i="18"/>
  <c r="X65" i="18"/>
  <c r="W64" i="18"/>
  <c r="Y65" i="18"/>
  <c r="X71" i="18"/>
  <c r="Y71" i="18"/>
  <c r="X84" i="18"/>
  <c r="Y84" i="18"/>
  <c r="X97" i="18"/>
  <c r="Y97" i="18"/>
  <c r="X103" i="18"/>
  <c r="Y103" i="18"/>
  <c r="Y143" i="18"/>
  <c r="X143" i="18"/>
  <c r="W20" i="18"/>
  <c r="Y12" i="18"/>
  <c r="X12" i="18"/>
  <c r="Y18" i="18"/>
  <c r="X18" i="18"/>
  <c r="Y25" i="18"/>
  <c r="X25" i="18"/>
  <c r="Y31" i="18"/>
  <c r="X31" i="18"/>
  <c r="Y38" i="18"/>
  <c r="X38" i="18"/>
  <c r="Y44" i="18"/>
  <c r="X44" i="18"/>
  <c r="Y51" i="18"/>
  <c r="W50" i="18"/>
  <c r="X51" i="18"/>
  <c r="Y57" i="18"/>
  <c r="X57" i="18"/>
  <c r="Y70" i="18"/>
  <c r="X70" i="18"/>
  <c r="Y83" i="18"/>
  <c r="X83" i="18"/>
  <c r="Y89" i="18"/>
  <c r="X89" i="18"/>
  <c r="W104" i="18"/>
  <c r="Y96" i="18"/>
  <c r="X96" i="18"/>
  <c r="Y102" i="18"/>
  <c r="X102" i="18"/>
  <c r="X113" i="18"/>
  <c r="Y113" i="18"/>
  <c r="Y137" i="18"/>
  <c r="X137" i="18"/>
  <c r="W118" i="18"/>
  <c r="Y110" i="18"/>
  <c r="X110" i="18"/>
  <c r="Y116" i="18"/>
  <c r="X116" i="18"/>
  <c r="Y123" i="18"/>
  <c r="X123" i="18"/>
  <c r="Y129" i="18"/>
  <c r="X129" i="18"/>
  <c r="Y136" i="18"/>
  <c r="X136" i="18"/>
  <c r="Y142" i="18"/>
  <c r="X142" i="18"/>
  <c r="Y149" i="18"/>
  <c r="X149" i="18"/>
  <c r="W148" i="18"/>
  <c r="Y155" i="18"/>
  <c r="X155" i="18"/>
  <c r="X109" i="18"/>
  <c r="Y109" i="18"/>
  <c r="X115" i="18"/>
  <c r="Y115" i="18"/>
  <c r="Y122" i="18"/>
  <c r="X122" i="18"/>
  <c r="Y128" i="18"/>
  <c r="X128" i="18"/>
  <c r="Y135" i="18"/>
  <c r="X135" i="18"/>
  <c r="W134" i="18"/>
  <c r="Y141" i="18"/>
  <c r="X141" i="18"/>
  <c r="Y154" i="18"/>
  <c r="X154" i="18"/>
  <c r="Y114" i="18"/>
  <c r="X114" i="18"/>
  <c r="Y121" i="18"/>
  <c r="X121" i="18"/>
  <c r="W120" i="18"/>
  <c r="Y127" i="18"/>
  <c r="X127" i="18"/>
  <c r="Y140" i="18"/>
  <c r="X140" i="18"/>
  <c r="Y153" i="18"/>
  <c r="X153" i="18"/>
  <c r="Y159" i="18"/>
  <c r="X159" i="18"/>
  <c r="X126" i="18"/>
  <c r="Y126" i="18"/>
  <c r="X139" i="18"/>
  <c r="Y139" i="18"/>
  <c r="X145" i="18"/>
  <c r="Y145" i="18"/>
  <c r="X152" i="18"/>
  <c r="W160" i="18"/>
  <c r="Y152" i="18"/>
  <c r="X158" i="18"/>
  <c r="Y158" i="18"/>
  <c r="Y112" i="18"/>
  <c r="X112" i="18"/>
  <c r="Y125" i="18"/>
  <c r="X125" i="18"/>
  <c r="Y131" i="18"/>
  <c r="X131" i="18"/>
  <c r="W146" i="18"/>
  <c r="Y138" i="18"/>
  <c r="X138" i="18"/>
  <c r="Y144" i="18"/>
  <c r="X144" i="18"/>
  <c r="Y151" i="18"/>
  <c r="X151" i="18"/>
  <c r="Y157" i="18"/>
  <c r="X157" i="18"/>
  <c r="Y56" i="18"/>
  <c r="X56" i="18"/>
  <c r="Y17" i="18"/>
  <c r="X17" i="18"/>
  <c r="U19" i="17"/>
  <c r="V19" i="17"/>
  <c r="U18" i="17"/>
  <c r="V18" i="17"/>
  <c r="U17" i="17"/>
  <c r="V17" i="17"/>
  <c r="U16" i="17"/>
  <c r="V16" i="17"/>
  <c r="U15" i="17"/>
  <c r="V15" i="17"/>
  <c r="U14" i="17"/>
  <c r="V14" i="17"/>
  <c r="T21" i="17"/>
  <c r="W13" i="17"/>
  <c r="U13" i="17"/>
  <c r="V13" i="17"/>
  <c r="W12" i="17"/>
  <c r="U12" i="17"/>
  <c r="V12" i="17"/>
  <c r="W11" i="17"/>
  <c r="U11" i="17"/>
  <c r="V11" i="17"/>
  <c r="W10" i="17"/>
  <c r="U10" i="17"/>
  <c r="T9" i="17"/>
  <c r="W20" i="17" s="1"/>
  <c r="V10" i="17"/>
  <c r="Y117" i="18"/>
  <c r="X117" i="18"/>
  <c r="Y101" i="18"/>
  <c r="X101" i="18"/>
  <c r="M151" i="15"/>
  <c r="L151" i="15"/>
  <c r="K151" i="15"/>
  <c r="J151" i="15"/>
  <c r="I151" i="15"/>
  <c r="M144" i="15"/>
  <c r="L144" i="15"/>
  <c r="K144" i="15"/>
  <c r="J144" i="15"/>
  <c r="I144" i="15"/>
  <c r="M138" i="15"/>
  <c r="L138" i="15"/>
  <c r="K138" i="15"/>
  <c r="J138" i="15"/>
  <c r="I138" i="15"/>
  <c r="M131" i="15"/>
  <c r="L131" i="15"/>
  <c r="K131" i="15"/>
  <c r="J131" i="15"/>
  <c r="I131" i="15"/>
  <c r="M125" i="15"/>
  <c r="H133" i="15"/>
  <c r="L125" i="15"/>
  <c r="K125" i="15"/>
  <c r="J125" i="15"/>
  <c r="I125" i="15"/>
  <c r="M118" i="15"/>
  <c r="L118" i="15"/>
  <c r="K118" i="15"/>
  <c r="J118" i="15"/>
  <c r="I118" i="15"/>
  <c r="M112" i="15"/>
  <c r="L112" i="15"/>
  <c r="K112" i="15"/>
  <c r="J112" i="15"/>
  <c r="I112" i="15"/>
  <c r="M99" i="15"/>
  <c r="L99" i="15"/>
  <c r="K99" i="15"/>
  <c r="J99" i="15"/>
  <c r="I99" i="15"/>
  <c r="M93" i="15"/>
  <c r="L93" i="15"/>
  <c r="K93" i="15"/>
  <c r="J93" i="15"/>
  <c r="I93" i="15"/>
  <c r="M86" i="15"/>
  <c r="L86" i="15"/>
  <c r="K86" i="15"/>
  <c r="J86" i="15"/>
  <c r="I86" i="15"/>
  <c r="M80" i="15"/>
  <c r="L80" i="15"/>
  <c r="K80" i="15"/>
  <c r="J80" i="15"/>
  <c r="I80" i="15"/>
  <c r="M73" i="15"/>
  <c r="L73" i="15"/>
  <c r="K73" i="15"/>
  <c r="J73" i="15"/>
  <c r="I73" i="15"/>
  <c r="M67" i="15"/>
  <c r="L67" i="15"/>
  <c r="K67" i="15"/>
  <c r="J67" i="15"/>
  <c r="I67" i="15"/>
  <c r="M60" i="15"/>
  <c r="L60" i="15"/>
  <c r="K60" i="15"/>
  <c r="J60" i="15"/>
  <c r="I60" i="15"/>
  <c r="M54" i="15"/>
  <c r="L54" i="15"/>
  <c r="K54" i="15"/>
  <c r="J54" i="15"/>
  <c r="I54" i="15"/>
  <c r="M47" i="15"/>
  <c r="L47" i="15"/>
  <c r="K47" i="15"/>
  <c r="J47" i="15"/>
  <c r="I47" i="15"/>
  <c r="M41" i="15"/>
  <c r="H49" i="15"/>
  <c r="L41" i="15"/>
  <c r="K41" i="15"/>
  <c r="J41" i="15"/>
  <c r="I41" i="15"/>
  <c r="M34" i="15"/>
  <c r="L34" i="15"/>
  <c r="K34" i="15"/>
  <c r="J34" i="15"/>
  <c r="I34" i="15"/>
  <c r="M28" i="15"/>
  <c r="L28" i="15"/>
  <c r="K28" i="15"/>
  <c r="J28" i="15"/>
  <c r="I28" i="15"/>
  <c r="Y17" i="15"/>
  <c r="X17" i="15"/>
  <c r="W17" i="15"/>
  <c r="Y14" i="15"/>
  <c r="X14" i="15"/>
  <c r="W14" i="15"/>
  <c r="Y11" i="15"/>
  <c r="X11" i="15"/>
  <c r="W11" i="15"/>
  <c r="T19" i="14"/>
  <c r="S19" i="14"/>
  <c r="T17" i="14"/>
  <c r="S17" i="14"/>
  <c r="R23" i="14"/>
  <c r="T15" i="14"/>
  <c r="S15" i="14"/>
  <c r="T13" i="14"/>
  <c r="S13" i="14"/>
  <c r="T11" i="14"/>
  <c r="S11" i="14"/>
  <c r="I158" i="15"/>
  <c r="M158" i="15"/>
  <c r="L158" i="15"/>
  <c r="K158" i="15"/>
  <c r="J158" i="15"/>
  <c r="I152" i="15"/>
  <c r="M152" i="15"/>
  <c r="L152" i="15"/>
  <c r="K152" i="15"/>
  <c r="J152" i="15"/>
  <c r="I145" i="15"/>
  <c r="M145" i="15"/>
  <c r="L145" i="15"/>
  <c r="K145" i="15"/>
  <c r="J145" i="15"/>
  <c r="I139" i="15"/>
  <c r="M139" i="15"/>
  <c r="H147" i="15"/>
  <c r="L139" i="15"/>
  <c r="K139" i="15"/>
  <c r="J139" i="15"/>
  <c r="I132" i="15"/>
  <c r="M132" i="15"/>
  <c r="L132" i="15"/>
  <c r="K132" i="15"/>
  <c r="J132" i="15"/>
  <c r="I126" i="15"/>
  <c r="M126" i="15"/>
  <c r="L126" i="15"/>
  <c r="K126" i="15"/>
  <c r="J126" i="15"/>
  <c r="I113" i="15"/>
  <c r="M113" i="15"/>
  <c r="L113" i="15"/>
  <c r="K113" i="15"/>
  <c r="J113" i="15"/>
  <c r="I107" i="15"/>
  <c r="M107" i="15"/>
  <c r="L107" i="15"/>
  <c r="K107" i="15"/>
  <c r="J107" i="15"/>
  <c r="I100" i="15"/>
  <c r="M100" i="15"/>
  <c r="L100" i="15"/>
  <c r="K100" i="15"/>
  <c r="J100" i="15"/>
  <c r="I94" i="15"/>
  <c r="M94" i="15"/>
  <c r="L94" i="15"/>
  <c r="K94" i="15"/>
  <c r="J94" i="15"/>
  <c r="I87" i="15"/>
  <c r="M87" i="15"/>
  <c r="L87" i="15"/>
  <c r="K87" i="15"/>
  <c r="J87" i="15"/>
  <c r="I81" i="15"/>
  <c r="M81" i="15"/>
  <c r="L81" i="15"/>
  <c r="K81" i="15"/>
  <c r="J81" i="15"/>
  <c r="I74" i="15"/>
  <c r="M74" i="15"/>
  <c r="L74" i="15"/>
  <c r="K74" i="15"/>
  <c r="J74" i="15"/>
  <c r="I68" i="15"/>
  <c r="M68" i="15"/>
  <c r="L68" i="15"/>
  <c r="K68" i="15"/>
  <c r="J68" i="15"/>
  <c r="I61" i="15"/>
  <c r="M61" i="15"/>
  <c r="L61" i="15"/>
  <c r="K61" i="15"/>
  <c r="J61" i="15"/>
  <c r="I55" i="15"/>
  <c r="M55" i="15"/>
  <c r="H63" i="15"/>
  <c r="L55" i="15"/>
  <c r="K55" i="15"/>
  <c r="J55" i="15"/>
  <c r="I48" i="15"/>
  <c r="M48" i="15"/>
  <c r="L48" i="15"/>
  <c r="K48" i="15"/>
  <c r="J48" i="15"/>
  <c r="I42" i="15"/>
  <c r="M42" i="15"/>
  <c r="L42" i="15"/>
  <c r="K42" i="15"/>
  <c r="J42" i="15"/>
  <c r="I29" i="15"/>
  <c r="M29" i="15"/>
  <c r="L29" i="15"/>
  <c r="K29" i="15"/>
  <c r="J29" i="15"/>
  <c r="I23" i="15"/>
  <c r="M23" i="15"/>
  <c r="L23" i="15"/>
  <c r="K23" i="15"/>
  <c r="J23" i="15"/>
  <c r="I19" i="15"/>
  <c r="M19" i="15"/>
  <c r="L19" i="15"/>
  <c r="K19" i="15"/>
  <c r="J19" i="15"/>
  <c r="I16" i="15"/>
  <c r="M16" i="15"/>
  <c r="L16" i="15"/>
  <c r="K16" i="15"/>
  <c r="J16" i="15"/>
  <c r="I13" i="15"/>
  <c r="M13" i="15"/>
  <c r="H21" i="15"/>
  <c r="L13" i="15"/>
  <c r="K13" i="15"/>
  <c r="J13" i="15"/>
  <c r="I10" i="15"/>
  <c r="M10" i="15"/>
  <c r="L10" i="15"/>
  <c r="K10" i="15"/>
  <c r="J10" i="15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H21" i="16"/>
  <c r="K13" i="16"/>
  <c r="J12" i="16"/>
  <c r="I12" i="16"/>
  <c r="J11" i="16"/>
  <c r="I11" i="16"/>
  <c r="K11" i="16"/>
  <c r="J10" i="16"/>
  <c r="I10" i="16"/>
  <c r="H9" i="16"/>
  <c r="K20" i="16" s="1"/>
  <c r="K10" i="16"/>
  <c r="J159" i="15"/>
  <c r="I159" i="15"/>
  <c r="M159" i="15"/>
  <c r="L159" i="15"/>
  <c r="K159" i="15"/>
  <c r="J153" i="15"/>
  <c r="I153" i="15"/>
  <c r="M153" i="15"/>
  <c r="H161" i="15"/>
  <c r="L153" i="15"/>
  <c r="K153" i="15"/>
  <c r="J146" i="15"/>
  <c r="I146" i="15"/>
  <c r="M146" i="15"/>
  <c r="L146" i="15"/>
  <c r="K146" i="15"/>
  <c r="J140" i="15"/>
  <c r="I140" i="15"/>
  <c r="M140" i="15"/>
  <c r="L140" i="15"/>
  <c r="K140" i="15"/>
  <c r="J127" i="15"/>
  <c r="I127" i="15"/>
  <c r="M127" i="15"/>
  <c r="L127" i="15"/>
  <c r="K127" i="15"/>
  <c r="J121" i="15"/>
  <c r="I121" i="15"/>
  <c r="M121" i="15"/>
  <c r="L121" i="15"/>
  <c r="K121" i="15"/>
  <c r="J114" i="15"/>
  <c r="I114" i="15"/>
  <c r="M114" i="15"/>
  <c r="L114" i="15"/>
  <c r="K114" i="15"/>
  <c r="J108" i="15"/>
  <c r="I108" i="15"/>
  <c r="M108" i="15"/>
  <c r="L108" i="15"/>
  <c r="K108" i="15"/>
  <c r="J101" i="15"/>
  <c r="I101" i="15"/>
  <c r="M101" i="15"/>
  <c r="L101" i="15"/>
  <c r="K101" i="15"/>
  <c r="J95" i="15"/>
  <c r="I95" i="15"/>
  <c r="M95" i="15"/>
  <c r="L95" i="15"/>
  <c r="K95" i="15"/>
  <c r="J88" i="15"/>
  <c r="I88" i="15"/>
  <c r="M88" i="15"/>
  <c r="L88" i="15"/>
  <c r="K88" i="15"/>
  <c r="J82" i="15"/>
  <c r="I82" i="15"/>
  <c r="M82" i="15"/>
  <c r="L82" i="15"/>
  <c r="K82" i="15"/>
  <c r="J75" i="15"/>
  <c r="I75" i="15"/>
  <c r="M75" i="15"/>
  <c r="L75" i="15"/>
  <c r="K75" i="15"/>
  <c r="J69" i="15"/>
  <c r="I69" i="15"/>
  <c r="M69" i="15"/>
  <c r="H77" i="15"/>
  <c r="L69" i="15"/>
  <c r="K69" i="15"/>
  <c r="J62" i="15"/>
  <c r="I62" i="15"/>
  <c r="M62" i="15"/>
  <c r="L62" i="15"/>
  <c r="K62" i="15"/>
  <c r="J56" i="15"/>
  <c r="I56" i="15"/>
  <c r="M56" i="15"/>
  <c r="L56" i="15"/>
  <c r="K56" i="15"/>
  <c r="J43" i="15"/>
  <c r="I43" i="15"/>
  <c r="M43" i="15"/>
  <c r="L43" i="15"/>
  <c r="K43" i="15"/>
  <c r="J37" i="15"/>
  <c r="I37" i="15"/>
  <c r="M37" i="15"/>
  <c r="L37" i="15"/>
  <c r="K37" i="15"/>
  <c r="J30" i="15"/>
  <c r="I30" i="15"/>
  <c r="M30" i="15"/>
  <c r="L30" i="15"/>
  <c r="K30" i="15"/>
  <c r="J24" i="15"/>
  <c r="I24" i="15"/>
  <c r="M24" i="15"/>
  <c r="L24" i="15"/>
  <c r="K24" i="15"/>
  <c r="X19" i="15"/>
  <c r="W19" i="15"/>
  <c r="Y19" i="15"/>
  <c r="X16" i="15"/>
  <c r="W16" i="15"/>
  <c r="Y16" i="15"/>
  <c r="X13" i="15"/>
  <c r="W13" i="15"/>
  <c r="V21" i="15"/>
  <c r="Y13" i="15"/>
  <c r="X10" i="15"/>
  <c r="W10" i="15"/>
  <c r="Y10" i="15"/>
  <c r="K25" i="16"/>
  <c r="I25" i="16"/>
  <c r="J25" i="16"/>
  <c r="K27" i="16"/>
  <c r="H35" i="16"/>
  <c r="J27" i="16"/>
  <c r="I27" i="16"/>
  <c r="K29" i="16"/>
  <c r="I29" i="16"/>
  <c r="J29" i="16"/>
  <c r="K31" i="16"/>
  <c r="I31" i="16"/>
  <c r="J31" i="16"/>
  <c r="K33" i="16"/>
  <c r="I33" i="16"/>
  <c r="J33" i="16"/>
  <c r="K38" i="16"/>
  <c r="H37" i="16"/>
  <c r="I38" i="16"/>
  <c r="J38" i="16"/>
  <c r="K40" i="16"/>
  <c r="I40" i="16"/>
  <c r="J40" i="16"/>
  <c r="K42" i="16"/>
  <c r="I42" i="16"/>
  <c r="J42" i="16"/>
  <c r="K44" i="16"/>
  <c r="I44" i="16"/>
  <c r="J44" i="16"/>
  <c r="K46" i="16"/>
  <c r="I46" i="16"/>
  <c r="J46" i="16"/>
  <c r="K48" i="16"/>
  <c r="I48" i="16"/>
  <c r="J48" i="16"/>
  <c r="K53" i="16"/>
  <c r="I53" i="16"/>
  <c r="J53" i="16"/>
  <c r="K55" i="16"/>
  <c r="I55" i="16"/>
  <c r="H63" i="16"/>
  <c r="J55" i="16"/>
  <c r="K57" i="16"/>
  <c r="I57" i="16"/>
  <c r="J57" i="16"/>
  <c r="K59" i="16"/>
  <c r="I59" i="16"/>
  <c r="J59" i="16"/>
  <c r="K61" i="16"/>
  <c r="I61" i="16"/>
  <c r="J61" i="16"/>
  <c r="K66" i="16"/>
  <c r="H65" i="16"/>
  <c r="I66" i="16"/>
  <c r="J66" i="16"/>
  <c r="K68" i="16"/>
  <c r="I68" i="16"/>
  <c r="J68" i="16"/>
  <c r="K70" i="16"/>
  <c r="I70" i="16"/>
  <c r="J70" i="16"/>
  <c r="K72" i="16"/>
  <c r="I72" i="16"/>
  <c r="J72" i="16"/>
  <c r="K74" i="16"/>
  <c r="I74" i="16"/>
  <c r="J74" i="16"/>
  <c r="K76" i="16"/>
  <c r="I76" i="16"/>
  <c r="J76" i="16"/>
  <c r="K81" i="16"/>
  <c r="I81" i="16"/>
  <c r="J81" i="16"/>
  <c r="K83" i="16"/>
  <c r="I83" i="16"/>
  <c r="H91" i="16"/>
  <c r="J83" i="16"/>
  <c r="K85" i="16"/>
  <c r="I85" i="16"/>
  <c r="J85" i="16"/>
  <c r="K87" i="16"/>
  <c r="I87" i="16"/>
  <c r="J87" i="16"/>
  <c r="K89" i="16"/>
  <c r="I89" i="16"/>
  <c r="J89" i="16"/>
  <c r="K94" i="16"/>
  <c r="H93" i="16"/>
  <c r="I94" i="16"/>
  <c r="J94" i="16"/>
  <c r="K96" i="16"/>
  <c r="I96" i="16"/>
  <c r="J96" i="16"/>
  <c r="K98" i="16"/>
  <c r="I98" i="16"/>
  <c r="J98" i="16"/>
  <c r="K100" i="16"/>
  <c r="I100" i="16"/>
  <c r="J100" i="16"/>
  <c r="K102" i="16"/>
  <c r="I102" i="16"/>
  <c r="J102" i="16"/>
  <c r="K104" i="16"/>
  <c r="I104" i="16"/>
  <c r="J104" i="16"/>
  <c r="K109" i="16"/>
  <c r="I109" i="16"/>
  <c r="J109" i="16"/>
  <c r="K111" i="16"/>
  <c r="I111" i="16"/>
  <c r="H119" i="16"/>
  <c r="J111" i="16"/>
  <c r="K113" i="16"/>
  <c r="I113" i="16"/>
  <c r="J113" i="16"/>
  <c r="K115" i="16"/>
  <c r="I115" i="16"/>
  <c r="J115" i="16"/>
  <c r="K117" i="16"/>
  <c r="I117" i="16"/>
  <c r="J117" i="16"/>
  <c r="K122" i="16"/>
  <c r="H121" i="16"/>
  <c r="I122" i="16"/>
  <c r="J122" i="16"/>
  <c r="K124" i="16"/>
  <c r="I124" i="16"/>
  <c r="J124" i="16"/>
  <c r="K126" i="16"/>
  <c r="I126" i="16"/>
  <c r="J126" i="16"/>
  <c r="K128" i="16"/>
  <c r="I128" i="16"/>
  <c r="J128" i="16"/>
  <c r="K130" i="16"/>
  <c r="I130" i="16"/>
  <c r="J130" i="16"/>
  <c r="K132" i="16"/>
  <c r="I132" i="16"/>
  <c r="J132" i="16"/>
  <c r="K137" i="16"/>
  <c r="I137" i="16"/>
  <c r="J137" i="16"/>
  <c r="K139" i="16"/>
  <c r="I139" i="16"/>
  <c r="H147" i="16"/>
  <c r="J139" i="16"/>
  <c r="K141" i="16"/>
  <c r="I141" i="16"/>
  <c r="J141" i="16"/>
  <c r="K143" i="16"/>
  <c r="I143" i="16"/>
  <c r="J143" i="16"/>
  <c r="K145" i="16"/>
  <c r="I145" i="16"/>
  <c r="J145" i="16"/>
  <c r="K150" i="16"/>
  <c r="H149" i="16"/>
  <c r="I150" i="16"/>
  <c r="J150" i="16"/>
  <c r="K152" i="16"/>
  <c r="I152" i="16"/>
  <c r="J152" i="16"/>
  <c r="K154" i="16"/>
  <c r="I154" i="16"/>
  <c r="J154" i="16"/>
  <c r="K156" i="16"/>
  <c r="I156" i="16"/>
  <c r="J156" i="16"/>
  <c r="K158" i="16"/>
  <c r="I158" i="16"/>
  <c r="J158" i="16"/>
  <c r="K160" i="16"/>
  <c r="I160" i="16"/>
  <c r="J160" i="16"/>
  <c r="I24" i="16"/>
  <c r="K24" i="16"/>
  <c r="H23" i="16"/>
  <c r="J24" i="16"/>
  <c r="I26" i="16"/>
  <c r="K26" i="16"/>
  <c r="J26" i="16"/>
  <c r="I28" i="16"/>
  <c r="K28" i="16"/>
  <c r="J28" i="16"/>
  <c r="I30" i="16"/>
  <c r="K30" i="16"/>
  <c r="J30" i="16"/>
  <c r="I32" i="16"/>
  <c r="K32" i="16"/>
  <c r="J32" i="16"/>
  <c r="I34" i="16"/>
  <c r="K34" i="16"/>
  <c r="J34" i="16"/>
  <c r="I39" i="16"/>
  <c r="K39" i="16"/>
  <c r="J39" i="16"/>
  <c r="I41" i="16"/>
  <c r="H49" i="16"/>
  <c r="K41" i="16"/>
  <c r="J41" i="16"/>
  <c r="I43" i="16"/>
  <c r="K43" i="16"/>
  <c r="J43" i="16"/>
  <c r="I45" i="16"/>
  <c r="K45" i="16"/>
  <c r="J45" i="16"/>
  <c r="I47" i="16"/>
  <c r="K47" i="16"/>
  <c r="J47" i="16"/>
  <c r="I52" i="16"/>
  <c r="K52" i="16"/>
  <c r="H51" i="16"/>
  <c r="J52" i="16"/>
  <c r="I54" i="16"/>
  <c r="K54" i="16"/>
  <c r="J54" i="16"/>
  <c r="I56" i="16"/>
  <c r="K56" i="16"/>
  <c r="J56" i="16"/>
  <c r="I58" i="16"/>
  <c r="K58" i="16"/>
  <c r="J58" i="16"/>
  <c r="I60" i="16"/>
  <c r="K60" i="16"/>
  <c r="J60" i="16"/>
  <c r="I62" i="16"/>
  <c r="K62" i="16"/>
  <c r="J62" i="16"/>
  <c r="I67" i="16"/>
  <c r="K67" i="16"/>
  <c r="J67" i="16"/>
  <c r="I69" i="16"/>
  <c r="H77" i="16"/>
  <c r="K69" i="16"/>
  <c r="J69" i="16"/>
  <c r="I71" i="16"/>
  <c r="K71" i="16"/>
  <c r="J71" i="16"/>
  <c r="I73" i="16"/>
  <c r="K73" i="16"/>
  <c r="J73" i="16"/>
  <c r="I75" i="16"/>
  <c r="K75" i="16"/>
  <c r="J75" i="16"/>
  <c r="I80" i="16"/>
  <c r="K80" i="16"/>
  <c r="H79" i="16"/>
  <c r="J80" i="16"/>
  <c r="I82" i="16"/>
  <c r="K82" i="16"/>
  <c r="J82" i="16"/>
  <c r="I84" i="16"/>
  <c r="K84" i="16"/>
  <c r="J84" i="16"/>
  <c r="I86" i="16"/>
  <c r="K86" i="16"/>
  <c r="J86" i="16"/>
  <c r="I88" i="16"/>
  <c r="K88" i="16"/>
  <c r="J88" i="16"/>
  <c r="I90" i="16"/>
  <c r="K90" i="16"/>
  <c r="J90" i="16"/>
  <c r="I95" i="16"/>
  <c r="K95" i="16"/>
  <c r="J95" i="16"/>
  <c r="I97" i="16"/>
  <c r="H105" i="16"/>
  <c r="K97" i="16"/>
  <c r="J97" i="16"/>
  <c r="I99" i="16"/>
  <c r="K99" i="16"/>
  <c r="J99" i="16"/>
  <c r="I101" i="16"/>
  <c r="K101" i="16"/>
  <c r="J101" i="16"/>
  <c r="I103" i="16"/>
  <c r="K103" i="16"/>
  <c r="J103" i="16"/>
  <c r="I108" i="16"/>
  <c r="K108" i="16"/>
  <c r="H107" i="16"/>
  <c r="J108" i="16"/>
  <c r="I110" i="16"/>
  <c r="K110" i="16"/>
  <c r="J110" i="16"/>
  <c r="I112" i="16"/>
  <c r="K112" i="16"/>
  <c r="J112" i="16"/>
  <c r="I114" i="16"/>
  <c r="K114" i="16"/>
  <c r="J114" i="16"/>
  <c r="I116" i="16"/>
  <c r="K116" i="16"/>
  <c r="J116" i="16"/>
  <c r="I118" i="16"/>
  <c r="K118" i="16"/>
  <c r="J118" i="16"/>
  <c r="I123" i="16"/>
  <c r="K123" i="16"/>
  <c r="J123" i="16"/>
  <c r="I125" i="16"/>
  <c r="H133" i="16"/>
  <c r="K125" i="16"/>
  <c r="J125" i="16"/>
  <c r="I127" i="16"/>
  <c r="K127" i="16"/>
  <c r="J127" i="16"/>
  <c r="I129" i="16"/>
  <c r="K129" i="16"/>
  <c r="J129" i="16"/>
  <c r="I131" i="16"/>
  <c r="K131" i="16"/>
  <c r="J131" i="16"/>
  <c r="I136" i="16"/>
  <c r="K136" i="16"/>
  <c r="H135" i="16"/>
  <c r="J136" i="16"/>
  <c r="I138" i="16"/>
  <c r="K138" i="16"/>
  <c r="J138" i="16"/>
  <c r="I140" i="16"/>
  <c r="K140" i="16"/>
  <c r="J140" i="16"/>
  <c r="I142" i="16"/>
  <c r="K142" i="16"/>
  <c r="J142" i="16"/>
  <c r="I144" i="16"/>
  <c r="K144" i="16"/>
  <c r="J144" i="16"/>
  <c r="I146" i="16"/>
  <c r="K146" i="16"/>
  <c r="J146" i="16"/>
  <c r="I151" i="16"/>
  <c r="K151" i="16"/>
  <c r="J151" i="16"/>
  <c r="I153" i="16"/>
  <c r="H161" i="16"/>
  <c r="K153" i="16"/>
  <c r="J153" i="16"/>
  <c r="I155" i="16"/>
  <c r="K155" i="16"/>
  <c r="J155" i="16"/>
  <c r="I157" i="16"/>
  <c r="K157" i="16"/>
  <c r="J157" i="16"/>
  <c r="I159" i="16"/>
  <c r="K159" i="16"/>
  <c r="J159" i="16"/>
  <c r="K160" i="15"/>
  <c r="J160" i="15"/>
  <c r="I160" i="15"/>
  <c r="M160" i="15"/>
  <c r="L160" i="15"/>
  <c r="K154" i="15"/>
  <c r="J154" i="15"/>
  <c r="I154" i="15"/>
  <c r="M154" i="15"/>
  <c r="L154" i="15"/>
  <c r="K141" i="15"/>
  <c r="J141" i="15"/>
  <c r="I141" i="15"/>
  <c r="M141" i="15"/>
  <c r="L141" i="15"/>
  <c r="K135" i="15"/>
  <c r="J135" i="15"/>
  <c r="I135" i="15"/>
  <c r="M135" i="15"/>
  <c r="L135" i="15"/>
  <c r="K128" i="15"/>
  <c r="J128" i="15"/>
  <c r="I128" i="15"/>
  <c r="M128" i="15"/>
  <c r="L128" i="15"/>
  <c r="K122" i="15"/>
  <c r="J122" i="15"/>
  <c r="I122" i="15"/>
  <c r="M122" i="15"/>
  <c r="L122" i="15"/>
  <c r="K115" i="15"/>
  <c r="J115" i="15"/>
  <c r="I115" i="15"/>
  <c r="M115" i="15"/>
  <c r="L115" i="15"/>
  <c r="K109" i="15"/>
  <c r="J109" i="15"/>
  <c r="I109" i="15"/>
  <c r="M109" i="15"/>
  <c r="L109" i="15"/>
  <c r="K102" i="15"/>
  <c r="J102" i="15"/>
  <c r="I102" i="15"/>
  <c r="M102" i="15"/>
  <c r="L102" i="15"/>
  <c r="K96" i="15"/>
  <c r="J96" i="15"/>
  <c r="I96" i="15"/>
  <c r="M96" i="15"/>
  <c r="L96" i="15"/>
  <c r="K89" i="15"/>
  <c r="J89" i="15"/>
  <c r="I89" i="15"/>
  <c r="M89" i="15"/>
  <c r="L89" i="15"/>
  <c r="K83" i="15"/>
  <c r="J83" i="15"/>
  <c r="I83" i="15"/>
  <c r="M83" i="15"/>
  <c r="L83" i="15"/>
  <c r="H91" i="15"/>
  <c r="K76" i="15"/>
  <c r="J76" i="15"/>
  <c r="I76" i="15"/>
  <c r="M76" i="15"/>
  <c r="L76" i="15"/>
  <c r="K70" i="15"/>
  <c r="J70" i="15"/>
  <c r="I70" i="15"/>
  <c r="M70" i="15"/>
  <c r="L70" i="15"/>
  <c r="K57" i="15"/>
  <c r="J57" i="15"/>
  <c r="I57" i="15"/>
  <c r="M57" i="15"/>
  <c r="L57" i="15"/>
  <c r="K51" i="15"/>
  <c r="J51" i="15"/>
  <c r="I51" i="15"/>
  <c r="M51" i="15"/>
  <c r="L51" i="15"/>
  <c r="K44" i="15"/>
  <c r="J44" i="15"/>
  <c r="I44" i="15"/>
  <c r="M44" i="15"/>
  <c r="L44" i="15"/>
  <c r="K38" i="15"/>
  <c r="J38" i="15"/>
  <c r="I38" i="15"/>
  <c r="M38" i="15"/>
  <c r="L38" i="15"/>
  <c r="K31" i="15"/>
  <c r="J31" i="15"/>
  <c r="I31" i="15"/>
  <c r="M31" i="15"/>
  <c r="L31" i="15"/>
  <c r="K25" i="15"/>
  <c r="J25" i="15"/>
  <c r="I25" i="15"/>
  <c r="M25" i="15"/>
  <c r="L25" i="15"/>
  <c r="K18" i="15"/>
  <c r="J18" i="15"/>
  <c r="I18" i="15"/>
  <c r="M18" i="15"/>
  <c r="L18" i="15"/>
  <c r="K15" i="15"/>
  <c r="J15" i="15"/>
  <c r="I15" i="15"/>
  <c r="M15" i="15"/>
  <c r="L15" i="15"/>
  <c r="K12" i="15"/>
  <c r="J12" i="15"/>
  <c r="I12" i="15"/>
  <c r="M12" i="15"/>
  <c r="L12" i="15"/>
  <c r="K9" i="15"/>
  <c r="J9" i="15"/>
  <c r="I9" i="15"/>
  <c r="M9" i="15"/>
  <c r="L9" i="15"/>
  <c r="L155" i="15"/>
  <c r="K155" i="15"/>
  <c r="J155" i="15"/>
  <c r="I155" i="15"/>
  <c r="M155" i="15"/>
  <c r="L149" i="15"/>
  <c r="K149" i="15"/>
  <c r="J149" i="15"/>
  <c r="I149" i="15"/>
  <c r="M149" i="15"/>
  <c r="L142" i="15"/>
  <c r="K142" i="15"/>
  <c r="J142" i="15"/>
  <c r="I142" i="15"/>
  <c r="M142" i="15"/>
  <c r="L136" i="15"/>
  <c r="K136" i="15"/>
  <c r="J136" i="15"/>
  <c r="I136" i="15"/>
  <c r="M136" i="15"/>
  <c r="L129" i="15"/>
  <c r="K129" i="15"/>
  <c r="J129" i="15"/>
  <c r="I129" i="15"/>
  <c r="M129" i="15"/>
  <c r="L123" i="15"/>
  <c r="K123" i="15"/>
  <c r="J123" i="15"/>
  <c r="I123" i="15"/>
  <c r="M123" i="15"/>
  <c r="L116" i="15"/>
  <c r="K116" i="15"/>
  <c r="J116" i="15"/>
  <c r="I116" i="15"/>
  <c r="M116" i="15"/>
  <c r="L110" i="15"/>
  <c r="K110" i="15"/>
  <c r="J110" i="15"/>
  <c r="I110" i="15"/>
  <c r="M110" i="15"/>
  <c r="L103" i="15"/>
  <c r="K103" i="15"/>
  <c r="J103" i="15"/>
  <c r="I103" i="15"/>
  <c r="M103" i="15"/>
  <c r="H105" i="15"/>
  <c r="L97" i="15"/>
  <c r="K97" i="15"/>
  <c r="J97" i="15"/>
  <c r="I97" i="15"/>
  <c r="M97" i="15"/>
  <c r="L90" i="15"/>
  <c r="K90" i="15"/>
  <c r="J90" i="15"/>
  <c r="I90" i="15"/>
  <c r="M90" i="15"/>
  <c r="L84" i="15"/>
  <c r="K84" i="15"/>
  <c r="J84" i="15"/>
  <c r="I84" i="15"/>
  <c r="M84" i="15"/>
  <c r="L71" i="15"/>
  <c r="K71" i="15"/>
  <c r="J71" i="15"/>
  <c r="I71" i="15"/>
  <c r="M71" i="15"/>
  <c r="L65" i="15"/>
  <c r="K65" i="15"/>
  <c r="J65" i="15"/>
  <c r="I65" i="15"/>
  <c r="M65" i="15"/>
  <c r="L58" i="15"/>
  <c r="K58" i="15"/>
  <c r="J58" i="15"/>
  <c r="I58" i="15"/>
  <c r="M58" i="15"/>
  <c r="L52" i="15"/>
  <c r="K52" i="15"/>
  <c r="J52" i="15"/>
  <c r="I52" i="15"/>
  <c r="M52" i="15"/>
  <c r="L45" i="15"/>
  <c r="K45" i="15"/>
  <c r="J45" i="15"/>
  <c r="I45" i="15"/>
  <c r="M45" i="15"/>
  <c r="L39" i="15"/>
  <c r="K39" i="15"/>
  <c r="J39" i="15"/>
  <c r="I39" i="15"/>
  <c r="M39" i="15"/>
  <c r="L32" i="15"/>
  <c r="K32" i="15"/>
  <c r="J32" i="15"/>
  <c r="I32" i="15"/>
  <c r="M32" i="15"/>
  <c r="L26" i="15"/>
  <c r="K26" i="15"/>
  <c r="J26" i="15"/>
  <c r="I26" i="15"/>
  <c r="M26" i="15"/>
  <c r="Y18" i="15"/>
  <c r="X18" i="15"/>
  <c r="W18" i="15"/>
  <c r="Y15" i="15"/>
  <c r="X15" i="15"/>
  <c r="W15" i="15"/>
  <c r="Y9" i="15"/>
  <c r="X9" i="15"/>
  <c r="W9" i="15"/>
  <c r="L12" i="12"/>
  <c r="K12" i="12"/>
  <c r="J12" i="12"/>
  <c r="I12" i="12"/>
  <c r="L10" i="12"/>
  <c r="K10" i="12"/>
  <c r="J10" i="12"/>
  <c r="I10" i="12"/>
  <c r="L7" i="12"/>
  <c r="H54" i="12"/>
  <c r="K7" i="12"/>
  <c r="J7" i="12"/>
  <c r="I7" i="12"/>
  <c r="L64" i="8"/>
  <c r="L52" i="8"/>
  <c r="L87" i="8"/>
  <c r="L65" i="8"/>
  <c r="L62" i="8"/>
  <c r="L61" i="8"/>
  <c r="L60" i="8"/>
  <c r="L59" i="8"/>
  <c r="L58" i="8"/>
  <c r="L57" i="8"/>
  <c r="L56" i="8"/>
  <c r="L55" i="8"/>
  <c r="L54" i="8"/>
  <c r="L53" i="8"/>
  <c r="L63" i="8"/>
  <c r="K45" i="6"/>
  <c r="J45" i="6"/>
  <c r="I45" i="6"/>
  <c r="S41" i="6"/>
  <c r="R41" i="6"/>
  <c r="Q41" i="6"/>
  <c r="K39" i="6"/>
  <c r="J39" i="6"/>
  <c r="I39" i="6"/>
  <c r="S35" i="6"/>
  <c r="R35" i="6"/>
  <c r="Q35" i="6"/>
  <c r="K33" i="6"/>
  <c r="J33" i="6"/>
  <c r="I33" i="6"/>
  <c r="S29" i="6"/>
  <c r="R29" i="6"/>
  <c r="Q29" i="6"/>
  <c r="K27" i="6"/>
  <c r="J27" i="6"/>
  <c r="I27" i="6"/>
  <c r="S23" i="6"/>
  <c r="R23" i="6"/>
  <c r="Q23" i="6"/>
  <c r="K21" i="6"/>
  <c r="J21" i="6"/>
  <c r="I21" i="6"/>
  <c r="S17" i="6"/>
  <c r="R17" i="6"/>
  <c r="Q17" i="6"/>
  <c r="S16" i="6"/>
  <c r="R16" i="6"/>
  <c r="Q16" i="6"/>
  <c r="K14" i="6"/>
  <c r="J14" i="6"/>
  <c r="I14" i="6"/>
  <c r="S10" i="6"/>
  <c r="R10" i="6"/>
  <c r="Q10" i="6"/>
  <c r="K8" i="6"/>
  <c r="J8" i="6"/>
  <c r="I8" i="6"/>
  <c r="M13" i="5"/>
  <c r="L13" i="5"/>
  <c r="K13" i="5"/>
  <c r="J13" i="5"/>
  <c r="I13" i="5"/>
  <c r="M11" i="5"/>
  <c r="L11" i="5"/>
  <c r="K11" i="5"/>
  <c r="J11" i="5"/>
  <c r="I11" i="5"/>
  <c r="M9" i="5"/>
  <c r="L9" i="5"/>
  <c r="K9" i="5"/>
  <c r="J9" i="5"/>
  <c r="I9" i="5"/>
  <c r="M7" i="5"/>
  <c r="L7" i="5"/>
  <c r="K7" i="5"/>
  <c r="J7" i="5"/>
  <c r="I7" i="5"/>
  <c r="F196" i="3"/>
  <c r="H195" i="3"/>
  <c r="F193" i="3"/>
  <c r="H192" i="3"/>
  <c r="F190" i="3"/>
  <c r="H189" i="3"/>
  <c r="F187" i="3"/>
  <c r="H186" i="3"/>
  <c r="U19" i="13"/>
  <c r="W19" i="13"/>
  <c r="V19" i="13"/>
  <c r="U18" i="13"/>
  <c r="W18" i="13"/>
  <c r="V18" i="13"/>
  <c r="U17" i="13"/>
  <c r="W17" i="13"/>
  <c r="V17" i="13"/>
  <c r="U16" i="13"/>
  <c r="W16" i="13"/>
  <c r="V16" i="13"/>
  <c r="U15" i="13"/>
  <c r="W15" i="13"/>
  <c r="V15" i="13"/>
  <c r="U14" i="13"/>
  <c r="W14" i="13"/>
  <c r="V14" i="13"/>
  <c r="U13" i="13"/>
  <c r="W13" i="13"/>
  <c r="V13" i="13"/>
  <c r="U12" i="13"/>
  <c r="T20" i="13"/>
  <c r="W12" i="13"/>
  <c r="V12" i="13"/>
  <c r="U11" i="13"/>
  <c r="W11" i="13"/>
  <c r="V11" i="13"/>
  <c r="U10" i="13"/>
  <c r="W10" i="13"/>
  <c r="V10" i="13"/>
  <c r="U9" i="13"/>
  <c r="W9" i="13"/>
  <c r="V9" i="13"/>
  <c r="U8" i="13"/>
  <c r="W8" i="13"/>
  <c r="V8" i="13"/>
  <c r="S56" i="12"/>
  <c r="V56" i="12"/>
  <c r="T56" i="12"/>
  <c r="S53" i="12"/>
  <c r="V53" i="12"/>
  <c r="T53" i="12"/>
  <c r="I52" i="12"/>
  <c r="L52" i="12"/>
  <c r="K52" i="12"/>
  <c r="J52" i="12"/>
  <c r="S50" i="12"/>
  <c r="V50" i="12"/>
  <c r="T50" i="12"/>
  <c r="I49" i="12"/>
  <c r="L49" i="12"/>
  <c r="K49" i="12"/>
  <c r="J49" i="12"/>
  <c r="S47" i="12"/>
  <c r="V47" i="12"/>
  <c r="T47" i="12"/>
  <c r="I46" i="12"/>
  <c r="L46" i="12"/>
  <c r="K46" i="12"/>
  <c r="J46" i="12"/>
  <c r="S44" i="12"/>
  <c r="V44" i="12"/>
  <c r="T44" i="12"/>
  <c r="I43" i="12"/>
  <c r="L43" i="12"/>
  <c r="K43" i="12"/>
  <c r="J43" i="12"/>
  <c r="S41" i="12"/>
  <c r="V41" i="12"/>
  <c r="T41" i="12"/>
  <c r="I40" i="12"/>
  <c r="L40" i="12"/>
  <c r="K40" i="12"/>
  <c r="J40" i="12"/>
  <c r="S38" i="12"/>
  <c r="V38" i="12"/>
  <c r="T38" i="12"/>
  <c r="I37" i="12"/>
  <c r="L37" i="12"/>
  <c r="K37" i="12"/>
  <c r="J37" i="12"/>
  <c r="S35" i="12"/>
  <c r="V35" i="12"/>
  <c r="T35" i="12"/>
  <c r="I34" i="12"/>
  <c r="L34" i="12"/>
  <c r="K34" i="12"/>
  <c r="J34" i="12"/>
  <c r="S32" i="12"/>
  <c r="V32" i="12"/>
  <c r="T32" i="12"/>
  <c r="I31" i="12"/>
  <c r="L31" i="12"/>
  <c r="K31" i="12"/>
  <c r="J31" i="12"/>
  <c r="S29" i="12"/>
  <c r="V29" i="12"/>
  <c r="T29" i="12"/>
  <c r="I28" i="12"/>
  <c r="L28" i="12"/>
  <c r="K28" i="12"/>
  <c r="J28" i="12"/>
  <c r="S26" i="12"/>
  <c r="V26" i="12"/>
  <c r="T26" i="12"/>
  <c r="I25" i="12"/>
  <c r="L25" i="12"/>
  <c r="K25" i="12"/>
  <c r="J25" i="12"/>
  <c r="S23" i="12"/>
  <c r="V23" i="12"/>
  <c r="T23" i="12"/>
  <c r="I22" i="12"/>
  <c r="L22" i="12"/>
  <c r="K22" i="12"/>
  <c r="J22" i="12"/>
  <c r="S20" i="12"/>
  <c r="V20" i="12"/>
  <c r="T20" i="12"/>
  <c r="I19" i="12"/>
  <c r="L19" i="12"/>
  <c r="K19" i="12"/>
  <c r="J19" i="12"/>
  <c r="S17" i="12"/>
  <c r="V17" i="12"/>
  <c r="T17" i="12"/>
  <c r="I16" i="12"/>
  <c r="L16" i="12"/>
  <c r="K16" i="12"/>
  <c r="J16" i="12"/>
  <c r="I52" i="6"/>
  <c r="K52" i="6"/>
  <c r="J52" i="6"/>
  <c r="Q48" i="6"/>
  <c r="S48" i="6"/>
  <c r="R48" i="6"/>
  <c r="I46" i="6"/>
  <c r="K46" i="6"/>
  <c r="J46" i="6"/>
  <c r="Q42" i="6"/>
  <c r="S42" i="6"/>
  <c r="R42" i="6"/>
  <c r="I40" i="6"/>
  <c r="K40" i="6"/>
  <c r="J40" i="6"/>
  <c r="Q36" i="6"/>
  <c r="S36" i="6"/>
  <c r="R36" i="6"/>
  <c r="I34" i="6"/>
  <c r="K34" i="6"/>
  <c r="J34" i="6"/>
  <c r="Q30" i="6"/>
  <c r="S30" i="6"/>
  <c r="R30" i="6"/>
  <c r="I28" i="6"/>
  <c r="K28" i="6"/>
  <c r="J28" i="6"/>
  <c r="Q24" i="6"/>
  <c r="S24" i="6"/>
  <c r="R24" i="6"/>
  <c r="I22" i="6"/>
  <c r="K22" i="6"/>
  <c r="J22" i="6"/>
  <c r="Q18" i="6"/>
  <c r="S18" i="6"/>
  <c r="R18" i="6"/>
  <c r="I15" i="6"/>
  <c r="K15" i="6"/>
  <c r="J15" i="6"/>
  <c r="Q11" i="6"/>
  <c r="S11" i="6"/>
  <c r="R11" i="6"/>
  <c r="I9" i="6"/>
  <c r="K9" i="6"/>
  <c r="J9" i="6"/>
  <c r="J218" i="3"/>
  <c r="L218" i="3"/>
  <c r="K218" i="3"/>
  <c r="J215" i="3"/>
  <c r="L215" i="3"/>
  <c r="K215" i="3"/>
  <c r="J212" i="3"/>
  <c r="L212" i="3"/>
  <c r="K212" i="3"/>
  <c r="J209" i="3"/>
  <c r="L209" i="3"/>
  <c r="K209" i="3"/>
  <c r="E196" i="3"/>
  <c r="J183" i="3"/>
  <c r="L183" i="3"/>
  <c r="K183" i="3"/>
  <c r="I194" i="3"/>
  <c r="E193" i="3"/>
  <c r="J180" i="3"/>
  <c r="I191" i="3"/>
  <c r="L180" i="3"/>
  <c r="K180" i="3"/>
  <c r="E190" i="3"/>
  <c r="J177" i="3"/>
  <c r="L177" i="3"/>
  <c r="I188" i="3"/>
  <c r="K177" i="3"/>
  <c r="E187" i="3"/>
  <c r="J174" i="3"/>
  <c r="L174" i="3"/>
  <c r="K174" i="3"/>
  <c r="J171" i="3"/>
  <c r="L171" i="3"/>
  <c r="K171" i="3"/>
  <c r="J168" i="3"/>
  <c r="L168" i="3"/>
  <c r="K168" i="3"/>
  <c r="J165" i="3"/>
  <c r="L165" i="3"/>
  <c r="K165" i="3"/>
  <c r="J162" i="3"/>
  <c r="L162" i="3"/>
  <c r="K162" i="3"/>
  <c r="J159" i="3"/>
  <c r="L159" i="3"/>
  <c r="K159" i="3"/>
  <c r="J156" i="3"/>
  <c r="L156" i="3"/>
  <c r="K156" i="3"/>
  <c r="T14" i="12"/>
  <c r="S14" i="12"/>
  <c r="V14" i="12"/>
  <c r="T12" i="12"/>
  <c r="S12" i="12"/>
  <c r="V12" i="12"/>
  <c r="T10" i="12"/>
  <c r="S10" i="12"/>
  <c r="V10" i="12"/>
  <c r="J9" i="12"/>
  <c r="I9" i="12"/>
  <c r="L9" i="12"/>
  <c r="H56" i="12"/>
  <c r="K9" i="12"/>
  <c r="T7" i="12"/>
  <c r="S7" i="12"/>
  <c r="V7" i="12"/>
  <c r="J6" i="12"/>
  <c r="I6" i="12"/>
  <c r="L6" i="12"/>
  <c r="K6" i="12"/>
  <c r="H53" i="12"/>
  <c r="J41" i="10"/>
  <c r="J30" i="10"/>
  <c r="J42" i="10"/>
  <c r="G29" i="10"/>
  <c r="J39" i="10"/>
  <c r="J36" i="10"/>
  <c r="J33" i="10"/>
  <c r="J43" i="10"/>
  <c r="J38" i="10"/>
  <c r="J35" i="10"/>
  <c r="J32" i="10"/>
  <c r="J40" i="10"/>
  <c r="J37" i="10"/>
  <c r="J34" i="10"/>
  <c r="J31" i="10"/>
  <c r="L19" i="10"/>
  <c r="L20" i="10"/>
  <c r="L8" i="10"/>
  <c r="I7" i="10"/>
  <c r="L21" i="10"/>
  <c r="L18" i="10"/>
  <c r="L17" i="10"/>
  <c r="L16" i="10"/>
  <c r="L15" i="10"/>
  <c r="L14" i="10"/>
  <c r="L13" i="10"/>
  <c r="L12" i="10"/>
  <c r="L11" i="10"/>
  <c r="L10" i="10"/>
  <c r="L9" i="10"/>
  <c r="R49" i="6"/>
  <c r="Q49" i="6"/>
  <c r="S49" i="6"/>
  <c r="J47" i="6"/>
  <c r="I47" i="6"/>
  <c r="K47" i="6"/>
  <c r="R43" i="6"/>
  <c r="Q43" i="6"/>
  <c r="S43" i="6"/>
  <c r="J41" i="6"/>
  <c r="I41" i="6"/>
  <c r="K41" i="6"/>
  <c r="R37" i="6"/>
  <c r="Q37" i="6"/>
  <c r="S37" i="6"/>
  <c r="J35" i="6"/>
  <c r="I35" i="6"/>
  <c r="K35" i="6"/>
  <c r="R31" i="6"/>
  <c r="Q31" i="6"/>
  <c r="S31" i="6"/>
  <c r="J29" i="6"/>
  <c r="I29" i="6"/>
  <c r="K29" i="6"/>
  <c r="R25" i="6"/>
  <c r="Q25" i="6"/>
  <c r="S25" i="6"/>
  <c r="J23" i="6"/>
  <c r="I23" i="6"/>
  <c r="K23" i="6"/>
  <c r="R19" i="6"/>
  <c r="Q19" i="6"/>
  <c r="S19" i="6"/>
  <c r="J17" i="6"/>
  <c r="I17" i="6"/>
  <c r="K17" i="6"/>
  <c r="J16" i="6"/>
  <c r="I16" i="6"/>
  <c r="K16" i="6"/>
  <c r="R12" i="6"/>
  <c r="Q12" i="6"/>
  <c r="S12" i="6"/>
  <c r="J52" i="5"/>
  <c r="I52" i="5"/>
  <c r="M52" i="5"/>
  <c r="L52" i="5"/>
  <c r="K52" i="5"/>
  <c r="J50" i="5"/>
  <c r="I50" i="5"/>
  <c r="M50" i="5"/>
  <c r="L50" i="5"/>
  <c r="K50" i="5"/>
  <c r="J48" i="5"/>
  <c r="I48" i="5"/>
  <c r="M48" i="5"/>
  <c r="L48" i="5"/>
  <c r="K48" i="5"/>
  <c r="J46" i="5"/>
  <c r="I46" i="5"/>
  <c r="M46" i="5"/>
  <c r="L46" i="5"/>
  <c r="K46" i="5"/>
  <c r="J44" i="5"/>
  <c r="I44" i="5"/>
  <c r="M44" i="5"/>
  <c r="L44" i="5"/>
  <c r="K44" i="5"/>
  <c r="J42" i="5"/>
  <c r="I42" i="5"/>
  <c r="M42" i="5"/>
  <c r="L42" i="5"/>
  <c r="K42" i="5"/>
  <c r="J40" i="5"/>
  <c r="I40" i="5"/>
  <c r="M40" i="5"/>
  <c r="L40" i="5"/>
  <c r="K40" i="5"/>
  <c r="J38" i="5"/>
  <c r="I38" i="5"/>
  <c r="M38" i="5"/>
  <c r="L38" i="5"/>
  <c r="K38" i="5"/>
  <c r="J36" i="5"/>
  <c r="I36" i="5"/>
  <c r="M36" i="5"/>
  <c r="L36" i="5"/>
  <c r="K36" i="5"/>
  <c r="J34" i="5"/>
  <c r="I34" i="5"/>
  <c r="M34" i="5"/>
  <c r="L34" i="5"/>
  <c r="K34" i="5"/>
  <c r="J32" i="5"/>
  <c r="I32" i="5"/>
  <c r="M32" i="5"/>
  <c r="L32" i="5"/>
  <c r="K32" i="5"/>
  <c r="J30" i="5"/>
  <c r="I30" i="5"/>
  <c r="M30" i="5"/>
  <c r="L30" i="5"/>
  <c r="K30" i="5"/>
  <c r="J28" i="5"/>
  <c r="I28" i="5"/>
  <c r="M28" i="5"/>
  <c r="L28" i="5"/>
  <c r="K28" i="5"/>
  <c r="J26" i="5"/>
  <c r="I26" i="5"/>
  <c r="M26" i="5"/>
  <c r="L26" i="5"/>
  <c r="K26" i="5"/>
  <c r="J24" i="5"/>
  <c r="I24" i="5"/>
  <c r="M24" i="5"/>
  <c r="L24" i="5"/>
  <c r="K24" i="5"/>
  <c r="J22" i="5"/>
  <c r="I22" i="5"/>
  <c r="M22" i="5"/>
  <c r="L22" i="5"/>
  <c r="K22" i="5"/>
  <c r="J20" i="5"/>
  <c r="I20" i="5"/>
  <c r="M20" i="5"/>
  <c r="L20" i="5"/>
  <c r="K20" i="5"/>
  <c r="F195" i="3"/>
  <c r="H194" i="3"/>
  <c r="F192" i="3"/>
  <c r="H191" i="3"/>
  <c r="F189" i="3"/>
  <c r="H188" i="3"/>
  <c r="F186" i="3"/>
  <c r="J25" i="17"/>
  <c r="I25" i="17"/>
  <c r="K27" i="17"/>
  <c r="J27" i="17"/>
  <c r="I27" i="17"/>
  <c r="H35" i="17"/>
  <c r="J29" i="17"/>
  <c r="I29" i="17"/>
  <c r="J31" i="17"/>
  <c r="I31" i="17"/>
  <c r="J33" i="17"/>
  <c r="I33" i="17"/>
  <c r="H37" i="17"/>
  <c r="J38" i="17"/>
  <c r="I38" i="17"/>
  <c r="J40" i="17"/>
  <c r="I40" i="17"/>
  <c r="K42" i="17"/>
  <c r="J42" i="17"/>
  <c r="I42" i="17"/>
  <c r="J44" i="17"/>
  <c r="I44" i="17"/>
  <c r="K46" i="17"/>
  <c r="J46" i="17"/>
  <c r="I46" i="17"/>
  <c r="J48" i="17"/>
  <c r="I48" i="17"/>
  <c r="K53" i="17"/>
  <c r="J53" i="17"/>
  <c r="I53" i="17"/>
  <c r="J55" i="17"/>
  <c r="I55" i="17"/>
  <c r="H63" i="17"/>
  <c r="J57" i="17"/>
  <c r="I57" i="17"/>
  <c r="K59" i="17"/>
  <c r="J59" i="17"/>
  <c r="I59" i="17"/>
  <c r="J61" i="17"/>
  <c r="I61" i="17"/>
  <c r="K66" i="17"/>
  <c r="H65" i="17"/>
  <c r="J66" i="17"/>
  <c r="I66" i="17"/>
  <c r="J68" i="17"/>
  <c r="I68" i="17"/>
  <c r="J70" i="17"/>
  <c r="I70" i="17"/>
  <c r="J72" i="17"/>
  <c r="I72" i="17"/>
  <c r="J74" i="17"/>
  <c r="I74" i="17"/>
  <c r="J76" i="17"/>
  <c r="I76" i="17"/>
  <c r="J81" i="17"/>
  <c r="I81" i="17"/>
  <c r="J83" i="17"/>
  <c r="I83" i="17"/>
  <c r="H91" i="17"/>
  <c r="K85" i="17"/>
  <c r="J85" i="17"/>
  <c r="I85" i="17"/>
  <c r="J87" i="17"/>
  <c r="I87" i="17"/>
  <c r="K89" i="17"/>
  <c r="J89" i="17"/>
  <c r="I89" i="17"/>
  <c r="H93" i="17"/>
  <c r="J94" i="17"/>
  <c r="I94" i="17"/>
  <c r="J96" i="17"/>
  <c r="I96" i="17"/>
  <c r="K98" i="17"/>
  <c r="J98" i="17"/>
  <c r="I98" i="17"/>
  <c r="J100" i="17"/>
  <c r="I100" i="17"/>
  <c r="K102" i="17"/>
  <c r="J102" i="17"/>
  <c r="I102" i="17"/>
  <c r="J104" i="17"/>
  <c r="I104" i="17"/>
  <c r="K109" i="17"/>
  <c r="J109" i="17"/>
  <c r="I109" i="17"/>
  <c r="J111" i="17"/>
  <c r="I111" i="17"/>
  <c r="H119" i="17"/>
  <c r="J113" i="17"/>
  <c r="I113" i="17"/>
  <c r="J115" i="17"/>
  <c r="I115" i="17"/>
  <c r="J117" i="17"/>
  <c r="I117" i="17"/>
  <c r="H121" i="17"/>
  <c r="J122" i="17"/>
  <c r="I122" i="17"/>
  <c r="K124" i="17"/>
  <c r="J124" i="17"/>
  <c r="I124" i="17"/>
  <c r="J126" i="17"/>
  <c r="I126" i="17"/>
  <c r="K128" i="17"/>
  <c r="J128" i="17"/>
  <c r="I128" i="17"/>
  <c r="J130" i="17"/>
  <c r="I130" i="17"/>
  <c r="K132" i="17"/>
  <c r="J132" i="17"/>
  <c r="I132" i="17"/>
  <c r="J137" i="17"/>
  <c r="I137" i="17"/>
  <c r="K139" i="17"/>
  <c r="J139" i="17"/>
  <c r="I139" i="17"/>
  <c r="H147" i="17"/>
  <c r="K141" i="17"/>
  <c r="J141" i="17"/>
  <c r="I141" i="17"/>
  <c r="J143" i="17"/>
  <c r="I143" i="17"/>
  <c r="K145" i="17"/>
  <c r="J145" i="17"/>
  <c r="I145" i="17"/>
  <c r="H149" i="17"/>
  <c r="J150" i="17"/>
  <c r="I150" i="17"/>
  <c r="J152" i="17"/>
  <c r="I152" i="17"/>
  <c r="J154" i="17"/>
  <c r="I154" i="17"/>
  <c r="J156" i="17"/>
  <c r="I156" i="17"/>
  <c r="J158" i="17"/>
  <c r="I158" i="17"/>
  <c r="J160" i="17"/>
  <c r="I160" i="17"/>
  <c r="I10" i="17"/>
  <c r="H9" i="17"/>
  <c r="K31" i="17" s="1"/>
  <c r="K10" i="17"/>
  <c r="J10" i="17"/>
  <c r="I11" i="17"/>
  <c r="K11" i="17"/>
  <c r="J11" i="17"/>
  <c r="I12" i="17"/>
  <c r="K12" i="17"/>
  <c r="J12" i="17"/>
  <c r="I13" i="17"/>
  <c r="H21" i="17"/>
  <c r="K13" i="17"/>
  <c r="J13" i="17"/>
  <c r="I14" i="17"/>
  <c r="K14" i="17"/>
  <c r="J14" i="17"/>
  <c r="I15" i="17"/>
  <c r="K15" i="17"/>
  <c r="J15" i="17"/>
  <c r="I16" i="17"/>
  <c r="K16" i="17"/>
  <c r="J16" i="17"/>
  <c r="I17" i="17"/>
  <c r="K17" i="17"/>
  <c r="J17" i="17"/>
  <c r="I18" i="17"/>
  <c r="K18" i="17"/>
  <c r="J18" i="17"/>
  <c r="I19" i="17"/>
  <c r="K19" i="17"/>
  <c r="J19" i="17"/>
  <c r="I20" i="17"/>
  <c r="K20" i="17"/>
  <c r="J20" i="17"/>
  <c r="J24" i="17"/>
  <c r="I24" i="17"/>
  <c r="H23" i="17"/>
  <c r="K24" i="17"/>
  <c r="J26" i="17"/>
  <c r="I26" i="17"/>
  <c r="K26" i="17"/>
  <c r="J28" i="17"/>
  <c r="I28" i="17"/>
  <c r="K28" i="17"/>
  <c r="J30" i="17"/>
  <c r="I30" i="17"/>
  <c r="K30" i="17"/>
  <c r="J32" i="17"/>
  <c r="I32" i="17"/>
  <c r="K32" i="17"/>
  <c r="J34" i="17"/>
  <c r="I34" i="17"/>
  <c r="K34" i="17"/>
  <c r="J39" i="17"/>
  <c r="I39" i="17"/>
  <c r="K39" i="17"/>
  <c r="J41" i="17"/>
  <c r="H49" i="17"/>
  <c r="I41" i="17"/>
  <c r="K41" i="17"/>
  <c r="J43" i="17"/>
  <c r="I43" i="17"/>
  <c r="K43" i="17"/>
  <c r="J45" i="17"/>
  <c r="I45" i="17"/>
  <c r="K45" i="17"/>
  <c r="J47" i="17"/>
  <c r="I47" i="17"/>
  <c r="K47" i="17"/>
  <c r="J52" i="17"/>
  <c r="I52" i="17"/>
  <c r="H51" i="17"/>
  <c r="K52" i="17"/>
  <c r="J54" i="17"/>
  <c r="I54" i="17"/>
  <c r="K54" i="17"/>
  <c r="J56" i="17"/>
  <c r="I56" i="17"/>
  <c r="K56" i="17"/>
  <c r="J58" i="17"/>
  <c r="I58" i="17"/>
  <c r="K58" i="17"/>
  <c r="J60" i="17"/>
  <c r="I60" i="17"/>
  <c r="K60" i="17"/>
  <c r="J62" i="17"/>
  <c r="I62" i="17"/>
  <c r="K62" i="17"/>
  <c r="J67" i="17"/>
  <c r="I67" i="17"/>
  <c r="K67" i="17"/>
  <c r="J69" i="17"/>
  <c r="H77" i="17"/>
  <c r="I69" i="17"/>
  <c r="K69" i="17"/>
  <c r="J71" i="17"/>
  <c r="I71" i="17"/>
  <c r="K71" i="17"/>
  <c r="J73" i="17"/>
  <c r="I73" i="17"/>
  <c r="K73" i="17"/>
  <c r="J75" i="17"/>
  <c r="I75" i="17"/>
  <c r="K75" i="17"/>
  <c r="J80" i="17"/>
  <c r="I80" i="17"/>
  <c r="H79" i="17"/>
  <c r="K80" i="17"/>
  <c r="J82" i="17"/>
  <c r="I82" i="17"/>
  <c r="K82" i="17"/>
  <c r="J84" i="17"/>
  <c r="I84" i="17"/>
  <c r="K84" i="17"/>
  <c r="J86" i="17"/>
  <c r="I86" i="17"/>
  <c r="K86" i="17"/>
  <c r="J88" i="17"/>
  <c r="I88" i="17"/>
  <c r="K88" i="17"/>
  <c r="J90" i="17"/>
  <c r="I90" i="17"/>
  <c r="K90" i="17"/>
  <c r="J95" i="17"/>
  <c r="I95" i="17"/>
  <c r="K95" i="17"/>
  <c r="J97" i="17"/>
  <c r="H105" i="17"/>
  <c r="I97" i="17"/>
  <c r="K97" i="17"/>
  <c r="J99" i="17"/>
  <c r="I99" i="17"/>
  <c r="K99" i="17"/>
  <c r="J101" i="17"/>
  <c r="I101" i="17"/>
  <c r="K101" i="17"/>
  <c r="J103" i="17"/>
  <c r="I103" i="17"/>
  <c r="K103" i="17"/>
  <c r="J108" i="17"/>
  <c r="I108" i="17"/>
  <c r="H107" i="17"/>
  <c r="K108" i="17"/>
  <c r="J110" i="17"/>
  <c r="I110" i="17"/>
  <c r="K110" i="17"/>
  <c r="J112" i="17"/>
  <c r="I112" i="17"/>
  <c r="K112" i="17"/>
  <c r="J114" i="17"/>
  <c r="I114" i="17"/>
  <c r="K114" i="17"/>
  <c r="J116" i="17"/>
  <c r="I116" i="17"/>
  <c r="K116" i="17"/>
  <c r="J118" i="17"/>
  <c r="I118" i="17"/>
  <c r="K118" i="17"/>
  <c r="J123" i="17"/>
  <c r="I123" i="17"/>
  <c r="K123" i="17"/>
  <c r="J125" i="17"/>
  <c r="H133" i="17"/>
  <c r="I125" i="17"/>
  <c r="K125" i="17"/>
  <c r="J127" i="17"/>
  <c r="I127" i="17"/>
  <c r="K127" i="17"/>
  <c r="J129" i="17"/>
  <c r="I129" i="17"/>
  <c r="K129" i="17"/>
  <c r="J131" i="17"/>
  <c r="I131" i="17"/>
  <c r="K131" i="17"/>
  <c r="J136" i="17"/>
  <c r="I136" i="17"/>
  <c r="H135" i="17"/>
  <c r="K136" i="17"/>
  <c r="J138" i="17"/>
  <c r="I138" i="17"/>
  <c r="K138" i="17"/>
  <c r="J140" i="17"/>
  <c r="I140" i="17"/>
  <c r="K140" i="17"/>
  <c r="J142" i="17"/>
  <c r="I142" i="17"/>
  <c r="K142" i="17"/>
  <c r="J144" i="17"/>
  <c r="I144" i="17"/>
  <c r="K144" i="17"/>
  <c r="J146" i="17"/>
  <c r="I146" i="17"/>
  <c r="K146" i="17"/>
  <c r="J151" i="17"/>
  <c r="I151" i="17"/>
  <c r="K151" i="17"/>
  <c r="J153" i="17"/>
  <c r="H161" i="17"/>
  <c r="I153" i="17"/>
  <c r="K153" i="17"/>
  <c r="J155" i="17"/>
  <c r="I155" i="17"/>
  <c r="K155" i="17"/>
  <c r="J157" i="17"/>
  <c r="I157" i="17"/>
  <c r="K157" i="17"/>
  <c r="J159" i="17"/>
  <c r="I159" i="17"/>
  <c r="K159" i="17"/>
  <c r="T55" i="12"/>
  <c r="S55" i="12"/>
  <c r="V55" i="12"/>
  <c r="T52" i="12"/>
  <c r="S52" i="12"/>
  <c r="V52" i="12"/>
  <c r="K51" i="12"/>
  <c r="J51" i="12"/>
  <c r="I51" i="12"/>
  <c r="L51" i="12"/>
  <c r="T49" i="12"/>
  <c r="S49" i="12"/>
  <c r="V49" i="12"/>
  <c r="K48" i="12"/>
  <c r="J48" i="12"/>
  <c r="I48" i="12"/>
  <c r="L48" i="12"/>
  <c r="T46" i="12"/>
  <c r="S46" i="12"/>
  <c r="V46" i="12"/>
  <c r="K45" i="12"/>
  <c r="J45" i="12"/>
  <c r="I45" i="12"/>
  <c r="L45" i="12"/>
  <c r="T43" i="12"/>
  <c r="S43" i="12"/>
  <c r="V43" i="12"/>
  <c r="K42" i="12"/>
  <c r="J42" i="12"/>
  <c r="I42" i="12"/>
  <c r="L42" i="12"/>
  <c r="T40" i="12"/>
  <c r="S40" i="12"/>
  <c r="V40" i="12"/>
  <c r="K39" i="12"/>
  <c r="J39" i="12"/>
  <c r="I39" i="12"/>
  <c r="L39" i="12"/>
  <c r="T37" i="12"/>
  <c r="S37" i="12"/>
  <c r="V37" i="12"/>
  <c r="K36" i="12"/>
  <c r="J36" i="12"/>
  <c r="I36" i="12"/>
  <c r="L36" i="12"/>
  <c r="T34" i="12"/>
  <c r="S34" i="12"/>
  <c r="V34" i="12"/>
  <c r="K33" i="12"/>
  <c r="J33" i="12"/>
  <c r="I33" i="12"/>
  <c r="L33" i="12"/>
  <c r="T31" i="12"/>
  <c r="S31" i="12"/>
  <c r="V31" i="12"/>
  <c r="K30" i="12"/>
  <c r="J30" i="12"/>
  <c r="I30" i="12"/>
  <c r="L30" i="12"/>
  <c r="T28" i="12"/>
  <c r="S28" i="12"/>
  <c r="V28" i="12"/>
  <c r="K27" i="12"/>
  <c r="J27" i="12"/>
  <c r="I27" i="12"/>
  <c r="L27" i="12"/>
  <c r="T25" i="12"/>
  <c r="S25" i="12"/>
  <c r="V25" i="12"/>
  <c r="K24" i="12"/>
  <c r="J24" i="12"/>
  <c r="I24" i="12"/>
  <c r="L24" i="12"/>
  <c r="T22" i="12"/>
  <c r="S22" i="12"/>
  <c r="V22" i="12"/>
  <c r="K21" i="12"/>
  <c r="J21" i="12"/>
  <c r="I21" i="12"/>
  <c r="L21" i="12"/>
  <c r="T19" i="12"/>
  <c r="S19" i="12"/>
  <c r="V19" i="12"/>
  <c r="K18" i="12"/>
  <c r="J18" i="12"/>
  <c r="I18" i="12"/>
  <c r="L18" i="12"/>
  <c r="T16" i="12"/>
  <c r="S16" i="12"/>
  <c r="V16" i="12"/>
  <c r="K15" i="12"/>
  <c r="J15" i="12"/>
  <c r="I15" i="12"/>
  <c r="L15" i="12"/>
  <c r="K13" i="12"/>
  <c r="J13" i="12"/>
  <c r="I13" i="12"/>
  <c r="L13" i="12"/>
  <c r="K11" i="12"/>
  <c r="J11" i="12"/>
  <c r="I11" i="12"/>
  <c r="L11" i="12"/>
  <c r="J283" i="8"/>
  <c r="J263" i="8"/>
  <c r="J260" i="8"/>
  <c r="J259" i="8"/>
  <c r="J258" i="8"/>
  <c r="J257" i="8"/>
  <c r="J256" i="8"/>
  <c r="J255" i="8"/>
  <c r="J254" i="8"/>
  <c r="J253" i="8"/>
  <c r="J252" i="8"/>
  <c r="J251" i="8"/>
  <c r="J240" i="8"/>
  <c r="J217" i="8"/>
  <c r="J197" i="8"/>
  <c r="J194" i="8"/>
  <c r="J193" i="8"/>
  <c r="J192" i="8"/>
  <c r="J191" i="8"/>
  <c r="J190" i="8"/>
  <c r="J189" i="8"/>
  <c r="J188" i="8"/>
  <c r="J187" i="8"/>
  <c r="J186" i="8"/>
  <c r="J185" i="8"/>
  <c r="J174" i="8"/>
  <c r="J151" i="8"/>
  <c r="J131" i="8"/>
  <c r="J128" i="8"/>
  <c r="J127" i="8"/>
  <c r="J126" i="8"/>
  <c r="J125" i="8"/>
  <c r="J124" i="8"/>
  <c r="J123" i="8"/>
  <c r="J122" i="8"/>
  <c r="J121" i="8"/>
  <c r="J120" i="8"/>
  <c r="J119" i="8"/>
  <c r="J108" i="8"/>
  <c r="I73" i="8"/>
  <c r="I271" i="8"/>
  <c r="J272" i="8" s="1"/>
  <c r="I205" i="8"/>
  <c r="J206" i="8" s="1"/>
  <c r="I139" i="8"/>
  <c r="J140" i="8" s="1"/>
  <c r="I51" i="8"/>
  <c r="J284" i="8"/>
  <c r="J261" i="8"/>
  <c r="J241" i="8"/>
  <c r="J238" i="8"/>
  <c r="J237" i="8"/>
  <c r="J236" i="8"/>
  <c r="J235" i="8"/>
  <c r="J234" i="8"/>
  <c r="J233" i="8"/>
  <c r="J232" i="8"/>
  <c r="J231" i="8"/>
  <c r="J230" i="8"/>
  <c r="J229" i="8"/>
  <c r="J218" i="8"/>
  <c r="J195" i="8"/>
  <c r="J175" i="8"/>
  <c r="J172" i="8"/>
  <c r="J171" i="8"/>
  <c r="J170" i="8"/>
  <c r="J169" i="8"/>
  <c r="J168" i="8"/>
  <c r="J167" i="8"/>
  <c r="J166" i="8"/>
  <c r="J165" i="8"/>
  <c r="J164" i="8"/>
  <c r="J163" i="8"/>
  <c r="J152" i="8"/>
  <c r="J129" i="8"/>
  <c r="J109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I249" i="8"/>
  <c r="J250" i="8" s="1"/>
  <c r="I183" i="8"/>
  <c r="J184" i="8" s="1"/>
  <c r="I117" i="8"/>
  <c r="J118" i="8" s="1"/>
  <c r="J8" i="8"/>
  <c r="J285" i="8"/>
  <c r="J282" i="8"/>
  <c r="J281" i="8"/>
  <c r="J280" i="8"/>
  <c r="J279" i="8"/>
  <c r="J278" i="8"/>
  <c r="J277" i="8"/>
  <c r="J276" i="8"/>
  <c r="J275" i="8"/>
  <c r="J274" i="8"/>
  <c r="J273" i="8"/>
  <c r="J262" i="8"/>
  <c r="J239" i="8"/>
  <c r="J219" i="8"/>
  <c r="J216" i="8"/>
  <c r="J215" i="8"/>
  <c r="J214" i="8"/>
  <c r="J213" i="8"/>
  <c r="J212" i="8"/>
  <c r="J211" i="8"/>
  <c r="J210" i="8"/>
  <c r="J209" i="8"/>
  <c r="J208" i="8"/>
  <c r="J207" i="8"/>
  <c r="J196" i="8"/>
  <c r="J173" i="8"/>
  <c r="J153" i="8"/>
  <c r="J150" i="8"/>
  <c r="J149" i="8"/>
  <c r="J148" i="8"/>
  <c r="J147" i="8"/>
  <c r="J146" i="8"/>
  <c r="J145" i="8"/>
  <c r="J144" i="8"/>
  <c r="J143" i="8"/>
  <c r="J142" i="8"/>
  <c r="J141" i="8"/>
  <c r="J130" i="8"/>
  <c r="J107" i="8"/>
  <c r="G7" i="8"/>
  <c r="I227" i="8"/>
  <c r="J228" i="8" s="1"/>
  <c r="I95" i="8"/>
  <c r="J96" i="8" s="1"/>
  <c r="I161" i="8"/>
  <c r="J162" i="8" s="1"/>
  <c r="S50" i="6"/>
  <c r="R50" i="6"/>
  <c r="Q50" i="6"/>
  <c r="K48" i="6"/>
  <c r="J48" i="6"/>
  <c r="I48" i="6"/>
  <c r="S44" i="6"/>
  <c r="R44" i="6"/>
  <c r="Q44" i="6"/>
  <c r="K42" i="6"/>
  <c r="J42" i="6"/>
  <c r="I42" i="6"/>
  <c r="S38" i="6"/>
  <c r="R38" i="6"/>
  <c r="Q38" i="6"/>
  <c r="K36" i="6"/>
  <c r="J36" i="6"/>
  <c r="I36" i="6"/>
  <c r="S32" i="6"/>
  <c r="R32" i="6"/>
  <c r="Q32" i="6"/>
  <c r="K30" i="6"/>
  <c r="J30" i="6"/>
  <c r="I30" i="6"/>
  <c r="S26" i="6"/>
  <c r="R26" i="6"/>
  <c r="Q26" i="6"/>
  <c r="K24" i="6"/>
  <c r="J24" i="6"/>
  <c r="I24" i="6"/>
  <c r="S20" i="6"/>
  <c r="R20" i="6"/>
  <c r="Q20" i="6"/>
  <c r="K18" i="6"/>
  <c r="J18" i="6"/>
  <c r="I18" i="6"/>
  <c r="S13" i="6"/>
  <c r="R13" i="6"/>
  <c r="Q13" i="6"/>
  <c r="K11" i="6"/>
  <c r="J11" i="6"/>
  <c r="I11" i="6"/>
  <c r="S7" i="6"/>
  <c r="R7" i="6"/>
  <c r="Q7" i="6"/>
  <c r="K16" i="5"/>
  <c r="J16" i="5"/>
  <c r="I16" i="5"/>
  <c r="M16" i="5"/>
  <c r="L16" i="5"/>
  <c r="K14" i="5"/>
  <c r="J14" i="5"/>
  <c r="I14" i="5"/>
  <c r="M14" i="5"/>
  <c r="L14" i="5"/>
  <c r="K12" i="5"/>
  <c r="J12" i="5"/>
  <c r="I12" i="5"/>
  <c r="M12" i="5"/>
  <c r="L12" i="5"/>
  <c r="K10" i="5"/>
  <c r="J10" i="5"/>
  <c r="I10" i="5"/>
  <c r="M10" i="5"/>
  <c r="L10" i="5"/>
  <c r="K8" i="5"/>
  <c r="J8" i="5"/>
  <c r="I8" i="5"/>
  <c r="M8" i="5"/>
  <c r="L8" i="5"/>
  <c r="L217" i="3"/>
  <c r="K217" i="3"/>
  <c r="J217" i="3"/>
  <c r="L214" i="3"/>
  <c r="K214" i="3"/>
  <c r="J214" i="3"/>
  <c r="L211" i="3"/>
  <c r="K211" i="3"/>
  <c r="J211" i="3"/>
  <c r="L208" i="3"/>
  <c r="K208" i="3"/>
  <c r="J208" i="3"/>
  <c r="L185" i="3"/>
  <c r="K185" i="3"/>
  <c r="J185" i="3"/>
  <c r="I196" i="3"/>
  <c r="E195" i="3"/>
  <c r="I193" i="3"/>
  <c r="L182" i="3"/>
  <c r="K182" i="3"/>
  <c r="J182" i="3"/>
  <c r="E192" i="3"/>
  <c r="L179" i="3"/>
  <c r="K179" i="3"/>
  <c r="J179" i="3"/>
  <c r="I190" i="3"/>
  <c r="E189" i="3"/>
  <c r="I187" i="3"/>
  <c r="L176" i="3"/>
  <c r="K176" i="3"/>
  <c r="J176" i="3"/>
  <c r="E186" i="3"/>
  <c r="L173" i="3"/>
  <c r="K173" i="3"/>
  <c r="J173" i="3"/>
  <c r="L170" i="3"/>
  <c r="K170" i="3"/>
  <c r="J170" i="3"/>
  <c r="L167" i="3"/>
  <c r="K167" i="3"/>
  <c r="J167" i="3"/>
  <c r="L164" i="3"/>
  <c r="K164" i="3"/>
  <c r="J164" i="3"/>
  <c r="L161" i="3"/>
  <c r="K161" i="3"/>
  <c r="J161" i="3"/>
  <c r="L158" i="3"/>
  <c r="K158" i="3"/>
  <c r="J158" i="3"/>
  <c r="L155" i="3"/>
  <c r="K155" i="3"/>
  <c r="J155" i="3"/>
  <c r="V9" i="12"/>
  <c r="T9" i="12"/>
  <c r="S9" i="12"/>
  <c r="L8" i="12"/>
  <c r="H55" i="12"/>
  <c r="K8" i="12"/>
  <c r="J8" i="12"/>
  <c r="I8" i="12"/>
  <c r="V6" i="12"/>
  <c r="T6" i="12"/>
  <c r="S6" i="12"/>
  <c r="L96" i="10"/>
  <c r="I95" i="10"/>
  <c r="N74" i="8"/>
  <c r="N81" i="8"/>
  <c r="N78" i="8"/>
  <c r="N75" i="8"/>
  <c r="N79" i="8"/>
  <c r="N76" i="8"/>
  <c r="N83" i="8"/>
  <c r="N80" i="8"/>
  <c r="N77" i="8"/>
  <c r="N82" i="8"/>
  <c r="S51" i="6"/>
  <c r="R51" i="6"/>
  <c r="Q51" i="6"/>
  <c r="K49" i="6"/>
  <c r="J49" i="6"/>
  <c r="I49" i="6"/>
  <c r="S45" i="6"/>
  <c r="R45" i="6"/>
  <c r="Q45" i="6"/>
  <c r="K43" i="6"/>
  <c r="J43" i="6"/>
  <c r="I43" i="6"/>
  <c r="S39" i="6"/>
  <c r="R39" i="6"/>
  <c r="Q39" i="6"/>
  <c r="K37" i="6"/>
  <c r="J37" i="6"/>
  <c r="I37" i="6"/>
  <c r="S33" i="6"/>
  <c r="R33" i="6"/>
  <c r="Q33" i="6"/>
  <c r="K31" i="6"/>
  <c r="J31" i="6"/>
  <c r="I31" i="6"/>
  <c r="S27" i="6"/>
  <c r="R27" i="6"/>
  <c r="Q27" i="6"/>
  <c r="K25" i="6"/>
  <c r="J25" i="6"/>
  <c r="I25" i="6"/>
  <c r="S21" i="6"/>
  <c r="R21" i="6"/>
  <c r="Q21" i="6"/>
  <c r="K19" i="6"/>
  <c r="J19" i="6"/>
  <c r="I19" i="6"/>
  <c r="S14" i="6"/>
  <c r="R14" i="6"/>
  <c r="Q14" i="6"/>
  <c r="K12" i="6"/>
  <c r="J12" i="6"/>
  <c r="I12" i="6"/>
  <c r="S8" i="6"/>
  <c r="R8" i="6"/>
  <c r="Q8" i="6"/>
  <c r="H196" i="3"/>
  <c r="F194" i="3"/>
  <c r="H193" i="3"/>
  <c r="F191" i="3"/>
  <c r="H190" i="3"/>
  <c r="F188" i="3"/>
  <c r="H187" i="3"/>
  <c r="K8" i="13"/>
  <c r="J8" i="13"/>
  <c r="I8" i="13"/>
  <c r="K9" i="13"/>
  <c r="J9" i="13"/>
  <c r="I9" i="13"/>
  <c r="K10" i="13"/>
  <c r="J10" i="13"/>
  <c r="I10" i="13"/>
  <c r="K11" i="13"/>
  <c r="J11" i="13"/>
  <c r="I11" i="13"/>
  <c r="K12" i="13"/>
  <c r="J12" i="13"/>
  <c r="I12" i="13"/>
  <c r="H20" i="13"/>
  <c r="K13" i="13"/>
  <c r="J13" i="13"/>
  <c r="I13" i="13"/>
  <c r="K14" i="13"/>
  <c r="J14" i="13"/>
  <c r="I14" i="13"/>
  <c r="K15" i="13"/>
  <c r="J15" i="13"/>
  <c r="I15" i="13"/>
  <c r="K16" i="13"/>
  <c r="J16" i="13"/>
  <c r="I16" i="13"/>
  <c r="K17" i="13"/>
  <c r="J17" i="13"/>
  <c r="I17" i="13"/>
  <c r="K18" i="13"/>
  <c r="J18" i="13"/>
  <c r="I18" i="13"/>
  <c r="K19" i="13"/>
  <c r="J19" i="13"/>
  <c r="I19" i="13"/>
  <c r="K22" i="13"/>
  <c r="J22" i="13"/>
  <c r="I22" i="13"/>
  <c r="K24" i="13"/>
  <c r="J24" i="13"/>
  <c r="I24" i="13"/>
  <c r="K26" i="13"/>
  <c r="J26" i="13"/>
  <c r="I26" i="13"/>
  <c r="H34" i="13"/>
  <c r="K28" i="13"/>
  <c r="J28" i="13"/>
  <c r="I28" i="13"/>
  <c r="K30" i="13"/>
  <c r="J30" i="13"/>
  <c r="I30" i="13"/>
  <c r="K32" i="13"/>
  <c r="J32" i="13"/>
  <c r="I32" i="13"/>
  <c r="K37" i="13"/>
  <c r="J37" i="13"/>
  <c r="I37" i="13"/>
  <c r="K39" i="13"/>
  <c r="J39" i="13"/>
  <c r="I39" i="13"/>
  <c r="K41" i="13"/>
  <c r="J41" i="13"/>
  <c r="I41" i="13"/>
  <c r="K43" i="13"/>
  <c r="J43" i="13"/>
  <c r="I43" i="13"/>
  <c r="K45" i="13"/>
  <c r="J45" i="13"/>
  <c r="I45" i="13"/>
  <c r="K47" i="13"/>
  <c r="J47" i="13"/>
  <c r="I47" i="13"/>
  <c r="K50" i="13"/>
  <c r="J50" i="13"/>
  <c r="I50" i="13"/>
  <c r="K52" i="13"/>
  <c r="J52" i="13"/>
  <c r="I52" i="13"/>
  <c r="K54" i="13"/>
  <c r="J54" i="13"/>
  <c r="I54" i="13"/>
  <c r="H62" i="13"/>
  <c r="K56" i="13"/>
  <c r="J56" i="13"/>
  <c r="I56" i="13"/>
  <c r="K58" i="13"/>
  <c r="J58" i="13"/>
  <c r="I58" i="13"/>
  <c r="K60" i="13"/>
  <c r="J60" i="13"/>
  <c r="I60" i="13"/>
  <c r="K65" i="13"/>
  <c r="J65" i="13"/>
  <c r="I65" i="13"/>
  <c r="K67" i="13"/>
  <c r="J67" i="13"/>
  <c r="I67" i="13"/>
  <c r="K69" i="13"/>
  <c r="J69" i="13"/>
  <c r="I69" i="13"/>
  <c r="K71" i="13"/>
  <c r="J71" i="13"/>
  <c r="I71" i="13"/>
  <c r="I23" i="13"/>
  <c r="K23" i="13"/>
  <c r="J23" i="13"/>
  <c r="I25" i="13"/>
  <c r="K25" i="13"/>
  <c r="J25" i="13"/>
  <c r="I27" i="13"/>
  <c r="K27" i="13"/>
  <c r="J27" i="13"/>
  <c r="I29" i="13"/>
  <c r="K29" i="13"/>
  <c r="J29" i="13"/>
  <c r="I31" i="13"/>
  <c r="K31" i="13"/>
  <c r="J31" i="13"/>
  <c r="I33" i="13"/>
  <c r="K33" i="13"/>
  <c r="J33" i="13"/>
  <c r="I36" i="13"/>
  <c r="K36" i="13"/>
  <c r="J36" i="13"/>
  <c r="I38" i="13"/>
  <c r="K38" i="13"/>
  <c r="J38" i="13"/>
  <c r="I40" i="13"/>
  <c r="H48" i="13"/>
  <c r="K40" i="13"/>
  <c r="J40" i="13"/>
  <c r="I42" i="13"/>
  <c r="K42" i="13"/>
  <c r="J42" i="13"/>
  <c r="I44" i="13"/>
  <c r="K44" i="13"/>
  <c r="J44" i="13"/>
  <c r="I46" i="13"/>
  <c r="K46" i="13"/>
  <c r="J46" i="13"/>
  <c r="I51" i="13"/>
  <c r="K51" i="13"/>
  <c r="J51" i="13"/>
  <c r="I53" i="13"/>
  <c r="K53" i="13"/>
  <c r="J53" i="13"/>
  <c r="I55" i="13"/>
  <c r="K55" i="13"/>
  <c r="J55" i="13"/>
  <c r="I57" i="13"/>
  <c r="K57" i="13"/>
  <c r="J57" i="13"/>
  <c r="I59" i="13"/>
  <c r="K59" i="13"/>
  <c r="J59" i="13"/>
  <c r="I61" i="13"/>
  <c r="K61" i="13"/>
  <c r="J61" i="13"/>
  <c r="I64" i="13"/>
  <c r="K64" i="13"/>
  <c r="J64" i="13"/>
  <c r="I66" i="13"/>
  <c r="K66" i="13"/>
  <c r="J66" i="13"/>
  <c r="H76" i="13"/>
  <c r="I68" i="13"/>
  <c r="K68" i="13"/>
  <c r="J68" i="13"/>
  <c r="I70" i="13"/>
  <c r="K70" i="13"/>
  <c r="J70" i="13"/>
  <c r="J72" i="13"/>
  <c r="K72" i="13"/>
  <c r="I72" i="13"/>
  <c r="K74" i="13"/>
  <c r="J74" i="13"/>
  <c r="I74" i="13"/>
  <c r="K79" i="13"/>
  <c r="J79" i="13"/>
  <c r="I79" i="13"/>
  <c r="K81" i="13"/>
  <c r="J81" i="13"/>
  <c r="I81" i="13"/>
  <c r="K83" i="13"/>
  <c r="J83" i="13"/>
  <c r="I83" i="13"/>
  <c r="K85" i="13"/>
  <c r="J85" i="13"/>
  <c r="I85" i="13"/>
  <c r="K87" i="13"/>
  <c r="J87" i="13"/>
  <c r="I87" i="13"/>
  <c r="K89" i="13"/>
  <c r="J89" i="13"/>
  <c r="I89" i="13"/>
  <c r="K92" i="13"/>
  <c r="J92" i="13"/>
  <c r="I92" i="13"/>
  <c r="K94" i="13"/>
  <c r="J94" i="13"/>
  <c r="I94" i="13"/>
  <c r="K96" i="13"/>
  <c r="J96" i="13"/>
  <c r="H104" i="13"/>
  <c r="I96" i="13"/>
  <c r="K98" i="13"/>
  <c r="J98" i="13"/>
  <c r="I98" i="13"/>
  <c r="K100" i="13"/>
  <c r="J100" i="13"/>
  <c r="I100" i="13"/>
  <c r="K102" i="13"/>
  <c r="J102" i="13"/>
  <c r="I102" i="13"/>
  <c r="K107" i="13"/>
  <c r="J107" i="13"/>
  <c r="I107" i="13"/>
  <c r="K109" i="13"/>
  <c r="J109" i="13"/>
  <c r="I109" i="13"/>
  <c r="K111" i="13"/>
  <c r="J111" i="13"/>
  <c r="I111" i="13"/>
  <c r="K113" i="13"/>
  <c r="J113" i="13"/>
  <c r="I113" i="13"/>
  <c r="K115" i="13"/>
  <c r="J115" i="13"/>
  <c r="I115" i="13"/>
  <c r="K117" i="13"/>
  <c r="J117" i="13"/>
  <c r="I117" i="13"/>
  <c r="K120" i="13"/>
  <c r="J120" i="13"/>
  <c r="I120" i="13"/>
  <c r="K122" i="13"/>
  <c r="J122" i="13"/>
  <c r="I122" i="13"/>
  <c r="K124" i="13"/>
  <c r="J124" i="13"/>
  <c r="H132" i="13"/>
  <c r="I124" i="13"/>
  <c r="K126" i="13"/>
  <c r="J126" i="13"/>
  <c r="I126" i="13"/>
  <c r="K128" i="13"/>
  <c r="J128" i="13"/>
  <c r="I128" i="13"/>
  <c r="K130" i="13"/>
  <c r="J130" i="13"/>
  <c r="I130" i="13"/>
  <c r="K135" i="13"/>
  <c r="J135" i="13"/>
  <c r="I135" i="13"/>
  <c r="K137" i="13"/>
  <c r="J137" i="13"/>
  <c r="I137" i="13"/>
  <c r="K139" i="13"/>
  <c r="J139" i="13"/>
  <c r="I139" i="13"/>
  <c r="K141" i="13"/>
  <c r="J141" i="13"/>
  <c r="I141" i="13"/>
  <c r="K143" i="13"/>
  <c r="J143" i="13"/>
  <c r="I143" i="13"/>
  <c r="K145" i="13"/>
  <c r="J145" i="13"/>
  <c r="I145" i="13"/>
  <c r="K148" i="13"/>
  <c r="J148" i="13"/>
  <c r="I148" i="13"/>
  <c r="K150" i="13"/>
  <c r="J150" i="13"/>
  <c r="I150" i="13"/>
  <c r="K152" i="13"/>
  <c r="J152" i="13"/>
  <c r="H160" i="13"/>
  <c r="I152" i="13"/>
  <c r="K154" i="13"/>
  <c r="J154" i="13"/>
  <c r="I154" i="13"/>
  <c r="K156" i="13"/>
  <c r="J156" i="13"/>
  <c r="I156" i="13"/>
  <c r="K158" i="13"/>
  <c r="J158" i="13"/>
  <c r="I158" i="13"/>
  <c r="I73" i="13"/>
  <c r="K73" i="13"/>
  <c r="J73" i="13"/>
  <c r="I75" i="13"/>
  <c r="K75" i="13"/>
  <c r="J75" i="13"/>
  <c r="I78" i="13"/>
  <c r="K78" i="13"/>
  <c r="J78" i="13"/>
  <c r="I80" i="13"/>
  <c r="K80" i="13"/>
  <c r="J80" i="13"/>
  <c r="I82" i="13"/>
  <c r="H90" i="13"/>
  <c r="K82" i="13"/>
  <c r="J82" i="13"/>
  <c r="I84" i="13"/>
  <c r="K84" i="13"/>
  <c r="J84" i="13"/>
  <c r="I86" i="13"/>
  <c r="K86" i="13"/>
  <c r="J86" i="13"/>
  <c r="I88" i="13"/>
  <c r="K88" i="13"/>
  <c r="J88" i="13"/>
  <c r="I93" i="13"/>
  <c r="K93" i="13"/>
  <c r="J93" i="13"/>
  <c r="I95" i="13"/>
  <c r="K95" i="13"/>
  <c r="J95" i="13"/>
  <c r="I97" i="13"/>
  <c r="K97" i="13"/>
  <c r="J97" i="13"/>
  <c r="I99" i="13"/>
  <c r="K99" i="13"/>
  <c r="J99" i="13"/>
  <c r="I101" i="13"/>
  <c r="K101" i="13"/>
  <c r="J101" i="13"/>
  <c r="I103" i="13"/>
  <c r="K103" i="13"/>
  <c r="J103" i="13"/>
  <c r="I106" i="13"/>
  <c r="K106" i="13"/>
  <c r="J106" i="13"/>
  <c r="I108" i="13"/>
  <c r="K108" i="13"/>
  <c r="J108" i="13"/>
  <c r="I110" i="13"/>
  <c r="H118" i="13"/>
  <c r="K110" i="13"/>
  <c r="J110" i="13"/>
  <c r="I112" i="13"/>
  <c r="K112" i="13"/>
  <c r="J112" i="13"/>
  <c r="I114" i="13"/>
  <c r="K114" i="13"/>
  <c r="J114" i="13"/>
  <c r="I116" i="13"/>
  <c r="K116" i="13"/>
  <c r="J116" i="13"/>
  <c r="I121" i="13"/>
  <c r="K121" i="13"/>
  <c r="J121" i="13"/>
  <c r="I123" i="13"/>
  <c r="K123" i="13"/>
  <c r="J123" i="13"/>
  <c r="I125" i="13"/>
  <c r="K125" i="13"/>
  <c r="J125" i="13"/>
  <c r="I127" i="13"/>
  <c r="K127" i="13"/>
  <c r="J127" i="13"/>
  <c r="I129" i="13"/>
  <c r="K129" i="13"/>
  <c r="J129" i="13"/>
  <c r="I131" i="13"/>
  <c r="K131" i="13"/>
  <c r="J131" i="13"/>
  <c r="I134" i="13"/>
  <c r="K134" i="13"/>
  <c r="J134" i="13"/>
  <c r="I136" i="13"/>
  <c r="K136" i="13"/>
  <c r="J136" i="13"/>
  <c r="I138" i="13"/>
  <c r="H146" i="13"/>
  <c r="K138" i="13"/>
  <c r="J138" i="13"/>
  <c r="I140" i="13"/>
  <c r="K140" i="13"/>
  <c r="J140" i="13"/>
  <c r="I142" i="13"/>
  <c r="K142" i="13"/>
  <c r="J142" i="13"/>
  <c r="I144" i="13"/>
  <c r="K144" i="13"/>
  <c r="J144" i="13"/>
  <c r="I149" i="13"/>
  <c r="K149" i="13"/>
  <c r="J149" i="13"/>
  <c r="I151" i="13"/>
  <c r="K151" i="13"/>
  <c r="J151" i="13"/>
  <c r="I153" i="13"/>
  <c r="K153" i="13"/>
  <c r="J153" i="13"/>
  <c r="I155" i="13"/>
  <c r="K155" i="13"/>
  <c r="J155" i="13"/>
  <c r="I157" i="13"/>
  <c r="K157" i="13"/>
  <c r="J157" i="13"/>
  <c r="I159" i="13"/>
  <c r="K159" i="13"/>
  <c r="J159" i="13"/>
  <c r="M19" i="5"/>
  <c r="L19" i="5"/>
  <c r="K19" i="5"/>
  <c r="J19" i="5"/>
  <c r="I19" i="5"/>
  <c r="W10" i="5"/>
  <c r="V10" i="5"/>
  <c r="U10" i="5"/>
  <c r="T10" i="5"/>
  <c r="S10" i="5"/>
  <c r="G190" i="3"/>
  <c r="G188" i="3"/>
  <c r="G191" i="3"/>
  <c r="G194" i="3"/>
  <c r="G186" i="3"/>
  <c r="G189" i="3"/>
  <c r="G192" i="3"/>
  <c r="G195" i="3"/>
  <c r="G123" i="3"/>
  <c r="I122" i="3"/>
  <c r="L111" i="3"/>
  <c r="J111" i="3"/>
  <c r="K111" i="3"/>
  <c r="E121" i="3"/>
  <c r="G120" i="3"/>
  <c r="I119" i="3"/>
  <c r="L108" i="3"/>
  <c r="K108" i="3"/>
  <c r="J108" i="3"/>
  <c r="E118" i="3"/>
  <c r="G117" i="3"/>
  <c r="J105" i="3"/>
  <c r="L105" i="3"/>
  <c r="K105" i="3"/>
  <c r="I116" i="3"/>
  <c r="E115" i="3"/>
  <c r="G114" i="3"/>
  <c r="I113" i="3"/>
  <c r="J102" i="3"/>
  <c r="L102" i="3"/>
  <c r="K102" i="3"/>
  <c r="J99" i="3"/>
  <c r="L99" i="3"/>
  <c r="K99" i="3"/>
  <c r="L96" i="3"/>
  <c r="J96" i="3"/>
  <c r="K96" i="3"/>
  <c r="J93" i="3"/>
  <c r="L93" i="3"/>
  <c r="K93" i="3"/>
  <c r="J90" i="3"/>
  <c r="L90" i="3"/>
  <c r="K90" i="3"/>
  <c r="J87" i="3"/>
  <c r="L87" i="3"/>
  <c r="K87" i="3"/>
  <c r="J84" i="3"/>
  <c r="L84" i="3"/>
  <c r="K84" i="3"/>
  <c r="L81" i="3"/>
  <c r="K81" i="3"/>
  <c r="J81" i="3"/>
  <c r="J69" i="3"/>
  <c r="L69" i="3"/>
  <c r="K69" i="3"/>
  <c r="L66" i="3"/>
  <c r="K66" i="3"/>
  <c r="J66" i="3"/>
  <c r="K63" i="3"/>
  <c r="L63" i="3"/>
  <c r="J63" i="3"/>
  <c r="J58" i="3"/>
  <c r="K58" i="3"/>
  <c r="K52" i="3"/>
  <c r="J52" i="3"/>
  <c r="K46" i="3"/>
  <c r="J46" i="3"/>
  <c r="J40" i="3"/>
  <c r="K40" i="3"/>
  <c r="K37" i="3"/>
  <c r="L37" i="3"/>
  <c r="J37" i="3"/>
  <c r="K34" i="3"/>
  <c r="J34" i="3"/>
  <c r="L34" i="3"/>
  <c r="K31" i="3"/>
  <c r="J31" i="3"/>
  <c r="L31" i="3"/>
  <c r="K28" i="3"/>
  <c r="J28" i="3"/>
  <c r="L28" i="3"/>
  <c r="L25" i="3"/>
  <c r="J25" i="3"/>
  <c r="K25" i="3"/>
  <c r="K22" i="3"/>
  <c r="J22" i="3"/>
  <c r="L22" i="3"/>
  <c r="K19" i="3"/>
  <c r="L19" i="3"/>
  <c r="J19" i="3"/>
  <c r="L16" i="3"/>
  <c r="K16" i="3"/>
  <c r="J16" i="3"/>
  <c r="J13" i="3"/>
  <c r="L13" i="3"/>
  <c r="K13" i="3"/>
  <c r="J10" i="3"/>
  <c r="L10" i="3"/>
  <c r="K10" i="3"/>
  <c r="K7" i="3"/>
  <c r="L7" i="3"/>
  <c r="J7" i="3"/>
  <c r="I69" i="2"/>
  <c r="K66" i="2"/>
  <c r="L66" i="2"/>
  <c r="J66" i="2"/>
  <c r="E68" i="2"/>
  <c r="L63" i="2"/>
  <c r="K63" i="2"/>
  <c r="J63" i="2"/>
  <c r="J60" i="2"/>
  <c r="L60" i="2"/>
  <c r="K60" i="2"/>
  <c r="F42" i="2"/>
  <c r="K65" i="2"/>
  <c r="L65" i="2"/>
  <c r="J65" i="2"/>
  <c r="I68" i="2"/>
  <c r="K59" i="2"/>
  <c r="J59" i="2"/>
  <c r="L59" i="2"/>
  <c r="K67" i="2"/>
  <c r="J67" i="2"/>
  <c r="F43" i="2"/>
  <c r="H85" i="10"/>
  <c r="H74" i="10"/>
  <c r="E73" i="10"/>
  <c r="H86" i="10"/>
  <c r="H82" i="10"/>
  <c r="H79" i="10"/>
  <c r="H76" i="10"/>
  <c r="H84" i="10"/>
  <c r="H81" i="10"/>
  <c r="H78" i="10"/>
  <c r="H75" i="10"/>
  <c r="H87" i="10"/>
  <c r="H83" i="10"/>
  <c r="H80" i="10"/>
  <c r="H77" i="10"/>
  <c r="M17" i="5"/>
  <c r="L17" i="5"/>
  <c r="K17" i="5"/>
  <c r="J17" i="5"/>
  <c r="I17" i="5"/>
  <c r="W8" i="5"/>
  <c r="V8" i="5"/>
  <c r="U8" i="5"/>
  <c r="T8" i="5"/>
  <c r="S8" i="5"/>
  <c r="F123" i="3"/>
  <c r="H122" i="3"/>
  <c r="F120" i="3"/>
  <c r="H119" i="3"/>
  <c r="F117" i="3"/>
  <c r="H116" i="3"/>
  <c r="F114" i="3"/>
  <c r="H113" i="3"/>
  <c r="J57" i="3"/>
  <c r="K57" i="3"/>
  <c r="J51" i="3"/>
  <c r="K51" i="3"/>
  <c r="J45" i="3"/>
  <c r="K45" i="3"/>
  <c r="H69" i="2"/>
  <c r="J51" i="2"/>
  <c r="L51" i="2"/>
  <c r="K51" i="2"/>
  <c r="J40" i="2"/>
  <c r="I43" i="2"/>
  <c r="L40" i="2"/>
  <c r="K40" i="2"/>
  <c r="E42" i="2"/>
  <c r="J37" i="2"/>
  <c r="K37" i="2"/>
  <c r="L37" i="2"/>
  <c r="J34" i="2"/>
  <c r="L34" i="2"/>
  <c r="K34" i="2"/>
  <c r="J23" i="2"/>
  <c r="L23" i="2"/>
  <c r="K23" i="2"/>
  <c r="J14" i="2"/>
  <c r="I17" i="2"/>
  <c r="K14" i="2"/>
  <c r="L14" i="2"/>
  <c r="J11" i="2"/>
  <c r="L11" i="2"/>
  <c r="K11" i="2"/>
  <c r="J8" i="2"/>
  <c r="K8" i="2"/>
  <c r="L8" i="2"/>
  <c r="K68" i="3"/>
  <c r="J68" i="3"/>
  <c r="L68" i="3"/>
  <c r="K65" i="3"/>
  <c r="J65" i="3"/>
  <c r="L65" i="3"/>
  <c r="K62" i="3"/>
  <c r="J62" i="3"/>
  <c r="L62" i="3"/>
  <c r="K36" i="3"/>
  <c r="J36" i="3"/>
  <c r="L36" i="3"/>
  <c r="K30" i="3"/>
  <c r="J30" i="3"/>
  <c r="L30" i="3"/>
  <c r="K27" i="3"/>
  <c r="L27" i="3"/>
  <c r="J27" i="3"/>
  <c r="K24" i="3"/>
  <c r="J24" i="3"/>
  <c r="L24" i="3"/>
  <c r="K21" i="3"/>
  <c r="J21" i="3"/>
  <c r="L21" i="3"/>
  <c r="K18" i="3"/>
  <c r="J18" i="3"/>
  <c r="L18" i="3"/>
  <c r="K15" i="3"/>
  <c r="J15" i="3"/>
  <c r="L15" i="3"/>
  <c r="K12" i="3"/>
  <c r="J12" i="3"/>
  <c r="L12" i="3"/>
  <c r="K9" i="3"/>
  <c r="J9" i="3"/>
  <c r="L9" i="3"/>
  <c r="K73" i="2"/>
  <c r="J73" i="2"/>
  <c r="L73" i="2"/>
  <c r="K62" i="2"/>
  <c r="J62" i="2"/>
  <c r="L62" i="2"/>
  <c r="J18" i="5"/>
  <c r="I18" i="5"/>
  <c r="M18" i="5"/>
  <c r="L18" i="5"/>
  <c r="K18" i="5"/>
  <c r="V18" i="5"/>
  <c r="U18" i="5"/>
  <c r="T18" i="5"/>
  <c r="S18" i="5"/>
  <c r="W18" i="5"/>
  <c r="V20" i="5"/>
  <c r="U20" i="5"/>
  <c r="T20" i="5"/>
  <c r="S20" i="5"/>
  <c r="W20" i="5"/>
  <c r="V22" i="5"/>
  <c r="U22" i="5"/>
  <c r="T22" i="5"/>
  <c r="S22" i="5"/>
  <c r="W22" i="5"/>
  <c r="V24" i="5"/>
  <c r="U24" i="5"/>
  <c r="T24" i="5"/>
  <c r="S24" i="5"/>
  <c r="W24" i="5"/>
  <c r="V26" i="5"/>
  <c r="U26" i="5"/>
  <c r="T26" i="5"/>
  <c r="S26" i="5"/>
  <c r="W26" i="5"/>
  <c r="V28" i="5"/>
  <c r="U28" i="5"/>
  <c r="T28" i="5"/>
  <c r="S28" i="5"/>
  <c r="W28" i="5"/>
  <c r="V30" i="5"/>
  <c r="U30" i="5"/>
  <c r="T30" i="5"/>
  <c r="S30" i="5"/>
  <c r="W30" i="5"/>
  <c r="V32" i="5"/>
  <c r="U32" i="5"/>
  <c r="T32" i="5"/>
  <c r="S32" i="5"/>
  <c r="W32" i="5"/>
  <c r="V34" i="5"/>
  <c r="U34" i="5"/>
  <c r="T34" i="5"/>
  <c r="S34" i="5"/>
  <c r="W34" i="5"/>
  <c r="V36" i="5"/>
  <c r="U36" i="5"/>
  <c r="T36" i="5"/>
  <c r="S36" i="5"/>
  <c r="W36" i="5"/>
  <c r="V38" i="5"/>
  <c r="U38" i="5"/>
  <c r="T38" i="5"/>
  <c r="S38" i="5"/>
  <c r="W38" i="5"/>
  <c r="V40" i="5"/>
  <c r="U40" i="5"/>
  <c r="T40" i="5"/>
  <c r="S40" i="5"/>
  <c r="W40" i="5"/>
  <c r="V42" i="5"/>
  <c r="U42" i="5"/>
  <c r="T42" i="5"/>
  <c r="S42" i="5"/>
  <c r="W42" i="5"/>
  <c r="V44" i="5"/>
  <c r="U44" i="5"/>
  <c r="T44" i="5"/>
  <c r="S44" i="5"/>
  <c r="W44" i="5"/>
  <c r="V46" i="5"/>
  <c r="U46" i="5"/>
  <c r="T46" i="5"/>
  <c r="S46" i="5"/>
  <c r="W46" i="5"/>
  <c r="V48" i="5"/>
  <c r="U48" i="5"/>
  <c r="T48" i="5"/>
  <c r="S48" i="5"/>
  <c r="W48" i="5"/>
  <c r="V50" i="5"/>
  <c r="U50" i="5"/>
  <c r="T50" i="5"/>
  <c r="S50" i="5"/>
  <c r="W50" i="5"/>
  <c r="V52" i="5"/>
  <c r="U52" i="5"/>
  <c r="T52" i="5"/>
  <c r="S52" i="5"/>
  <c r="W52" i="5"/>
  <c r="T7" i="5"/>
  <c r="S7" i="5"/>
  <c r="W7" i="5"/>
  <c r="V7" i="5"/>
  <c r="U7" i="5"/>
  <c r="T9" i="5"/>
  <c r="S9" i="5"/>
  <c r="W9" i="5"/>
  <c r="V9" i="5"/>
  <c r="U9" i="5"/>
  <c r="T11" i="5"/>
  <c r="S11" i="5"/>
  <c r="W11" i="5"/>
  <c r="V11" i="5"/>
  <c r="U11" i="5"/>
  <c r="T13" i="5"/>
  <c r="S13" i="5"/>
  <c r="W13" i="5"/>
  <c r="V13" i="5"/>
  <c r="U13" i="5"/>
  <c r="T15" i="5"/>
  <c r="S15" i="5"/>
  <c r="W15" i="5"/>
  <c r="V15" i="5"/>
  <c r="U15" i="5"/>
  <c r="S17" i="5"/>
  <c r="W17" i="5"/>
  <c r="V17" i="5"/>
  <c r="U17" i="5"/>
  <c r="T17" i="5"/>
  <c r="S19" i="5"/>
  <c r="W19" i="5"/>
  <c r="V19" i="5"/>
  <c r="U19" i="5"/>
  <c r="T19" i="5"/>
  <c r="S21" i="5"/>
  <c r="W21" i="5"/>
  <c r="V21" i="5"/>
  <c r="U21" i="5"/>
  <c r="T21" i="5"/>
  <c r="S23" i="5"/>
  <c r="W23" i="5"/>
  <c r="V23" i="5"/>
  <c r="U23" i="5"/>
  <c r="T23" i="5"/>
  <c r="S25" i="5"/>
  <c r="W25" i="5"/>
  <c r="V25" i="5"/>
  <c r="U25" i="5"/>
  <c r="T25" i="5"/>
  <c r="S27" i="5"/>
  <c r="W27" i="5"/>
  <c r="V27" i="5"/>
  <c r="U27" i="5"/>
  <c r="T27" i="5"/>
  <c r="S29" i="5"/>
  <c r="W29" i="5"/>
  <c r="V29" i="5"/>
  <c r="U29" i="5"/>
  <c r="T29" i="5"/>
  <c r="S31" i="5"/>
  <c r="W31" i="5"/>
  <c r="V31" i="5"/>
  <c r="U31" i="5"/>
  <c r="T31" i="5"/>
  <c r="S33" i="5"/>
  <c r="W33" i="5"/>
  <c r="V33" i="5"/>
  <c r="U33" i="5"/>
  <c r="T33" i="5"/>
  <c r="S35" i="5"/>
  <c r="W35" i="5"/>
  <c r="V35" i="5"/>
  <c r="U35" i="5"/>
  <c r="T35" i="5"/>
  <c r="S37" i="5"/>
  <c r="W37" i="5"/>
  <c r="V37" i="5"/>
  <c r="U37" i="5"/>
  <c r="T37" i="5"/>
  <c r="S39" i="5"/>
  <c r="W39" i="5"/>
  <c r="V39" i="5"/>
  <c r="U39" i="5"/>
  <c r="T39" i="5"/>
  <c r="S41" i="5"/>
  <c r="W41" i="5"/>
  <c r="V41" i="5"/>
  <c r="U41" i="5"/>
  <c r="T41" i="5"/>
  <c r="S43" i="5"/>
  <c r="W43" i="5"/>
  <c r="V43" i="5"/>
  <c r="U43" i="5"/>
  <c r="T43" i="5"/>
  <c r="S45" i="5"/>
  <c r="W45" i="5"/>
  <c r="V45" i="5"/>
  <c r="U45" i="5"/>
  <c r="T45" i="5"/>
  <c r="S47" i="5"/>
  <c r="W47" i="5"/>
  <c r="V47" i="5"/>
  <c r="U47" i="5"/>
  <c r="T47" i="5"/>
  <c r="S49" i="5"/>
  <c r="W49" i="5"/>
  <c r="V49" i="5"/>
  <c r="U49" i="5"/>
  <c r="T49" i="5"/>
  <c r="S51" i="5"/>
  <c r="W51" i="5"/>
  <c r="V51" i="5"/>
  <c r="U51" i="5"/>
  <c r="T51" i="5"/>
  <c r="J144" i="3"/>
  <c r="L144" i="3"/>
  <c r="K144" i="3"/>
  <c r="J141" i="3"/>
  <c r="L141" i="3"/>
  <c r="K141" i="3"/>
  <c r="J138" i="3"/>
  <c r="L138" i="3"/>
  <c r="K138" i="3"/>
  <c r="J135" i="3"/>
  <c r="L135" i="3"/>
  <c r="K135" i="3"/>
  <c r="E123" i="3"/>
  <c r="I121" i="3"/>
  <c r="K110" i="3"/>
  <c r="J110" i="3"/>
  <c r="L110" i="3"/>
  <c r="E120" i="3"/>
  <c r="K107" i="3"/>
  <c r="J107" i="3"/>
  <c r="L107" i="3"/>
  <c r="I118" i="3"/>
  <c r="E117" i="3"/>
  <c r="I115" i="3"/>
  <c r="K104" i="3"/>
  <c r="J104" i="3"/>
  <c r="L104" i="3"/>
  <c r="E114" i="3"/>
  <c r="K101" i="3"/>
  <c r="J101" i="3"/>
  <c r="L101" i="3"/>
  <c r="K98" i="3"/>
  <c r="J98" i="3"/>
  <c r="L98" i="3"/>
  <c r="K95" i="3"/>
  <c r="J95" i="3"/>
  <c r="L95" i="3"/>
  <c r="K92" i="3"/>
  <c r="J92" i="3"/>
  <c r="L92" i="3"/>
  <c r="K89" i="3"/>
  <c r="J89" i="3"/>
  <c r="L89" i="3"/>
  <c r="K86" i="3"/>
  <c r="J86" i="3"/>
  <c r="L86" i="3"/>
  <c r="K83" i="3"/>
  <c r="L83" i="3"/>
  <c r="J83" i="3"/>
  <c r="K80" i="3"/>
  <c r="L80" i="3"/>
  <c r="J80" i="3"/>
  <c r="K71" i="3"/>
  <c r="J71" i="3"/>
  <c r="L71" i="3"/>
  <c r="K56" i="3"/>
  <c r="J56" i="3"/>
  <c r="K50" i="3"/>
  <c r="J50" i="3"/>
  <c r="K44" i="3"/>
  <c r="J44" i="3"/>
  <c r="K39" i="3"/>
  <c r="J39" i="3"/>
  <c r="L39" i="3"/>
  <c r="H123" i="3"/>
  <c r="L52" i="10"/>
  <c r="I51" i="10"/>
  <c r="H121" i="3"/>
  <c r="F119" i="3"/>
  <c r="H118" i="3"/>
  <c r="F116" i="3"/>
  <c r="H115" i="3"/>
  <c r="F113" i="3"/>
  <c r="K61" i="3"/>
  <c r="J61" i="3"/>
  <c r="K55" i="3"/>
  <c r="J55" i="3"/>
  <c r="K49" i="3"/>
  <c r="J49" i="3"/>
  <c r="K43" i="3"/>
  <c r="J43" i="3"/>
  <c r="H68" i="2"/>
  <c r="L50" i="2"/>
  <c r="K50" i="2"/>
  <c r="J50" i="2"/>
  <c r="G43" i="2"/>
  <c r="L39" i="2"/>
  <c r="I42" i="2"/>
  <c r="K39" i="2"/>
  <c r="J39" i="2"/>
  <c r="L36" i="2"/>
  <c r="J36" i="2"/>
  <c r="K36" i="2"/>
  <c r="L33" i="2"/>
  <c r="K33" i="2"/>
  <c r="J33" i="2"/>
  <c r="L22" i="2"/>
  <c r="J22" i="2"/>
  <c r="K22" i="2"/>
  <c r="J16" i="2"/>
  <c r="K16" i="2"/>
  <c r="L13" i="2"/>
  <c r="J13" i="2"/>
  <c r="K13" i="2"/>
  <c r="L10" i="2"/>
  <c r="K10" i="2"/>
  <c r="J10" i="2"/>
  <c r="L7" i="2"/>
  <c r="J7" i="2"/>
  <c r="K7" i="2"/>
  <c r="K142" i="3"/>
  <c r="J142" i="3"/>
  <c r="L142" i="3"/>
  <c r="K136" i="3"/>
  <c r="J136" i="3"/>
  <c r="L136" i="3"/>
  <c r="L112" i="3"/>
  <c r="K112" i="3"/>
  <c r="J112" i="3"/>
  <c r="I123" i="3"/>
  <c r="L106" i="3"/>
  <c r="K106" i="3"/>
  <c r="J106" i="3"/>
  <c r="I117" i="3"/>
  <c r="L97" i="3"/>
  <c r="K97" i="3"/>
  <c r="J97" i="3"/>
  <c r="L91" i="3"/>
  <c r="K91" i="3"/>
  <c r="J91" i="3"/>
  <c r="L85" i="3"/>
  <c r="K85" i="3"/>
  <c r="J85" i="3"/>
  <c r="L82" i="3"/>
  <c r="K82" i="3"/>
  <c r="J82" i="3"/>
  <c r="L137" i="3"/>
  <c r="J137" i="3"/>
  <c r="K137" i="3"/>
  <c r="L140" i="3"/>
  <c r="J140" i="3"/>
  <c r="K140" i="3"/>
  <c r="L143" i="3"/>
  <c r="J143" i="3"/>
  <c r="K143" i="3"/>
  <c r="H120" i="3"/>
  <c r="W14" i="5"/>
  <c r="V14" i="5"/>
  <c r="U14" i="5"/>
  <c r="T14" i="5"/>
  <c r="S14" i="5"/>
  <c r="K139" i="3"/>
  <c r="J139" i="3"/>
  <c r="L139" i="3"/>
  <c r="I120" i="3"/>
  <c r="L109" i="3"/>
  <c r="K109" i="3"/>
  <c r="J109" i="3"/>
  <c r="I114" i="3"/>
  <c r="L103" i="3"/>
  <c r="K103" i="3"/>
  <c r="J103" i="3"/>
  <c r="L100" i="3"/>
  <c r="K100" i="3"/>
  <c r="J100" i="3"/>
  <c r="L94" i="3"/>
  <c r="K94" i="3"/>
  <c r="J94" i="3"/>
  <c r="L88" i="3"/>
  <c r="K88" i="3"/>
  <c r="J88" i="3"/>
  <c r="K75" i="2"/>
  <c r="L75" i="2"/>
  <c r="J75" i="2"/>
  <c r="K64" i="2"/>
  <c r="L64" i="2"/>
  <c r="J64" i="2"/>
  <c r="L61" i="2"/>
  <c r="K61" i="2"/>
  <c r="J61" i="2"/>
  <c r="H117" i="3"/>
  <c r="H114" i="3"/>
  <c r="H16" i="45"/>
  <c r="J16" i="45"/>
  <c r="I16" i="45"/>
  <c r="N16" i="45"/>
  <c r="M16" i="45"/>
  <c r="L16" i="45"/>
  <c r="T16" i="45"/>
  <c r="S16" i="45"/>
  <c r="Q16" i="45"/>
  <c r="P16" i="45"/>
  <c r="R16" i="45"/>
  <c r="O146" i="44"/>
  <c r="N146" i="44"/>
  <c r="M146" i="44"/>
  <c r="L146" i="44"/>
  <c r="N16" i="44"/>
  <c r="M16" i="44"/>
  <c r="L16" i="44"/>
  <c r="I146" i="43"/>
  <c r="H146" i="43"/>
  <c r="K146" i="43" s="1"/>
  <c r="G146" i="43"/>
  <c r="T16" i="44"/>
  <c r="S16" i="44"/>
  <c r="Q16" i="44"/>
  <c r="P16" i="44"/>
  <c r="R16" i="44"/>
  <c r="H16" i="44"/>
  <c r="J16" i="44"/>
  <c r="I16" i="44"/>
  <c r="O146" i="43"/>
  <c r="M146" i="43"/>
  <c r="L146" i="43"/>
  <c r="N146" i="43"/>
  <c r="T16" i="43"/>
  <c r="Q16" i="43"/>
  <c r="P16" i="43"/>
  <c r="R16" i="43"/>
  <c r="S16" i="43"/>
  <c r="J16" i="43"/>
  <c r="I11" i="39"/>
  <c r="H11" i="39"/>
  <c r="G11" i="39"/>
  <c r="O11" i="39"/>
  <c r="R11" i="39"/>
  <c r="Q11" i="39"/>
  <c r="T11" i="39"/>
  <c r="S11" i="39"/>
  <c r="P11" i="39"/>
  <c r="L11" i="39"/>
  <c r="M11" i="39"/>
  <c r="K11" i="39"/>
  <c r="K160" i="27"/>
  <c r="J160" i="27"/>
  <c r="I160" i="27"/>
  <c r="K104" i="27"/>
  <c r="J104" i="27"/>
  <c r="I104" i="27"/>
  <c r="K48" i="27"/>
  <c r="J48" i="27"/>
  <c r="I48" i="27"/>
  <c r="K132" i="27"/>
  <c r="J132" i="27"/>
  <c r="I132" i="27"/>
  <c r="K76" i="27"/>
  <c r="J76" i="27"/>
  <c r="I76" i="27"/>
  <c r="K20" i="27"/>
  <c r="J20" i="27"/>
  <c r="I20" i="27"/>
  <c r="Q22" i="21"/>
  <c r="R22" i="21"/>
  <c r="J22" i="18"/>
  <c r="I22" i="18"/>
  <c r="Q20" i="18"/>
  <c r="R21" i="19"/>
  <c r="R9" i="19"/>
  <c r="P9" i="19"/>
  <c r="J78" i="18"/>
  <c r="I78" i="18"/>
  <c r="I48" i="18"/>
  <c r="J48" i="18"/>
  <c r="Q22" i="18"/>
  <c r="R106" i="18"/>
  <c r="Q106" i="18"/>
  <c r="Q76" i="18"/>
  <c r="J135" i="14"/>
  <c r="I135" i="14"/>
  <c r="J93" i="14"/>
  <c r="I93" i="14"/>
  <c r="J51" i="14"/>
  <c r="I51" i="14"/>
  <c r="X90" i="18"/>
  <c r="Y90" i="18"/>
  <c r="I23" i="14"/>
  <c r="J23" i="14"/>
  <c r="J163" i="14"/>
  <c r="I163" i="14"/>
  <c r="J121" i="14"/>
  <c r="I121" i="14"/>
  <c r="J79" i="14"/>
  <c r="I79" i="14"/>
  <c r="J37" i="14"/>
  <c r="I37" i="14"/>
  <c r="J149" i="14"/>
  <c r="I149" i="14"/>
  <c r="J107" i="14"/>
  <c r="I107" i="14"/>
  <c r="J65" i="14"/>
  <c r="I65" i="14"/>
  <c r="I35" i="15"/>
  <c r="M35" i="15"/>
  <c r="L35" i="15"/>
  <c r="K35" i="15"/>
  <c r="J35" i="15"/>
  <c r="I119" i="15"/>
  <c r="M119" i="15"/>
  <c r="L119" i="15"/>
  <c r="K119" i="15"/>
  <c r="J119" i="15"/>
  <c r="W21" i="16"/>
  <c r="V21" i="16"/>
  <c r="U21" i="16"/>
  <c r="K206" i="3"/>
  <c r="J206" i="3"/>
  <c r="K195" i="3"/>
  <c r="J195" i="3"/>
  <c r="K200" i="3"/>
  <c r="J200" i="3"/>
  <c r="K189" i="3"/>
  <c r="J189" i="3"/>
  <c r="K44" i="2"/>
  <c r="J44" i="2"/>
  <c r="J18" i="2"/>
  <c r="K18" i="2"/>
  <c r="W9" i="16"/>
  <c r="V9" i="16"/>
  <c r="U9" i="16"/>
  <c r="K203" i="3"/>
  <c r="J203" i="3"/>
  <c r="J192" i="3"/>
  <c r="K192" i="3"/>
  <c r="K197" i="3"/>
  <c r="J197" i="3"/>
  <c r="J186" i="3"/>
  <c r="K186" i="3"/>
  <c r="R15" i="18" l="1"/>
  <c r="R46" i="18"/>
  <c r="R137" i="18"/>
  <c r="I16" i="43"/>
  <c r="K137" i="17"/>
  <c r="K130" i="17"/>
  <c r="K126" i="17"/>
  <c r="K94" i="17"/>
  <c r="K87" i="17"/>
  <c r="K55" i="17"/>
  <c r="K48" i="17"/>
  <c r="K44" i="17"/>
  <c r="K40" i="17"/>
  <c r="W15" i="17"/>
  <c r="W17" i="17"/>
  <c r="W19" i="17"/>
  <c r="Y9" i="18"/>
  <c r="Y94" i="18"/>
  <c r="Y74" i="18"/>
  <c r="Y10" i="18"/>
  <c r="R28" i="18"/>
  <c r="R41" i="18"/>
  <c r="R67" i="18"/>
  <c r="R80" i="18"/>
  <c r="R117" i="18"/>
  <c r="R131" i="18"/>
  <c r="R139" i="18"/>
  <c r="R159" i="18"/>
  <c r="R127" i="18"/>
  <c r="R135" i="18"/>
  <c r="R115" i="18"/>
  <c r="R155" i="18"/>
  <c r="R57" i="18"/>
  <c r="J33" i="18"/>
  <c r="J153" i="18"/>
  <c r="J40" i="18"/>
  <c r="J98" i="18"/>
  <c r="J29" i="18"/>
  <c r="J27" i="18"/>
  <c r="J10" i="18"/>
  <c r="J14" i="18"/>
  <c r="J66" i="18"/>
  <c r="J85" i="18"/>
  <c r="J72" i="18"/>
  <c r="J59" i="18"/>
  <c r="J23" i="18"/>
  <c r="J46" i="18"/>
  <c r="J79" i="18"/>
  <c r="J53" i="18"/>
  <c r="J16" i="18"/>
  <c r="J41" i="18"/>
  <c r="J54" i="18"/>
  <c r="J159" i="18"/>
  <c r="J25" i="19"/>
  <c r="J27" i="19"/>
  <c r="J43" i="19"/>
  <c r="J45" i="19"/>
  <c r="J47" i="19"/>
  <c r="J52" i="19"/>
  <c r="J68" i="19"/>
  <c r="J84" i="19"/>
  <c r="J86" i="19"/>
  <c r="J88" i="19"/>
  <c r="J90" i="19"/>
  <c r="K140" i="44"/>
  <c r="R112" i="18"/>
  <c r="R22" i="18"/>
  <c r="R20" i="18"/>
  <c r="K158" i="17"/>
  <c r="K154" i="17"/>
  <c r="K122" i="17"/>
  <c r="K115" i="17"/>
  <c r="K83" i="17"/>
  <c r="K76" i="17"/>
  <c r="K72" i="17"/>
  <c r="K68" i="17"/>
  <c r="K33" i="17"/>
  <c r="K29" i="17"/>
  <c r="K15" i="16"/>
  <c r="K17" i="16"/>
  <c r="K19" i="16"/>
  <c r="Y82" i="18"/>
  <c r="Y24" i="18"/>
  <c r="Y43" i="18"/>
  <c r="Y95" i="18"/>
  <c r="Y55" i="18"/>
  <c r="Y30" i="18"/>
  <c r="R9" i="18"/>
  <c r="R60" i="18"/>
  <c r="R93" i="18"/>
  <c r="R40" i="18"/>
  <c r="R150" i="18"/>
  <c r="R130" i="18"/>
  <c r="R144" i="18"/>
  <c r="R154" i="18"/>
  <c r="R26" i="18"/>
  <c r="R51" i="18"/>
  <c r="R70" i="18"/>
  <c r="R83" i="18"/>
  <c r="J9" i="18"/>
  <c r="R17" i="18"/>
  <c r="R30" i="18"/>
  <c r="J67" i="18"/>
  <c r="R75" i="18"/>
  <c r="J93" i="18"/>
  <c r="J11" i="19"/>
  <c r="J13" i="19"/>
  <c r="J29" i="19"/>
  <c r="J31" i="19"/>
  <c r="J33" i="19"/>
  <c r="J38" i="19"/>
  <c r="J54" i="19"/>
  <c r="J70" i="19"/>
  <c r="J72" i="19"/>
  <c r="J74" i="19"/>
  <c r="J76" i="19"/>
  <c r="J95" i="19"/>
  <c r="J109" i="33"/>
  <c r="K138" i="44"/>
  <c r="N96" i="25"/>
  <c r="R107" i="18"/>
  <c r="R123" i="18"/>
  <c r="R94" i="18"/>
  <c r="R81" i="18"/>
  <c r="R25" i="18"/>
  <c r="R38" i="18"/>
  <c r="R10" i="18"/>
  <c r="R74" i="18"/>
  <c r="R18" i="18"/>
  <c r="R68" i="18"/>
  <c r="R100" i="18"/>
  <c r="R55" i="18"/>
  <c r="R42" i="18"/>
  <c r="R29" i="18"/>
  <c r="R23" i="18"/>
  <c r="R61" i="18"/>
  <c r="R136" i="18"/>
  <c r="R12" i="18"/>
  <c r="R16" i="18"/>
  <c r="R31" i="18"/>
  <c r="R87" i="18"/>
  <c r="R156" i="18"/>
  <c r="R151" i="18"/>
  <c r="R32" i="18"/>
  <c r="R76" i="18"/>
  <c r="H16" i="43"/>
  <c r="K150" i="17"/>
  <c r="K143" i="17"/>
  <c r="K111" i="17"/>
  <c r="K104" i="17"/>
  <c r="K100" i="17"/>
  <c r="K96" i="17"/>
  <c r="K61" i="17"/>
  <c r="K57" i="17"/>
  <c r="K25" i="17"/>
  <c r="Y107" i="18"/>
  <c r="Y87" i="18"/>
  <c r="Y68" i="18"/>
  <c r="Y23" i="18"/>
  <c r="Y11" i="18"/>
  <c r="R54" i="18"/>
  <c r="R129" i="18"/>
  <c r="R33" i="18"/>
  <c r="R59" i="18"/>
  <c r="R72" i="18"/>
  <c r="R116" i="18"/>
  <c r="R111" i="18"/>
  <c r="R125" i="18"/>
  <c r="R152" i="18"/>
  <c r="R126" i="18"/>
  <c r="R153" i="18"/>
  <c r="R128" i="18"/>
  <c r="R19" i="18"/>
  <c r="R45" i="18"/>
  <c r="R58" i="18"/>
  <c r="R103" i="18"/>
  <c r="R102" i="18"/>
  <c r="R110" i="18"/>
  <c r="R149" i="18"/>
  <c r="R43" i="18"/>
  <c r="J86" i="18"/>
  <c r="J121" i="18"/>
  <c r="J15" i="19"/>
  <c r="J17" i="19"/>
  <c r="J19" i="19"/>
  <c r="J24" i="19"/>
  <c r="J40" i="19"/>
  <c r="J56" i="19"/>
  <c r="J58" i="19"/>
  <c r="J60" i="19"/>
  <c r="J62" i="19"/>
  <c r="J81" i="19"/>
  <c r="J83" i="19"/>
  <c r="H109" i="33"/>
  <c r="K137" i="44"/>
  <c r="K144" i="45"/>
  <c r="N74" i="25"/>
  <c r="R99" i="18"/>
  <c r="R79" i="18"/>
  <c r="R158" i="18"/>
  <c r="K12" i="16"/>
  <c r="W14" i="17"/>
  <c r="W16" i="17"/>
  <c r="W18" i="17"/>
  <c r="Y42" i="18"/>
  <c r="Y37" i="18"/>
  <c r="Y69" i="18"/>
  <c r="R85" i="18"/>
  <c r="R143" i="18"/>
  <c r="R124" i="18"/>
  <c r="R157" i="18"/>
  <c r="R138" i="18"/>
  <c r="R121" i="18"/>
  <c r="R141" i="18"/>
  <c r="R71" i="18"/>
  <c r="R96" i="18"/>
  <c r="R11" i="18"/>
  <c r="R24" i="18"/>
  <c r="R56" i="18"/>
  <c r="R69" i="18"/>
  <c r="J80" i="18"/>
  <c r="R95" i="18"/>
  <c r="R108" i="18"/>
  <c r="J26" i="19"/>
  <c r="J42" i="19"/>
  <c r="J44" i="19"/>
  <c r="J46" i="19"/>
  <c r="J48" i="19"/>
  <c r="J67" i="19"/>
  <c r="J69" i="19"/>
  <c r="J85" i="19"/>
  <c r="J87" i="19"/>
  <c r="J89" i="19"/>
  <c r="J94" i="19"/>
  <c r="J87" i="33"/>
  <c r="K142" i="44"/>
  <c r="K145" i="44"/>
  <c r="N52" i="25"/>
  <c r="R65" i="18"/>
  <c r="R44" i="18"/>
  <c r="R89" i="18"/>
  <c r="R82" i="18"/>
  <c r="K160" i="17"/>
  <c r="K156" i="17"/>
  <c r="K152" i="17"/>
  <c r="K117" i="17"/>
  <c r="K113" i="17"/>
  <c r="K81" i="17"/>
  <c r="K74" i="17"/>
  <c r="K70" i="17"/>
  <c r="K38" i="17"/>
  <c r="K14" i="16"/>
  <c r="K16" i="16"/>
  <c r="K18" i="16"/>
  <c r="Y124" i="18"/>
  <c r="Y100" i="18"/>
  <c r="Y81" i="18"/>
  <c r="Y16" i="18"/>
  <c r="Y88" i="18"/>
  <c r="R47" i="18"/>
  <c r="R73" i="18"/>
  <c r="R86" i="18"/>
  <c r="R14" i="18"/>
  <c r="R27" i="18"/>
  <c r="R53" i="18"/>
  <c r="R66" i="18"/>
  <c r="R98" i="18"/>
  <c r="R109" i="18"/>
  <c r="R145" i="18"/>
  <c r="R113" i="18"/>
  <c r="R140" i="18"/>
  <c r="R114" i="18"/>
  <c r="R122" i="18"/>
  <c r="R13" i="18"/>
  <c r="R39" i="18"/>
  <c r="R52" i="18"/>
  <c r="R84" i="18"/>
  <c r="R97" i="18"/>
  <c r="R37" i="18"/>
  <c r="J47" i="18"/>
  <c r="R88" i="18"/>
  <c r="J116" i="18"/>
  <c r="R142" i="18"/>
  <c r="J12" i="19"/>
  <c r="J28" i="19"/>
  <c r="J30" i="19"/>
  <c r="J32" i="19"/>
  <c r="J34" i="19"/>
  <c r="J53" i="19"/>
  <c r="J55" i="19"/>
  <c r="J71" i="19"/>
  <c r="J73" i="19"/>
  <c r="J75" i="19"/>
  <c r="J80" i="19"/>
  <c r="K141" i="44"/>
  <c r="K138" i="45"/>
  <c r="K144" i="44"/>
  <c r="K70" i="2"/>
  <c r="J70" i="2"/>
  <c r="K125" i="3"/>
  <c r="J125" i="3"/>
  <c r="J114" i="3"/>
  <c r="K114" i="3"/>
  <c r="K131" i="3"/>
  <c r="J131" i="3"/>
  <c r="J120" i="3"/>
  <c r="K120" i="3"/>
  <c r="K117" i="3"/>
  <c r="J117" i="3"/>
  <c r="K128" i="3"/>
  <c r="J128" i="3"/>
  <c r="K123" i="3"/>
  <c r="J123" i="3"/>
  <c r="K134" i="3"/>
  <c r="J134" i="3"/>
  <c r="J45" i="2"/>
  <c r="K45" i="2"/>
  <c r="K42" i="2"/>
  <c r="J42" i="2"/>
  <c r="J63" i="10"/>
  <c r="J52" i="10"/>
  <c r="J64" i="10"/>
  <c r="G51" i="10"/>
  <c r="J65" i="10"/>
  <c r="J62" i="10"/>
  <c r="J61" i="10"/>
  <c r="J60" i="10"/>
  <c r="J59" i="10"/>
  <c r="J58" i="10"/>
  <c r="J57" i="10"/>
  <c r="J56" i="10"/>
  <c r="J55" i="10"/>
  <c r="J54" i="10"/>
  <c r="J53" i="10"/>
  <c r="J126" i="3"/>
  <c r="K126" i="3"/>
  <c r="J115" i="3"/>
  <c r="K115" i="3"/>
  <c r="K129" i="3"/>
  <c r="J129" i="3"/>
  <c r="K118" i="3"/>
  <c r="J118" i="3"/>
  <c r="J132" i="3"/>
  <c r="K132" i="3"/>
  <c r="J121" i="3"/>
  <c r="K121" i="3"/>
  <c r="K17" i="2"/>
  <c r="J17" i="2"/>
  <c r="K43" i="2"/>
  <c r="J43" i="2"/>
  <c r="K46" i="2"/>
  <c r="J46" i="2"/>
  <c r="F87" i="10"/>
  <c r="F84" i="10"/>
  <c r="F83" i="10"/>
  <c r="F82" i="10"/>
  <c r="F81" i="10"/>
  <c r="F80" i="10"/>
  <c r="F79" i="10"/>
  <c r="F78" i="10"/>
  <c r="F77" i="10"/>
  <c r="F76" i="10"/>
  <c r="F75" i="10"/>
  <c r="F74" i="10"/>
  <c r="F85" i="10"/>
  <c r="C73" i="10"/>
  <c r="D74" i="10" s="1"/>
  <c r="F86" i="10"/>
  <c r="K68" i="2"/>
  <c r="J68" i="2"/>
  <c r="J71" i="2"/>
  <c r="K71" i="2"/>
  <c r="K69" i="2"/>
  <c r="J69" i="2"/>
  <c r="L69" i="2"/>
  <c r="L72" i="2"/>
  <c r="K72" i="2"/>
  <c r="J72" i="2"/>
  <c r="K124" i="3"/>
  <c r="J124" i="3"/>
  <c r="K113" i="3"/>
  <c r="J113" i="3"/>
  <c r="K116" i="3"/>
  <c r="J116" i="3"/>
  <c r="J127" i="3"/>
  <c r="K127" i="3"/>
  <c r="K130" i="3"/>
  <c r="J130" i="3"/>
  <c r="K119" i="3"/>
  <c r="J119" i="3"/>
  <c r="K122" i="3"/>
  <c r="J122" i="3"/>
  <c r="J133" i="3"/>
  <c r="K133" i="3"/>
  <c r="I146" i="13"/>
  <c r="K146" i="13"/>
  <c r="J146" i="13"/>
  <c r="I118" i="13"/>
  <c r="K118" i="13"/>
  <c r="J118" i="13"/>
  <c r="I90" i="13"/>
  <c r="K90" i="13"/>
  <c r="J90" i="13"/>
  <c r="K160" i="13"/>
  <c r="J160" i="13"/>
  <c r="I160" i="13"/>
  <c r="K132" i="13"/>
  <c r="J132" i="13"/>
  <c r="I132" i="13"/>
  <c r="K104" i="13"/>
  <c r="J104" i="13"/>
  <c r="I104" i="13"/>
  <c r="K76" i="13"/>
  <c r="J76" i="13"/>
  <c r="I76" i="13"/>
  <c r="I48" i="13"/>
  <c r="K48" i="13"/>
  <c r="J48" i="13"/>
  <c r="K62" i="13"/>
  <c r="J62" i="13"/>
  <c r="I62" i="13"/>
  <c r="K34" i="13"/>
  <c r="J34" i="13"/>
  <c r="I34" i="13"/>
  <c r="K20" i="13"/>
  <c r="J20" i="13"/>
  <c r="I20" i="13"/>
  <c r="J108" i="10"/>
  <c r="G95" i="10"/>
  <c r="J109" i="10"/>
  <c r="J106" i="10"/>
  <c r="J105" i="10"/>
  <c r="J104" i="10"/>
  <c r="J103" i="10"/>
  <c r="J102" i="10"/>
  <c r="J101" i="10"/>
  <c r="J100" i="10"/>
  <c r="J99" i="10"/>
  <c r="J98" i="10"/>
  <c r="J97" i="10"/>
  <c r="J107" i="10"/>
  <c r="J96" i="10"/>
  <c r="I55" i="12"/>
  <c r="L55" i="12"/>
  <c r="K55" i="12"/>
  <c r="J55" i="12"/>
  <c r="J198" i="3"/>
  <c r="K198" i="3"/>
  <c r="K187" i="3"/>
  <c r="J187" i="3"/>
  <c r="K201" i="3"/>
  <c r="J201" i="3"/>
  <c r="K190" i="3"/>
  <c r="J190" i="3"/>
  <c r="J204" i="3"/>
  <c r="K204" i="3"/>
  <c r="K193" i="3"/>
  <c r="J193" i="3"/>
  <c r="K207" i="3"/>
  <c r="J207" i="3"/>
  <c r="K196" i="3"/>
  <c r="J196" i="3"/>
  <c r="H285" i="8"/>
  <c r="H282" i="8"/>
  <c r="H281" i="8"/>
  <c r="H280" i="8"/>
  <c r="H279" i="8"/>
  <c r="H278" i="8"/>
  <c r="H277" i="8"/>
  <c r="H276" i="8"/>
  <c r="H275" i="8"/>
  <c r="H274" i="8"/>
  <c r="H273" i="8"/>
  <c r="H262" i="8"/>
  <c r="H239" i="8"/>
  <c r="G227" i="8"/>
  <c r="H228" i="8" s="1"/>
  <c r="H219" i="8"/>
  <c r="H216" i="8"/>
  <c r="H215" i="8"/>
  <c r="H214" i="8"/>
  <c r="H213" i="8"/>
  <c r="H212" i="8"/>
  <c r="H211" i="8"/>
  <c r="H210" i="8"/>
  <c r="H209" i="8"/>
  <c r="H208" i="8"/>
  <c r="H207" i="8"/>
  <c r="H196" i="8"/>
  <c r="H173" i="8"/>
  <c r="G161" i="8"/>
  <c r="H162" i="8" s="1"/>
  <c r="H153" i="8"/>
  <c r="H150" i="8"/>
  <c r="H149" i="8"/>
  <c r="H148" i="8"/>
  <c r="H147" i="8"/>
  <c r="H146" i="8"/>
  <c r="H145" i="8"/>
  <c r="H144" i="8"/>
  <c r="H143" i="8"/>
  <c r="H142" i="8"/>
  <c r="H141" i="8"/>
  <c r="H130" i="8"/>
  <c r="H107" i="8"/>
  <c r="G95" i="8"/>
  <c r="H96" i="8" s="1"/>
  <c r="G73" i="8"/>
  <c r="H283" i="8"/>
  <c r="G271" i="8"/>
  <c r="H272" i="8" s="1"/>
  <c r="H263" i="8"/>
  <c r="H260" i="8"/>
  <c r="H259" i="8"/>
  <c r="H258" i="8"/>
  <c r="H257" i="8"/>
  <c r="H256" i="8"/>
  <c r="H255" i="8"/>
  <c r="H254" i="8"/>
  <c r="H253" i="8"/>
  <c r="H252" i="8"/>
  <c r="H251" i="8"/>
  <c r="H240" i="8"/>
  <c r="H217" i="8"/>
  <c r="G205" i="8"/>
  <c r="H206" i="8" s="1"/>
  <c r="H197" i="8"/>
  <c r="H194" i="8"/>
  <c r="H193" i="8"/>
  <c r="H192" i="8"/>
  <c r="H191" i="8"/>
  <c r="H190" i="8"/>
  <c r="H189" i="8"/>
  <c r="H188" i="8"/>
  <c r="H187" i="8"/>
  <c r="H186" i="8"/>
  <c r="H185" i="8"/>
  <c r="H174" i="8"/>
  <c r="H151" i="8"/>
  <c r="G139" i="8"/>
  <c r="H140" i="8" s="1"/>
  <c r="H131" i="8"/>
  <c r="H128" i="8"/>
  <c r="H127" i="8"/>
  <c r="H126" i="8"/>
  <c r="H125" i="8"/>
  <c r="H124" i="8"/>
  <c r="H123" i="8"/>
  <c r="H122" i="8"/>
  <c r="H121" i="8"/>
  <c r="H120" i="8"/>
  <c r="H119" i="8"/>
  <c r="H108" i="8"/>
  <c r="G51" i="8"/>
  <c r="G29" i="8"/>
  <c r="H30" i="8" s="1"/>
  <c r="H284" i="8"/>
  <c r="H261" i="8"/>
  <c r="G249" i="8"/>
  <c r="H250" i="8" s="1"/>
  <c r="H241" i="8"/>
  <c r="H238" i="8"/>
  <c r="H237" i="8"/>
  <c r="H236" i="8"/>
  <c r="H235" i="8"/>
  <c r="H234" i="8"/>
  <c r="H233" i="8"/>
  <c r="H232" i="8"/>
  <c r="H231" i="8"/>
  <c r="H230" i="8"/>
  <c r="H229" i="8"/>
  <c r="H218" i="8"/>
  <c r="H195" i="8"/>
  <c r="G183" i="8"/>
  <c r="H184" i="8" s="1"/>
  <c r="H175" i="8"/>
  <c r="H172" i="8"/>
  <c r="H171" i="8"/>
  <c r="H170" i="8"/>
  <c r="H169" i="8"/>
  <c r="H168" i="8"/>
  <c r="H167" i="8"/>
  <c r="H166" i="8"/>
  <c r="H165" i="8"/>
  <c r="H164" i="8"/>
  <c r="H163" i="8"/>
  <c r="H152" i="8"/>
  <c r="H129" i="8"/>
  <c r="G117" i="8"/>
  <c r="H118" i="8" s="1"/>
  <c r="H109" i="8"/>
  <c r="H106" i="8"/>
  <c r="H105" i="8"/>
  <c r="H104" i="8"/>
  <c r="H103" i="8"/>
  <c r="H102" i="8"/>
  <c r="H101" i="8"/>
  <c r="H100" i="8"/>
  <c r="H99" i="8"/>
  <c r="H98" i="8"/>
  <c r="H97" i="8"/>
  <c r="H8" i="8"/>
  <c r="E7" i="8"/>
  <c r="J63" i="8"/>
  <c r="J52" i="8"/>
  <c r="J64" i="8"/>
  <c r="J87" i="8"/>
  <c r="J65" i="8"/>
  <c r="J62" i="8"/>
  <c r="J61" i="8"/>
  <c r="J60" i="8"/>
  <c r="J59" i="8"/>
  <c r="J58" i="8"/>
  <c r="J57" i="8"/>
  <c r="J56" i="8"/>
  <c r="J55" i="8"/>
  <c r="J54" i="8"/>
  <c r="J53" i="8"/>
  <c r="J74" i="8"/>
  <c r="J86" i="8"/>
  <c r="J84" i="8"/>
  <c r="J83" i="8"/>
  <c r="J82" i="8"/>
  <c r="J81" i="8"/>
  <c r="J80" i="8"/>
  <c r="J79" i="8"/>
  <c r="J78" i="8"/>
  <c r="J77" i="8"/>
  <c r="J76" i="8"/>
  <c r="J75" i="8"/>
  <c r="J85" i="8"/>
  <c r="J161" i="17"/>
  <c r="I161" i="17"/>
  <c r="K161" i="17"/>
  <c r="K135" i="17"/>
  <c r="J135" i="17"/>
  <c r="I135" i="17"/>
  <c r="J133" i="17"/>
  <c r="I133" i="17"/>
  <c r="K133" i="17"/>
  <c r="K107" i="17"/>
  <c r="J107" i="17"/>
  <c r="I107" i="17"/>
  <c r="J105" i="17"/>
  <c r="I105" i="17"/>
  <c r="K105" i="17"/>
  <c r="K79" i="17"/>
  <c r="J79" i="17"/>
  <c r="I79" i="17"/>
  <c r="J77" i="17"/>
  <c r="I77" i="17"/>
  <c r="K77" i="17"/>
  <c r="K51" i="17"/>
  <c r="J51" i="17"/>
  <c r="I51" i="17"/>
  <c r="J49" i="17"/>
  <c r="I49" i="17"/>
  <c r="K49" i="17"/>
  <c r="K23" i="17"/>
  <c r="J23" i="17"/>
  <c r="I23" i="17"/>
  <c r="K21" i="17"/>
  <c r="J21" i="17"/>
  <c r="I21" i="17"/>
  <c r="I9" i="17"/>
  <c r="K9" i="17"/>
  <c r="J9" i="17"/>
  <c r="J149" i="17"/>
  <c r="I149" i="17"/>
  <c r="K149" i="17"/>
  <c r="K147" i="17"/>
  <c r="J147" i="17"/>
  <c r="I147" i="17"/>
  <c r="J121" i="17"/>
  <c r="I121" i="17"/>
  <c r="K121" i="17"/>
  <c r="K119" i="17"/>
  <c r="J119" i="17"/>
  <c r="I119" i="17"/>
  <c r="J93" i="17"/>
  <c r="I93" i="17"/>
  <c r="K93" i="17"/>
  <c r="K91" i="17"/>
  <c r="J91" i="17"/>
  <c r="I91" i="17"/>
  <c r="J65" i="17"/>
  <c r="I65" i="17"/>
  <c r="K65" i="17"/>
  <c r="K63" i="17"/>
  <c r="J63" i="17"/>
  <c r="I63" i="17"/>
  <c r="J37" i="17"/>
  <c r="I37" i="17"/>
  <c r="K37" i="17"/>
  <c r="K35" i="17"/>
  <c r="J35" i="17"/>
  <c r="I35" i="17"/>
  <c r="J21" i="10"/>
  <c r="J18" i="10"/>
  <c r="J17" i="10"/>
  <c r="J16" i="10"/>
  <c r="J15" i="10"/>
  <c r="J14" i="10"/>
  <c r="J13" i="10"/>
  <c r="J12" i="10"/>
  <c r="J11" i="10"/>
  <c r="J10" i="10"/>
  <c r="J9" i="10"/>
  <c r="J19" i="10"/>
  <c r="J8" i="10"/>
  <c r="J20" i="10"/>
  <c r="G7" i="10"/>
  <c r="H43" i="10"/>
  <c r="H40" i="10"/>
  <c r="H39" i="10"/>
  <c r="H38" i="10"/>
  <c r="H37" i="10"/>
  <c r="H36" i="10"/>
  <c r="H35" i="10"/>
  <c r="H34" i="10"/>
  <c r="H33" i="10"/>
  <c r="H32" i="10"/>
  <c r="H31" i="10"/>
  <c r="H41" i="10"/>
  <c r="H30" i="10"/>
  <c r="E29" i="10"/>
  <c r="H42" i="10"/>
  <c r="L53" i="12"/>
  <c r="K53" i="12"/>
  <c r="H57" i="12"/>
  <c r="J53" i="12"/>
  <c r="I53" i="12"/>
  <c r="L56" i="12"/>
  <c r="K56" i="12"/>
  <c r="J56" i="12"/>
  <c r="I56" i="12"/>
  <c r="K188" i="3"/>
  <c r="J188" i="3"/>
  <c r="K199" i="3"/>
  <c r="J199" i="3"/>
  <c r="K202" i="3"/>
  <c r="J202" i="3"/>
  <c r="K191" i="3"/>
  <c r="J191" i="3"/>
  <c r="K194" i="3"/>
  <c r="J194" i="3"/>
  <c r="K205" i="3"/>
  <c r="J205" i="3"/>
  <c r="U20" i="13"/>
  <c r="W20" i="13"/>
  <c r="V20" i="13"/>
  <c r="K54" i="12"/>
  <c r="J54" i="12"/>
  <c r="I54" i="12"/>
  <c r="L54" i="12"/>
  <c r="M105" i="15"/>
  <c r="L105" i="15"/>
  <c r="K105" i="15"/>
  <c r="J105" i="15"/>
  <c r="I105" i="15"/>
  <c r="M91" i="15"/>
  <c r="L91" i="15"/>
  <c r="K91" i="15"/>
  <c r="J91" i="15"/>
  <c r="I91" i="15"/>
  <c r="I161" i="16"/>
  <c r="K161" i="16"/>
  <c r="J161" i="16"/>
  <c r="K135" i="16"/>
  <c r="I135" i="16"/>
  <c r="J135" i="16"/>
  <c r="I133" i="16"/>
  <c r="K133" i="16"/>
  <c r="J133" i="16"/>
  <c r="K107" i="16"/>
  <c r="I107" i="16"/>
  <c r="J107" i="16"/>
  <c r="I105" i="16"/>
  <c r="K105" i="16"/>
  <c r="J105" i="16"/>
  <c r="K79" i="16"/>
  <c r="I79" i="16"/>
  <c r="J79" i="16"/>
  <c r="I77" i="16"/>
  <c r="K77" i="16"/>
  <c r="J77" i="16"/>
  <c r="K51" i="16"/>
  <c r="I51" i="16"/>
  <c r="J51" i="16"/>
  <c r="I49" i="16"/>
  <c r="K49" i="16"/>
  <c r="J49" i="16"/>
  <c r="K23" i="16"/>
  <c r="J23" i="16"/>
  <c r="I23" i="16"/>
  <c r="I149" i="16"/>
  <c r="K149" i="16"/>
  <c r="J149" i="16"/>
  <c r="K147" i="16"/>
  <c r="I147" i="16"/>
  <c r="J147" i="16"/>
  <c r="I121" i="16"/>
  <c r="K121" i="16"/>
  <c r="J121" i="16"/>
  <c r="K119" i="16"/>
  <c r="I119" i="16"/>
  <c r="J119" i="16"/>
  <c r="I93" i="16"/>
  <c r="K93" i="16"/>
  <c r="J93" i="16"/>
  <c r="K91" i="16"/>
  <c r="I91" i="16"/>
  <c r="J91" i="16"/>
  <c r="I65" i="16"/>
  <c r="K65" i="16"/>
  <c r="J65" i="16"/>
  <c r="K63" i="16"/>
  <c r="I63" i="16"/>
  <c r="J63" i="16"/>
  <c r="I37" i="16"/>
  <c r="K37" i="16"/>
  <c r="J37" i="16"/>
  <c r="K35" i="16"/>
  <c r="I35" i="16"/>
  <c r="J35" i="16"/>
  <c r="Y21" i="15"/>
  <c r="X21" i="15"/>
  <c r="W21" i="15"/>
  <c r="L77" i="15"/>
  <c r="K77" i="15"/>
  <c r="J77" i="15"/>
  <c r="I77" i="15"/>
  <c r="M77" i="15"/>
  <c r="L161" i="15"/>
  <c r="K161" i="15"/>
  <c r="J161" i="15"/>
  <c r="I161" i="15"/>
  <c r="M161" i="15"/>
  <c r="J9" i="16"/>
  <c r="I9" i="16"/>
  <c r="K9" i="16"/>
  <c r="J21" i="16"/>
  <c r="I21" i="16"/>
  <c r="K21" i="16"/>
  <c r="K21" i="15"/>
  <c r="J21" i="15"/>
  <c r="I21" i="15"/>
  <c r="M21" i="15"/>
  <c r="L21" i="15"/>
  <c r="K63" i="15"/>
  <c r="J63" i="15"/>
  <c r="I63" i="15"/>
  <c r="M63" i="15"/>
  <c r="L63" i="15"/>
  <c r="K147" i="15"/>
  <c r="J147" i="15"/>
  <c r="I147" i="15"/>
  <c r="M147" i="15"/>
  <c r="L147" i="15"/>
  <c r="T23" i="14"/>
  <c r="S23" i="14"/>
  <c r="J49" i="15"/>
  <c r="I49" i="15"/>
  <c r="M49" i="15"/>
  <c r="L49" i="15"/>
  <c r="K49" i="15"/>
  <c r="J133" i="15"/>
  <c r="I133" i="15"/>
  <c r="M133" i="15"/>
  <c r="L133" i="15"/>
  <c r="K133" i="15"/>
  <c r="W9" i="17"/>
  <c r="U9" i="17"/>
  <c r="V9" i="17"/>
  <c r="V21" i="17"/>
  <c r="U21" i="17"/>
  <c r="W21" i="17"/>
  <c r="Y146" i="18"/>
  <c r="X146" i="18"/>
  <c r="Y160" i="18"/>
  <c r="X160" i="18"/>
  <c r="X120" i="18"/>
  <c r="Y120" i="18"/>
  <c r="Y134" i="18"/>
  <c r="X134" i="18"/>
  <c r="Y148" i="18"/>
  <c r="X148" i="18"/>
  <c r="Y118" i="18"/>
  <c r="X118" i="18"/>
  <c r="Y104" i="18"/>
  <c r="X104" i="18"/>
  <c r="Y50" i="18"/>
  <c r="X50" i="18"/>
  <c r="Y20" i="18"/>
  <c r="X20" i="18"/>
  <c r="Y64" i="18"/>
  <c r="X64" i="18"/>
  <c r="Y34" i="18"/>
  <c r="X34" i="18"/>
  <c r="X78" i="18"/>
  <c r="Y78" i="18"/>
  <c r="Y48" i="18"/>
  <c r="X48" i="18"/>
  <c r="Y92" i="18"/>
  <c r="X92" i="18"/>
  <c r="Y62" i="18"/>
  <c r="X62" i="18"/>
  <c r="Y8" i="18"/>
  <c r="X8" i="18"/>
  <c r="X132" i="18"/>
  <c r="Y132" i="18"/>
  <c r="Y106" i="18"/>
  <c r="X106" i="18"/>
  <c r="Y76" i="18"/>
  <c r="X76" i="18"/>
  <c r="Y22" i="18"/>
  <c r="X22" i="18"/>
  <c r="Y36" i="18"/>
  <c r="X36" i="18"/>
  <c r="J134" i="18"/>
  <c r="I134" i="18"/>
  <c r="J148" i="18"/>
  <c r="I148" i="18"/>
  <c r="J132" i="18"/>
  <c r="I132" i="18"/>
  <c r="J146" i="18"/>
  <c r="I146" i="18"/>
  <c r="J160" i="18"/>
  <c r="I160" i="18"/>
  <c r="Q8" i="18"/>
  <c r="R8" i="18"/>
  <c r="J34" i="18"/>
  <c r="I34" i="18"/>
  <c r="R62" i="18"/>
  <c r="Q62" i="18"/>
  <c r="J64" i="18"/>
  <c r="I64" i="18"/>
  <c r="R92" i="18"/>
  <c r="Q92" i="18"/>
  <c r="I118" i="18"/>
  <c r="J118" i="18"/>
  <c r="R51" i="19"/>
  <c r="P51" i="19"/>
  <c r="R63" i="19"/>
  <c r="P63" i="19"/>
  <c r="R93" i="19"/>
  <c r="P93" i="19"/>
  <c r="J20" i="18"/>
  <c r="I20" i="18"/>
  <c r="R48" i="18"/>
  <c r="Q48" i="18"/>
  <c r="J50" i="18"/>
  <c r="I50" i="18"/>
  <c r="R78" i="18"/>
  <c r="Q78" i="18"/>
  <c r="J104" i="18"/>
  <c r="I104" i="18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C7" i="19"/>
  <c r="R132" i="18"/>
  <c r="Q132" i="18"/>
  <c r="R146" i="18"/>
  <c r="Q146" i="18"/>
  <c r="R160" i="18"/>
  <c r="Q160" i="18"/>
  <c r="R120" i="18"/>
  <c r="Q120" i="18"/>
  <c r="R134" i="18"/>
  <c r="Q134" i="18"/>
  <c r="R34" i="18"/>
  <c r="Q34" i="18"/>
  <c r="I36" i="18"/>
  <c r="J36" i="18"/>
  <c r="Q64" i="18"/>
  <c r="R64" i="18"/>
  <c r="J90" i="18"/>
  <c r="I90" i="18"/>
  <c r="R37" i="19"/>
  <c r="P37" i="19"/>
  <c r="R49" i="19"/>
  <c r="P49" i="19"/>
  <c r="R79" i="19"/>
  <c r="P79" i="19"/>
  <c r="R91" i="19"/>
  <c r="P91" i="19"/>
  <c r="P147" i="19"/>
  <c r="R147" i="19"/>
  <c r="R50" i="18"/>
  <c r="Q50" i="18"/>
  <c r="J76" i="18"/>
  <c r="I76" i="18"/>
  <c r="R104" i="18"/>
  <c r="Q104" i="18"/>
  <c r="J106" i="18"/>
  <c r="I106" i="18"/>
  <c r="Q118" i="18"/>
  <c r="R118" i="18"/>
  <c r="R148" i="18"/>
  <c r="Q148" i="18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M21" i="19"/>
  <c r="M9" i="19"/>
  <c r="L7" i="19"/>
  <c r="P133" i="19"/>
  <c r="R133" i="19"/>
  <c r="P121" i="19"/>
  <c r="R121" i="19"/>
  <c r="P161" i="19"/>
  <c r="R161" i="19"/>
  <c r="P149" i="19"/>
  <c r="R149" i="19"/>
  <c r="P119" i="19"/>
  <c r="R119" i="19"/>
  <c r="P107" i="19"/>
  <c r="R107" i="19"/>
  <c r="J8" i="18"/>
  <c r="I8" i="18"/>
  <c r="R36" i="18"/>
  <c r="Q36" i="18"/>
  <c r="J62" i="18"/>
  <c r="I62" i="18"/>
  <c r="R90" i="18"/>
  <c r="Q90" i="18"/>
  <c r="J92" i="18"/>
  <c r="I92" i="18"/>
  <c r="J120" i="18"/>
  <c r="I120" i="18"/>
  <c r="R23" i="19"/>
  <c r="P23" i="19"/>
  <c r="R35" i="19"/>
  <c r="P35" i="19"/>
  <c r="R65" i="19"/>
  <c r="P65" i="19"/>
  <c r="R77" i="19"/>
  <c r="P77" i="19"/>
  <c r="P105" i="19"/>
  <c r="R105" i="19"/>
  <c r="P135" i="19"/>
  <c r="R135" i="19"/>
  <c r="Z7" i="19"/>
  <c r="T7" i="19"/>
  <c r="X121" i="19"/>
  <c r="X133" i="19"/>
  <c r="I78" i="21"/>
  <c r="H78" i="21"/>
  <c r="X9" i="19"/>
  <c r="X21" i="19"/>
  <c r="X23" i="19"/>
  <c r="X35" i="19"/>
  <c r="X37" i="19"/>
  <c r="X49" i="19"/>
  <c r="X51" i="19"/>
  <c r="X63" i="19"/>
  <c r="X65" i="19"/>
  <c r="X77" i="19"/>
  <c r="X79" i="19"/>
  <c r="X91" i="19"/>
  <c r="X93" i="19"/>
  <c r="I106" i="21"/>
  <c r="H106" i="21"/>
  <c r="X105" i="19"/>
  <c r="X135" i="19"/>
  <c r="X147" i="19"/>
  <c r="J161" i="19"/>
  <c r="H161" i="19"/>
  <c r="J149" i="19"/>
  <c r="H149" i="19"/>
  <c r="J147" i="19"/>
  <c r="H147" i="19"/>
  <c r="J135" i="19"/>
  <c r="H135" i="19"/>
  <c r="J133" i="19"/>
  <c r="H133" i="19"/>
  <c r="J121" i="19"/>
  <c r="H121" i="19"/>
  <c r="J119" i="19"/>
  <c r="H119" i="19"/>
  <c r="J107" i="19"/>
  <c r="H107" i="19"/>
  <c r="J105" i="19"/>
  <c r="H105" i="19"/>
  <c r="H9" i="19"/>
  <c r="J9" i="19"/>
  <c r="H21" i="19"/>
  <c r="J21" i="19"/>
  <c r="H23" i="19"/>
  <c r="J23" i="19"/>
  <c r="H35" i="19"/>
  <c r="J35" i="19"/>
  <c r="H37" i="19"/>
  <c r="J37" i="19"/>
  <c r="H49" i="19"/>
  <c r="J49" i="19"/>
  <c r="H51" i="19"/>
  <c r="J51" i="19"/>
  <c r="H63" i="19"/>
  <c r="J63" i="19"/>
  <c r="H65" i="19"/>
  <c r="J65" i="19"/>
  <c r="H77" i="19"/>
  <c r="J77" i="19"/>
  <c r="H79" i="19"/>
  <c r="J79" i="19"/>
  <c r="H91" i="19"/>
  <c r="J91" i="19"/>
  <c r="H93" i="19"/>
  <c r="J93" i="19"/>
  <c r="I92" i="21"/>
  <c r="H92" i="21"/>
  <c r="I162" i="21"/>
  <c r="H162" i="21"/>
  <c r="I148" i="21"/>
  <c r="H148" i="21"/>
  <c r="I64" i="21"/>
  <c r="H64" i="21"/>
  <c r="I22" i="21"/>
  <c r="H22" i="21"/>
  <c r="H134" i="21"/>
  <c r="I134" i="21"/>
  <c r="H50" i="21"/>
  <c r="I50" i="21"/>
  <c r="I120" i="21"/>
  <c r="H120" i="21"/>
  <c r="I36" i="21"/>
  <c r="H36" i="21"/>
  <c r="X107" i="19"/>
  <c r="X119" i="19"/>
  <c r="X149" i="19"/>
  <c r="X161" i="19"/>
  <c r="L86" i="25"/>
  <c r="L109" i="25"/>
  <c r="L106" i="25"/>
  <c r="L105" i="25"/>
  <c r="L104" i="25"/>
  <c r="L103" i="25"/>
  <c r="L102" i="25"/>
  <c r="L101" i="25"/>
  <c r="L100" i="25"/>
  <c r="L99" i="25"/>
  <c r="L98" i="25"/>
  <c r="L97" i="25"/>
  <c r="L64" i="25"/>
  <c r="L87" i="25"/>
  <c r="L84" i="25"/>
  <c r="L83" i="25"/>
  <c r="L82" i="25"/>
  <c r="L81" i="25"/>
  <c r="L80" i="25"/>
  <c r="L79" i="25"/>
  <c r="L78" i="25"/>
  <c r="L77" i="25"/>
  <c r="L76" i="25"/>
  <c r="L75" i="25"/>
  <c r="L107" i="25"/>
  <c r="L65" i="25"/>
  <c r="L62" i="25"/>
  <c r="L61" i="25"/>
  <c r="L60" i="25"/>
  <c r="L63" i="25"/>
  <c r="L53" i="25"/>
  <c r="L58" i="25"/>
  <c r="L55" i="25"/>
  <c r="L43" i="25"/>
  <c r="L40" i="25"/>
  <c r="L39" i="25"/>
  <c r="L38" i="25"/>
  <c r="L37" i="25"/>
  <c r="L36" i="25"/>
  <c r="L35" i="25"/>
  <c r="L34" i="25"/>
  <c r="L33" i="25"/>
  <c r="L32" i="25"/>
  <c r="L31" i="25"/>
  <c r="L85" i="25"/>
  <c r="L57" i="25"/>
  <c r="L54" i="25"/>
  <c r="L41" i="25"/>
  <c r="L42" i="25"/>
  <c r="L56" i="25"/>
  <c r="L108" i="25"/>
  <c r="L59" i="25"/>
  <c r="I95" i="25"/>
  <c r="L96" i="25" s="1"/>
  <c r="I73" i="25"/>
  <c r="I29" i="25"/>
  <c r="L30" i="25" s="1"/>
  <c r="J8" i="25"/>
  <c r="G7" i="25"/>
  <c r="I51" i="25"/>
  <c r="L52" i="25" s="1"/>
  <c r="W21" i="22"/>
  <c r="X21" i="22"/>
  <c r="V21" i="22"/>
  <c r="G73" i="24"/>
  <c r="G205" i="24"/>
  <c r="G139" i="24"/>
  <c r="G29" i="24"/>
  <c r="G253" i="24"/>
  <c r="G183" i="24"/>
  <c r="E7" i="24"/>
  <c r="G117" i="24"/>
  <c r="G161" i="24"/>
  <c r="G95" i="24"/>
  <c r="G51" i="24"/>
  <c r="G227" i="24"/>
  <c r="H8" i="24"/>
  <c r="J86" i="24"/>
  <c r="J84" i="24"/>
  <c r="J83" i="24"/>
  <c r="J82" i="24"/>
  <c r="J81" i="24"/>
  <c r="J80" i="24"/>
  <c r="J79" i="24"/>
  <c r="J78" i="24"/>
  <c r="J77" i="24"/>
  <c r="J76" i="24"/>
  <c r="J75" i="24"/>
  <c r="J85" i="24"/>
  <c r="J87" i="24"/>
  <c r="J64" i="24"/>
  <c r="J65" i="24"/>
  <c r="J62" i="24"/>
  <c r="J61" i="24"/>
  <c r="J60" i="24"/>
  <c r="J59" i="24"/>
  <c r="J58" i="24"/>
  <c r="J57" i="24"/>
  <c r="J56" i="24"/>
  <c r="J55" i="24"/>
  <c r="J54" i="24"/>
  <c r="J53" i="24"/>
  <c r="J63" i="24"/>
  <c r="K161" i="22"/>
  <c r="J161" i="22"/>
  <c r="L161" i="22"/>
  <c r="K119" i="22"/>
  <c r="L119" i="22"/>
  <c r="J119" i="22"/>
  <c r="K77" i="22"/>
  <c r="J77" i="22"/>
  <c r="L77" i="22"/>
  <c r="K35" i="22"/>
  <c r="L35" i="22"/>
  <c r="J35" i="22"/>
  <c r="K133" i="22"/>
  <c r="L133" i="22"/>
  <c r="J133" i="22"/>
  <c r="K91" i="22"/>
  <c r="L91" i="22"/>
  <c r="J91" i="22"/>
  <c r="K49" i="22"/>
  <c r="L49" i="22"/>
  <c r="J49" i="22"/>
  <c r="K147" i="22"/>
  <c r="L147" i="22"/>
  <c r="J147" i="22"/>
  <c r="K105" i="22"/>
  <c r="L105" i="22"/>
  <c r="J105" i="22"/>
  <c r="K63" i="22"/>
  <c r="L63" i="22"/>
  <c r="J63" i="22"/>
  <c r="L21" i="22"/>
  <c r="J21" i="22"/>
  <c r="K21" i="22"/>
  <c r="K34" i="26"/>
  <c r="J34" i="26"/>
  <c r="I34" i="26"/>
  <c r="K62" i="26"/>
  <c r="J62" i="26"/>
  <c r="I62" i="26"/>
  <c r="K90" i="26"/>
  <c r="J90" i="26"/>
  <c r="I90" i="26"/>
  <c r="K118" i="26"/>
  <c r="J118" i="26"/>
  <c r="I118" i="26"/>
  <c r="K146" i="26"/>
  <c r="J146" i="26"/>
  <c r="I146" i="26"/>
  <c r="K20" i="26"/>
  <c r="J20" i="26"/>
  <c r="I20" i="26"/>
  <c r="K48" i="26"/>
  <c r="J48" i="26"/>
  <c r="I48" i="26"/>
  <c r="K76" i="26"/>
  <c r="J76" i="26"/>
  <c r="I76" i="26"/>
  <c r="K104" i="26"/>
  <c r="J104" i="26"/>
  <c r="I104" i="26"/>
  <c r="K132" i="26"/>
  <c r="J132" i="26"/>
  <c r="I132" i="26"/>
  <c r="K160" i="26"/>
  <c r="J160" i="26"/>
  <c r="I160" i="26"/>
  <c r="I76" i="28"/>
  <c r="M76" i="28"/>
  <c r="L76" i="28"/>
  <c r="K76" i="28"/>
  <c r="J76" i="28"/>
  <c r="M62" i="28"/>
  <c r="L62" i="28"/>
  <c r="K62" i="28"/>
  <c r="J62" i="28"/>
  <c r="I62" i="28"/>
  <c r="J34" i="27"/>
  <c r="I34" i="27"/>
  <c r="K34" i="27"/>
  <c r="J62" i="27"/>
  <c r="I62" i="27"/>
  <c r="K62" i="27"/>
  <c r="J90" i="27"/>
  <c r="I90" i="27"/>
  <c r="K90" i="27"/>
  <c r="J118" i="27"/>
  <c r="I118" i="27"/>
  <c r="K118" i="27"/>
  <c r="J146" i="27"/>
  <c r="I146" i="27"/>
  <c r="K146" i="27"/>
  <c r="L48" i="28"/>
  <c r="K48" i="28"/>
  <c r="J48" i="28"/>
  <c r="I48" i="28"/>
  <c r="M48" i="28"/>
  <c r="J90" i="28"/>
  <c r="I90" i="28"/>
  <c r="M90" i="28"/>
  <c r="L90" i="28"/>
  <c r="K90" i="28"/>
  <c r="K104" i="28"/>
  <c r="J104" i="28"/>
  <c r="I104" i="28"/>
  <c r="M104" i="28"/>
  <c r="L104" i="28"/>
  <c r="I160" i="28"/>
  <c r="M160" i="28"/>
  <c r="L160" i="28"/>
  <c r="K160" i="28"/>
  <c r="J160" i="28"/>
  <c r="L118" i="28"/>
  <c r="K118" i="28"/>
  <c r="J118" i="28"/>
  <c r="I118" i="28"/>
  <c r="M118" i="28"/>
  <c r="M132" i="28"/>
  <c r="L132" i="28"/>
  <c r="K132" i="28"/>
  <c r="J132" i="28"/>
  <c r="I132" i="28"/>
  <c r="K146" i="28"/>
  <c r="L146" i="28"/>
  <c r="J146" i="28"/>
  <c r="I146" i="28"/>
  <c r="M146" i="28"/>
  <c r="K34" i="28"/>
  <c r="J34" i="28"/>
  <c r="I34" i="28"/>
  <c r="M34" i="28"/>
  <c r="L34" i="28"/>
  <c r="J20" i="28"/>
  <c r="I20" i="28"/>
  <c r="M20" i="28"/>
  <c r="L20" i="28"/>
  <c r="K20" i="28"/>
  <c r="N129" i="39"/>
  <c r="M129" i="39"/>
  <c r="O129" i="39"/>
  <c r="L129" i="39"/>
  <c r="K129" i="39"/>
  <c r="H129" i="39"/>
  <c r="G129" i="39"/>
  <c r="I129" i="39"/>
  <c r="I146" i="44"/>
  <c r="H146" i="44"/>
  <c r="K146" i="44" s="1"/>
  <c r="G146" i="44"/>
  <c r="N16" i="43"/>
  <c r="L16" i="43"/>
  <c r="M16" i="43"/>
  <c r="I146" i="45"/>
  <c r="H146" i="45"/>
  <c r="K146" i="45" s="1"/>
  <c r="G146" i="45"/>
  <c r="O146" i="45"/>
  <c r="N146" i="45"/>
  <c r="L146" i="45"/>
  <c r="M146" i="45"/>
  <c r="J74" i="25" l="1"/>
  <c r="L74" i="25"/>
  <c r="H87" i="24"/>
  <c r="H63" i="24"/>
  <c r="H64" i="24"/>
  <c r="H65" i="24"/>
  <c r="H62" i="24"/>
  <c r="H56" i="24"/>
  <c r="H61" i="24"/>
  <c r="H55" i="24"/>
  <c r="H60" i="24"/>
  <c r="H54" i="24"/>
  <c r="H59" i="24"/>
  <c r="H53" i="24"/>
  <c r="H58" i="24"/>
  <c r="H57" i="24"/>
  <c r="E227" i="24"/>
  <c r="E161" i="24"/>
  <c r="E95" i="24"/>
  <c r="E205" i="24"/>
  <c r="E139" i="24"/>
  <c r="E51" i="24"/>
  <c r="E253" i="24"/>
  <c r="E183" i="24"/>
  <c r="E117" i="24"/>
  <c r="F18" i="24"/>
  <c r="F17" i="24"/>
  <c r="F16" i="24"/>
  <c r="F15" i="24"/>
  <c r="F14" i="24"/>
  <c r="F13" i="24"/>
  <c r="F12" i="24"/>
  <c r="F11" i="24"/>
  <c r="F10" i="24"/>
  <c r="F9" i="24"/>
  <c r="F19" i="24"/>
  <c r="E73" i="24"/>
  <c r="F20" i="24"/>
  <c r="C7" i="24"/>
  <c r="F8" i="24" s="1"/>
  <c r="E29" i="24"/>
  <c r="F21" i="24"/>
  <c r="H85" i="24"/>
  <c r="H86" i="24"/>
  <c r="H84" i="24"/>
  <c r="H83" i="24"/>
  <c r="H82" i="24"/>
  <c r="H81" i="24"/>
  <c r="H80" i="24"/>
  <c r="H79" i="24"/>
  <c r="H78" i="24"/>
  <c r="H77" i="24"/>
  <c r="H76" i="24"/>
  <c r="H75" i="24"/>
  <c r="G95" i="25"/>
  <c r="G73" i="25"/>
  <c r="G51" i="25"/>
  <c r="G29" i="25"/>
  <c r="J30" i="25" s="1"/>
  <c r="H8" i="25"/>
  <c r="E7" i="25"/>
  <c r="J108" i="25"/>
  <c r="J109" i="25"/>
  <c r="J106" i="25"/>
  <c r="J105" i="25"/>
  <c r="J104" i="25"/>
  <c r="J103" i="25"/>
  <c r="J102" i="25"/>
  <c r="J101" i="25"/>
  <c r="J100" i="25"/>
  <c r="J99" i="25"/>
  <c r="J98" i="25"/>
  <c r="J97" i="25"/>
  <c r="J107" i="25"/>
  <c r="Z24" i="19"/>
  <c r="U23" i="19"/>
  <c r="Z23" i="19" s="1"/>
  <c r="Z69" i="19"/>
  <c r="U77" i="19"/>
  <c r="U35" i="19"/>
  <c r="Z66" i="19"/>
  <c r="U65" i="19"/>
  <c r="Z65" i="19" s="1"/>
  <c r="Z122" i="19"/>
  <c r="U121" i="19"/>
  <c r="U9" i="19"/>
  <c r="Z13" i="19"/>
  <c r="U21" i="19"/>
  <c r="Z21" i="19" s="1"/>
  <c r="Z52" i="19"/>
  <c r="U51" i="19"/>
  <c r="U63" i="19"/>
  <c r="Z63" i="19" s="1"/>
  <c r="Z94" i="19"/>
  <c r="U93" i="19"/>
  <c r="Z93" i="19" s="1"/>
  <c r="Z38" i="19"/>
  <c r="U37" i="19"/>
  <c r="U49" i="19"/>
  <c r="Z49" i="19" s="1"/>
  <c r="Z80" i="19"/>
  <c r="U79" i="19"/>
  <c r="Z79" i="19" s="1"/>
  <c r="Z83" i="19"/>
  <c r="U91" i="19"/>
  <c r="U133" i="19"/>
  <c r="Z133" i="19" s="1"/>
  <c r="Z97" i="19"/>
  <c r="U105" i="19"/>
  <c r="Z105" i="19" s="1"/>
  <c r="Z136" i="19"/>
  <c r="U135" i="19"/>
  <c r="U147" i="19"/>
  <c r="Z147" i="19" s="1"/>
  <c r="Z108" i="19"/>
  <c r="U107" i="19"/>
  <c r="Z107" i="19" s="1"/>
  <c r="Z111" i="19"/>
  <c r="U119" i="19"/>
  <c r="U149" i="19"/>
  <c r="Z149" i="19" s="1"/>
  <c r="Z153" i="19"/>
  <c r="U161" i="19"/>
  <c r="Z161" i="19" s="1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35" i="19"/>
  <c r="T23" i="19"/>
  <c r="T21" i="19"/>
  <c r="T9" i="19"/>
  <c r="S7" i="19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K7" i="19"/>
  <c r="Q7" i="19" s="1"/>
  <c r="C161" i="19"/>
  <c r="I161" i="19" s="1"/>
  <c r="C149" i="19"/>
  <c r="I149" i="19" s="1"/>
  <c r="C119" i="19"/>
  <c r="I119" i="19" s="1"/>
  <c r="C107" i="19"/>
  <c r="I107" i="19" s="1"/>
  <c r="C147" i="19"/>
  <c r="I147" i="19" s="1"/>
  <c r="C135" i="19"/>
  <c r="I135" i="19" s="1"/>
  <c r="C105" i="19"/>
  <c r="I105" i="19" s="1"/>
  <c r="C121" i="19"/>
  <c r="I121" i="19" s="1"/>
  <c r="C93" i="19"/>
  <c r="I93" i="19" s="1"/>
  <c r="C63" i="19"/>
  <c r="I63" i="19" s="1"/>
  <c r="C51" i="19"/>
  <c r="I51" i="19" s="1"/>
  <c r="C21" i="19"/>
  <c r="I21" i="19" s="1"/>
  <c r="C9" i="19"/>
  <c r="I9" i="19" s="1"/>
  <c r="C133" i="19"/>
  <c r="I133" i="19" s="1"/>
  <c r="C77" i="19"/>
  <c r="I77" i="19" s="1"/>
  <c r="C65" i="19"/>
  <c r="I65" i="19" s="1"/>
  <c r="C35" i="19"/>
  <c r="I35" i="19" s="1"/>
  <c r="C23" i="19"/>
  <c r="I23" i="19" s="1"/>
  <c r="I7" i="19"/>
  <c r="C91" i="19"/>
  <c r="I91" i="19" s="1"/>
  <c r="C79" i="19"/>
  <c r="I79" i="19" s="1"/>
  <c r="C49" i="19"/>
  <c r="I49" i="19" s="1"/>
  <c r="C37" i="19"/>
  <c r="I37" i="19" s="1"/>
  <c r="K57" i="12"/>
  <c r="J57" i="12"/>
  <c r="I57" i="12"/>
  <c r="L57" i="12"/>
  <c r="F42" i="10"/>
  <c r="F43" i="10"/>
  <c r="F40" i="10"/>
  <c r="F39" i="10"/>
  <c r="F38" i="10"/>
  <c r="F37" i="10"/>
  <c r="F36" i="10"/>
  <c r="F35" i="10"/>
  <c r="F34" i="10"/>
  <c r="F33" i="10"/>
  <c r="F32" i="10"/>
  <c r="F31" i="10"/>
  <c r="F30" i="10"/>
  <c r="F41" i="10"/>
  <c r="C29" i="10"/>
  <c r="H20" i="10"/>
  <c r="H21" i="10"/>
  <c r="H18" i="10"/>
  <c r="H17" i="10"/>
  <c r="H16" i="10"/>
  <c r="H15" i="10"/>
  <c r="H14" i="10"/>
  <c r="H13" i="10"/>
  <c r="H12" i="10"/>
  <c r="H11" i="10"/>
  <c r="H10" i="10"/>
  <c r="H9" i="10"/>
  <c r="H19" i="10"/>
  <c r="H8" i="10"/>
  <c r="E7" i="10"/>
  <c r="F284" i="8"/>
  <c r="F261" i="8"/>
  <c r="F241" i="8"/>
  <c r="F238" i="8"/>
  <c r="F237" i="8"/>
  <c r="F236" i="8"/>
  <c r="F235" i="8"/>
  <c r="F234" i="8"/>
  <c r="F233" i="8"/>
  <c r="F232" i="8"/>
  <c r="F231" i="8"/>
  <c r="F230" i="8"/>
  <c r="F229" i="8"/>
  <c r="F218" i="8"/>
  <c r="F195" i="8"/>
  <c r="F175" i="8"/>
  <c r="F172" i="8"/>
  <c r="F171" i="8"/>
  <c r="F170" i="8"/>
  <c r="F169" i="8"/>
  <c r="F168" i="8"/>
  <c r="F167" i="8"/>
  <c r="F166" i="8"/>
  <c r="F165" i="8"/>
  <c r="F164" i="8"/>
  <c r="F163" i="8"/>
  <c r="F152" i="8"/>
  <c r="F129" i="8"/>
  <c r="F109" i="8"/>
  <c r="F106" i="8"/>
  <c r="F105" i="8"/>
  <c r="F104" i="8"/>
  <c r="F103" i="8"/>
  <c r="F102" i="8"/>
  <c r="F101" i="8"/>
  <c r="F100" i="8"/>
  <c r="F99" i="8"/>
  <c r="F98" i="8"/>
  <c r="F97" i="8"/>
  <c r="F19" i="8"/>
  <c r="C7" i="8"/>
  <c r="E227" i="8"/>
  <c r="F228" i="8" s="1"/>
  <c r="E161" i="8"/>
  <c r="F162" i="8" s="1"/>
  <c r="E95" i="8"/>
  <c r="F96" i="8" s="1"/>
  <c r="F42" i="8"/>
  <c r="F285" i="8"/>
  <c r="F282" i="8"/>
  <c r="F281" i="8"/>
  <c r="F280" i="8"/>
  <c r="F279" i="8"/>
  <c r="F278" i="8"/>
  <c r="F277" i="8"/>
  <c r="F276" i="8"/>
  <c r="F275" i="8"/>
  <c r="F274" i="8"/>
  <c r="F273" i="8"/>
  <c r="F262" i="8"/>
  <c r="F239" i="8"/>
  <c r="F219" i="8"/>
  <c r="F216" i="8"/>
  <c r="F215" i="8"/>
  <c r="F214" i="8"/>
  <c r="F213" i="8"/>
  <c r="F212" i="8"/>
  <c r="F211" i="8"/>
  <c r="F210" i="8"/>
  <c r="F209" i="8"/>
  <c r="F208" i="8"/>
  <c r="F207" i="8"/>
  <c r="F196" i="8"/>
  <c r="F173" i="8"/>
  <c r="F153" i="8"/>
  <c r="F150" i="8"/>
  <c r="F149" i="8"/>
  <c r="F148" i="8"/>
  <c r="F147" i="8"/>
  <c r="F146" i="8"/>
  <c r="F145" i="8"/>
  <c r="F144" i="8"/>
  <c r="F143" i="8"/>
  <c r="F142" i="8"/>
  <c r="F141" i="8"/>
  <c r="F130" i="8"/>
  <c r="F107" i="8"/>
  <c r="E73" i="8"/>
  <c r="F20" i="8"/>
  <c r="E271" i="8"/>
  <c r="F272" i="8" s="1"/>
  <c r="E205" i="8"/>
  <c r="F206" i="8" s="1"/>
  <c r="E139" i="8"/>
  <c r="F140" i="8" s="1"/>
  <c r="E51" i="8"/>
  <c r="F43" i="8"/>
  <c r="F40" i="8"/>
  <c r="F39" i="8"/>
  <c r="F38" i="8"/>
  <c r="F37" i="8"/>
  <c r="F36" i="8"/>
  <c r="F35" i="8"/>
  <c r="F34" i="8"/>
  <c r="F33" i="8"/>
  <c r="F32" i="8"/>
  <c r="F31" i="8"/>
  <c r="F283" i="8"/>
  <c r="F263" i="8"/>
  <c r="F260" i="8"/>
  <c r="F259" i="8"/>
  <c r="F258" i="8"/>
  <c r="F257" i="8"/>
  <c r="F256" i="8"/>
  <c r="F255" i="8"/>
  <c r="F254" i="8"/>
  <c r="F253" i="8"/>
  <c r="F252" i="8"/>
  <c r="F251" i="8"/>
  <c r="F240" i="8"/>
  <c r="F217" i="8"/>
  <c r="F197" i="8"/>
  <c r="F194" i="8"/>
  <c r="F193" i="8"/>
  <c r="F192" i="8"/>
  <c r="F191" i="8"/>
  <c r="F190" i="8"/>
  <c r="F189" i="8"/>
  <c r="F188" i="8"/>
  <c r="F187" i="8"/>
  <c r="F186" i="8"/>
  <c r="F185" i="8"/>
  <c r="F174" i="8"/>
  <c r="F151" i="8"/>
  <c r="F131" i="8"/>
  <c r="F128" i="8"/>
  <c r="F127" i="8"/>
  <c r="F126" i="8"/>
  <c r="F125" i="8"/>
  <c r="F124" i="8"/>
  <c r="F123" i="8"/>
  <c r="F122" i="8"/>
  <c r="F121" i="8"/>
  <c r="F120" i="8"/>
  <c r="F119" i="8"/>
  <c r="F108" i="8"/>
  <c r="E29" i="8"/>
  <c r="F30" i="8" s="1"/>
  <c r="F21" i="8"/>
  <c r="F18" i="8"/>
  <c r="F17" i="8"/>
  <c r="F16" i="8"/>
  <c r="F15" i="8"/>
  <c r="F14" i="8"/>
  <c r="F13" i="8"/>
  <c r="F12" i="8"/>
  <c r="F11" i="8"/>
  <c r="F10" i="8"/>
  <c r="F9" i="8"/>
  <c r="E249" i="8"/>
  <c r="F250" i="8" s="1"/>
  <c r="E117" i="8"/>
  <c r="F118" i="8" s="1"/>
  <c r="F41" i="8"/>
  <c r="F8" i="8"/>
  <c r="E183" i="8"/>
  <c r="F184" i="8" s="1"/>
  <c r="H65" i="8"/>
  <c r="H62" i="8"/>
  <c r="H61" i="8"/>
  <c r="H60" i="8"/>
  <c r="H59" i="8"/>
  <c r="H58" i="8"/>
  <c r="H57" i="8"/>
  <c r="H56" i="8"/>
  <c r="H55" i="8"/>
  <c r="H54" i="8"/>
  <c r="H53" i="8"/>
  <c r="H63" i="8"/>
  <c r="H52" i="8"/>
  <c r="H64" i="8"/>
  <c r="H87" i="8"/>
  <c r="H85" i="8"/>
  <c r="H74" i="8"/>
  <c r="H86" i="8"/>
  <c r="H82" i="8"/>
  <c r="H79" i="8"/>
  <c r="H76" i="8"/>
  <c r="H84" i="8"/>
  <c r="H81" i="8"/>
  <c r="H78" i="8"/>
  <c r="H75" i="8"/>
  <c r="H83" i="8"/>
  <c r="H80" i="8"/>
  <c r="H77" i="8"/>
  <c r="H107" i="10"/>
  <c r="H96" i="10"/>
  <c r="E95" i="10"/>
  <c r="H108" i="10"/>
  <c r="H109" i="10"/>
  <c r="H106" i="10"/>
  <c r="H105" i="10"/>
  <c r="H104" i="10"/>
  <c r="H103" i="10"/>
  <c r="H102" i="10"/>
  <c r="H101" i="10"/>
  <c r="H100" i="10"/>
  <c r="H99" i="10"/>
  <c r="H98" i="10"/>
  <c r="H97" i="10"/>
  <c r="H65" i="10"/>
  <c r="H62" i="10"/>
  <c r="H61" i="10"/>
  <c r="H60" i="10"/>
  <c r="H59" i="10"/>
  <c r="H58" i="10"/>
  <c r="H57" i="10"/>
  <c r="H56" i="10"/>
  <c r="H55" i="10"/>
  <c r="H54" i="10"/>
  <c r="H53" i="10"/>
  <c r="H63" i="10"/>
  <c r="H52" i="10"/>
  <c r="E51" i="10"/>
  <c r="H64" i="10"/>
  <c r="Z9" i="19" l="1"/>
  <c r="Z140" i="19"/>
  <c r="Z114" i="19"/>
  <c r="Z152" i="19"/>
  <c r="Z123" i="19"/>
  <c r="Z154" i="19"/>
  <c r="Z73" i="19"/>
  <c r="Z47" i="19"/>
  <c r="Z18" i="19"/>
  <c r="Z118" i="19"/>
  <c r="Z81" i="19"/>
  <c r="Z48" i="19"/>
  <c r="Z26" i="19"/>
  <c r="Z75" i="19"/>
  <c r="Z102" i="19"/>
  <c r="Z11" i="19"/>
  <c r="Z33" i="19"/>
  <c r="Z137" i="19"/>
  <c r="Z104" i="19"/>
  <c r="Z145" i="19"/>
  <c r="Z116" i="19"/>
  <c r="Z144" i="19"/>
  <c r="Z70" i="19"/>
  <c r="Z44" i="19"/>
  <c r="Z15" i="19"/>
  <c r="Z109" i="19"/>
  <c r="Z74" i="19"/>
  <c r="Z45" i="19"/>
  <c r="Z19" i="19"/>
  <c r="Z56" i="19"/>
  <c r="Z88" i="19"/>
  <c r="Z62" i="19"/>
  <c r="Z82" i="19"/>
  <c r="Z96" i="19"/>
  <c r="Z143" i="19"/>
  <c r="Z155" i="19"/>
  <c r="Z126" i="19"/>
  <c r="Z76" i="19"/>
  <c r="Z54" i="19"/>
  <c r="Z25" i="19"/>
  <c r="Z84" i="19"/>
  <c r="Z58" i="19"/>
  <c r="Z29" i="19"/>
  <c r="Z131" i="19"/>
  <c r="Z43" i="19"/>
  <c r="Z159" i="19"/>
  <c r="Z130" i="19"/>
  <c r="Z101" i="19"/>
  <c r="Z142" i="19"/>
  <c r="Z113" i="19"/>
  <c r="Z115" i="19"/>
  <c r="Z67" i="19"/>
  <c r="Z34" i="19"/>
  <c r="Z12" i="19"/>
  <c r="Z99" i="19"/>
  <c r="Z71" i="19"/>
  <c r="Z42" i="19"/>
  <c r="Z16" i="19"/>
  <c r="Z46" i="19"/>
  <c r="Z59" i="19"/>
  <c r="Z141" i="19"/>
  <c r="Z14" i="19"/>
  <c r="Z100" i="19"/>
  <c r="Z85" i="19"/>
  <c r="Z156" i="19"/>
  <c r="Z127" i="19"/>
  <c r="Z98" i="19"/>
  <c r="Z132" i="19"/>
  <c r="Z110" i="19"/>
  <c r="Z89" i="19"/>
  <c r="Z60" i="19"/>
  <c r="Z31" i="19"/>
  <c r="Z157" i="19"/>
  <c r="Z90" i="19"/>
  <c r="Z68" i="19"/>
  <c r="Z39" i="19"/>
  <c r="Z151" i="19"/>
  <c r="Z17" i="19"/>
  <c r="Z40" i="19"/>
  <c r="Z53" i="19"/>
  <c r="Z72" i="19"/>
  <c r="Z146" i="19"/>
  <c r="Z124" i="19"/>
  <c r="Z158" i="19"/>
  <c r="Z129" i="19"/>
  <c r="Z103" i="19"/>
  <c r="Z86" i="19"/>
  <c r="Z57" i="19"/>
  <c r="Z28" i="19"/>
  <c r="Z138" i="19"/>
  <c r="Z87" i="19"/>
  <c r="Z61" i="19"/>
  <c r="Z32" i="19"/>
  <c r="Z95" i="19"/>
  <c r="Z160" i="19"/>
  <c r="Z30" i="19"/>
  <c r="Z112" i="19"/>
  <c r="Z128" i="19"/>
  <c r="Z117" i="19"/>
  <c r="Z20" i="19"/>
  <c r="Z35" i="19"/>
  <c r="Z150" i="19"/>
  <c r="Z139" i="19"/>
  <c r="Z125" i="19"/>
  <c r="Z41" i="19"/>
  <c r="Z55" i="19"/>
  <c r="Z10" i="19"/>
  <c r="Z27" i="19"/>
  <c r="J52" i="25"/>
  <c r="Z119" i="19"/>
  <c r="Z135" i="19"/>
  <c r="Z91" i="19"/>
  <c r="Z37" i="19"/>
  <c r="Z51" i="19"/>
  <c r="Z121" i="19"/>
  <c r="Z77" i="19"/>
  <c r="J96" i="25"/>
  <c r="F64" i="10"/>
  <c r="F65" i="10"/>
  <c r="F62" i="10"/>
  <c r="F61" i="10"/>
  <c r="F60" i="10"/>
  <c r="F59" i="10"/>
  <c r="F58" i="10"/>
  <c r="F57" i="10"/>
  <c r="F56" i="10"/>
  <c r="F55" i="10"/>
  <c r="F54" i="10"/>
  <c r="F53" i="10"/>
  <c r="F52" i="10"/>
  <c r="F63" i="10"/>
  <c r="C51" i="10"/>
  <c r="D52" i="10" s="1"/>
  <c r="F109" i="10"/>
  <c r="F106" i="10"/>
  <c r="F105" i="10"/>
  <c r="F104" i="10"/>
  <c r="F103" i="10"/>
  <c r="F102" i="10"/>
  <c r="F101" i="10"/>
  <c r="F100" i="10"/>
  <c r="F99" i="10"/>
  <c r="F98" i="10"/>
  <c r="F97" i="10"/>
  <c r="F96" i="10"/>
  <c r="F107" i="10"/>
  <c r="C95" i="10"/>
  <c r="D96" i="10" s="1"/>
  <c r="F108" i="10"/>
  <c r="F64" i="8"/>
  <c r="F87" i="8"/>
  <c r="F65" i="8"/>
  <c r="F62" i="8"/>
  <c r="F61" i="8"/>
  <c r="F60" i="8"/>
  <c r="F59" i="8"/>
  <c r="F58" i="8"/>
  <c r="F57" i="8"/>
  <c r="F56" i="8"/>
  <c r="F55" i="8"/>
  <c r="F54" i="8"/>
  <c r="F53" i="8"/>
  <c r="F52" i="8"/>
  <c r="F63" i="8"/>
  <c r="F84" i="8"/>
  <c r="F83" i="8"/>
  <c r="F82" i="8"/>
  <c r="F81" i="8"/>
  <c r="F80" i="8"/>
  <c r="F79" i="8"/>
  <c r="F78" i="8"/>
  <c r="F77" i="8"/>
  <c r="F76" i="8"/>
  <c r="F75" i="8"/>
  <c r="F74" i="8"/>
  <c r="F85" i="8"/>
  <c r="F86" i="8"/>
  <c r="C249" i="8"/>
  <c r="D250" i="8" s="1"/>
  <c r="C183" i="8"/>
  <c r="D184" i="8" s="1"/>
  <c r="C117" i="8"/>
  <c r="D118" i="8" s="1"/>
  <c r="D8" i="8"/>
  <c r="C227" i="8"/>
  <c r="D228" i="8" s="1"/>
  <c r="C161" i="8"/>
  <c r="D162" i="8" s="1"/>
  <c r="C95" i="8"/>
  <c r="D96" i="8" s="1"/>
  <c r="C73" i="8"/>
  <c r="D74" i="8" s="1"/>
  <c r="C271" i="8"/>
  <c r="D272" i="8" s="1"/>
  <c r="C205" i="8"/>
  <c r="D206" i="8" s="1"/>
  <c r="C139" i="8"/>
  <c r="D140" i="8" s="1"/>
  <c r="C51" i="8"/>
  <c r="C29" i="8"/>
  <c r="D30" i="8" s="1"/>
  <c r="F19" i="10"/>
  <c r="C7" i="10"/>
  <c r="F20" i="10"/>
  <c r="F21" i="10"/>
  <c r="F18" i="10"/>
  <c r="F17" i="10"/>
  <c r="F16" i="10"/>
  <c r="F15" i="10"/>
  <c r="F14" i="10"/>
  <c r="F13" i="10"/>
  <c r="F12" i="10"/>
  <c r="F11" i="10"/>
  <c r="F10" i="10"/>
  <c r="F9" i="10"/>
  <c r="F8" i="10"/>
  <c r="D30" i="10"/>
  <c r="K147" i="19"/>
  <c r="Q147" i="19" s="1"/>
  <c r="K135" i="19"/>
  <c r="Q135" i="19" s="1"/>
  <c r="K105" i="19"/>
  <c r="Q105" i="19" s="1"/>
  <c r="K133" i="19"/>
  <c r="Q133" i="19" s="1"/>
  <c r="K121" i="19"/>
  <c r="Q121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K161" i="19"/>
  <c r="Q161" i="19" s="1"/>
  <c r="K149" i="19"/>
  <c r="Q149" i="19" s="1"/>
  <c r="K119" i="19"/>
  <c r="Q119" i="19" s="1"/>
  <c r="K107" i="19"/>
  <c r="Q107" i="19" s="1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Y7" i="19"/>
  <c r="E95" i="25"/>
  <c r="H96" i="25" s="1"/>
  <c r="E73" i="25"/>
  <c r="E51" i="25"/>
  <c r="E29" i="25"/>
  <c r="C7" i="25"/>
  <c r="F8" i="25" s="1"/>
  <c r="H107" i="25"/>
  <c r="H108" i="25"/>
  <c r="H106" i="25"/>
  <c r="H103" i="25"/>
  <c r="H100" i="25"/>
  <c r="H97" i="25"/>
  <c r="H30" i="25"/>
  <c r="H109" i="25"/>
  <c r="H104" i="25"/>
  <c r="H101" i="25"/>
  <c r="H98" i="25"/>
  <c r="H102" i="25"/>
  <c r="H99" i="25"/>
  <c r="H105" i="25"/>
  <c r="F42" i="24"/>
  <c r="F43" i="24"/>
  <c r="F40" i="24"/>
  <c r="F39" i="24"/>
  <c r="F38" i="24"/>
  <c r="F37" i="24"/>
  <c r="F36" i="24"/>
  <c r="F35" i="24"/>
  <c r="F34" i="24"/>
  <c r="F33" i="24"/>
  <c r="F32" i="24"/>
  <c r="F31" i="24"/>
  <c r="F41" i="24"/>
  <c r="C227" i="24"/>
  <c r="D228" i="24" s="1"/>
  <c r="C161" i="24"/>
  <c r="D162" i="24" s="1"/>
  <c r="C73" i="24"/>
  <c r="D74" i="24" s="1"/>
  <c r="C205" i="24"/>
  <c r="D206" i="24" s="1"/>
  <c r="C139" i="24"/>
  <c r="D140" i="24" s="1"/>
  <c r="C29" i="24"/>
  <c r="D30" i="24" s="1"/>
  <c r="C253" i="24"/>
  <c r="D254" i="24" s="1"/>
  <c r="C117" i="24"/>
  <c r="D118" i="24" s="1"/>
  <c r="C95" i="24"/>
  <c r="D96" i="24" s="1"/>
  <c r="C51" i="24"/>
  <c r="C183" i="24"/>
  <c r="D184" i="24" s="1"/>
  <c r="D8" i="24"/>
  <c r="F84" i="24"/>
  <c r="F83" i="24"/>
  <c r="F82" i="24"/>
  <c r="F81" i="24"/>
  <c r="F80" i="24"/>
  <c r="F79" i="24"/>
  <c r="F78" i="24"/>
  <c r="F77" i="24"/>
  <c r="F76" i="24"/>
  <c r="F75" i="24"/>
  <c r="F85" i="24"/>
  <c r="F86" i="24"/>
  <c r="F131" i="24"/>
  <c r="F130" i="24"/>
  <c r="F128" i="24"/>
  <c r="F127" i="24"/>
  <c r="F126" i="24"/>
  <c r="F125" i="24"/>
  <c r="F124" i="24"/>
  <c r="F123" i="24"/>
  <c r="F122" i="24"/>
  <c r="F121" i="24"/>
  <c r="F120" i="24"/>
  <c r="F119" i="24"/>
  <c r="F129" i="24"/>
  <c r="F196" i="24"/>
  <c r="F197" i="24"/>
  <c r="F194" i="24"/>
  <c r="F193" i="24"/>
  <c r="F192" i="24"/>
  <c r="F191" i="24"/>
  <c r="F190" i="24"/>
  <c r="F189" i="24"/>
  <c r="F188" i="24"/>
  <c r="F187" i="24"/>
  <c r="F186" i="24"/>
  <c r="F185" i="24"/>
  <c r="F195" i="24"/>
  <c r="F266" i="24"/>
  <c r="F267" i="24"/>
  <c r="F264" i="24"/>
  <c r="F263" i="24"/>
  <c r="F262" i="24"/>
  <c r="F261" i="24"/>
  <c r="F260" i="24"/>
  <c r="F259" i="24"/>
  <c r="F258" i="24"/>
  <c r="F257" i="24"/>
  <c r="F256" i="24"/>
  <c r="F255" i="24"/>
  <c r="F265" i="24"/>
  <c r="F87" i="24"/>
  <c r="F62" i="24"/>
  <c r="F61" i="24"/>
  <c r="F60" i="24"/>
  <c r="F59" i="24"/>
  <c r="F58" i="24"/>
  <c r="F57" i="24"/>
  <c r="F56" i="24"/>
  <c r="F55" i="24"/>
  <c r="F54" i="24"/>
  <c r="F53" i="24"/>
  <c r="F63" i="24"/>
  <c r="F64" i="24"/>
  <c r="F65" i="24"/>
  <c r="F153" i="24"/>
  <c r="F150" i="24"/>
  <c r="F149" i="24"/>
  <c r="F148" i="24"/>
  <c r="F147" i="24"/>
  <c r="F146" i="24"/>
  <c r="F145" i="24"/>
  <c r="F144" i="24"/>
  <c r="F143" i="24"/>
  <c r="F142" i="24"/>
  <c r="F141" i="24"/>
  <c r="F151" i="24"/>
  <c r="F152" i="24"/>
  <c r="F219" i="24"/>
  <c r="F216" i="24"/>
  <c r="F215" i="24"/>
  <c r="F214" i="24"/>
  <c r="F213" i="24"/>
  <c r="F212" i="24"/>
  <c r="F211" i="24"/>
  <c r="F210" i="24"/>
  <c r="F209" i="24"/>
  <c r="F208" i="24"/>
  <c r="F207" i="24"/>
  <c r="F217" i="24"/>
  <c r="F218" i="24"/>
  <c r="F107" i="24"/>
  <c r="F108" i="24"/>
  <c r="F109" i="24"/>
  <c r="F103" i="24"/>
  <c r="F97" i="24"/>
  <c r="F102" i="24"/>
  <c r="F101" i="24"/>
  <c r="F106" i="24"/>
  <c r="F100" i="24"/>
  <c r="F105" i="24"/>
  <c r="F99" i="24"/>
  <c r="F104" i="24"/>
  <c r="F98" i="24"/>
  <c r="F173" i="24"/>
  <c r="F174" i="24"/>
  <c r="F170" i="24"/>
  <c r="F167" i="24"/>
  <c r="F164" i="24"/>
  <c r="F172" i="24"/>
  <c r="F169" i="24"/>
  <c r="F166" i="24"/>
  <c r="F163" i="24"/>
  <c r="F175" i="24"/>
  <c r="F171" i="24"/>
  <c r="F168" i="24"/>
  <c r="F165" i="24"/>
  <c r="F239" i="24"/>
  <c r="F240" i="24"/>
  <c r="F237" i="24"/>
  <c r="F234" i="24"/>
  <c r="F231" i="24"/>
  <c r="F236" i="24"/>
  <c r="F233" i="24"/>
  <c r="F230" i="24"/>
  <c r="F238" i="24"/>
  <c r="F235" i="24"/>
  <c r="F232" i="24"/>
  <c r="F229" i="24"/>
  <c r="F241" i="24"/>
  <c r="F52" i="25" l="1"/>
  <c r="H74" i="25"/>
  <c r="H52" i="25"/>
  <c r="D52" i="24"/>
  <c r="C95" i="25"/>
  <c r="D96" i="25" s="1"/>
  <c r="C73" i="25"/>
  <c r="D74" i="25" s="1"/>
  <c r="C51" i="25"/>
  <c r="D52" i="25" s="1"/>
  <c r="C29" i="25"/>
  <c r="D8" i="25"/>
  <c r="F109" i="25"/>
  <c r="F106" i="25"/>
  <c r="F105" i="25"/>
  <c r="F104" i="25"/>
  <c r="F103" i="25"/>
  <c r="F102" i="25"/>
  <c r="F101" i="25"/>
  <c r="F100" i="25"/>
  <c r="F99" i="25"/>
  <c r="F98" i="25"/>
  <c r="F97" i="25"/>
  <c r="F107" i="25"/>
  <c r="F108" i="25"/>
  <c r="F30" i="25"/>
  <c r="D8" i="10"/>
  <c r="D52" i="8"/>
  <c r="F96" i="25" l="1"/>
  <c r="F74" i="25"/>
  <c r="D30" i="25"/>
</calcChain>
</file>

<file path=xl/sharedStrings.xml><?xml version="1.0" encoding="utf-8"?>
<sst xmlns="http://schemas.openxmlformats.org/spreadsheetml/2006/main" count="6243" uniqueCount="322">
  <si>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</si>
  <si>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</si>
  <si>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</si>
  <si>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</si>
  <si>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</si>
  <si>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</si>
  <si>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</si>
  <si>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</si>
  <si>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</si>
  <si>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</si>
  <si>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</si>
  <si>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</si>
  <si>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</si>
  <si>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</si>
  <si>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</si>
  <si>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</si>
  <si>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</si>
  <si>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</si>
  <si>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</si>
  <si>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</si>
  <si>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</si>
  <si>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</si>
  <si>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</si>
  <si>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</si>
  <si>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</si>
  <si>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</si>
  <si>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</si>
  <si>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</si>
  <si>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</si>
  <si>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</si>
  <si>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</si>
  <si>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</si>
  <si>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</si>
  <si>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</si>
  <si>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</si>
  <si>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</si>
  <si>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</si>
  <si>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</si>
  <si>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</si>
  <si>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</si>
  <si>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</si>
  <si>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</si>
  <si>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</si>
  <si>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</si>
  <si>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</si>
  <si>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</si>
  <si>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</si>
  <si>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</si>
  <si>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</si>
  <si>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</si>
  <si>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</si>
  <si>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</si>
  <si>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</si>
  <si>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</si>
  <si>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</si>
  <si>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</si>
  <si>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</si>
  <si>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</si>
  <si>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</si>
  <si>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</si>
  <si>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</si>
  <si>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</si>
  <si>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</si>
  <si>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</si>
  <si>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</si>
  <si>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</si>
  <si>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</si>
  <si>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</si>
  <si>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</si>
  <si>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</si>
  <si>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</si>
  <si>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</si>
  <si>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</si>
  <si>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</si>
  <si>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</si>
  <si>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</si>
  <si>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</si>
  <si>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</si>
  <si>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</si>
  <si>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</si>
  <si>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</si>
  <si>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</si>
  <si>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</si>
  <si>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</si>
  <si>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</si>
  <si>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</si>
  <si>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</si>
  <si>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</si>
  <si>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</si>
  <si>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</si>
  <si>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</si>
  <si>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</si>
  <si>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</si>
  <si>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</si>
  <si>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</si>
  <si>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</si>
  <si>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</si>
  <si>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</si>
  <si>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</si>
  <si>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</si>
  <si>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</si>
  <si>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</si>
  <si>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</si>
  <si>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</si>
  <si>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</si>
  <si>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</si>
  <si>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</si>
  <si>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</si>
  <si>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</si>
  <si>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</si>
  <si>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</si>
  <si>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</si>
  <si>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</si>
  <si>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</si>
  <si>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</si>
  <si>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</si>
  <si>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</si>
  <si>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</si>
  <si>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</si>
  <si>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</si>
  <si>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</si>
  <si>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</si>
  <si>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</si>
  <si>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</si>
  <si>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</si>
  <si>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</si>
  <si>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</si>
  <si>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</si>
  <si>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</si>
  <si>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</si>
  <si>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</si>
  <si>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</si>
  <si>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</si>
  <si>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</si>
  <si>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</si>
  <si>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</si>
  <si>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</si>
  <si>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</si>
  <si>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</si>
  <si>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</si>
  <si>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</si>
  <si>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</si>
  <si>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</si>
  <si>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</si>
  <si>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</si>
  <si>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</si>
  <si>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</si>
  <si>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</si>
  <si>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</si>
  <si>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</si>
  <si>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</si>
  <si>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</si>
  <si>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</si>
  <si>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</si>
  <si>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</si>
  <si>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</si>
  <si>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</si>
  <si>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</si>
  <si>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</si>
  <si>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</si>
  <si>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</si>
  <si>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</si>
  <si>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</si>
  <si>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</si>
  <si>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</si>
  <si>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</si>
  <si>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</si>
  <si>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</si>
  <si>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</si>
  <si>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</si>
  <si>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</si>
  <si>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</si>
  <si>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</si>
  <si>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</si>
  <si>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</si>
  <si>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</si>
  <si>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</si>
  <si>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</si>
  <si>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</si>
  <si>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</si>
  <si>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</si>
  <si>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</si>
  <si>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</si>
  <si>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</si>
  <si>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</si>
  <si>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</si>
  <si>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</si>
  <si>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</si>
  <si>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</si>
  <si>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</si>
  <si>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</si>
  <si>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</si>
  <si>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</si>
  <si>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</si>
  <si>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</si>
  <si>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</si>
  <si>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</si>
  <si>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</si>
  <si>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</si>
  <si>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</si>
  <si>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</si>
  <si>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</si>
  <si>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</si>
  <si>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</si>
  <si>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</si>
  <si>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</si>
  <si>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</si>
  <si>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</si>
  <si>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</si>
  <si>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</si>
  <si>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</si>
  <si>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</si>
  <si>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</si>
  <si>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septiembre 2025</t>
  </si>
  <si>
    <t>Resumen indicadores San Cristóbal de La Laguna</t>
  </si>
  <si>
    <t>Evolución mensual de viajeros entrados en San Cristóbal de La Laguna según lugar de residencia</t>
  </si>
  <si>
    <t>Evolución mensual de viajeros entrados en San Cristóbal de La Laguna según categoría del establecimiento</t>
  </si>
  <si>
    <t>Evolución anual de viajeros entrados en San Cristóbal de La Laguna según categoría del establecimiento</t>
  </si>
  <si>
    <t>Evolución mensual de pernoctaciones en San Cristóbal de La Laguna según lugar de residencia</t>
  </si>
  <si>
    <t>Evolución mensual de pernoctaciones en San Cristóbal de La Laguna según categoría del establecimiento</t>
  </si>
  <si>
    <t>Evolución mensual de estancia media en San Cristóbal de La Laguna según lugar de residencia</t>
  </si>
  <si>
    <t>Evolución mensual de estancia media en San Cristóbal de La Laguna según categoría del establecimiento</t>
  </si>
  <si>
    <t>Evolución mensual de tasa de ocupación en San Cristóbal de La Laguna según categoría del establecimiento</t>
  </si>
  <si>
    <t>Viajeros españoles entrados en los hoteles y apartamentos de San Cristóbal de La Laguna según lugar de residencia - acumulado</t>
  </si>
  <si>
    <t>Viajeros españoles entrados en los hoteles y apartamentos de San Cristóbal de La Laguna por tipología y categoría de alojamiento - acumulado</t>
  </si>
  <si>
    <t>Viajeros peninsulares entrados en los hoteles y apartamentos de San Cristóbal de La Laguna por tipología y categoría de alojamiento - acumulado</t>
  </si>
  <si>
    <t>Viajeros canarios entrados en los hoteles y apartamentos de San Cristóbal de La Laguna por tipología y categoría de alojamiento - acumulado</t>
  </si>
  <si>
    <t>Resumen de indicadores turísticos de Tenerife-San Cristóbal de La Laguna</t>
  </si>
  <si>
    <t>septiembre 2021</t>
  </si>
  <si>
    <t>septiembre 2022</t>
  </si>
  <si>
    <t>septiembre 2023</t>
  </si>
  <si>
    <t>septiembre 2024</t>
  </si>
  <si>
    <t>septiembre 2025</t>
  </si>
  <si>
    <t>-</t>
  </si>
  <si>
    <t>acumulado a septiembre 2021</t>
  </si>
  <si>
    <t>acumulado a septiembre 2022</t>
  </si>
  <si>
    <t>acumulado a septiembre 2023</t>
  </si>
  <si>
    <t>acumulado a septiembre 2024</t>
  </si>
  <si>
    <t>acumulado a septiembre 2025</t>
  </si>
  <si>
    <t>Viajeros  entrados en los establecimientos alojativos de San Cristóbal de La Laguna 
(hotel + apartamento)</t>
  </si>
  <si>
    <t>Viajeros españoles entrados en los establecimientos alojativos de San Cristóbal de La Laguna 
(hotel + apartamento)</t>
  </si>
  <si>
    <t>Viajeros peninsulares entrados en los establecimientos alojativos de San Cristóbal de La Laguna 
(hotel + apartamento)</t>
  </si>
  <si>
    <t>Viajeros canarios entrados en los establecimientos alojativos de San Cristóbal de La Laguna 
(hotel + apartamento)</t>
  </si>
  <si>
    <t>Viajeros extranjeros entrados en los establecimientos alojativos de San Cristóbal de La Laguna 
(hotel + apartamento)</t>
  </si>
  <si>
    <t>Viajeros británicos entrados en los establecimientos alojativos de San Cristóbal de La Laguna 
(hotel + apartamento)</t>
  </si>
  <si>
    <t>Viajeros alemanes entrados en los establecimientos alojativos de San Cristóbal de La Laguna 
(hotel + apartamento)</t>
  </si>
  <si>
    <t>Viajeros franceses entrados en los establecimientos alojativos de San Cristóbal de La Laguna 
(hotel + apartamento)</t>
  </si>
  <si>
    <t>Viajeros belgas entrados en los establecimientos alojativos de San Cristóbal de La Laguna 
(hotel + apartamento)</t>
  </si>
  <si>
    <t>Viajeros holandeses entrados en los establecimientos alojativos de San Cristóbal de La Laguna 
(hotel + apartamento)</t>
  </si>
  <si>
    <t>Viajeros daneses entrados en los establecimientos alojativos de San Cristóbal de La Laguna 
(hotel + apartamento)</t>
  </si>
  <si>
    <t>Viajeros suecos entrados en los establecimientos alojativos de San Cristóbal de La Laguna 
(hotel + apartamento)</t>
  </si>
  <si>
    <t>var 23/22</t>
  </si>
  <si>
    <t>var 24/23</t>
  </si>
  <si>
    <t>Viajeros entrados en los establecimientos alojativos de San Cristóbal de La Laguna 
(hotel + apartamento)</t>
  </si>
  <si>
    <t>Viajeros entrados en los hoteles de San Cristóbal de La Laguna</t>
  </si>
  <si>
    <t>Viajeros entrados en los hoteles de 4, 5 estrellas San Cristóbal de La Laguna</t>
  </si>
  <si>
    <t>Viajeros entrados en los hoteles de 1, 2, 3 estrellas San Cristóbal de La Laguna</t>
  </si>
  <si>
    <t>Viajeros entrados en los apartamentos de San Cristóbal de La Laguna</t>
  </si>
  <si>
    <t>Evolución de viajeros entrados en los establecimientos alojativos de San Cristóbal de La Laguna 
(hotel + apartamento)</t>
  </si>
  <si>
    <t>Evolución de viajeros entrados en los hoteles de San Cristóbal de La Laguna</t>
  </si>
  <si>
    <t>Evolución de viajeros entrados en los hoteles de 4, 5 estrellas de San Cristóbal de La Laguna</t>
  </si>
  <si>
    <t>Evolución de viajeros entrados en los apartamentos de San Cristóbal de La Laguna</t>
  </si>
  <si>
    <t>acumulado a septiembre 2020</t>
  </si>
  <si>
    <t>septiembre 2020</t>
  </si>
  <si>
    <t>Viajeros entrados en los establecimientos alojativos de San Cristóbal de La Laguna según lugar de residencia (hotel + apartamento)</t>
  </si>
  <si>
    <t>acumulado septiembre 2020</t>
  </si>
  <si>
    <t>acumulado septiembre 2021</t>
  </si>
  <si>
    <t>acumulado septiembre 2022</t>
  </si>
  <si>
    <t>acumulado septiembre 2023</t>
  </si>
  <si>
    <t>acumulado septiembre 2024</t>
  </si>
  <si>
    <t>acumulado septiembre 2025</t>
  </si>
  <si>
    <t>Viajeros entrados en los hoteles de San Cristóbal de La Laguna según lugar de residencia (hotel + apartamento)</t>
  </si>
  <si>
    <t>Viajeros entrados en los apartamentos de San Cristóbal de La Laguna según lugar de residencia (hotel + apartamento)</t>
  </si>
  <si>
    <t>Viajeros alojados en los establecimientos alojativos de San Cristóbal de La Laguna según lugar de residencia (hotel + apartamento)</t>
  </si>
  <si>
    <t>acumulado septiembre 2019</t>
  </si>
  <si>
    <t>Pernoctaciones realizadas por los turistas en los establecimientos alojativos de San Cristóbal de La Laguna (hotel + apartamento)</t>
  </si>
  <si>
    <t>Pernoctaciones realizadas por los turistas españoles en los establecimientos alojativos de San Cristóbal de La Laguna (hotel + apartamento)</t>
  </si>
  <si>
    <t>var 25/24</t>
  </si>
  <si>
    <t>Pernoctaciones realizadas por los procedentes de Península en los establecimientos alojativos de San Cristóbal de La Laguna (hotel + apartamento)</t>
  </si>
  <si>
    <t>Pernoctaciones realizadas por los procedentes de Canarias en los establecimientos alojativos de San Cristóbal de La Laguna (hotel + apartamento)</t>
  </si>
  <si>
    <t>Pernoctaciones realizadas por los procedentes de Total residentes en el extranjero en los establecimientos alojativos de San Cristóbal de La Laguna (hotel + apartamento)</t>
  </si>
  <si>
    <t>Pernoctaciones realizadas por los procedentes de Reino Unido en los establecimientos alojativos de San Cristóbal de La Laguna (hotel + apartamento)</t>
  </si>
  <si>
    <t>Pernoctaciones realizadas por los procedentes de Alemania en los establecimientos alojativos de San Cristóbal de La Laguna (hotel + apartamento)</t>
  </si>
  <si>
    <t>Pernoctaciones realizadas por los procedentes de Francia en los establecimientos alojativos de San Cristóbal de La Laguna (hotel + apartamento)</t>
  </si>
  <si>
    <t>Pernoctaciones realizadas por los procedentes de Bélgica en los establecimientos alojativos de San Cristóbal de La Laguna (hotel + apartamento)</t>
  </si>
  <si>
    <t>Pernoctaciones realizadas por los procedentes de Países Bajos en los establecimientos alojativos de San Cristóbal de La Laguna (hotel + apartamento)</t>
  </si>
  <si>
    <t>Pernoctaciones realizadas por los procedentes de Dinamarca en los establecimientos alojativos de San Cristóbal de La Laguna (hotel + apartamento)</t>
  </si>
  <si>
    <t>Pernoctaciones realizadas por los procedentes de Suecia en los establecimientos alojativos de San Cristóbal de La Laguna (hotel + apartamento)</t>
  </si>
  <si>
    <t>Pernoctaciones realizadas por los turistas en los hoteles de San Cristóbal de La Laguna</t>
  </si>
  <si>
    <t>Pernoctaciones realizadas por los turistas en los hoteles de 4 y 5 estrellas de San Cristóbal de La Laguna</t>
  </si>
  <si>
    <t>Pernoctaciones realizadas por los turistas en los hoteles de 1, 2, 3 estrellas de San Cristóbal de La Laguna</t>
  </si>
  <si>
    <t>Pernoctaciones realizadas por los turistas en los apartamentos de San Cristóbal de La Laguna</t>
  </si>
  <si>
    <t>Estancia Media en los establecimientos alojativos de San Cristóbal de La Laguna
(hotel + apartamento)</t>
  </si>
  <si>
    <t>Estancia media de los viajeros españoles entrados en los establecimientos alojativos de San Cristóbal de La Laguna (hotel + apartamento)</t>
  </si>
  <si>
    <t>Estancia media de los viajeros peninsulares entrados en los establecimientos alojativos de San Cristóbal de La Laguna (hotel + apartamento)</t>
  </si>
  <si>
    <t>Estancia media de los viajeros canarios entrados en los establecimientos alojativos de San Cristóbal de La Laguna (hotel + apartamento)</t>
  </si>
  <si>
    <t>Estancia media de los viajeros extranjeros entrados en los establecimientos alojativos de San Cristóbal de La Laguna (hotel + apartamento)</t>
  </si>
  <si>
    <t>Estancia media de los viajeros británicos entrados en los establecimientos alojativos de San Cristóbal de La Laguna (hotel + apartamento)</t>
  </si>
  <si>
    <t>Estancia media de los viajeros alemanes entrados en los establecimientos alojativos de San Cristóbal de La Laguna (hotel + apartamento)</t>
  </si>
  <si>
    <t>Estancia media de los viajeros franceses entrados en los establecimientos alojativos de San Cristóbal de La Laguna (hotel + apartamento)</t>
  </si>
  <si>
    <t>Estancia media de los viajeros belgas entrados en los establecimientos alojativos de San Cristóbal de La Laguna (hotel + apartamento)</t>
  </si>
  <si>
    <t>Estancia media de los viajeros holandeses entrados en los establecimientos alojativos de San Cristóbal de La Laguna (hotel + apartamento)</t>
  </si>
  <si>
    <t>Estancia media de los viajeros daneses entrados en los establecimientos alojativos de San Cristóbal de La Laguna (hotel + apartamento)</t>
  </si>
  <si>
    <t>Estancia media de los viajeros suecos entrados en los establecimientos alojativos de San Cristóbal de La Laguna (hotel + apartamento)</t>
  </si>
  <si>
    <t>Estancia Media en los hoteles de San Cristóbal de La Laguna</t>
  </si>
  <si>
    <t>Estancia Media en los hoteles de 4, 5 estrellas de San Cristóbal de La Laguna</t>
  </si>
  <si>
    <t>Estancia Media en los hoteles de 1, 2, 3 Estrellas de San Cristóbal de La Laguna</t>
  </si>
  <si>
    <t>Estancia Media en los apartamentos de San Cristóbal de La Laguna</t>
  </si>
  <si>
    <t>Tasa de ocupación por plaza en los establecimientos alojativos de San Cristóbal de La Laguna
(hotel + apartamento)</t>
  </si>
  <si>
    <t>Tasa de ocupación por plaza en los hoteles de San Cristóbal de La Laguna</t>
  </si>
  <si>
    <t>Tasa de ocupación por plaza en los hoteles de 4, 5 Estrellas de San Cristóbal de La Laguna</t>
  </si>
  <si>
    <t>Tasa de ocupación por plaza en los hoteles de 1, 2, 3 Estrellas de San Cristóbal de La Laguna</t>
  </si>
  <si>
    <t>Tasa de ocupación por plaza en los apartamentos de San Cristóbal de La Laguna</t>
  </si>
  <si>
    <t>Distribución de viajeros españoles entrados en hoteles y apartamentos de San Cristóbal de La Laguna  por lugar de residencia</t>
  </si>
  <si>
    <t>Viajeros españoles entrados en los hoteles y apartamentos de San Cristóbal de La Laguna según lugar de residencia</t>
  </si>
  <si>
    <t>Viajeros españoles entrados en los hoteles y apartamentos de San Cristóbal de La Laguna por tipología y categoría de alojamiento</t>
  </si>
  <si>
    <t>Viajeros peninsulares entrados en los hoteles y apartamentos de San Cristóbal de La Laguna por tipología y categoría de alojamiento</t>
  </si>
  <si>
    <t>Viajeros canarios entrados en los hoteles y apartamentos de San Cristóbal de La Laguna por tipología y categoría de alojamiento</t>
  </si>
  <si>
    <t>Evolución de viajeros españoles entrados en los establecimientos alojativos de San Cristóbal de La Laguna
(hotel + apartamento)</t>
  </si>
  <si>
    <t>Evolución de viajeros peninsulares entrados en los establecimientos alojativos de San Cristóbal de La Laguna
(hotel + apartamento)</t>
  </si>
  <si>
    <t>Evolución de viajeros canarios entrados en los establecimientos alojativos de San Cristóbal de La Laguna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</si>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</sst>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4239EF6B-744D-4A2C-94C2-688E0ABCB6B6}"/>
    <cellStyle name="Normal 2 6" xfId="3" xr:uid="{0AB28F56-4F5F-41B8-95EB-22B8F9348A5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A7-4772-AD7D-F40583CBEF25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7-4772-AD7D-F40583CBEF25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8A7-4772-AD7D-F40583CBEF2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A7-4772-AD7D-F40583CBEF25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A7-4772-AD7D-F40583CBEF2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8A7-4772-AD7D-F40583CBEF2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12">
                  <c:v>40413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A7-4772-AD7D-F40583CB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8A7-4772-AD7D-F40583CBEF2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8A7-4772-AD7D-F40583CBEF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8A7-4772-AD7D-F40583CBEF2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8A7-4772-AD7D-F40583CBEF2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8A7-4772-AD7D-F40583CBEF2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8A7-4772-AD7D-F40583CBEF2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8A7-4772-AD7D-F40583CBEF2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8A7-4772-AD7D-F40583CBEF2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8A7-4772-AD7D-F40583CBEF2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8A7-4772-AD7D-F40583CBEF2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8A7-4772-AD7D-F40583CBEF2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8A7-4772-AD7D-F40583CBEF2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8A7-4772-AD7D-F40583CBEF2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8A7-4772-AD7D-F40583CBEF2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8A7-4772-AD7D-F40583CBEF25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8">
                  <c:v>-0.13760566149007269</c:v>
                </c:pt>
                <c:pt idx="12">
                  <c:v>-3.2649544007468223E-2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8A7-4772-AD7D-F40583CB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D2-42B7-ACD8-3348C6373158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137</c:v>
                </c:pt>
                <c:pt idx="1">
                  <c:v>88</c:v>
                </c:pt>
                <c:pt idx="2">
                  <c:v>155</c:v>
                </c:pt>
                <c:pt idx="3">
                  <c:v>80</c:v>
                </c:pt>
                <c:pt idx="4">
                  <c:v>41</c:v>
                </c:pt>
                <c:pt idx="5">
                  <c:v>30</c:v>
                </c:pt>
                <c:pt idx="6">
                  <c:v>38</c:v>
                </c:pt>
                <c:pt idx="7">
                  <c:v>46</c:v>
                </c:pt>
                <c:pt idx="8">
                  <c:v>31</c:v>
                </c:pt>
                <c:pt idx="9">
                  <c:v>65</c:v>
                </c:pt>
                <c:pt idx="10">
                  <c:v>114</c:v>
                </c:pt>
                <c:pt idx="11">
                  <c:v>113</c:v>
                </c:pt>
                <c:pt idx="12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2-42B7-ACD8-3348C6373158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D2-42B7-ACD8-3348C637315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154</c:v>
                </c:pt>
                <c:pt idx="1">
                  <c:v>146</c:v>
                </c:pt>
                <c:pt idx="2">
                  <c:v>158</c:v>
                </c:pt>
                <c:pt idx="3">
                  <c:v>62</c:v>
                </c:pt>
                <c:pt idx="4">
                  <c:v>42</c:v>
                </c:pt>
                <c:pt idx="5">
                  <c:v>36</c:v>
                </c:pt>
                <c:pt idx="6">
                  <c:v>29</c:v>
                </c:pt>
                <c:pt idx="7">
                  <c:v>43</c:v>
                </c:pt>
                <c:pt idx="8">
                  <c:v>31</c:v>
                </c:pt>
                <c:pt idx="9">
                  <c:v>79</c:v>
                </c:pt>
                <c:pt idx="10">
                  <c:v>78</c:v>
                </c:pt>
                <c:pt idx="11">
                  <c:v>75</c:v>
                </c:pt>
                <c:pt idx="12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D2-42B7-ACD8-3348C6373158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D2-42B7-ACD8-3348C63731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D2-42B7-ACD8-3348C637315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182</c:v>
                </c:pt>
                <c:pt idx="1">
                  <c:v>134</c:v>
                </c:pt>
                <c:pt idx="2">
                  <c:v>109</c:v>
                </c:pt>
                <c:pt idx="3">
                  <c:v>48</c:v>
                </c:pt>
                <c:pt idx="4">
                  <c:v>70</c:v>
                </c:pt>
                <c:pt idx="5">
                  <c:v>33</c:v>
                </c:pt>
                <c:pt idx="6">
                  <c:v>46</c:v>
                </c:pt>
                <c:pt idx="7">
                  <c:v>23</c:v>
                </c:pt>
                <c:pt idx="8">
                  <c:v>22</c:v>
                </c:pt>
                <c:pt idx="12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D2-42B7-ACD8-3348C637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0D2-42B7-ACD8-3348C63731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</c:v>
                      </c:pt>
                      <c:pt idx="1">
                        <c:v>153</c:v>
                      </c:pt>
                      <c:pt idx="2">
                        <c:v>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4</c:v>
                      </c:pt>
                      <c:pt idx="10">
                        <c:v>18</c:v>
                      </c:pt>
                      <c:pt idx="11">
                        <c:v>14</c:v>
                      </c:pt>
                      <c:pt idx="12">
                        <c:v>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0D2-42B7-ACD8-3348C63731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0D2-42B7-ACD8-3348C63731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0D2-42B7-ACD8-3348C63731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0D2-42B7-ACD8-3348C63731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0D2-42B7-ACD8-3348C63731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0D2-42B7-ACD8-3348C63731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0D2-42B7-ACD8-3348C63731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0D2-42B7-ACD8-3348C63731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0D2-42B7-ACD8-3348C63731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0D2-42B7-ACD8-3348C63731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0D2-42B7-ACD8-3348C63731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0D2-42B7-ACD8-3348C63731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0D2-42B7-ACD8-3348C63731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0D2-42B7-ACD8-3348C6373158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0.18181818181818188</c:v>
                </c:pt>
                <c:pt idx="1">
                  <c:v>-8.2191780821917804E-2</c:v>
                </c:pt>
                <c:pt idx="2">
                  <c:v>-0.310126582278481</c:v>
                </c:pt>
                <c:pt idx="3">
                  <c:v>-0.22580645161290325</c:v>
                </c:pt>
                <c:pt idx="4">
                  <c:v>0.66666666666666674</c:v>
                </c:pt>
                <c:pt idx="5">
                  <c:v>-8.333333333333337E-2</c:v>
                </c:pt>
                <c:pt idx="6">
                  <c:v>0.5862068965517242</c:v>
                </c:pt>
                <c:pt idx="7">
                  <c:v>-0.46511627906976749</c:v>
                </c:pt>
                <c:pt idx="8">
                  <c:v>-0.29032258064516125</c:v>
                </c:pt>
                <c:pt idx="12">
                  <c:v>-4.8502139800285282E-2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0D2-42B7-ACD8-3348C637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E9-4216-B9FB-EB7F3574A472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81</c:v>
                </c:pt>
                <c:pt idx="1">
                  <c:v>33</c:v>
                </c:pt>
                <c:pt idx="2">
                  <c:v>71</c:v>
                </c:pt>
                <c:pt idx="3">
                  <c:v>44</c:v>
                </c:pt>
                <c:pt idx="4">
                  <c:v>32</c:v>
                </c:pt>
                <c:pt idx="5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41</c:v>
                </c:pt>
                <c:pt idx="9">
                  <c:v>40</c:v>
                </c:pt>
                <c:pt idx="10">
                  <c:v>105</c:v>
                </c:pt>
                <c:pt idx="11">
                  <c:v>79</c:v>
                </c:pt>
                <c:pt idx="1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9-4216-B9FB-EB7F3574A472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E9-4216-B9FB-EB7F3574A47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E9-4216-B9FB-EB7F3574A472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E9-4216-B9FB-EB7F3574A4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E9-4216-B9FB-EB7F3574A47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8">
                  <c:v>44</c:v>
                </c:pt>
                <c:pt idx="12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E9-4216-B9FB-EB7F3574A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EE9-4216-B9FB-EB7F3574A4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</c:v>
                      </c:pt>
                      <c:pt idx="1">
                        <c:v>29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</c:v>
                      </c:pt>
                      <c:pt idx="8">
                        <c:v>40</c:v>
                      </c:pt>
                      <c:pt idx="9">
                        <c:v>39</c:v>
                      </c:pt>
                      <c:pt idx="10">
                        <c:v>51</c:v>
                      </c:pt>
                      <c:pt idx="11">
                        <c:v>20</c:v>
                      </c:pt>
                      <c:pt idx="12">
                        <c:v>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EE9-4216-B9FB-EB7F3574A4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EE9-4216-B9FB-EB7F3574A4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EE9-4216-B9FB-EB7F3574A4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EE9-4216-B9FB-EB7F3574A4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EE9-4216-B9FB-EB7F3574A4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EE9-4216-B9FB-EB7F3574A4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EE9-4216-B9FB-EB7F3574A4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EE9-4216-B9FB-EB7F3574A4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EE9-4216-B9FB-EB7F3574A4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EE9-4216-B9FB-EB7F3574A4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EE9-4216-B9FB-EB7F3574A4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EE9-4216-B9FB-EB7F3574A4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EE9-4216-B9FB-EB7F3574A4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EE9-4216-B9FB-EB7F3574A472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-0.23976608187134507</c:v>
                </c:pt>
                <c:pt idx="1">
                  <c:v>-3.157894736842104E-2</c:v>
                </c:pt>
                <c:pt idx="2">
                  <c:v>0.20430107526881724</c:v>
                </c:pt>
                <c:pt idx="3">
                  <c:v>8.0459770114942541E-2</c:v>
                </c:pt>
                <c:pt idx="4">
                  <c:v>-0.22448979591836737</c:v>
                </c:pt>
                <c:pt idx="5">
                  <c:v>-5.2631578947368474E-2</c:v>
                </c:pt>
                <c:pt idx="6">
                  <c:v>0.56000000000000005</c:v>
                </c:pt>
                <c:pt idx="7">
                  <c:v>-0.3728813559322034</c:v>
                </c:pt>
                <c:pt idx="8">
                  <c:v>7.3170731707317138E-2</c:v>
                </c:pt>
                <c:pt idx="12">
                  <c:v>-5.477308294209704E-2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EE9-4216-B9FB-EB7F3574A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AA-4C78-9B97-75AC6FD58FC2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36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2</c:v>
                </c:pt>
                <c:pt idx="5">
                  <c:v>2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24</c:v>
                </c:pt>
                <c:pt idx="11">
                  <c:v>17</c:v>
                </c:pt>
                <c:pt idx="12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A-4C78-9B97-75AC6FD58FC2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AA-4C78-9B97-75AC6FD58FC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58</c:v>
                </c:pt>
                <c:pt idx="1">
                  <c:v>33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47</c:v>
                </c:pt>
                <c:pt idx="6">
                  <c:v>10</c:v>
                </c:pt>
                <c:pt idx="7">
                  <c:v>4</c:v>
                </c:pt>
                <c:pt idx="8">
                  <c:v>13</c:v>
                </c:pt>
                <c:pt idx="9">
                  <c:v>10</c:v>
                </c:pt>
                <c:pt idx="10">
                  <c:v>38</c:v>
                </c:pt>
                <c:pt idx="11">
                  <c:v>4</c:v>
                </c:pt>
                <c:pt idx="1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AA-4C78-9B97-75AC6FD58FC2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AA-4C78-9B97-75AC6FD58FC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AA-4C78-9B97-75AC6FD58FC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22</c:v>
                </c:pt>
                <c:pt idx="1">
                  <c:v>78</c:v>
                </c:pt>
                <c:pt idx="2">
                  <c:v>10</c:v>
                </c:pt>
                <c:pt idx="3">
                  <c:v>12</c:v>
                </c:pt>
                <c:pt idx="4">
                  <c:v>4</c:v>
                </c:pt>
                <c:pt idx="5">
                  <c:v>2</c:v>
                </c:pt>
                <c:pt idx="6">
                  <c:v>25</c:v>
                </c:pt>
                <c:pt idx="7">
                  <c:v>2</c:v>
                </c:pt>
                <c:pt idx="8">
                  <c:v>2</c:v>
                </c:pt>
                <c:pt idx="12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AA-4C78-9B97-75AC6FD58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8AA-4C78-9B97-75AC6FD58FC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87</c:v>
                      </c:pt>
                      <c:pt idx="1">
                        <c:v>17</c:v>
                      </c:pt>
                      <c:pt idx="2">
                        <c:v>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124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8AA-4C78-9B97-75AC6FD58FC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8AA-4C78-9B97-75AC6FD58FC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8AA-4C78-9B97-75AC6FD58FC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8AA-4C78-9B97-75AC6FD58FC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8AA-4C78-9B97-75AC6FD58FC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8AA-4C78-9B97-75AC6FD58FC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8AA-4C78-9B97-75AC6FD58FC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8AA-4C78-9B97-75AC6FD58FC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8AA-4C78-9B97-75AC6FD58FC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8AA-4C78-9B97-75AC6FD58FC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8AA-4C78-9B97-75AC6FD58FC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8AA-4C78-9B97-75AC6FD58FC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8AA-4C78-9B97-75AC6FD58FC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8AA-4C78-9B97-75AC6FD58FC2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-0.62068965517241381</c:v>
                </c:pt>
                <c:pt idx="1">
                  <c:v>1.3636363636363638</c:v>
                </c:pt>
                <c:pt idx="2">
                  <c:v>-0.23076923076923073</c:v>
                </c:pt>
                <c:pt idx="3">
                  <c:v>0</c:v>
                </c:pt>
                <c:pt idx="4">
                  <c:v>0</c:v>
                </c:pt>
                <c:pt idx="5">
                  <c:v>-0.95744680851063835</c:v>
                </c:pt>
                <c:pt idx="6">
                  <c:v>1.5</c:v>
                </c:pt>
                <c:pt idx="7">
                  <c:v>-0.5</c:v>
                </c:pt>
                <c:pt idx="8">
                  <c:v>-0.84615384615384615</c:v>
                </c:pt>
                <c:pt idx="12">
                  <c:v>-0.1179775280898876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8AA-4C78-9B97-75AC6FD58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9E-4C94-A949-C0887DD4D716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64</c:v>
                </c:pt>
                <c:pt idx="1">
                  <c:v>16</c:v>
                </c:pt>
                <c:pt idx="2">
                  <c:v>38</c:v>
                </c:pt>
                <c:pt idx="3">
                  <c:v>22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12</c:v>
                </c:pt>
                <c:pt idx="9">
                  <c:v>16</c:v>
                </c:pt>
                <c:pt idx="10">
                  <c:v>32</c:v>
                </c:pt>
                <c:pt idx="11">
                  <c:v>32</c:v>
                </c:pt>
                <c:pt idx="12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9E-4C94-A949-C0887DD4D716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39E-4C94-A949-C0887DD4D71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161</c:v>
                </c:pt>
                <c:pt idx="1">
                  <c:v>45</c:v>
                </c:pt>
                <c:pt idx="2">
                  <c:v>35</c:v>
                </c:pt>
                <c:pt idx="3">
                  <c:v>20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26</c:v>
                </c:pt>
                <c:pt idx="10">
                  <c:v>34</c:v>
                </c:pt>
                <c:pt idx="11">
                  <c:v>42</c:v>
                </c:pt>
                <c:pt idx="12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9E-4C94-A949-C0887DD4D716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9E-4C94-A949-C0887DD4D7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9E-4C94-A949-C0887DD4D71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83</c:v>
                </c:pt>
                <c:pt idx="1">
                  <c:v>11</c:v>
                </c:pt>
                <c:pt idx="2">
                  <c:v>29</c:v>
                </c:pt>
                <c:pt idx="3">
                  <c:v>6</c:v>
                </c:pt>
                <c:pt idx="4">
                  <c:v>10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12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9E-4C94-A949-C0887DD4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39E-4C94-A949-C0887DD4D7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</c:v>
                      </c:pt>
                      <c:pt idx="1">
                        <c:v>26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  <c:pt idx="10">
                        <c:v>12</c:v>
                      </c:pt>
                      <c:pt idx="11">
                        <c:v>5</c:v>
                      </c:pt>
                      <c:pt idx="12">
                        <c:v>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39E-4C94-A949-C0887DD4D7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39E-4C94-A949-C0887DD4D7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39E-4C94-A949-C0887DD4D7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39E-4C94-A949-C0887DD4D7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39E-4C94-A949-C0887DD4D7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39E-4C94-A949-C0887DD4D7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39E-4C94-A949-C0887DD4D7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39E-4C94-A949-C0887DD4D7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39E-4C94-A949-C0887DD4D7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39E-4C94-A949-C0887DD4D7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39E-4C94-A949-C0887DD4D7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39E-4C94-A949-C0887DD4D7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39E-4C94-A949-C0887DD4D7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39E-4C94-A949-C0887DD4D716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-0.48447204968944102</c:v>
                </c:pt>
                <c:pt idx="1">
                  <c:v>-0.75555555555555554</c:v>
                </c:pt>
                <c:pt idx="2">
                  <c:v>-0.17142857142857137</c:v>
                </c:pt>
                <c:pt idx="3">
                  <c:v>-0.7</c:v>
                </c:pt>
                <c:pt idx="4">
                  <c:v>1.5</c:v>
                </c:pt>
                <c:pt idx="5">
                  <c:v>0</c:v>
                </c:pt>
                <c:pt idx="6">
                  <c:v>2</c:v>
                </c:pt>
                <c:pt idx="7">
                  <c:v>-0.19999999999999996</c:v>
                </c:pt>
                <c:pt idx="8">
                  <c:v>-0.4</c:v>
                </c:pt>
                <c:pt idx="12">
                  <c:v>-0.43617021276595747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39E-4C94-A949-C0887DD4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B2-462C-A3A5-0801F7B8301D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B2-462C-A3A5-0801F7B8301D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8B2-462C-A3A5-0801F7B8301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B2-462C-A3A5-0801F7B8301D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B2-462C-A3A5-0801F7B8301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B2-462C-A3A5-0801F7B8301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12">
                  <c:v>40413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B2-462C-A3A5-0801F7B8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8B2-462C-A3A5-0801F7B830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8B2-462C-A3A5-0801F7B830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8B2-462C-A3A5-0801F7B8301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8B2-462C-A3A5-0801F7B8301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8B2-462C-A3A5-0801F7B8301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8B2-462C-A3A5-0801F7B8301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8B2-462C-A3A5-0801F7B8301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8B2-462C-A3A5-0801F7B8301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8B2-462C-A3A5-0801F7B8301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8B2-462C-A3A5-0801F7B8301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8B2-462C-A3A5-0801F7B8301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8B2-462C-A3A5-0801F7B8301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8B2-462C-A3A5-0801F7B8301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8B2-462C-A3A5-0801F7B8301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8B2-462C-A3A5-0801F7B8301D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8">
                  <c:v>-0.13760566149007269</c:v>
                </c:pt>
                <c:pt idx="12">
                  <c:v>-3.2649544007468223E-2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8B2-462C-A3A5-0801F7B8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73-46C5-8B0C-866C56558669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5390</c:v>
                </c:pt>
                <c:pt idx="1">
                  <c:v>5270</c:v>
                </c:pt>
                <c:pt idx="2">
                  <c:v>5659</c:v>
                </c:pt>
                <c:pt idx="3">
                  <c:v>5170</c:v>
                </c:pt>
                <c:pt idx="4">
                  <c:v>5013</c:v>
                </c:pt>
                <c:pt idx="5">
                  <c:v>4181</c:v>
                </c:pt>
                <c:pt idx="6">
                  <c:v>4340</c:v>
                </c:pt>
                <c:pt idx="7">
                  <c:v>4645</c:v>
                </c:pt>
                <c:pt idx="8">
                  <c:v>4521</c:v>
                </c:pt>
                <c:pt idx="9">
                  <c:v>4419</c:v>
                </c:pt>
                <c:pt idx="10">
                  <c:v>4964</c:v>
                </c:pt>
                <c:pt idx="11">
                  <c:v>4585</c:v>
                </c:pt>
                <c:pt idx="12">
                  <c:v>58157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3-46C5-8B0C-866C56558669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73-46C5-8B0C-866C5655866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5217</c:v>
                </c:pt>
                <c:pt idx="1">
                  <c:v>4803</c:v>
                </c:pt>
                <c:pt idx="2">
                  <c:v>5168</c:v>
                </c:pt>
                <c:pt idx="3">
                  <c:v>5054</c:v>
                </c:pt>
                <c:pt idx="4">
                  <c:v>4992</c:v>
                </c:pt>
                <c:pt idx="5">
                  <c:v>3964</c:v>
                </c:pt>
                <c:pt idx="6">
                  <c:v>4593</c:v>
                </c:pt>
                <c:pt idx="7">
                  <c:v>2899</c:v>
                </c:pt>
                <c:pt idx="8">
                  <c:v>5087</c:v>
                </c:pt>
                <c:pt idx="9">
                  <c:v>4919</c:v>
                </c:pt>
                <c:pt idx="10">
                  <c:v>5464</c:v>
                </c:pt>
                <c:pt idx="11">
                  <c:v>5228</c:v>
                </c:pt>
                <c:pt idx="12">
                  <c:v>57388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73-46C5-8B0C-866C56558669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73-46C5-8B0C-866C5655866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73-46C5-8B0C-866C5655866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5311</c:v>
                </c:pt>
                <c:pt idx="1">
                  <c:v>4194</c:v>
                </c:pt>
                <c:pt idx="2">
                  <c:v>5342</c:v>
                </c:pt>
                <c:pt idx="3">
                  <c:v>4308</c:v>
                </c:pt>
                <c:pt idx="4">
                  <c:v>4998</c:v>
                </c:pt>
                <c:pt idx="5">
                  <c:v>4119</c:v>
                </c:pt>
                <c:pt idx="6">
                  <c:v>3637</c:v>
                </c:pt>
                <c:pt idx="7">
                  <c:v>4117</c:v>
                </c:pt>
                <c:pt idx="8">
                  <c:v>4387</c:v>
                </c:pt>
                <c:pt idx="12">
                  <c:v>40413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73-46C5-8B0C-866C56558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73-46C5-8B0C-866C5655866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5197</c:v>
                      </c:pt>
                      <c:pt idx="1">
                        <c:v>5359</c:v>
                      </c:pt>
                      <c:pt idx="2">
                        <c:v>2198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2777</c:v>
                      </c:pt>
                      <c:pt idx="8">
                        <c:v>1764</c:v>
                      </c:pt>
                      <c:pt idx="9">
                        <c:v>1764</c:v>
                      </c:pt>
                      <c:pt idx="10">
                        <c:v>1763</c:v>
                      </c:pt>
                      <c:pt idx="11">
                        <c:v>1794</c:v>
                      </c:pt>
                      <c:pt idx="12">
                        <c:v>24221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73-46C5-8B0C-866C5655866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73-46C5-8B0C-866C5655866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73-46C5-8B0C-866C5655866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73-46C5-8B0C-866C5655866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73-46C5-8B0C-866C5655866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73-46C5-8B0C-866C5655866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73-46C5-8B0C-866C5655866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73-46C5-8B0C-866C5655866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73-46C5-8B0C-866C5655866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73-46C5-8B0C-866C5655866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73-46C5-8B0C-866C5655866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73-46C5-8B0C-866C5655866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73-46C5-8B0C-866C5655866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73-46C5-8B0C-866C56558669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1.8018018018018056E-2</c:v>
                </c:pt>
                <c:pt idx="1">
                  <c:v>-0.12679575265459087</c:v>
                </c:pt>
                <c:pt idx="2">
                  <c:v>3.3668730650154854E-2</c:v>
                </c:pt>
                <c:pt idx="3">
                  <c:v>-0.147605856747131</c:v>
                </c:pt>
                <c:pt idx="4">
                  <c:v>1.2019230769231282E-3</c:v>
                </c:pt>
                <c:pt idx="5">
                  <c:v>3.9101917255297769E-2</c:v>
                </c:pt>
                <c:pt idx="6">
                  <c:v>-0.20814282603962553</c:v>
                </c:pt>
                <c:pt idx="7">
                  <c:v>0.42014487754398067</c:v>
                </c:pt>
                <c:pt idx="8">
                  <c:v>-0.13760566149007269</c:v>
                </c:pt>
                <c:pt idx="12">
                  <c:v>-3.2649544007468223E-2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73-46C5-8B0C-866C56558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91-4B20-A346-B44E80480A4C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4641</c:v>
                </c:pt>
                <c:pt idx="1">
                  <c:v>4493</c:v>
                </c:pt>
                <c:pt idx="2">
                  <c:v>4830</c:v>
                </c:pt>
                <c:pt idx="3">
                  <c:v>4467</c:v>
                </c:pt>
                <c:pt idx="4">
                  <c:v>4524</c:v>
                </c:pt>
                <c:pt idx="5">
                  <c:v>3719</c:v>
                </c:pt>
                <c:pt idx="6">
                  <c:v>0</c:v>
                </c:pt>
                <c:pt idx="7">
                  <c:v>0</c:v>
                </c:pt>
                <c:pt idx="8">
                  <c:v>4039</c:v>
                </c:pt>
                <c:pt idx="9">
                  <c:v>3716</c:v>
                </c:pt>
                <c:pt idx="10">
                  <c:v>4138</c:v>
                </c:pt>
                <c:pt idx="11">
                  <c:v>3751</c:v>
                </c:pt>
                <c:pt idx="12">
                  <c:v>50550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1-4B20-A346-B44E80480A4C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91-4B20-A346-B44E80480A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4486</c:v>
                </c:pt>
                <c:pt idx="1">
                  <c:v>4023</c:v>
                </c:pt>
                <c:pt idx="2">
                  <c:v>4388</c:v>
                </c:pt>
                <c:pt idx="3">
                  <c:v>4407</c:v>
                </c:pt>
                <c:pt idx="4">
                  <c:v>4496</c:v>
                </c:pt>
                <c:pt idx="5">
                  <c:v>3480</c:v>
                </c:pt>
                <c:pt idx="6">
                  <c:v>3932</c:v>
                </c:pt>
                <c:pt idx="7">
                  <c:v>2669</c:v>
                </c:pt>
                <c:pt idx="8">
                  <c:v>4491</c:v>
                </c:pt>
                <c:pt idx="9">
                  <c:v>4146</c:v>
                </c:pt>
                <c:pt idx="10">
                  <c:v>4532</c:v>
                </c:pt>
                <c:pt idx="11">
                  <c:v>4415</c:v>
                </c:pt>
                <c:pt idx="12">
                  <c:v>49465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1-4B20-A346-B44E80480A4C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91-4B20-A346-B44E80480A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91-4B20-A346-B44E80480A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4485</c:v>
                </c:pt>
                <c:pt idx="1">
                  <c:v>3377</c:v>
                </c:pt>
                <c:pt idx="2">
                  <c:v>4503</c:v>
                </c:pt>
                <c:pt idx="3">
                  <c:v>3648</c:v>
                </c:pt>
                <c:pt idx="4">
                  <c:v>4275</c:v>
                </c:pt>
                <c:pt idx="5">
                  <c:v>3490</c:v>
                </c:pt>
                <c:pt idx="6">
                  <c:v>3156</c:v>
                </c:pt>
                <c:pt idx="7">
                  <c:v>3769</c:v>
                </c:pt>
                <c:pt idx="8">
                  <c:v>3777</c:v>
                </c:pt>
                <c:pt idx="12">
                  <c:v>34480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91-4B20-A346-B44E80480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91-4B20-A346-B44E80480A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3703</c:v>
                      </c:pt>
                      <c:pt idx="1">
                        <c:v>3601</c:v>
                      </c:pt>
                      <c:pt idx="2">
                        <c:v>1389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91-4B20-A346-B44E80480A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91-4B20-A346-B44E80480A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91-4B20-A346-B44E80480A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91-4B20-A346-B44E80480A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91-4B20-A346-B44E80480A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91-4B20-A346-B44E80480A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91-4B20-A346-B44E80480A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91-4B20-A346-B44E80480A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91-4B20-A346-B44E80480A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91-4B20-A346-B44E80480A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91-4B20-A346-B44E80480A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91-4B20-A346-B44E80480A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91-4B20-A346-B44E80480A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91-4B20-A346-B44E80480A4C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-2.2291573785104823E-4</c:v>
                </c:pt>
                <c:pt idx="1">
                  <c:v>-0.16057668406661696</c:v>
                </c:pt>
                <c:pt idx="2">
                  <c:v>2.6207839562442992E-2</c:v>
                </c:pt>
                <c:pt idx="3">
                  <c:v>-0.17222600408441113</c:v>
                </c:pt>
                <c:pt idx="4">
                  <c:v>-4.9154804270462593E-2</c:v>
                </c:pt>
                <c:pt idx="5">
                  <c:v>2.8735632183907178E-3</c:v>
                </c:pt>
                <c:pt idx="6">
                  <c:v>-0.19735503560528989</c:v>
                </c:pt>
                <c:pt idx="7">
                  <c:v>0.4121393780442113</c:v>
                </c:pt>
                <c:pt idx="8">
                  <c:v>-0.15898463593854373</c:v>
                </c:pt>
                <c:pt idx="12">
                  <c:v>-5.201803585175413E-2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91-4B20-A346-B44E80480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89-457D-941B-64FDCF92F04C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749</c:v>
                </c:pt>
                <c:pt idx="1">
                  <c:v>777</c:v>
                </c:pt>
                <c:pt idx="2">
                  <c:v>829</c:v>
                </c:pt>
                <c:pt idx="3">
                  <c:v>703</c:v>
                </c:pt>
                <c:pt idx="4">
                  <c:v>489</c:v>
                </c:pt>
                <c:pt idx="5">
                  <c:v>462</c:v>
                </c:pt>
                <c:pt idx="6">
                  <c:v>0</c:v>
                </c:pt>
                <c:pt idx="7">
                  <c:v>0</c:v>
                </c:pt>
                <c:pt idx="8">
                  <c:v>482</c:v>
                </c:pt>
                <c:pt idx="9">
                  <c:v>703</c:v>
                </c:pt>
                <c:pt idx="10">
                  <c:v>826</c:v>
                </c:pt>
                <c:pt idx="11">
                  <c:v>834</c:v>
                </c:pt>
                <c:pt idx="12">
                  <c:v>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9-457D-941B-64FDCF92F04C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C89-457D-941B-64FDCF92F0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731</c:v>
                </c:pt>
                <c:pt idx="1">
                  <c:v>780</c:v>
                </c:pt>
                <c:pt idx="2">
                  <c:v>780</c:v>
                </c:pt>
                <c:pt idx="3">
                  <c:v>647</c:v>
                </c:pt>
                <c:pt idx="4">
                  <c:v>496</c:v>
                </c:pt>
                <c:pt idx="5">
                  <c:v>484</c:v>
                </c:pt>
                <c:pt idx="6">
                  <c:v>661</c:v>
                </c:pt>
                <c:pt idx="7">
                  <c:v>230</c:v>
                </c:pt>
                <c:pt idx="8">
                  <c:v>596</c:v>
                </c:pt>
                <c:pt idx="9">
                  <c:v>773</c:v>
                </c:pt>
                <c:pt idx="10">
                  <c:v>932</c:v>
                </c:pt>
                <c:pt idx="11">
                  <c:v>813</c:v>
                </c:pt>
                <c:pt idx="12">
                  <c:v>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89-457D-941B-64FDCF92F04C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89-457D-941B-64FDCF92F0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89-457D-941B-64FDCF92F0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826</c:v>
                </c:pt>
                <c:pt idx="1">
                  <c:v>817</c:v>
                </c:pt>
                <c:pt idx="2">
                  <c:v>839</c:v>
                </c:pt>
                <c:pt idx="3">
                  <c:v>660</c:v>
                </c:pt>
                <c:pt idx="4">
                  <c:v>723</c:v>
                </c:pt>
                <c:pt idx="5">
                  <c:v>629</c:v>
                </c:pt>
                <c:pt idx="6">
                  <c:v>481</c:v>
                </c:pt>
                <c:pt idx="7">
                  <c:v>348</c:v>
                </c:pt>
                <c:pt idx="8">
                  <c:v>610</c:v>
                </c:pt>
                <c:pt idx="12">
                  <c:v>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89-457D-941B-64FDCF92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C89-457D-941B-64FDCF92F0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1494</c:v>
                      </c:pt>
                      <c:pt idx="1">
                        <c:v>1758</c:v>
                      </c:pt>
                      <c:pt idx="2">
                        <c:v>809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C89-457D-941B-64FDCF92F0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C89-457D-941B-64FDCF92F0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89-457D-941B-64FDCF92F0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89-457D-941B-64FDCF92F0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89-457D-941B-64FDCF92F0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89-457D-941B-64FDCF92F0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C89-457D-941B-64FDCF92F0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C89-457D-941B-64FDCF92F0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C89-457D-941B-64FDCF92F0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C89-457D-941B-64FDCF92F0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C89-457D-941B-64FDCF92F0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C89-457D-941B-64FDCF92F0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C89-457D-941B-64FDCF92F0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C89-457D-941B-64FDCF92F04C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0.12995896032831733</c:v>
                </c:pt>
                <c:pt idx="1">
                  <c:v>4.7435897435897489E-2</c:v>
                </c:pt>
                <c:pt idx="2">
                  <c:v>7.5641025641025594E-2</c:v>
                </c:pt>
                <c:pt idx="3">
                  <c:v>2.0092735703245657E-2</c:v>
                </c:pt>
                <c:pt idx="4">
                  <c:v>0.45766129032258074</c:v>
                </c:pt>
                <c:pt idx="5">
                  <c:v>0.29958677685950419</c:v>
                </c:pt>
                <c:pt idx="6">
                  <c:v>-0.27231467473524962</c:v>
                </c:pt>
                <c:pt idx="7">
                  <c:v>0.51304347826086949</c:v>
                </c:pt>
                <c:pt idx="8">
                  <c:v>2.3489932885905951E-2</c:v>
                </c:pt>
                <c:pt idx="12">
                  <c:v>9.7687326549491305E-2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C89-457D-941B-64FDCF92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93-4A2D-9C3B-709D22EB424C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3-4A2D-9C3B-709D22EB424C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93-4A2D-9C3B-709D22EB42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93-4A2D-9C3B-709D22EB424C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93-4A2D-9C3B-709D22EB42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93-4A2D-9C3B-709D22EB424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93-4A2D-9C3B-709D22EB4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B93-4A2D-9C3B-709D22EB42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B93-4A2D-9C3B-709D22EB42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B93-4A2D-9C3B-709D22EB42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93-4A2D-9C3B-709D22EB42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B93-4A2D-9C3B-709D22EB42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B93-4A2D-9C3B-709D22EB42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B93-4A2D-9C3B-709D22EB42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B93-4A2D-9C3B-709D22EB42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B93-4A2D-9C3B-709D22EB42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B93-4A2D-9C3B-709D22EB42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B93-4A2D-9C3B-709D22EB42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B93-4A2D-9C3B-709D22EB42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B93-4A2D-9C3B-709D22EB42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B93-4A2D-9C3B-709D22EB42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B93-4A2D-9C3B-709D22EB424C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B93-4A2D-9C3B-709D22EB4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57388</c:v>
                </c:pt>
                <c:pt idx="1">
                  <c:v>58157</c:v>
                </c:pt>
                <c:pt idx="2">
                  <c:v>51485</c:v>
                </c:pt>
                <c:pt idx="3">
                  <c:v>33444</c:v>
                </c:pt>
                <c:pt idx="4">
                  <c:v>24221</c:v>
                </c:pt>
                <c:pt idx="5">
                  <c:v>55887</c:v>
                </c:pt>
                <c:pt idx="6">
                  <c:v>53986</c:v>
                </c:pt>
                <c:pt idx="7">
                  <c:v>57715</c:v>
                </c:pt>
                <c:pt idx="8">
                  <c:v>53747</c:v>
                </c:pt>
                <c:pt idx="9">
                  <c:v>41224</c:v>
                </c:pt>
                <c:pt idx="10">
                  <c:v>33774</c:v>
                </c:pt>
                <c:pt idx="11">
                  <c:v>30178</c:v>
                </c:pt>
                <c:pt idx="12">
                  <c:v>31795</c:v>
                </c:pt>
                <c:pt idx="13">
                  <c:v>32263</c:v>
                </c:pt>
                <c:pt idx="14">
                  <c:v>40105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3-441B-B74F-F9F1447C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-1.3222827862510056E-2</c:v>
                </c:pt>
                <c:pt idx="1">
                  <c:v>0.12959114305137409</c:v>
                </c:pt>
                <c:pt idx="2">
                  <c:v>0.53943906231312044</c:v>
                </c:pt>
                <c:pt idx="3">
                  <c:v>0.38078526898146237</c:v>
                </c:pt>
                <c:pt idx="4">
                  <c:v>-0.56660761894537193</c:v>
                </c:pt>
                <c:pt idx="5">
                  <c:v>3.521283295669253E-2</c:v>
                </c:pt>
                <c:pt idx="6">
                  <c:v>-6.4610586502642287E-2</c:v>
                </c:pt>
                <c:pt idx="7">
                  <c:v>7.382737641170678E-2</c:v>
                </c:pt>
                <c:pt idx="8">
                  <c:v>0.30377935183388316</c:v>
                </c:pt>
                <c:pt idx="9">
                  <c:v>0.22058388109196425</c:v>
                </c:pt>
                <c:pt idx="10">
                  <c:v>0.11915965272715212</c:v>
                </c:pt>
                <c:pt idx="11">
                  <c:v>-5.0857052995754048E-2</c:v>
                </c:pt>
                <c:pt idx="12">
                  <c:v>-1.4505780615565844E-2</c:v>
                </c:pt>
                <c:pt idx="13">
                  <c:v>-0.19553671612018453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3-441B-B74F-F9F1447C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BB-41C7-9810-6EFC893BC8E1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3042</c:v>
                </c:pt>
                <c:pt idx="1">
                  <c:v>3101</c:v>
                </c:pt>
                <c:pt idx="2">
                  <c:v>3421</c:v>
                </c:pt>
                <c:pt idx="3">
                  <c:v>3521</c:v>
                </c:pt>
                <c:pt idx="4">
                  <c:v>3551</c:v>
                </c:pt>
                <c:pt idx="5">
                  <c:v>3284</c:v>
                </c:pt>
                <c:pt idx="6">
                  <c:v>3186</c:v>
                </c:pt>
                <c:pt idx="7">
                  <c:v>3372</c:v>
                </c:pt>
                <c:pt idx="8">
                  <c:v>3382</c:v>
                </c:pt>
                <c:pt idx="9">
                  <c:v>2825</c:v>
                </c:pt>
                <c:pt idx="10">
                  <c:v>2455</c:v>
                </c:pt>
                <c:pt idx="11">
                  <c:v>2582</c:v>
                </c:pt>
                <c:pt idx="12">
                  <c:v>37722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B-41C7-9810-6EFC893BC8E1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BB-41C7-9810-6EFC893BC8E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2177</c:v>
                </c:pt>
                <c:pt idx="1">
                  <c:v>2167</c:v>
                </c:pt>
                <c:pt idx="2">
                  <c:v>2632</c:v>
                </c:pt>
                <c:pt idx="3">
                  <c:v>3276</c:v>
                </c:pt>
                <c:pt idx="4">
                  <c:v>3636</c:v>
                </c:pt>
                <c:pt idx="5">
                  <c:v>3008</c:v>
                </c:pt>
                <c:pt idx="6">
                  <c:v>3447</c:v>
                </c:pt>
                <c:pt idx="7">
                  <c:v>1718</c:v>
                </c:pt>
                <c:pt idx="8">
                  <c:v>4092</c:v>
                </c:pt>
                <c:pt idx="9">
                  <c:v>3162</c:v>
                </c:pt>
                <c:pt idx="10">
                  <c:v>3284</c:v>
                </c:pt>
                <c:pt idx="11">
                  <c:v>3222</c:v>
                </c:pt>
                <c:pt idx="12">
                  <c:v>35821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B-41C7-9810-6EFC893BC8E1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BB-41C7-9810-6EFC893BC8E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BB-41C7-9810-6EFC893BC8E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2652</c:v>
                </c:pt>
                <c:pt idx="1">
                  <c:v>1760</c:v>
                </c:pt>
                <c:pt idx="2">
                  <c:v>2763</c:v>
                </c:pt>
                <c:pt idx="3">
                  <c:v>2835</c:v>
                </c:pt>
                <c:pt idx="4">
                  <c:v>3517</c:v>
                </c:pt>
                <c:pt idx="5">
                  <c:v>3117</c:v>
                </c:pt>
                <c:pt idx="6">
                  <c:v>2446</c:v>
                </c:pt>
                <c:pt idx="7">
                  <c:v>2948</c:v>
                </c:pt>
                <c:pt idx="8">
                  <c:v>3227</c:v>
                </c:pt>
                <c:pt idx="12">
                  <c:v>25265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B-41C7-9810-6EFC893B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0BB-41C7-9810-6EFC893BC8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3059</c:v>
                      </c:pt>
                      <c:pt idx="1">
                        <c:v>3061</c:v>
                      </c:pt>
                      <c:pt idx="2">
                        <c:v>1334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2135</c:v>
                      </c:pt>
                      <c:pt idx="8">
                        <c:v>1442</c:v>
                      </c:pt>
                      <c:pt idx="9">
                        <c:v>1351</c:v>
                      </c:pt>
                      <c:pt idx="10">
                        <c:v>1256</c:v>
                      </c:pt>
                      <c:pt idx="11">
                        <c:v>1139</c:v>
                      </c:pt>
                      <c:pt idx="12">
                        <c:v>16023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0BB-41C7-9810-6EFC893BC8E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0BB-41C7-9810-6EFC893BC8E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0BB-41C7-9810-6EFC893BC8E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0BB-41C7-9810-6EFC893BC8E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0BB-41C7-9810-6EFC893BC8E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0BB-41C7-9810-6EFC893BC8E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0BB-41C7-9810-6EFC893BC8E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0BB-41C7-9810-6EFC893BC8E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0BB-41C7-9810-6EFC893BC8E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0BB-41C7-9810-6EFC893BC8E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0BB-41C7-9810-6EFC893BC8E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0BB-41C7-9810-6EFC893BC8E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0BB-41C7-9810-6EFC893BC8E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0BB-41C7-9810-6EFC893BC8E1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0.21819016995865881</c:v>
                </c:pt>
                <c:pt idx="1">
                  <c:v>-0.18781725888324874</c:v>
                </c:pt>
                <c:pt idx="2">
                  <c:v>4.9772036474164061E-2</c:v>
                </c:pt>
                <c:pt idx="3">
                  <c:v>-0.13461538461538458</c:v>
                </c:pt>
                <c:pt idx="4">
                  <c:v>-3.2728272827282745E-2</c:v>
                </c:pt>
                <c:pt idx="5">
                  <c:v>3.6236702127659504E-2</c:v>
                </c:pt>
                <c:pt idx="6">
                  <c:v>-0.29039744705541048</c:v>
                </c:pt>
                <c:pt idx="7">
                  <c:v>0.71594877764842835</c:v>
                </c:pt>
                <c:pt idx="8">
                  <c:v>-0.21138807429130013</c:v>
                </c:pt>
                <c:pt idx="12">
                  <c:v>-3.3954039689519377E-2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0BB-41C7-9810-6EFC893B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57388</c:v>
                </c:pt>
                <c:pt idx="1">
                  <c:v>58157</c:v>
                </c:pt>
                <c:pt idx="2">
                  <c:v>51485</c:v>
                </c:pt>
                <c:pt idx="3">
                  <c:v>33444</c:v>
                </c:pt>
                <c:pt idx="4">
                  <c:v>24221</c:v>
                </c:pt>
                <c:pt idx="5">
                  <c:v>55887</c:v>
                </c:pt>
                <c:pt idx="6">
                  <c:v>53986</c:v>
                </c:pt>
                <c:pt idx="7">
                  <c:v>57664</c:v>
                </c:pt>
                <c:pt idx="8">
                  <c:v>53591</c:v>
                </c:pt>
                <c:pt idx="9">
                  <c:v>40936</c:v>
                </c:pt>
                <c:pt idx="10">
                  <c:v>33476</c:v>
                </c:pt>
                <c:pt idx="11">
                  <c:v>29983</c:v>
                </c:pt>
                <c:pt idx="12">
                  <c:v>31642</c:v>
                </c:pt>
                <c:pt idx="13">
                  <c:v>30281</c:v>
                </c:pt>
                <c:pt idx="14">
                  <c:v>36948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6-4A9B-8FC2-68D286155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-1.3222827862510056E-2</c:v>
                </c:pt>
                <c:pt idx="1">
                  <c:v>0.12959114305137409</c:v>
                </c:pt>
                <c:pt idx="2">
                  <c:v>0.53943906231312044</c:v>
                </c:pt>
                <c:pt idx="3">
                  <c:v>0.38078526898146237</c:v>
                </c:pt>
                <c:pt idx="4">
                  <c:v>-0.56660761894537193</c:v>
                </c:pt>
                <c:pt idx="5">
                  <c:v>3.521283295669253E-2</c:v>
                </c:pt>
                <c:pt idx="6">
                  <c:v>-6.3783296337402873E-2</c:v>
                </c:pt>
                <c:pt idx="7">
                  <c:v>7.6001567427366634E-2</c:v>
                </c:pt>
                <c:pt idx="8">
                  <c:v>0.30914109829978509</c:v>
                </c:pt>
                <c:pt idx="9">
                  <c:v>0.22284621818616324</c:v>
                </c:pt>
                <c:pt idx="10">
                  <c:v>0.11649934963145792</c:v>
                </c:pt>
                <c:pt idx="11">
                  <c:v>-5.2430314139434886E-2</c:v>
                </c:pt>
                <c:pt idx="12">
                  <c:v>4.4945675506092853E-2</c:v>
                </c:pt>
                <c:pt idx="13">
                  <c:v>-0.180442784453827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6-4A9B-8FC2-68D286155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49465</c:v>
                </c:pt>
                <c:pt idx="1">
                  <c:v>50550</c:v>
                </c:pt>
                <c:pt idx="2">
                  <c:v>46354</c:v>
                </c:pt>
                <c:pt idx="3">
                  <c:v>0</c:v>
                </c:pt>
                <c:pt idx="4">
                  <c:v>0</c:v>
                </c:pt>
                <c:pt idx="5">
                  <c:v>42488</c:v>
                </c:pt>
                <c:pt idx="6">
                  <c:v>39356</c:v>
                </c:pt>
                <c:pt idx="7">
                  <c:v>25778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719-868F-6742D9619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-2.1463897131552945E-2</c:v>
                </c:pt>
                <c:pt idx="1">
                  <c:v>9.0520774906156953E-2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7.9581258257953147E-2</c:v>
                </c:pt>
                <c:pt idx="6">
                  <c:v>0.52672821786019086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2-4719-868F-6742D9619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A1-409F-B315-865A2157295F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A1-409F-B315-865A2157295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CA1-409F-B315-865A2157295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CA1-409F-B315-865A2157295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CA1-409F-B315-865A2157295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CA1-409F-B315-865A2157295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CA1-409F-B315-865A2157295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CA1-409F-B315-865A215729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57388</c:v>
                </c:pt>
                <c:pt idx="1">
                  <c:v>35821</c:v>
                </c:pt>
                <c:pt idx="2">
                  <c:v>21567</c:v>
                </c:pt>
                <c:pt idx="3">
                  <c:v>3030</c:v>
                </c:pt>
                <c:pt idx="4">
                  <c:v>4234</c:v>
                </c:pt>
                <c:pt idx="5">
                  <c:v>3685</c:v>
                </c:pt>
                <c:pt idx="6">
                  <c:v>933</c:v>
                </c:pt>
                <c:pt idx="7">
                  <c:v>903</c:v>
                </c:pt>
                <c:pt idx="8">
                  <c:v>230</c:v>
                </c:pt>
                <c:pt idx="9">
                  <c:v>384</c:v>
                </c:pt>
                <c:pt idx="10">
                  <c:v>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A1-409F-B315-865A2157295F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-1.3222827862510056E-2</c:v>
                </c:pt>
                <c:pt idx="1">
                  <c:v>-5.0394994963151474E-2</c:v>
                </c:pt>
                <c:pt idx="2">
                  <c:v>5.539515537068751E-2</c:v>
                </c:pt>
                <c:pt idx="3">
                  <c:v>8.4078711985688726E-2</c:v>
                </c:pt>
                <c:pt idx="4">
                  <c:v>0.11012060828526482</c:v>
                </c:pt>
                <c:pt idx="5">
                  <c:v>-5.1480051480051525E-2</c:v>
                </c:pt>
                <c:pt idx="6">
                  <c:v>-5.3304904051172386E-3</c:v>
                </c:pt>
                <c:pt idx="7">
                  <c:v>0.38923076923076927</c:v>
                </c:pt>
                <c:pt idx="8">
                  <c:v>0.50326797385620914</c:v>
                </c:pt>
                <c:pt idx="9">
                  <c:v>0.42222222222222228</c:v>
                </c:pt>
                <c:pt idx="10">
                  <c:v>3.0012610340479196E-2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A1-409F-B315-865A2157295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A1-409F-B315-865A2157295F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CA1-409F-B315-865A2157295F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CA1-409F-B315-865A2157295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CA1-409F-B315-865A2157295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CA1-409F-B315-865A2157295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CA1-409F-B315-865A2157295F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CA1-409F-B315-865A2157295F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0.62418972607513767</c:v>
                </c:pt>
                <c:pt idx="2">
                  <c:v>0.37581027392486233</c:v>
                </c:pt>
                <c:pt idx="3">
                  <c:v>5.2798494458771869E-2</c:v>
                </c:pt>
                <c:pt idx="4">
                  <c:v>7.3778490276712905E-2</c:v>
                </c:pt>
                <c:pt idx="5">
                  <c:v>6.4212030389628499E-2</c:v>
                </c:pt>
                <c:pt idx="6">
                  <c:v>1.6257754234334704E-2</c:v>
                </c:pt>
                <c:pt idx="7">
                  <c:v>1.5734996863455773E-2</c:v>
                </c:pt>
                <c:pt idx="8">
                  <c:v>4.0078065100717921E-3</c:v>
                </c:pt>
                <c:pt idx="9">
                  <c:v>6.6912943472502966E-3</c:v>
                </c:pt>
                <c:pt idx="10">
                  <c:v>0.14232940684463652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CA1-409F-B315-865A21572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03-4072-BAC1-50D021BDDEB6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03-4072-BAC1-50D021BDDE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F03-4072-BAC1-50D021BDDEB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03-4072-BAC1-50D021BDDE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F03-4072-BAC1-50D021BDDEB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F03-4072-BAC1-50D021BDDEB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F03-4072-BAC1-50D021BDDEB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F03-4072-BAC1-50D021BDDE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5087</c:v>
                </c:pt>
                <c:pt idx="1">
                  <c:v>4092</c:v>
                </c:pt>
                <c:pt idx="2">
                  <c:v>1746</c:v>
                </c:pt>
                <c:pt idx="3">
                  <c:v>2346</c:v>
                </c:pt>
                <c:pt idx="4">
                  <c:v>995</c:v>
                </c:pt>
                <c:pt idx="5">
                  <c:v>123</c:v>
                </c:pt>
                <c:pt idx="6">
                  <c:v>224</c:v>
                </c:pt>
                <c:pt idx="7">
                  <c:v>152</c:v>
                </c:pt>
                <c:pt idx="8">
                  <c:v>31</c:v>
                </c:pt>
                <c:pt idx="9">
                  <c:v>41</c:v>
                </c:pt>
                <c:pt idx="10">
                  <c:v>13</c:v>
                </c:pt>
                <c:pt idx="11">
                  <c:v>10</c:v>
                </c:pt>
                <c:pt idx="12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03-4072-BAC1-50D021BDDEB6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septiembre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0.12519354125193538</c:v>
                </c:pt>
                <c:pt idx="1">
                  <c:v>0.20993494973388538</c:v>
                </c:pt>
                <c:pt idx="2">
                  <c:v>0.87339055793991416</c:v>
                </c:pt>
                <c:pt idx="3">
                  <c:v>-4.2448979591836689E-2</c:v>
                </c:pt>
                <c:pt idx="4">
                  <c:v>-0.12642669007901663</c:v>
                </c:pt>
                <c:pt idx="5">
                  <c:v>-0.14583333333333337</c:v>
                </c:pt>
                <c:pt idx="6">
                  <c:v>9.009009009008917E-3</c:v>
                </c:pt>
                <c:pt idx="7">
                  <c:v>-0.26923076923076927</c:v>
                </c:pt>
                <c:pt idx="8">
                  <c:v>0</c:v>
                </c:pt>
                <c:pt idx="9">
                  <c:v>0</c:v>
                </c:pt>
                <c:pt idx="10">
                  <c:v>2.25</c:v>
                </c:pt>
                <c:pt idx="11">
                  <c:v>-0.16666666666666663</c:v>
                </c:pt>
                <c:pt idx="12">
                  <c:v>-0.15932914046121593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F03-4072-BAC1-50D021BDDEB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03-4072-BAC1-50D021BDDEB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03-4072-BAC1-50D021BDDEB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03-4072-BAC1-50D021BDDEB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03-4072-BAC1-50D021BDDEB6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03-4072-BAC1-50D021BDDEB6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03-4072-BAC1-50D021BDDEB6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03-4072-BAC1-50D021BDDEB6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0.80440338116768229</c:v>
                </c:pt>
                <c:pt idx="2">
                  <c:v>0.34322783565952431</c:v>
                </c:pt>
                <c:pt idx="3">
                  <c:v>0.46117554550815804</c:v>
                </c:pt>
                <c:pt idx="4">
                  <c:v>0.19559661883231766</c:v>
                </c:pt>
                <c:pt idx="5">
                  <c:v>2.4179280518969924E-2</c:v>
                </c:pt>
                <c:pt idx="6">
                  <c:v>4.4033811676823277E-2</c:v>
                </c:pt>
                <c:pt idx="7">
                  <c:v>2.9880086494987221E-2</c:v>
                </c:pt>
                <c:pt idx="8">
                  <c:v>6.0939650088460782E-3</c:v>
                </c:pt>
                <c:pt idx="9">
                  <c:v>8.0597601729899739E-3</c:v>
                </c:pt>
                <c:pt idx="10">
                  <c:v>2.5555337133870652E-3</c:v>
                </c:pt>
                <c:pt idx="11">
                  <c:v>1.9657951641438962E-3</c:v>
                </c:pt>
                <c:pt idx="12">
                  <c:v>7.8828386082170243E-2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03-4072-BAC1-50D021BDD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8C-4A85-9F44-0ABA76ACF44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8C-4A85-9F44-0ABA76ACF44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F8C-4A85-9F44-0ABA76ACF44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F8C-4A85-9F44-0ABA76ACF44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F8C-4A85-9F44-0ABA76ACF44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F8C-4A85-9F44-0ABA76ACF44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F8C-4A85-9F44-0ABA76ACF44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F8C-4A85-9F44-0ABA76ACF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40413</c:v>
                </c:pt>
                <c:pt idx="1">
                  <c:v>25265</c:v>
                </c:pt>
                <c:pt idx="2">
                  <c:v>15148</c:v>
                </c:pt>
                <c:pt idx="3">
                  <c:v>1878</c:v>
                </c:pt>
                <c:pt idx="4">
                  <c:v>2671</c:v>
                </c:pt>
                <c:pt idx="5">
                  <c:v>2727</c:v>
                </c:pt>
                <c:pt idx="6">
                  <c:v>667</c:v>
                </c:pt>
                <c:pt idx="7">
                  <c:v>604</c:v>
                </c:pt>
                <c:pt idx="8">
                  <c:v>157</c:v>
                </c:pt>
                <c:pt idx="9">
                  <c:v>159</c:v>
                </c:pt>
                <c:pt idx="10">
                  <c:v>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8C-4A85-9F44-0ABA76ACF443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-3.2649544007468223E-2</c:v>
                </c:pt>
                <c:pt idx="1">
                  <c:v>-3.3954039689519377E-2</c:v>
                </c:pt>
                <c:pt idx="2">
                  <c:v>-3.046594982078854E-2</c:v>
                </c:pt>
                <c:pt idx="3">
                  <c:v>-0.16384683882457707</c:v>
                </c:pt>
                <c:pt idx="4">
                  <c:v>-0.11262458471760795</c:v>
                </c:pt>
                <c:pt idx="5">
                  <c:v>-9.0843023255814392E-3</c:v>
                </c:pt>
                <c:pt idx="6">
                  <c:v>-4.8502139800285282E-2</c:v>
                </c:pt>
                <c:pt idx="7">
                  <c:v>-5.477308294209704E-2</c:v>
                </c:pt>
                <c:pt idx="8">
                  <c:v>-0.1179775280898876</c:v>
                </c:pt>
                <c:pt idx="9">
                  <c:v>-0.43617021276595747</c:v>
                </c:pt>
                <c:pt idx="10">
                  <c:v>8.0639614855570807E-2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8C-4A85-9F44-0ABA76ACF44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8C-4A85-9F44-0ABA76ACF44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8C-4A85-9F44-0ABA76ACF44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8C-4A85-9F44-0ABA76ACF44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8C-4A85-9F44-0ABA76ACF44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8C-4A85-9F44-0ABA76ACF44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8C-4A85-9F44-0ABA76ACF44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8C-4A85-9F44-0ABA76ACF443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0.62517011852621684</c:v>
                </c:pt>
                <c:pt idx="2">
                  <c:v>0.37482988147378321</c:v>
                </c:pt>
                <c:pt idx="3">
                  <c:v>4.6470195234206813E-2</c:v>
                </c:pt>
                <c:pt idx="4">
                  <c:v>6.6092593967287755E-2</c:v>
                </c:pt>
                <c:pt idx="5">
                  <c:v>6.7478286689926503E-2</c:v>
                </c:pt>
                <c:pt idx="6">
                  <c:v>1.6504590107143741E-2</c:v>
                </c:pt>
                <c:pt idx="7">
                  <c:v>1.4945685794175141E-2</c:v>
                </c:pt>
                <c:pt idx="8">
                  <c:v>3.8848885259693661E-3</c:v>
                </c:pt>
                <c:pt idx="9">
                  <c:v>3.9343775517778935E-3</c:v>
                </c:pt>
                <c:pt idx="10">
                  <c:v>0.15551926360329596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F8C-4A85-9F44-0ABA76AC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5C-432E-A7A6-AD4E4BC282E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5C-432E-A7A6-AD4E4BC282E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5C-432E-A7A6-AD4E4BC282E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5C-432E-A7A6-AD4E4BC282E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5C-432E-A7A6-AD4E4BC282E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D5C-432E-A7A6-AD4E4BC282E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D5C-432E-A7A6-AD4E4BC282E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D5C-432E-A7A6-AD4E4BC282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40413</c:v>
                </c:pt>
                <c:pt idx="1">
                  <c:v>25265</c:v>
                </c:pt>
                <c:pt idx="2">
                  <c:v>15148</c:v>
                </c:pt>
                <c:pt idx="3">
                  <c:v>1878</c:v>
                </c:pt>
                <c:pt idx="4">
                  <c:v>2671</c:v>
                </c:pt>
                <c:pt idx="5">
                  <c:v>2727</c:v>
                </c:pt>
                <c:pt idx="6">
                  <c:v>667</c:v>
                </c:pt>
                <c:pt idx="7">
                  <c:v>604</c:v>
                </c:pt>
                <c:pt idx="8">
                  <c:v>157</c:v>
                </c:pt>
                <c:pt idx="9">
                  <c:v>159</c:v>
                </c:pt>
                <c:pt idx="10">
                  <c:v>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5C-432E-A7A6-AD4E4BC282EB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-3.2649544007468223E-2</c:v>
                </c:pt>
                <c:pt idx="1">
                  <c:v>-3.3954039689519377E-2</c:v>
                </c:pt>
                <c:pt idx="2">
                  <c:v>-3.046594982078854E-2</c:v>
                </c:pt>
                <c:pt idx="3">
                  <c:v>-0.16384683882457707</c:v>
                </c:pt>
                <c:pt idx="4">
                  <c:v>-0.11262458471760795</c:v>
                </c:pt>
                <c:pt idx="5">
                  <c:v>-9.0843023255814392E-3</c:v>
                </c:pt>
                <c:pt idx="6">
                  <c:v>-4.8502139800285282E-2</c:v>
                </c:pt>
                <c:pt idx="7">
                  <c:v>-5.477308294209704E-2</c:v>
                </c:pt>
                <c:pt idx="8">
                  <c:v>-0.1179775280898876</c:v>
                </c:pt>
                <c:pt idx="9">
                  <c:v>-0.43617021276595747</c:v>
                </c:pt>
                <c:pt idx="10">
                  <c:v>8.0639614855570807E-2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5C-432E-A7A6-AD4E4BC282E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D5C-432E-A7A6-AD4E4BC282E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D5C-432E-A7A6-AD4E4BC282E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D5C-432E-A7A6-AD4E4BC282E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D5C-432E-A7A6-AD4E4BC282E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D5C-432E-A7A6-AD4E4BC282E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D5C-432E-A7A6-AD4E4BC282E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D5C-432E-A7A6-AD4E4BC282EB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0.62517011852621684</c:v>
                </c:pt>
                <c:pt idx="2">
                  <c:v>0.37482988147378321</c:v>
                </c:pt>
                <c:pt idx="3">
                  <c:v>4.6470195234206813E-2</c:v>
                </c:pt>
                <c:pt idx="4">
                  <c:v>6.6092593967287755E-2</c:v>
                </c:pt>
                <c:pt idx="5">
                  <c:v>6.7478286689926503E-2</c:v>
                </c:pt>
                <c:pt idx="6">
                  <c:v>1.6504590107143741E-2</c:v>
                </c:pt>
                <c:pt idx="7">
                  <c:v>1.4945685794175141E-2</c:v>
                </c:pt>
                <c:pt idx="8">
                  <c:v>3.8848885259693661E-3</c:v>
                </c:pt>
                <c:pt idx="9">
                  <c:v>3.9343775517778935E-3</c:v>
                </c:pt>
                <c:pt idx="10">
                  <c:v>0.15551926360329596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D5C-432E-A7A6-AD4E4BC28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A9-4972-8343-C27DC3C9B69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A9-4972-8343-C27DC3C9B6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EA9-4972-8343-C27DC3C9B69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EA9-4972-8343-C27DC3C9B69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EA9-4972-8343-C27DC3C9B69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EA9-4972-8343-C27DC3C9B69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EA9-4972-8343-C27DC3C9B69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EA9-4972-8343-C27DC3C9B6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A9-4972-8343-C27DC3C9B697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A9-4972-8343-C27DC3C9B69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A9-4972-8343-C27DC3C9B69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EA9-4972-8343-C27DC3C9B69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EA9-4972-8343-C27DC3C9B69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EA9-4972-8343-C27DC3C9B69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EA9-4972-8343-C27DC3C9B69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EA9-4972-8343-C27DC3C9B69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EA9-4972-8343-C27DC3C9B697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EA9-4972-8343-C27DC3C9B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85-4AEA-B1C4-20370FD6CCE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85-4AEA-B1C4-20370FD6CCE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485-4AEA-B1C4-20370FD6CCE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485-4AEA-B1C4-20370FD6CCE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485-4AEA-B1C4-20370FD6CCE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485-4AEA-B1C4-20370FD6CCE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485-4AEA-B1C4-20370FD6CCE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485-4AEA-B1C4-20370FD6CC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4564</c:v>
                </c:pt>
                <c:pt idx="1">
                  <c:v>3321</c:v>
                </c:pt>
                <c:pt idx="2">
                  <c:v>1243</c:v>
                </c:pt>
                <c:pt idx="3">
                  <c:v>118</c:v>
                </c:pt>
                <c:pt idx="4">
                  <c:v>235</c:v>
                </c:pt>
                <c:pt idx="5">
                  <c:v>212</c:v>
                </c:pt>
                <c:pt idx="6">
                  <c:v>24</c:v>
                </c:pt>
                <c:pt idx="7">
                  <c:v>49</c:v>
                </c:pt>
                <c:pt idx="8">
                  <c:v>2</c:v>
                </c:pt>
                <c:pt idx="9">
                  <c:v>6</c:v>
                </c:pt>
                <c:pt idx="10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85-4AEA-B1C4-20370FD6CCEC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-0.13066666666666671</c:v>
                </c:pt>
                <c:pt idx="1">
                  <c:v>-0.19898697539797394</c:v>
                </c:pt>
                <c:pt idx="2">
                  <c:v>0.12590579710144922</c:v>
                </c:pt>
                <c:pt idx="3">
                  <c:v>-0.11940298507462688</c:v>
                </c:pt>
                <c:pt idx="4">
                  <c:v>-8.9147286821705474E-2</c:v>
                </c:pt>
                <c:pt idx="5">
                  <c:v>0.27710843373493965</c:v>
                </c:pt>
                <c:pt idx="6">
                  <c:v>-0.33333333333333337</c:v>
                </c:pt>
                <c:pt idx="7">
                  <c:v>6.5217391304347894E-2</c:v>
                </c:pt>
                <c:pt idx="8">
                  <c:v>-0.84615384615384615</c:v>
                </c:pt>
                <c:pt idx="9">
                  <c:v>-0.4</c:v>
                </c:pt>
                <c:pt idx="10">
                  <c:v>0.3537414965986394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85-4AEA-B1C4-20370FD6CCE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485-4AEA-B1C4-20370FD6CCE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85-4AEA-B1C4-20370FD6CCE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485-4AEA-B1C4-20370FD6CCE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485-4AEA-B1C4-20370FD6CCE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485-4AEA-B1C4-20370FD6CCE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485-4AEA-B1C4-20370FD6CCE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485-4AEA-B1C4-20370FD6CCEC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0.72765118317265554</c:v>
                </c:pt>
                <c:pt idx="2">
                  <c:v>0.27234881682734441</c:v>
                </c:pt>
                <c:pt idx="3">
                  <c:v>2.5854513584574933E-2</c:v>
                </c:pt>
                <c:pt idx="4">
                  <c:v>5.1489921121822962E-2</c:v>
                </c:pt>
                <c:pt idx="5">
                  <c:v>4.6450482033304118E-2</c:v>
                </c:pt>
                <c:pt idx="6">
                  <c:v>5.2585451358457495E-3</c:v>
                </c:pt>
                <c:pt idx="7">
                  <c:v>1.0736196319018405E-2</c:v>
                </c:pt>
                <c:pt idx="8">
                  <c:v>4.3821209465381246E-4</c:v>
                </c:pt>
                <c:pt idx="9">
                  <c:v>1.3146362839614374E-3</c:v>
                </c:pt>
                <c:pt idx="10">
                  <c:v>0.13080631025416301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485-4AEA-B1C4-20370FD6C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30-4AA0-937A-76874E3C0736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30-4AA0-937A-76874E3C073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930-4AA0-937A-76874E3C073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930-4AA0-937A-76874E3C073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930-4AA0-937A-76874E3C073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930-4AA0-937A-76874E3C073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930-4AA0-937A-76874E3C073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930-4AA0-937A-76874E3C07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42521</c:v>
                </c:pt>
                <c:pt idx="1">
                  <c:v>26091</c:v>
                </c:pt>
                <c:pt idx="2">
                  <c:v>9182</c:v>
                </c:pt>
                <c:pt idx="3">
                  <c:v>16909</c:v>
                </c:pt>
                <c:pt idx="4">
                  <c:v>16430</c:v>
                </c:pt>
                <c:pt idx="5">
                  <c:v>2029</c:v>
                </c:pt>
                <c:pt idx="6">
                  <c:v>3152</c:v>
                </c:pt>
                <c:pt idx="7">
                  <c:v>2845</c:v>
                </c:pt>
                <c:pt idx="8">
                  <c:v>700</c:v>
                </c:pt>
                <c:pt idx="9">
                  <c:v>659</c:v>
                </c:pt>
                <c:pt idx="10">
                  <c:v>159</c:v>
                </c:pt>
                <c:pt idx="11">
                  <c:v>168</c:v>
                </c:pt>
                <c:pt idx="12">
                  <c:v>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30-4AA0-937A-76874E3C0736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-3.0418424352981366E-2</c:v>
                </c:pt>
                <c:pt idx="1">
                  <c:v>-2.6346232787252344E-2</c:v>
                </c:pt>
                <c:pt idx="2">
                  <c:v>0.10559903672486448</c:v>
                </c:pt>
                <c:pt idx="3">
                  <c:v>-8.5604585766818064E-2</c:v>
                </c:pt>
                <c:pt idx="4">
                  <c:v>-3.6815570406847242E-2</c:v>
                </c:pt>
                <c:pt idx="5">
                  <c:v>-0.17654220779220775</c:v>
                </c:pt>
                <c:pt idx="6">
                  <c:v>-9.684813753581667E-2</c:v>
                </c:pt>
                <c:pt idx="7">
                  <c:v>-1.4547973675095305E-2</c:v>
                </c:pt>
                <c:pt idx="8">
                  <c:v>-0.1071428571428571</c:v>
                </c:pt>
                <c:pt idx="9">
                  <c:v>-3.7956204379562042E-2</c:v>
                </c:pt>
                <c:pt idx="10">
                  <c:v>-0.171875</c:v>
                </c:pt>
                <c:pt idx="11">
                  <c:v>-0.47987616099071206</c:v>
                </c:pt>
                <c:pt idx="12">
                  <c:v>7.7811647681694129E-2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30-4AA0-937A-76874E3C073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930-4AA0-937A-76874E3C073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930-4AA0-937A-76874E3C073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930-4AA0-937A-76874E3C073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30-4AA0-937A-76874E3C0736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30-4AA0-937A-76874E3C0736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30-4AA0-937A-76874E3C0736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30-4AA0-937A-76874E3C0736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0.61360269043531435</c:v>
                </c:pt>
                <c:pt idx="2">
                  <c:v>0.21594035888149385</c:v>
                </c:pt>
                <c:pt idx="3">
                  <c:v>0.39766233155382047</c:v>
                </c:pt>
                <c:pt idx="4">
                  <c:v>0.38639730956468571</c:v>
                </c:pt>
                <c:pt idx="5">
                  <c:v>4.771759836316173E-2</c:v>
                </c:pt>
                <c:pt idx="6">
                  <c:v>7.4128077890924488E-2</c:v>
                </c:pt>
                <c:pt idx="7">
                  <c:v>6.6908115989746247E-2</c:v>
                </c:pt>
                <c:pt idx="8">
                  <c:v>1.6462453846334751E-2</c:v>
                </c:pt>
                <c:pt idx="9">
                  <c:v>1.5498224406763716E-2</c:v>
                </c:pt>
                <c:pt idx="10">
                  <c:v>3.7393288022388939E-3</c:v>
                </c:pt>
                <c:pt idx="11">
                  <c:v>3.9509889231203405E-3</c:v>
                </c:pt>
                <c:pt idx="12">
                  <c:v>0.15799252134239553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930-4AA0-937A-76874E3C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E-4D5B-9300-DDFDF48BE7E1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E-4D5B-9300-DDFDF48BE7E1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AE-4D5B-9300-DDFDF48BE7E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AE-4D5B-9300-DDFDF48BE7E1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E-4D5B-9300-DDFDF48BE7E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E-4D5B-9300-DDFDF48BE7E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12">
                  <c:v>111166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AE-4D5B-9300-DDFDF48BE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5AE-4D5B-9300-DDFDF48BE7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5AE-4D5B-9300-DDFDF48BE7E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AE-4D5B-9300-DDFDF48BE7E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AE-4D5B-9300-DDFDF48BE7E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AE-4D5B-9300-DDFDF48BE7E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AE-4D5B-9300-DDFDF48BE7E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AE-4D5B-9300-DDFDF48BE7E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AE-4D5B-9300-DDFDF48BE7E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AE-4D5B-9300-DDFDF48BE7E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AE-4D5B-9300-DDFDF48BE7E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AE-4D5B-9300-DDFDF48BE7E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AE-4D5B-9300-DDFDF48BE7E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AE-4D5B-9300-DDFDF48BE7E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5AE-4D5B-9300-DDFDF48BE7E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5AE-4D5B-9300-DDFDF48BE7E1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8">
                  <c:v>-3.9048038783605077E-2</c:v>
                </c:pt>
                <c:pt idx="12">
                  <c:v>-5.8664663483035673E-3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5AE-4D5B-9300-DDFDF48BE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A-4D4D-8DF5-E3C1907AB275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1557</c:v>
                </c:pt>
                <c:pt idx="1">
                  <c:v>2612</c:v>
                </c:pt>
                <c:pt idx="2">
                  <c:v>2794</c:v>
                </c:pt>
                <c:pt idx="3">
                  <c:v>2342</c:v>
                </c:pt>
                <c:pt idx="4">
                  <c:v>2194</c:v>
                </c:pt>
                <c:pt idx="5">
                  <c:v>2466</c:v>
                </c:pt>
                <c:pt idx="6">
                  <c:v>1977</c:v>
                </c:pt>
                <c:pt idx="7">
                  <c:v>1933</c:v>
                </c:pt>
                <c:pt idx="8">
                  <c:v>2450</c:v>
                </c:pt>
                <c:pt idx="9">
                  <c:v>2164</c:v>
                </c:pt>
                <c:pt idx="10">
                  <c:v>1784</c:v>
                </c:pt>
                <c:pt idx="11">
                  <c:v>1425</c:v>
                </c:pt>
                <c:pt idx="12">
                  <c:v>25698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A-4D4D-8DF5-E3C1907AB275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4A-4D4D-8DF5-E3C1907AB27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1445</c:v>
                </c:pt>
                <c:pt idx="1">
                  <c:v>1852</c:v>
                </c:pt>
                <c:pt idx="2">
                  <c:v>1883</c:v>
                </c:pt>
                <c:pt idx="3">
                  <c:v>2557</c:v>
                </c:pt>
                <c:pt idx="4">
                  <c:v>2203</c:v>
                </c:pt>
                <c:pt idx="5">
                  <c:v>2292</c:v>
                </c:pt>
                <c:pt idx="6">
                  <c:v>1831</c:v>
                </c:pt>
                <c:pt idx="7">
                  <c:v>1542</c:v>
                </c:pt>
                <c:pt idx="8">
                  <c:v>2346</c:v>
                </c:pt>
                <c:pt idx="9">
                  <c:v>2197</c:v>
                </c:pt>
                <c:pt idx="10">
                  <c:v>2044</c:v>
                </c:pt>
                <c:pt idx="11">
                  <c:v>1752</c:v>
                </c:pt>
                <c:pt idx="12">
                  <c:v>23944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4A-4D4D-8DF5-E3C1907AB275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4A-4D4D-8DF5-E3C1907AB2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4A-4D4D-8DF5-E3C1907AB27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1752</c:v>
                </c:pt>
                <c:pt idx="1">
                  <c:v>1371</c:v>
                </c:pt>
                <c:pt idx="2">
                  <c:v>1927</c:v>
                </c:pt>
                <c:pt idx="3">
                  <c:v>2005</c:v>
                </c:pt>
                <c:pt idx="4">
                  <c:v>2100</c:v>
                </c:pt>
                <c:pt idx="5">
                  <c:v>2095</c:v>
                </c:pt>
                <c:pt idx="6">
                  <c:v>1628</c:v>
                </c:pt>
                <c:pt idx="7">
                  <c:v>1342</c:v>
                </c:pt>
                <c:pt idx="8">
                  <c:v>2156</c:v>
                </c:pt>
                <c:pt idx="12">
                  <c:v>16376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4A-4D4D-8DF5-E3C1907AB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4A-4D4D-8DF5-E3C1907AB2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1208</c:v>
                      </c:pt>
                      <c:pt idx="1">
                        <c:v>1387</c:v>
                      </c:pt>
                      <c:pt idx="2">
                        <c:v>620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1123</c:v>
                      </c:pt>
                      <c:pt idx="8">
                        <c:v>763</c:v>
                      </c:pt>
                      <c:pt idx="9">
                        <c:v>792</c:v>
                      </c:pt>
                      <c:pt idx="10">
                        <c:v>488</c:v>
                      </c:pt>
                      <c:pt idx="11">
                        <c:v>371</c:v>
                      </c:pt>
                      <c:pt idx="12">
                        <c:v>7339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4A-4D4D-8DF5-E3C1907AB2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4A-4D4D-8DF5-E3C1907AB2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4A-4D4D-8DF5-E3C1907AB2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4A-4D4D-8DF5-E3C1907AB2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4A-4D4D-8DF5-E3C1907AB2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4A-4D4D-8DF5-E3C1907AB2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4A-4D4D-8DF5-E3C1907AB2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4A-4D4D-8DF5-E3C1907AB2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4A-4D4D-8DF5-E3C1907AB2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4A-4D4D-8DF5-E3C1907AB2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4A-4D4D-8DF5-E3C1907AB2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4A-4D4D-8DF5-E3C1907AB2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4A-4D4D-8DF5-E3C1907AB2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4A-4D4D-8DF5-E3C1907AB275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0.21245674740484422</c:v>
                </c:pt>
                <c:pt idx="1">
                  <c:v>-0.25971922246220303</c:v>
                </c:pt>
                <c:pt idx="2">
                  <c:v>2.3366967604885769E-2</c:v>
                </c:pt>
                <c:pt idx="3">
                  <c:v>-0.21587798201016817</c:v>
                </c:pt>
                <c:pt idx="4">
                  <c:v>-4.6754425783023135E-2</c:v>
                </c:pt>
                <c:pt idx="5">
                  <c:v>-8.5951134380453764E-2</c:v>
                </c:pt>
                <c:pt idx="6">
                  <c:v>-0.11086837793555437</c:v>
                </c:pt>
                <c:pt idx="7">
                  <c:v>-0.12970168612191957</c:v>
                </c:pt>
                <c:pt idx="8">
                  <c:v>-8.0988917306052843E-2</c:v>
                </c:pt>
                <c:pt idx="12">
                  <c:v>-8.7738844632610946E-2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4A-4D4D-8DF5-E3C1907AB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FB-4523-91F4-2845C5EC5FDB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5640</c:v>
                </c:pt>
                <c:pt idx="1">
                  <c:v>5737</c:v>
                </c:pt>
                <c:pt idx="2">
                  <c:v>6448</c:v>
                </c:pt>
                <c:pt idx="3">
                  <c:v>6231</c:v>
                </c:pt>
                <c:pt idx="4">
                  <c:v>7187</c:v>
                </c:pt>
                <c:pt idx="5">
                  <c:v>6546</c:v>
                </c:pt>
                <c:pt idx="6">
                  <c:v>6308</c:v>
                </c:pt>
                <c:pt idx="7">
                  <c:v>7150</c:v>
                </c:pt>
                <c:pt idx="8">
                  <c:v>6420</c:v>
                </c:pt>
                <c:pt idx="9">
                  <c:v>5517</c:v>
                </c:pt>
                <c:pt idx="10">
                  <c:v>4448</c:v>
                </c:pt>
                <c:pt idx="11">
                  <c:v>4800</c:v>
                </c:pt>
                <c:pt idx="12">
                  <c:v>72432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FB-4523-91F4-2845C5EC5FDB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FFB-4523-91F4-2845C5EC5FD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3830</c:v>
                </c:pt>
                <c:pt idx="1">
                  <c:v>4983</c:v>
                </c:pt>
                <c:pt idx="2">
                  <c:v>5213</c:v>
                </c:pt>
                <c:pt idx="3">
                  <c:v>5955</c:v>
                </c:pt>
                <c:pt idx="4">
                  <c:v>6735</c:v>
                </c:pt>
                <c:pt idx="5">
                  <c:v>6147</c:v>
                </c:pt>
                <c:pt idx="6">
                  <c:v>6741</c:v>
                </c:pt>
                <c:pt idx="7">
                  <c:v>4695</c:v>
                </c:pt>
                <c:pt idx="8">
                  <c:v>7407</c:v>
                </c:pt>
                <c:pt idx="9">
                  <c:v>5734</c:v>
                </c:pt>
                <c:pt idx="10">
                  <c:v>7338</c:v>
                </c:pt>
                <c:pt idx="11">
                  <c:v>6283</c:v>
                </c:pt>
                <c:pt idx="12">
                  <c:v>71061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FB-4523-91F4-2845C5EC5FDB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FB-4523-91F4-2845C5EC5F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FB-4523-91F4-2845C5EC5FD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4817</c:v>
                </c:pt>
                <c:pt idx="1">
                  <c:v>3847</c:v>
                </c:pt>
                <c:pt idx="2">
                  <c:v>4829</c:v>
                </c:pt>
                <c:pt idx="3">
                  <c:v>6149</c:v>
                </c:pt>
                <c:pt idx="4">
                  <c:v>7528</c:v>
                </c:pt>
                <c:pt idx="5">
                  <c:v>7419</c:v>
                </c:pt>
                <c:pt idx="6">
                  <c:v>6401</c:v>
                </c:pt>
                <c:pt idx="7">
                  <c:v>7231</c:v>
                </c:pt>
                <c:pt idx="8">
                  <c:v>6574</c:v>
                </c:pt>
                <c:pt idx="12">
                  <c:v>54795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FB-4523-91F4-2845C5EC5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FFB-4523-91F4-2845C5EC5F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5825</c:v>
                      </c:pt>
                      <c:pt idx="1">
                        <c:v>5371</c:v>
                      </c:pt>
                      <c:pt idx="2">
                        <c:v>2182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5019</c:v>
                      </c:pt>
                      <c:pt idx="8">
                        <c:v>3075</c:v>
                      </c:pt>
                      <c:pt idx="9">
                        <c:v>2778</c:v>
                      </c:pt>
                      <c:pt idx="10">
                        <c:v>2443</c:v>
                      </c:pt>
                      <c:pt idx="11">
                        <c:v>2474</c:v>
                      </c:pt>
                      <c:pt idx="12">
                        <c:v>31800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FFB-4523-91F4-2845C5EC5F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FFB-4523-91F4-2845C5EC5F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FFB-4523-91F4-2845C5EC5F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FFB-4523-91F4-2845C5EC5F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FFB-4523-91F4-2845C5EC5F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FFB-4523-91F4-2845C5EC5F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FFB-4523-91F4-2845C5EC5F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FFB-4523-91F4-2845C5EC5F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FFB-4523-91F4-2845C5EC5F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FFB-4523-91F4-2845C5EC5F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FFB-4523-91F4-2845C5EC5F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FFB-4523-91F4-2845C5EC5F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FFB-4523-91F4-2845C5EC5F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FFB-4523-91F4-2845C5EC5FDB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0.25770234986945173</c:v>
                </c:pt>
                <c:pt idx="1">
                  <c:v>-0.22797511539233395</c:v>
                </c:pt>
                <c:pt idx="2">
                  <c:v>-7.3661998849031241E-2</c:v>
                </c:pt>
                <c:pt idx="3">
                  <c:v>3.2577665827036029E-2</c:v>
                </c:pt>
                <c:pt idx="4">
                  <c:v>0.11774313288789906</c:v>
                </c:pt>
                <c:pt idx="5">
                  <c:v>0.20693020985846755</c:v>
                </c:pt>
                <c:pt idx="6">
                  <c:v>-5.0437620531078475E-2</c:v>
                </c:pt>
                <c:pt idx="7">
                  <c:v>0.54014909478168271</c:v>
                </c:pt>
                <c:pt idx="8">
                  <c:v>-0.11246118536519512</c:v>
                </c:pt>
                <c:pt idx="12">
                  <c:v>5.9741616060031699E-2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FFB-4523-91F4-2845C5EC5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02-453A-8D27-E93A4B6897B4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3391</c:v>
                </c:pt>
                <c:pt idx="1">
                  <c:v>4989</c:v>
                </c:pt>
                <c:pt idx="2">
                  <c:v>5342</c:v>
                </c:pt>
                <c:pt idx="3">
                  <c:v>4282</c:v>
                </c:pt>
                <c:pt idx="4">
                  <c:v>5072</c:v>
                </c:pt>
                <c:pt idx="5">
                  <c:v>5380</c:v>
                </c:pt>
                <c:pt idx="6">
                  <c:v>4305</c:v>
                </c:pt>
                <c:pt idx="7">
                  <c:v>4444</c:v>
                </c:pt>
                <c:pt idx="8">
                  <c:v>4892</c:v>
                </c:pt>
                <c:pt idx="9">
                  <c:v>4470</c:v>
                </c:pt>
                <c:pt idx="10">
                  <c:v>3373</c:v>
                </c:pt>
                <c:pt idx="11">
                  <c:v>2886</c:v>
                </c:pt>
                <c:pt idx="12">
                  <c:v>52826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02-453A-8D27-E93A4B6897B4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02-453A-8D27-E93A4B6897B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2615</c:v>
                </c:pt>
                <c:pt idx="1">
                  <c:v>3734</c:v>
                </c:pt>
                <c:pt idx="2">
                  <c:v>3989</c:v>
                </c:pt>
                <c:pt idx="3">
                  <c:v>4847</c:v>
                </c:pt>
                <c:pt idx="4">
                  <c:v>4477</c:v>
                </c:pt>
                <c:pt idx="5">
                  <c:v>4983</c:v>
                </c:pt>
                <c:pt idx="6">
                  <c:v>4074</c:v>
                </c:pt>
                <c:pt idx="7">
                  <c:v>3603</c:v>
                </c:pt>
                <c:pt idx="8">
                  <c:v>4736</c:v>
                </c:pt>
                <c:pt idx="9">
                  <c:v>4427</c:v>
                </c:pt>
                <c:pt idx="10">
                  <c:v>4221</c:v>
                </c:pt>
                <c:pt idx="11">
                  <c:v>3709</c:v>
                </c:pt>
                <c:pt idx="12">
                  <c:v>49415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02-453A-8D27-E93A4B6897B4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02-453A-8D27-E93A4B6897B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02-453A-8D27-E93A4B6897B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3451</c:v>
                </c:pt>
                <c:pt idx="1">
                  <c:v>2525</c:v>
                </c:pt>
                <c:pt idx="2">
                  <c:v>3569</c:v>
                </c:pt>
                <c:pt idx="3">
                  <c:v>4818</c:v>
                </c:pt>
                <c:pt idx="4">
                  <c:v>4362</c:v>
                </c:pt>
                <c:pt idx="5">
                  <c:v>4317</c:v>
                </c:pt>
                <c:pt idx="6">
                  <c:v>4339</c:v>
                </c:pt>
                <c:pt idx="7">
                  <c:v>3570</c:v>
                </c:pt>
                <c:pt idx="8">
                  <c:v>4766</c:v>
                </c:pt>
                <c:pt idx="12">
                  <c:v>35717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02-453A-8D27-E93A4B68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E02-453A-8D27-E93A4B6897B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2984</c:v>
                      </c:pt>
                      <c:pt idx="1">
                        <c:v>2825</c:v>
                      </c:pt>
                      <c:pt idx="2">
                        <c:v>1144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2716</c:v>
                      </c:pt>
                      <c:pt idx="8">
                        <c:v>1767</c:v>
                      </c:pt>
                      <c:pt idx="9">
                        <c:v>1904</c:v>
                      </c:pt>
                      <c:pt idx="10">
                        <c:v>1069</c:v>
                      </c:pt>
                      <c:pt idx="11">
                        <c:v>681</c:v>
                      </c:pt>
                      <c:pt idx="12">
                        <c:v>16251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E02-453A-8D27-E93A4B6897B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E02-453A-8D27-E93A4B6897B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E02-453A-8D27-E93A4B6897B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E02-453A-8D27-E93A4B6897B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E02-453A-8D27-E93A4B6897B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E02-453A-8D27-E93A4B6897B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E02-453A-8D27-E93A4B6897B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E02-453A-8D27-E93A4B6897B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E02-453A-8D27-E93A4B6897B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E02-453A-8D27-E93A4B6897B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E02-453A-8D27-E93A4B6897B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E02-453A-8D27-E93A4B6897B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E02-453A-8D27-E93A4B6897B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E02-453A-8D27-E93A4B6897B4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0.31969407265774374</c:v>
                </c:pt>
                <c:pt idx="1">
                  <c:v>-0.32378146759507231</c:v>
                </c:pt>
                <c:pt idx="2">
                  <c:v>-0.10528954625219356</c:v>
                </c:pt>
                <c:pt idx="3">
                  <c:v>-5.9830823189601645E-3</c:v>
                </c:pt>
                <c:pt idx="4">
                  <c:v>-2.5686843868662046E-2</c:v>
                </c:pt>
                <c:pt idx="5">
                  <c:v>-0.13365442504515357</c:v>
                </c:pt>
                <c:pt idx="6">
                  <c:v>6.5046637211585656E-2</c:v>
                </c:pt>
                <c:pt idx="7">
                  <c:v>-9.1590341382181695E-3</c:v>
                </c:pt>
                <c:pt idx="8">
                  <c:v>6.3344594594594295E-3</c:v>
                </c:pt>
                <c:pt idx="12">
                  <c:v>-3.6186518430568304E-2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E02-453A-8D27-E93A4B68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A1-47CA-9715-B9A8F871D589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2249</c:v>
                </c:pt>
                <c:pt idx="1">
                  <c:v>748</c:v>
                </c:pt>
                <c:pt idx="2">
                  <c:v>1106</c:v>
                </c:pt>
                <c:pt idx="3">
                  <c:v>1949</c:v>
                </c:pt>
                <c:pt idx="4">
                  <c:v>2115</c:v>
                </c:pt>
                <c:pt idx="5">
                  <c:v>1166</c:v>
                </c:pt>
                <c:pt idx="6">
                  <c:v>2003</c:v>
                </c:pt>
                <c:pt idx="7">
                  <c:v>2706</c:v>
                </c:pt>
                <c:pt idx="8">
                  <c:v>1528</c:v>
                </c:pt>
                <c:pt idx="9">
                  <c:v>1047</c:v>
                </c:pt>
                <c:pt idx="10">
                  <c:v>1075</c:v>
                </c:pt>
                <c:pt idx="11">
                  <c:v>1914</c:v>
                </c:pt>
                <c:pt idx="12">
                  <c:v>19606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A1-47CA-9715-B9A8F871D589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A1-47CA-9715-B9A8F871D5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1215</c:v>
                </c:pt>
                <c:pt idx="1">
                  <c:v>1249</c:v>
                </c:pt>
                <c:pt idx="2">
                  <c:v>1224</c:v>
                </c:pt>
                <c:pt idx="3">
                  <c:v>1108</c:v>
                </c:pt>
                <c:pt idx="4">
                  <c:v>2258</c:v>
                </c:pt>
                <c:pt idx="5">
                  <c:v>1164</c:v>
                </c:pt>
                <c:pt idx="6">
                  <c:v>2667</c:v>
                </c:pt>
                <c:pt idx="7">
                  <c:v>1092</c:v>
                </c:pt>
                <c:pt idx="8">
                  <c:v>2671</c:v>
                </c:pt>
                <c:pt idx="9">
                  <c:v>1307</c:v>
                </c:pt>
                <c:pt idx="10">
                  <c:v>3117</c:v>
                </c:pt>
                <c:pt idx="11">
                  <c:v>2574</c:v>
                </c:pt>
                <c:pt idx="12">
                  <c:v>21646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A1-47CA-9715-B9A8F871D589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A1-47CA-9715-B9A8F871D58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A1-47CA-9715-B9A8F871D5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1366</c:v>
                </c:pt>
                <c:pt idx="1">
                  <c:v>1322</c:v>
                </c:pt>
                <c:pt idx="2">
                  <c:v>1260</c:v>
                </c:pt>
                <c:pt idx="3">
                  <c:v>1331</c:v>
                </c:pt>
                <c:pt idx="4">
                  <c:v>3166</c:v>
                </c:pt>
                <c:pt idx="5">
                  <c:v>3102</c:v>
                </c:pt>
                <c:pt idx="6">
                  <c:v>2062</c:v>
                </c:pt>
                <c:pt idx="7">
                  <c:v>3661</c:v>
                </c:pt>
                <c:pt idx="8">
                  <c:v>1808</c:v>
                </c:pt>
                <c:pt idx="12">
                  <c:v>19078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4A1-47CA-9715-B9A8F871D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4A1-47CA-9715-B9A8F871D5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2841</c:v>
                      </c:pt>
                      <c:pt idx="1">
                        <c:v>2546</c:v>
                      </c:pt>
                      <c:pt idx="2">
                        <c:v>1038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2303</c:v>
                      </c:pt>
                      <c:pt idx="8">
                        <c:v>1308</c:v>
                      </c:pt>
                      <c:pt idx="9">
                        <c:v>874</c:v>
                      </c:pt>
                      <c:pt idx="10">
                        <c:v>1374</c:v>
                      </c:pt>
                      <c:pt idx="11">
                        <c:v>1793</c:v>
                      </c:pt>
                      <c:pt idx="12">
                        <c:v>15549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4A1-47CA-9715-B9A8F871D58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A1-47CA-9715-B9A8F871D58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A1-47CA-9715-B9A8F871D58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A1-47CA-9715-B9A8F871D58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A1-47CA-9715-B9A8F871D58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A1-47CA-9715-B9A8F871D58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A1-47CA-9715-B9A8F871D58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A1-47CA-9715-B9A8F871D58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A1-47CA-9715-B9A8F871D58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A1-47CA-9715-B9A8F871D58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A1-47CA-9715-B9A8F871D58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A1-47CA-9715-B9A8F871D58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4A1-47CA-9715-B9A8F871D58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4A1-47CA-9715-B9A8F871D589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0.12427983539094645</c:v>
                </c:pt>
                <c:pt idx="1">
                  <c:v>5.8446757405924643E-2</c:v>
                </c:pt>
                <c:pt idx="2">
                  <c:v>2.9411764705882248E-2</c:v>
                </c:pt>
                <c:pt idx="3">
                  <c:v>0.20126353790613716</c:v>
                </c:pt>
                <c:pt idx="4">
                  <c:v>0.40212577502214342</c:v>
                </c:pt>
                <c:pt idx="5">
                  <c:v>1.6649484536082473</c:v>
                </c:pt>
                <c:pt idx="6">
                  <c:v>-0.22684664416947886</c:v>
                </c:pt>
                <c:pt idx="7">
                  <c:v>2.3525641025641026</c:v>
                </c:pt>
                <c:pt idx="8">
                  <c:v>-0.32309996256083862</c:v>
                </c:pt>
                <c:pt idx="12">
                  <c:v>0.30243036592026207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4A1-47CA-9715-B9A8F871D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3C-4DC5-BC93-7F8B1612E436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8713</c:v>
                </c:pt>
                <c:pt idx="1">
                  <c:v>8514</c:v>
                </c:pt>
                <c:pt idx="2">
                  <c:v>9155</c:v>
                </c:pt>
                <c:pt idx="3">
                  <c:v>6472</c:v>
                </c:pt>
                <c:pt idx="4">
                  <c:v>5606</c:v>
                </c:pt>
                <c:pt idx="5">
                  <c:v>3827</c:v>
                </c:pt>
                <c:pt idx="6">
                  <c:v>3286</c:v>
                </c:pt>
                <c:pt idx="7">
                  <c:v>4721</c:v>
                </c:pt>
                <c:pt idx="8">
                  <c:v>4186</c:v>
                </c:pt>
                <c:pt idx="9">
                  <c:v>5590</c:v>
                </c:pt>
                <c:pt idx="10">
                  <c:v>8768</c:v>
                </c:pt>
                <c:pt idx="11">
                  <c:v>7064</c:v>
                </c:pt>
                <c:pt idx="12">
                  <c:v>75902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C-4DC5-BC93-7F8B1612E436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03C-4DC5-BC93-7F8B1612E43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10751</c:v>
                </c:pt>
                <c:pt idx="1">
                  <c:v>10155</c:v>
                </c:pt>
                <c:pt idx="2">
                  <c:v>10079</c:v>
                </c:pt>
                <c:pt idx="3">
                  <c:v>7484</c:v>
                </c:pt>
                <c:pt idx="4">
                  <c:v>5778</c:v>
                </c:pt>
                <c:pt idx="5">
                  <c:v>3968</c:v>
                </c:pt>
                <c:pt idx="6">
                  <c:v>3399</c:v>
                </c:pt>
                <c:pt idx="7">
                  <c:v>4564</c:v>
                </c:pt>
                <c:pt idx="8">
                  <c:v>3938</c:v>
                </c:pt>
                <c:pt idx="9">
                  <c:v>6453</c:v>
                </c:pt>
                <c:pt idx="10">
                  <c:v>7634</c:v>
                </c:pt>
                <c:pt idx="11">
                  <c:v>7036</c:v>
                </c:pt>
                <c:pt idx="12">
                  <c:v>81239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3C-4DC5-BC93-7F8B1612E436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3C-4DC5-BC93-7F8B1612E43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3C-4DC5-BC93-7F8B1612E43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9438</c:v>
                </c:pt>
                <c:pt idx="1">
                  <c:v>9264</c:v>
                </c:pt>
                <c:pt idx="2">
                  <c:v>9265</c:v>
                </c:pt>
                <c:pt idx="3">
                  <c:v>5830</c:v>
                </c:pt>
                <c:pt idx="4">
                  <c:v>5883</c:v>
                </c:pt>
                <c:pt idx="5">
                  <c:v>4239</c:v>
                </c:pt>
                <c:pt idx="6">
                  <c:v>3594</c:v>
                </c:pt>
                <c:pt idx="7">
                  <c:v>4530</c:v>
                </c:pt>
                <c:pt idx="8">
                  <c:v>4328</c:v>
                </c:pt>
                <c:pt idx="12">
                  <c:v>56371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3C-4DC5-BC93-7F8B1612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03C-4DC5-BC93-7F8B1612E43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7778</c:v>
                      </c:pt>
                      <c:pt idx="1">
                        <c:v>8971</c:v>
                      </c:pt>
                      <c:pt idx="2">
                        <c:v>3532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1922</c:v>
                      </c:pt>
                      <c:pt idx="8">
                        <c:v>692</c:v>
                      </c:pt>
                      <c:pt idx="9">
                        <c:v>825</c:v>
                      </c:pt>
                      <c:pt idx="10">
                        <c:v>1112</c:v>
                      </c:pt>
                      <c:pt idx="11">
                        <c:v>1575</c:v>
                      </c:pt>
                      <c:pt idx="12">
                        <c:v>27247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03C-4DC5-BC93-7F8B1612E43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03C-4DC5-BC93-7F8B1612E43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03C-4DC5-BC93-7F8B1612E43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03C-4DC5-BC93-7F8B1612E43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03C-4DC5-BC93-7F8B1612E43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03C-4DC5-BC93-7F8B1612E43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03C-4DC5-BC93-7F8B1612E43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03C-4DC5-BC93-7F8B1612E43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03C-4DC5-BC93-7F8B1612E43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03C-4DC5-BC93-7F8B1612E43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03C-4DC5-BC93-7F8B1612E43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03C-4DC5-BC93-7F8B1612E43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03C-4DC5-BC93-7F8B1612E43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03C-4DC5-BC93-7F8B1612E436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-0.12212817412333732</c:v>
                </c:pt>
                <c:pt idx="1">
                  <c:v>-8.7740029542097475E-2</c:v>
                </c:pt>
                <c:pt idx="2">
                  <c:v>-8.0761980355193996E-2</c:v>
                </c:pt>
                <c:pt idx="3">
                  <c:v>-0.221004810261892</c:v>
                </c:pt>
                <c:pt idx="4">
                  <c:v>1.8172377985462118E-2</c:v>
                </c:pt>
                <c:pt idx="5">
                  <c:v>6.8296370967741993E-2</c:v>
                </c:pt>
                <c:pt idx="6">
                  <c:v>5.7369814651368145E-2</c:v>
                </c:pt>
                <c:pt idx="7">
                  <c:v>-7.4496056091147844E-3</c:v>
                </c:pt>
                <c:pt idx="8">
                  <c:v>9.9035043169121373E-2</c:v>
                </c:pt>
                <c:pt idx="12">
                  <c:v>-6.2296227293898498E-2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3C-4DC5-BC93-7F8B1612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E1-4DA0-9635-206D02A60AA8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1714</c:v>
                </c:pt>
                <c:pt idx="1">
                  <c:v>1744</c:v>
                </c:pt>
                <c:pt idx="2">
                  <c:v>1558</c:v>
                </c:pt>
                <c:pt idx="3">
                  <c:v>682</c:v>
                </c:pt>
                <c:pt idx="4">
                  <c:v>550</c:v>
                </c:pt>
                <c:pt idx="5">
                  <c:v>510</c:v>
                </c:pt>
                <c:pt idx="6">
                  <c:v>444</c:v>
                </c:pt>
                <c:pt idx="7">
                  <c:v>571</c:v>
                </c:pt>
                <c:pt idx="8">
                  <c:v>664</c:v>
                </c:pt>
                <c:pt idx="9">
                  <c:v>658</c:v>
                </c:pt>
                <c:pt idx="10">
                  <c:v>849</c:v>
                </c:pt>
                <c:pt idx="11">
                  <c:v>1233</c:v>
                </c:pt>
                <c:pt idx="12">
                  <c:v>11177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E1-4DA0-9635-206D02A60AA8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E1-4DA0-9635-206D02A60AA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1480</c:v>
                </c:pt>
                <c:pt idx="1">
                  <c:v>2068</c:v>
                </c:pt>
                <c:pt idx="2">
                  <c:v>1890</c:v>
                </c:pt>
                <c:pt idx="3">
                  <c:v>1379</c:v>
                </c:pt>
                <c:pt idx="4">
                  <c:v>732</c:v>
                </c:pt>
                <c:pt idx="5">
                  <c:v>471</c:v>
                </c:pt>
                <c:pt idx="6">
                  <c:v>401</c:v>
                </c:pt>
                <c:pt idx="7">
                  <c:v>572</c:v>
                </c:pt>
                <c:pt idx="8">
                  <c:v>519</c:v>
                </c:pt>
                <c:pt idx="9">
                  <c:v>850</c:v>
                </c:pt>
                <c:pt idx="10">
                  <c:v>1075</c:v>
                </c:pt>
                <c:pt idx="11">
                  <c:v>859</c:v>
                </c:pt>
                <c:pt idx="12">
                  <c:v>12296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E1-4DA0-9635-206D02A60AA8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E1-4DA0-9635-206D02A60AA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E1-4DA0-9635-206D02A60AA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1352</c:v>
                </c:pt>
                <c:pt idx="1">
                  <c:v>1741</c:v>
                </c:pt>
                <c:pt idx="2">
                  <c:v>1246</c:v>
                </c:pt>
                <c:pt idx="3">
                  <c:v>652</c:v>
                </c:pt>
                <c:pt idx="4">
                  <c:v>482</c:v>
                </c:pt>
                <c:pt idx="5">
                  <c:v>452</c:v>
                </c:pt>
                <c:pt idx="6">
                  <c:v>401</c:v>
                </c:pt>
                <c:pt idx="7">
                  <c:v>348</c:v>
                </c:pt>
                <c:pt idx="8">
                  <c:v>478</c:v>
                </c:pt>
                <c:pt idx="12">
                  <c:v>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E1-4DA0-9635-206D02A60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5E1-4DA0-9635-206D02A60A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1433</c:v>
                      </c:pt>
                      <c:pt idx="1">
                        <c:v>2393</c:v>
                      </c:pt>
                      <c:pt idx="2">
                        <c:v>615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</c:v>
                      </c:pt>
                      <c:pt idx="8">
                        <c:v>42</c:v>
                      </c:pt>
                      <c:pt idx="9">
                        <c:v>90</c:v>
                      </c:pt>
                      <c:pt idx="10">
                        <c:v>206</c:v>
                      </c:pt>
                      <c:pt idx="11">
                        <c:v>136</c:v>
                      </c:pt>
                      <c:pt idx="12">
                        <c:v>5019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5E1-4DA0-9635-206D02A60AA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E1-4DA0-9635-206D02A60AA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E1-4DA0-9635-206D02A60AA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E1-4DA0-9635-206D02A60AA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E1-4DA0-9635-206D02A60AA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E1-4DA0-9635-206D02A60AA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E1-4DA0-9635-206D02A60AA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E1-4DA0-9635-206D02A60AA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E1-4DA0-9635-206D02A60AA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E1-4DA0-9635-206D02A60AA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E1-4DA0-9635-206D02A60AA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E1-4DA0-9635-206D02A60AA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5E1-4DA0-9635-206D02A60AA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5E1-4DA0-9635-206D02A60AA8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-8.6486486486486491E-2</c:v>
                </c:pt>
                <c:pt idx="1">
                  <c:v>-0.15812379110251451</c:v>
                </c:pt>
                <c:pt idx="2">
                  <c:v>-0.34074074074074079</c:v>
                </c:pt>
                <c:pt idx="3">
                  <c:v>-0.52719361856417701</c:v>
                </c:pt>
                <c:pt idx="4">
                  <c:v>-0.34153005464480879</c:v>
                </c:pt>
                <c:pt idx="5">
                  <c:v>-4.0339702760084917E-2</c:v>
                </c:pt>
                <c:pt idx="6">
                  <c:v>0</c:v>
                </c:pt>
                <c:pt idx="7">
                  <c:v>-0.39160839160839156</c:v>
                </c:pt>
                <c:pt idx="8">
                  <c:v>-7.899807321772645E-2</c:v>
                </c:pt>
                <c:pt idx="12">
                  <c:v>-0.24810765349032804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5E1-4DA0-9635-206D02A60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5D-42CE-B494-CA3838B63BE5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2687</c:v>
                </c:pt>
                <c:pt idx="1">
                  <c:v>2836</c:v>
                </c:pt>
                <c:pt idx="2">
                  <c:v>2988</c:v>
                </c:pt>
                <c:pt idx="3">
                  <c:v>2380</c:v>
                </c:pt>
                <c:pt idx="4">
                  <c:v>1273</c:v>
                </c:pt>
                <c:pt idx="5">
                  <c:v>831</c:v>
                </c:pt>
                <c:pt idx="6">
                  <c:v>427</c:v>
                </c:pt>
                <c:pt idx="7">
                  <c:v>1227</c:v>
                </c:pt>
                <c:pt idx="8">
                  <c:v>1288</c:v>
                </c:pt>
                <c:pt idx="9">
                  <c:v>1758</c:v>
                </c:pt>
                <c:pt idx="10">
                  <c:v>2908</c:v>
                </c:pt>
                <c:pt idx="11">
                  <c:v>2036</c:v>
                </c:pt>
                <c:pt idx="12">
                  <c:v>22639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5D-42CE-B494-CA3838B63BE5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5D-42CE-B494-CA3838B63BE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3551</c:v>
                </c:pt>
                <c:pt idx="1">
                  <c:v>3116</c:v>
                </c:pt>
                <c:pt idx="2">
                  <c:v>3366</c:v>
                </c:pt>
                <c:pt idx="3">
                  <c:v>2313</c:v>
                </c:pt>
                <c:pt idx="4">
                  <c:v>1592</c:v>
                </c:pt>
                <c:pt idx="5">
                  <c:v>1011</c:v>
                </c:pt>
                <c:pt idx="6">
                  <c:v>454</c:v>
                </c:pt>
                <c:pt idx="7">
                  <c:v>1129</c:v>
                </c:pt>
                <c:pt idx="8">
                  <c:v>1311</c:v>
                </c:pt>
                <c:pt idx="9">
                  <c:v>1824</c:v>
                </c:pt>
                <c:pt idx="10">
                  <c:v>2912</c:v>
                </c:pt>
                <c:pt idx="11">
                  <c:v>2476</c:v>
                </c:pt>
                <c:pt idx="12">
                  <c:v>25055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5D-42CE-B494-CA3838B63BE5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5D-42CE-B494-CA3838B63B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5D-42CE-B494-CA3838B63BE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2661</c:v>
                </c:pt>
                <c:pt idx="1">
                  <c:v>3261</c:v>
                </c:pt>
                <c:pt idx="2">
                  <c:v>3312</c:v>
                </c:pt>
                <c:pt idx="3">
                  <c:v>1873</c:v>
                </c:pt>
                <c:pt idx="4">
                  <c:v>1415</c:v>
                </c:pt>
                <c:pt idx="5">
                  <c:v>965</c:v>
                </c:pt>
                <c:pt idx="6">
                  <c:v>390</c:v>
                </c:pt>
                <c:pt idx="7">
                  <c:v>915</c:v>
                </c:pt>
                <c:pt idx="8">
                  <c:v>1165</c:v>
                </c:pt>
                <c:pt idx="12">
                  <c:v>15957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5D-42CE-B494-CA3838B6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75D-42CE-B494-CA3838B63B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2551</c:v>
                      </c:pt>
                      <c:pt idx="1">
                        <c:v>2540</c:v>
                      </c:pt>
                      <c:pt idx="2">
                        <c:v>1376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307</c:v>
                      </c:pt>
                      <c:pt idx="8">
                        <c:v>72</c:v>
                      </c:pt>
                      <c:pt idx="9">
                        <c:v>122</c:v>
                      </c:pt>
                      <c:pt idx="10">
                        <c:v>210</c:v>
                      </c:pt>
                      <c:pt idx="11">
                        <c:v>199</c:v>
                      </c:pt>
                      <c:pt idx="12">
                        <c:v>7473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75D-42CE-B494-CA3838B63B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75D-42CE-B494-CA3838B63B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75D-42CE-B494-CA3838B63B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75D-42CE-B494-CA3838B63B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75D-42CE-B494-CA3838B63B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75D-42CE-B494-CA3838B63B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75D-42CE-B494-CA3838B63B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75D-42CE-B494-CA3838B63B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75D-42CE-B494-CA3838B63B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75D-42CE-B494-CA3838B63B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75D-42CE-B494-CA3838B63B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75D-42CE-B494-CA3838B63B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75D-42CE-B494-CA3838B63B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75D-42CE-B494-CA3838B63BE5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-0.25063362433117431</c:v>
                </c:pt>
                <c:pt idx="1">
                  <c:v>4.6534017971758601E-2</c:v>
                </c:pt>
                <c:pt idx="2">
                  <c:v>-1.6042780748663055E-2</c:v>
                </c:pt>
                <c:pt idx="3">
                  <c:v>-0.19022913964548205</c:v>
                </c:pt>
                <c:pt idx="4">
                  <c:v>-0.11118090452261309</c:v>
                </c:pt>
                <c:pt idx="5">
                  <c:v>-4.5499505440158239E-2</c:v>
                </c:pt>
                <c:pt idx="6">
                  <c:v>-0.1409691629955947</c:v>
                </c:pt>
                <c:pt idx="7">
                  <c:v>-0.18954827280779452</c:v>
                </c:pt>
                <c:pt idx="8">
                  <c:v>-0.11136536994660562</c:v>
                </c:pt>
                <c:pt idx="12">
                  <c:v>-0.10569971417362556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75D-42CE-B494-CA3838B6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54-43B4-B966-77A6D4161FF4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1006</c:v>
                </c:pt>
                <c:pt idx="1">
                  <c:v>1019</c:v>
                </c:pt>
                <c:pt idx="2">
                  <c:v>1138</c:v>
                </c:pt>
                <c:pt idx="3">
                  <c:v>650</c:v>
                </c:pt>
                <c:pt idx="4">
                  <c:v>732</c:v>
                </c:pt>
                <c:pt idx="5">
                  <c:v>374</c:v>
                </c:pt>
                <c:pt idx="6">
                  <c:v>379</c:v>
                </c:pt>
                <c:pt idx="7">
                  <c:v>734</c:v>
                </c:pt>
                <c:pt idx="8">
                  <c:v>486</c:v>
                </c:pt>
                <c:pt idx="9">
                  <c:v>565</c:v>
                </c:pt>
                <c:pt idx="10">
                  <c:v>1140</c:v>
                </c:pt>
                <c:pt idx="11">
                  <c:v>679</c:v>
                </c:pt>
                <c:pt idx="12">
                  <c:v>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4-43B4-B966-77A6D4161FF4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54-43B4-B966-77A6D4161FF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991</c:v>
                </c:pt>
                <c:pt idx="1">
                  <c:v>1220</c:v>
                </c:pt>
                <c:pt idx="2">
                  <c:v>1305</c:v>
                </c:pt>
                <c:pt idx="3">
                  <c:v>832</c:v>
                </c:pt>
                <c:pt idx="4">
                  <c:v>862</c:v>
                </c:pt>
                <c:pt idx="5">
                  <c:v>426</c:v>
                </c:pt>
                <c:pt idx="6">
                  <c:v>596</c:v>
                </c:pt>
                <c:pt idx="7">
                  <c:v>989</c:v>
                </c:pt>
                <c:pt idx="8">
                  <c:v>421</c:v>
                </c:pt>
                <c:pt idx="9">
                  <c:v>622</c:v>
                </c:pt>
                <c:pt idx="10">
                  <c:v>772</c:v>
                </c:pt>
                <c:pt idx="11">
                  <c:v>714</c:v>
                </c:pt>
                <c:pt idx="12">
                  <c:v>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54-43B4-B966-77A6D4161FF4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54-43B4-B966-77A6D4161FF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54-43B4-B966-77A6D4161FF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1041</c:v>
                </c:pt>
                <c:pt idx="1">
                  <c:v>1002</c:v>
                </c:pt>
                <c:pt idx="2">
                  <c:v>1267</c:v>
                </c:pt>
                <c:pt idx="3">
                  <c:v>686</c:v>
                </c:pt>
                <c:pt idx="4">
                  <c:v>787</c:v>
                </c:pt>
                <c:pt idx="5">
                  <c:v>397</c:v>
                </c:pt>
                <c:pt idx="6">
                  <c:v>405</c:v>
                </c:pt>
                <c:pt idx="7">
                  <c:v>1043</c:v>
                </c:pt>
                <c:pt idx="8">
                  <c:v>610</c:v>
                </c:pt>
                <c:pt idx="12">
                  <c:v>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54-43B4-B966-77A6D416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154-43B4-B966-77A6D4161FF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944</c:v>
                      </c:pt>
                      <c:pt idx="1">
                        <c:v>1207</c:v>
                      </c:pt>
                      <c:pt idx="2">
                        <c:v>505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912</c:v>
                      </c:pt>
                      <c:pt idx="8">
                        <c:v>104</c:v>
                      </c:pt>
                      <c:pt idx="9">
                        <c:v>266</c:v>
                      </c:pt>
                      <c:pt idx="10">
                        <c:v>143</c:v>
                      </c:pt>
                      <c:pt idx="11">
                        <c:v>445</c:v>
                      </c:pt>
                      <c:pt idx="12">
                        <c:v>4658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154-43B4-B966-77A6D4161FF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54-43B4-B966-77A6D4161FF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54-43B4-B966-77A6D4161FF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54-43B4-B966-77A6D4161FF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54-43B4-B966-77A6D4161FF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54-43B4-B966-77A6D4161FF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54-43B4-B966-77A6D4161FF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54-43B4-B966-77A6D4161FF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54-43B4-B966-77A6D4161FF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54-43B4-B966-77A6D4161FF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54-43B4-B966-77A6D4161FF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54-43B4-B966-77A6D4161FF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154-43B4-B966-77A6D4161FF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154-43B4-B966-77A6D4161FF4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5.045408678102925E-2</c:v>
                </c:pt>
                <c:pt idx="1">
                  <c:v>-0.17868852459016393</c:v>
                </c:pt>
                <c:pt idx="2">
                  <c:v>-2.9118773946360199E-2</c:v>
                </c:pt>
                <c:pt idx="3">
                  <c:v>-0.17548076923076927</c:v>
                </c:pt>
                <c:pt idx="4">
                  <c:v>-8.7006960556844537E-2</c:v>
                </c:pt>
                <c:pt idx="5">
                  <c:v>-6.8075117370892002E-2</c:v>
                </c:pt>
                <c:pt idx="6">
                  <c:v>-0.32046979865771807</c:v>
                </c:pt>
                <c:pt idx="7">
                  <c:v>5.4600606673407492E-2</c:v>
                </c:pt>
                <c:pt idx="8">
                  <c:v>0.44893111638954863</c:v>
                </c:pt>
                <c:pt idx="12">
                  <c:v>-5.2865741952368484E-2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54-43B4-B966-77A6D416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FA-4D32-991E-9C6C34F3A29D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204</c:v>
                </c:pt>
                <c:pt idx="1">
                  <c:v>99</c:v>
                </c:pt>
                <c:pt idx="2">
                  <c:v>302</c:v>
                </c:pt>
                <c:pt idx="3">
                  <c:v>114</c:v>
                </c:pt>
                <c:pt idx="4">
                  <c:v>83</c:v>
                </c:pt>
                <c:pt idx="5">
                  <c:v>73</c:v>
                </c:pt>
                <c:pt idx="6">
                  <c:v>111</c:v>
                </c:pt>
                <c:pt idx="7">
                  <c:v>117</c:v>
                </c:pt>
                <c:pt idx="8">
                  <c:v>120</c:v>
                </c:pt>
                <c:pt idx="9">
                  <c:v>116</c:v>
                </c:pt>
                <c:pt idx="10">
                  <c:v>311</c:v>
                </c:pt>
                <c:pt idx="11">
                  <c:v>162</c:v>
                </c:pt>
                <c:pt idx="12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FA-4D32-991E-9C6C34F3A29D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FA-4D32-991E-9C6C34F3A29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391</c:v>
                </c:pt>
                <c:pt idx="1">
                  <c:v>311</c:v>
                </c:pt>
                <c:pt idx="2">
                  <c:v>283</c:v>
                </c:pt>
                <c:pt idx="3">
                  <c:v>234</c:v>
                </c:pt>
                <c:pt idx="4">
                  <c:v>66</c:v>
                </c:pt>
                <c:pt idx="5">
                  <c:v>55</c:v>
                </c:pt>
                <c:pt idx="6">
                  <c:v>59</c:v>
                </c:pt>
                <c:pt idx="7">
                  <c:v>136</c:v>
                </c:pt>
                <c:pt idx="8">
                  <c:v>158</c:v>
                </c:pt>
                <c:pt idx="9">
                  <c:v>156</c:v>
                </c:pt>
                <c:pt idx="10">
                  <c:v>161</c:v>
                </c:pt>
                <c:pt idx="11">
                  <c:v>348</c:v>
                </c:pt>
                <c:pt idx="12">
                  <c:v>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FA-4D32-991E-9C6C34F3A29D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FA-4D32-991E-9C6C34F3A29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FA-4D32-991E-9C6C34F3A29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363</c:v>
                </c:pt>
                <c:pt idx="1">
                  <c:v>340</c:v>
                </c:pt>
                <c:pt idx="2">
                  <c:v>336</c:v>
                </c:pt>
                <c:pt idx="3">
                  <c:v>313</c:v>
                </c:pt>
                <c:pt idx="4">
                  <c:v>152</c:v>
                </c:pt>
                <c:pt idx="5">
                  <c:v>105</c:v>
                </c:pt>
                <c:pt idx="6">
                  <c:v>178</c:v>
                </c:pt>
                <c:pt idx="7">
                  <c:v>157</c:v>
                </c:pt>
                <c:pt idx="8">
                  <c:v>143</c:v>
                </c:pt>
                <c:pt idx="12">
                  <c:v>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FA-4D32-991E-9C6C34F3A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FA-4D32-991E-9C6C34F3A2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171</c:v>
                      </c:pt>
                      <c:pt idx="1">
                        <c:v>80</c:v>
                      </c:pt>
                      <c:pt idx="2">
                        <c:v>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</c:v>
                      </c:pt>
                      <c:pt idx="8">
                        <c:v>86</c:v>
                      </c:pt>
                      <c:pt idx="9">
                        <c:v>74</c:v>
                      </c:pt>
                      <c:pt idx="10">
                        <c:v>125</c:v>
                      </c:pt>
                      <c:pt idx="11">
                        <c:v>36</c:v>
                      </c:pt>
                      <c:pt idx="12">
                        <c:v>788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FA-4D32-991E-9C6C34F3A29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FA-4D32-991E-9C6C34F3A29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FA-4D32-991E-9C6C34F3A29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FA-4D32-991E-9C6C34F3A29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FA-4D32-991E-9C6C34F3A29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FA-4D32-991E-9C6C34F3A29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FA-4D32-991E-9C6C34F3A29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FA-4D32-991E-9C6C34F3A29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FA-4D32-991E-9C6C34F3A29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FA-4D32-991E-9C6C34F3A29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FA-4D32-991E-9C6C34F3A29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FA-4D32-991E-9C6C34F3A29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FA-4D32-991E-9C6C34F3A29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FA-4D32-991E-9C6C34F3A29D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-7.1611253196930957E-2</c:v>
                </c:pt>
                <c:pt idx="1">
                  <c:v>9.3247588424437255E-2</c:v>
                </c:pt>
                <c:pt idx="2">
                  <c:v>0.1872791519434629</c:v>
                </c:pt>
                <c:pt idx="3">
                  <c:v>0.33760683760683752</c:v>
                </c:pt>
                <c:pt idx="4">
                  <c:v>1.3030303030303032</c:v>
                </c:pt>
                <c:pt idx="5">
                  <c:v>0.90909090909090917</c:v>
                </c:pt>
                <c:pt idx="6">
                  <c:v>2.0169491525423728</c:v>
                </c:pt>
                <c:pt idx="7">
                  <c:v>0.15441176470588225</c:v>
                </c:pt>
                <c:pt idx="8">
                  <c:v>-9.4936708860759444E-2</c:v>
                </c:pt>
                <c:pt idx="12">
                  <c:v>0.23272297696396937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FA-4D32-991E-9C6C34F3A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2C-415D-9439-1032B1BF2992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587</c:v>
                </c:pt>
                <c:pt idx="1">
                  <c:v>398</c:v>
                </c:pt>
                <c:pt idx="2">
                  <c:v>596</c:v>
                </c:pt>
                <c:pt idx="3">
                  <c:v>239</c:v>
                </c:pt>
                <c:pt idx="4">
                  <c:v>200</c:v>
                </c:pt>
                <c:pt idx="5">
                  <c:v>127</c:v>
                </c:pt>
                <c:pt idx="6">
                  <c:v>176</c:v>
                </c:pt>
                <c:pt idx="7">
                  <c:v>153</c:v>
                </c:pt>
                <c:pt idx="8">
                  <c:v>194</c:v>
                </c:pt>
                <c:pt idx="9">
                  <c:v>266</c:v>
                </c:pt>
                <c:pt idx="10">
                  <c:v>322</c:v>
                </c:pt>
                <c:pt idx="11">
                  <c:v>365</c:v>
                </c:pt>
                <c:pt idx="12">
                  <c:v>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C-415D-9439-1032B1BF2992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2C-415D-9439-1032B1BF299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618</c:v>
                </c:pt>
                <c:pt idx="1">
                  <c:v>524</c:v>
                </c:pt>
                <c:pt idx="2">
                  <c:v>525</c:v>
                </c:pt>
                <c:pt idx="3">
                  <c:v>478</c:v>
                </c:pt>
                <c:pt idx="4">
                  <c:v>229</c:v>
                </c:pt>
                <c:pt idx="5">
                  <c:v>314</c:v>
                </c:pt>
                <c:pt idx="6">
                  <c:v>134</c:v>
                </c:pt>
                <c:pt idx="7">
                  <c:v>219</c:v>
                </c:pt>
                <c:pt idx="8">
                  <c:v>121</c:v>
                </c:pt>
                <c:pt idx="9">
                  <c:v>155</c:v>
                </c:pt>
                <c:pt idx="10">
                  <c:v>268</c:v>
                </c:pt>
                <c:pt idx="11">
                  <c:v>215</c:v>
                </c:pt>
                <c:pt idx="12">
                  <c:v>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2C-415D-9439-1032B1BF2992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2C-415D-9439-1032B1BF29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2C-415D-9439-1032B1BF299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486</c:v>
                </c:pt>
                <c:pt idx="1">
                  <c:v>402</c:v>
                </c:pt>
                <c:pt idx="2">
                  <c:v>329</c:v>
                </c:pt>
                <c:pt idx="3">
                  <c:v>141</c:v>
                </c:pt>
                <c:pt idx="4">
                  <c:v>274</c:v>
                </c:pt>
                <c:pt idx="5">
                  <c:v>155</c:v>
                </c:pt>
                <c:pt idx="6">
                  <c:v>130</c:v>
                </c:pt>
                <c:pt idx="7">
                  <c:v>98</c:v>
                </c:pt>
                <c:pt idx="8">
                  <c:v>95</c:v>
                </c:pt>
                <c:pt idx="12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2C-415D-9439-1032B1BF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E2C-415D-9439-1032B1BF29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207</c:v>
                      </c:pt>
                      <c:pt idx="1">
                        <c:v>537</c:v>
                      </c:pt>
                      <c:pt idx="2">
                        <c:v>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</c:v>
                      </c:pt>
                      <c:pt idx="8">
                        <c:v>6</c:v>
                      </c:pt>
                      <c:pt idx="9">
                        <c:v>5</c:v>
                      </c:pt>
                      <c:pt idx="10">
                        <c:v>24</c:v>
                      </c:pt>
                      <c:pt idx="11">
                        <c:v>14</c:v>
                      </c:pt>
                      <c:pt idx="12">
                        <c:v>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E2C-415D-9439-1032B1BF29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E2C-415D-9439-1032B1BF29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E2C-415D-9439-1032B1BF29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E2C-415D-9439-1032B1BF29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E2C-415D-9439-1032B1BF29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E2C-415D-9439-1032B1BF29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E2C-415D-9439-1032B1BF29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E2C-415D-9439-1032B1BF29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E2C-415D-9439-1032B1BF29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E2C-415D-9439-1032B1BF29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E2C-415D-9439-1032B1BF29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E2C-415D-9439-1032B1BF29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E2C-415D-9439-1032B1BF29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E2C-415D-9439-1032B1BF2992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-0.21359223300970875</c:v>
                </c:pt>
                <c:pt idx="1">
                  <c:v>-0.23282442748091603</c:v>
                </c:pt>
                <c:pt idx="2">
                  <c:v>-0.37333333333333329</c:v>
                </c:pt>
                <c:pt idx="3">
                  <c:v>-0.70502092050209209</c:v>
                </c:pt>
                <c:pt idx="4">
                  <c:v>0.19650655021834051</c:v>
                </c:pt>
                <c:pt idx="5">
                  <c:v>-0.50636942675159236</c:v>
                </c:pt>
                <c:pt idx="6">
                  <c:v>-2.9850746268656692E-2</c:v>
                </c:pt>
                <c:pt idx="7">
                  <c:v>-0.55251141552511418</c:v>
                </c:pt>
                <c:pt idx="8">
                  <c:v>-0.21487603305785119</c:v>
                </c:pt>
                <c:pt idx="12">
                  <c:v>-0.33270082226438957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E2C-415D-9439-1032B1BF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F7-4CF8-9431-F8EC3006202B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130</c:v>
                </c:pt>
                <c:pt idx="1">
                  <c:v>31</c:v>
                </c:pt>
                <c:pt idx="2">
                  <c:v>28</c:v>
                </c:pt>
                <c:pt idx="3">
                  <c:v>42</c:v>
                </c:pt>
                <c:pt idx="4">
                  <c:v>10</c:v>
                </c:pt>
                <c:pt idx="5">
                  <c:v>2</c:v>
                </c:pt>
                <c:pt idx="6">
                  <c:v>35</c:v>
                </c:pt>
                <c:pt idx="7">
                  <c:v>6</c:v>
                </c:pt>
                <c:pt idx="8">
                  <c:v>14</c:v>
                </c:pt>
                <c:pt idx="9">
                  <c:v>6</c:v>
                </c:pt>
                <c:pt idx="10">
                  <c:v>82</c:v>
                </c:pt>
                <c:pt idx="11">
                  <c:v>34</c:v>
                </c:pt>
                <c:pt idx="12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F7-4CF8-9431-F8EC3006202B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F7-4CF8-9431-F8EC3006202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167</c:v>
                </c:pt>
                <c:pt idx="1">
                  <c:v>140</c:v>
                </c:pt>
                <c:pt idx="2">
                  <c:v>62</c:v>
                </c:pt>
                <c:pt idx="3">
                  <c:v>2</c:v>
                </c:pt>
                <c:pt idx="4">
                  <c:v>0</c:v>
                </c:pt>
                <c:pt idx="5">
                  <c:v>176</c:v>
                </c:pt>
                <c:pt idx="6">
                  <c:v>45</c:v>
                </c:pt>
                <c:pt idx="7">
                  <c:v>4</c:v>
                </c:pt>
                <c:pt idx="8">
                  <c:v>36</c:v>
                </c:pt>
                <c:pt idx="9">
                  <c:v>24</c:v>
                </c:pt>
                <c:pt idx="10">
                  <c:v>116</c:v>
                </c:pt>
                <c:pt idx="11">
                  <c:v>10</c:v>
                </c:pt>
                <c:pt idx="12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F7-4CF8-9431-F8EC3006202B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F7-4CF8-9431-F8EC3006202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F7-4CF8-9431-F8EC3006202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68</c:v>
                </c:pt>
                <c:pt idx="1">
                  <c:v>144</c:v>
                </c:pt>
                <c:pt idx="2">
                  <c:v>26</c:v>
                </c:pt>
                <c:pt idx="3">
                  <c:v>44</c:v>
                </c:pt>
                <c:pt idx="4">
                  <c:v>24</c:v>
                </c:pt>
                <c:pt idx="5">
                  <c:v>4</c:v>
                </c:pt>
                <c:pt idx="6">
                  <c:v>45</c:v>
                </c:pt>
                <c:pt idx="7">
                  <c:v>2</c:v>
                </c:pt>
                <c:pt idx="8">
                  <c:v>8</c:v>
                </c:pt>
                <c:pt idx="12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F7-4CF8-9431-F8EC30062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5F7-4CF8-9431-F8EC3006202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324</c:v>
                      </c:pt>
                      <c:pt idx="1">
                        <c:v>73</c:v>
                      </c:pt>
                      <c:pt idx="2">
                        <c:v>168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0</c:v>
                      </c:pt>
                      <c:pt idx="10">
                        <c:v>18</c:v>
                      </c:pt>
                      <c:pt idx="11">
                        <c:v>2</c:v>
                      </c:pt>
                      <c:pt idx="12">
                        <c:v>599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5F7-4CF8-9431-F8EC3006202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5F7-4CF8-9431-F8EC3006202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5F7-4CF8-9431-F8EC3006202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5F7-4CF8-9431-F8EC3006202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5F7-4CF8-9431-F8EC3006202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5F7-4CF8-9431-F8EC3006202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5F7-4CF8-9431-F8EC3006202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F7-4CF8-9431-F8EC3006202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5F7-4CF8-9431-F8EC3006202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5F7-4CF8-9431-F8EC3006202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5F7-4CF8-9431-F8EC3006202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5F7-4CF8-9431-F8EC3006202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5F7-4CF8-9431-F8EC3006202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5F7-4CF8-9431-F8EC3006202B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-0.59281437125748504</c:v>
                </c:pt>
                <c:pt idx="1">
                  <c:v>2.857142857142847E-2</c:v>
                </c:pt>
                <c:pt idx="2">
                  <c:v>-0.58064516129032251</c:v>
                </c:pt>
                <c:pt idx="3">
                  <c:v>21</c:v>
                </c:pt>
                <c:pt idx="4">
                  <c:v>0</c:v>
                </c:pt>
                <c:pt idx="5">
                  <c:v>-0.97727272727272729</c:v>
                </c:pt>
                <c:pt idx="6">
                  <c:v>0</c:v>
                </c:pt>
                <c:pt idx="7">
                  <c:v>-0.5</c:v>
                </c:pt>
                <c:pt idx="8">
                  <c:v>-0.77777777777777779</c:v>
                </c:pt>
                <c:pt idx="12">
                  <c:v>-0.42246835443037978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5F7-4CF8-9431-F8EC30062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C5-40BD-AEF9-C7967A73C6D5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1485</c:v>
                </c:pt>
                <c:pt idx="1">
                  <c:v>489</c:v>
                </c:pt>
                <c:pt idx="2">
                  <c:v>627</c:v>
                </c:pt>
                <c:pt idx="3">
                  <c:v>1179</c:v>
                </c:pt>
                <c:pt idx="4">
                  <c:v>1357</c:v>
                </c:pt>
                <c:pt idx="5">
                  <c:v>818</c:v>
                </c:pt>
                <c:pt idx="6">
                  <c:v>1209</c:v>
                </c:pt>
                <c:pt idx="7">
                  <c:v>1439</c:v>
                </c:pt>
                <c:pt idx="8">
                  <c:v>932</c:v>
                </c:pt>
                <c:pt idx="9">
                  <c:v>661</c:v>
                </c:pt>
                <c:pt idx="10">
                  <c:v>671</c:v>
                </c:pt>
                <c:pt idx="11">
                  <c:v>1157</c:v>
                </c:pt>
                <c:pt idx="12">
                  <c:v>12024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5-40BD-AEF9-C7967A73C6D5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C5-40BD-AEF9-C7967A73C6D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732</c:v>
                </c:pt>
                <c:pt idx="1">
                  <c:v>315</c:v>
                </c:pt>
                <c:pt idx="2">
                  <c:v>749</c:v>
                </c:pt>
                <c:pt idx="3">
                  <c:v>719</c:v>
                </c:pt>
                <c:pt idx="4">
                  <c:v>1433</c:v>
                </c:pt>
                <c:pt idx="5">
                  <c:v>716</c:v>
                </c:pt>
                <c:pt idx="6">
                  <c:v>1616</c:v>
                </c:pt>
                <c:pt idx="7">
                  <c:v>176</c:v>
                </c:pt>
                <c:pt idx="8">
                  <c:v>1746</c:v>
                </c:pt>
                <c:pt idx="9">
                  <c:v>965</c:v>
                </c:pt>
                <c:pt idx="10">
                  <c:v>1240</c:v>
                </c:pt>
                <c:pt idx="11">
                  <c:v>1470</c:v>
                </c:pt>
                <c:pt idx="12">
                  <c:v>11877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C5-40BD-AEF9-C7967A73C6D5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C5-40BD-AEF9-C7967A73C6D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C5-40BD-AEF9-C7967A73C6D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900</c:v>
                </c:pt>
                <c:pt idx="1">
                  <c:v>389</c:v>
                </c:pt>
                <c:pt idx="2">
                  <c:v>836</c:v>
                </c:pt>
                <c:pt idx="3">
                  <c:v>830</c:v>
                </c:pt>
                <c:pt idx="4">
                  <c:v>1417</c:v>
                </c:pt>
                <c:pt idx="5">
                  <c:v>1022</c:v>
                </c:pt>
                <c:pt idx="6">
                  <c:v>818</c:v>
                </c:pt>
                <c:pt idx="7">
                  <c:v>1606</c:v>
                </c:pt>
                <c:pt idx="8">
                  <c:v>1071</c:v>
                </c:pt>
                <c:pt idx="12">
                  <c:v>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C5-40BD-AEF9-C7967A73C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C5-40BD-AEF9-C7967A73C6D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1851</c:v>
                      </c:pt>
                      <c:pt idx="1">
                        <c:v>1674</c:v>
                      </c:pt>
                      <c:pt idx="2">
                        <c:v>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1012</c:v>
                      </c:pt>
                      <c:pt idx="8">
                        <c:v>679</c:v>
                      </c:pt>
                      <c:pt idx="9">
                        <c:v>559</c:v>
                      </c:pt>
                      <c:pt idx="10">
                        <c:v>768</c:v>
                      </c:pt>
                      <c:pt idx="11">
                        <c:v>768</c:v>
                      </c:pt>
                      <c:pt idx="12">
                        <c:v>8684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C5-40BD-AEF9-C7967A73C6D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C5-40BD-AEF9-C7967A73C6D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C5-40BD-AEF9-C7967A73C6D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C5-40BD-AEF9-C7967A73C6D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C5-40BD-AEF9-C7967A73C6D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C5-40BD-AEF9-C7967A73C6D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C5-40BD-AEF9-C7967A73C6D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C5-40BD-AEF9-C7967A73C6D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C5-40BD-AEF9-C7967A73C6D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C5-40BD-AEF9-C7967A73C6D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C5-40BD-AEF9-C7967A73C6D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C5-40BD-AEF9-C7967A73C6D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C5-40BD-AEF9-C7967A73C6D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C5-40BD-AEF9-C7967A73C6D5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0.22950819672131151</c:v>
                </c:pt>
                <c:pt idx="1">
                  <c:v>0.23492063492063497</c:v>
                </c:pt>
                <c:pt idx="2">
                  <c:v>0.11615487316421902</c:v>
                </c:pt>
                <c:pt idx="3">
                  <c:v>0.15438108484005553</c:v>
                </c:pt>
                <c:pt idx="4">
                  <c:v>-1.1165387299371998E-2</c:v>
                </c:pt>
                <c:pt idx="5">
                  <c:v>0.42737430167597767</c:v>
                </c:pt>
                <c:pt idx="6">
                  <c:v>-0.49381188118811881</c:v>
                </c:pt>
                <c:pt idx="7">
                  <c:v>8.125</c:v>
                </c:pt>
                <c:pt idx="8">
                  <c:v>-0.38659793814432986</c:v>
                </c:pt>
                <c:pt idx="12">
                  <c:v>8.376005852231172E-2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C5-40BD-AEF9-C7967A73C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13-4CE2-ADC6-A53C86052A7B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236</c:v>
                </c:pt>
                <c:pt idx="1">
                  <c:v>59</c:v>
                </c:pt>
                <c:pt idx="2">
                  <c:v>105</c:v>
                </c:pt>
                <c:pt idx="3">
                  <c:v>66</c:v>
                </c:pt>
                <c:pt idx="4">
                  <c:v>63</c:v>
                </c:pt>
                <c:pt idx="5">
                  <c:v>48</c:v>
                </c:pt>
                <c:pt idx="6">
                  <c:v>29</c:v>
                </c:pt>
                <c:pt idx="7">
                  <c:v>34</c:v>
                </c:pt>
                <c:pt idx="8">
                  <c:v>40</c:v>
                </c:pt>
                <c:pt idx="9">
                  <c:v>26</c:v>
                </c:pt>
                <c:pt idx="10">
                  <c:v>97</c:v>
                </c:pt>
                <c:pt idx="11">
                  <c:v>147</c:v>
                </c:pt>
                <c:pt idx="12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3-4CE2-ADC6-A53C86052A7B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013-4CE2-ADC6-A53C86052A7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448</c:v>
                </c:pt>
                <c:pt idx="1">
                  <c:v>189</c:v>
                </c:pt>
                <c:pt idx="2">
                  <c:v>115</c:v>
                </c:pt>
                <c:pt idx="3">
                  <c:v>64</c:v>
                </c:pt>
                <c:pt idx="4">
                  <c:v>6</c:v>
                </c:pt>
                <c:pt idx="5">
                  <c:v>0</c:v>
                </c:pt>
                <c:pt idx="6">
                  <c:v>2</c:v>
                </c:pt>
                <c:pt idx="7">
                  <c:v>23</c:v>
                </c:pt>
                <c:pt idx="8">
                  <c:v>24</c:v>
                </c:pt>
                <c:pt idx="9">
                  <c:v>122</c:v>
                </c:pt>
                <c:pt idx="10">
                  <c:v>91</c:v>
                </c:pt>
                <c:pt idx="11">
                  <c:v>160</c:v>
                </c:pt>
                <c:pt idx="12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13-4CE2-ADC6-A53C86052A7B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13-4CE2-ADC6-A53C86052A7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13-4CE2-ADC6-A53C86052A7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203</c:v>
                </c:pt>
                <c:pt idx="1">
                  <c:v>21</c:v>
                </c:pt>
                <c:pt idx="2">
                  <c:v>104</c:v>
                </c:pt>
                <c:pt idx="3">
                  <c:v>23</c:v>
                </c:pt>
                <c:pt idx="4">
                  <c:v>52</c:v>
                </c:pt>
                <c:pt idx="5">
                  <c:v>30</c:v>
                </c:pt>
                <c:pt idx="6">
                  <c:v>20</c:v>
                </c:pt>
                <c:pt idx="7">
                  <c:v>6</c:v>
                </c:pt>
                <c:pt idx="8">
                  <c:v>22</c:v>
                </c:pt>
                <c:pt idx="12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13-4CE2-ADC6-A53C8605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013-4CE2-ADC6-A53C86052A7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93</c:v>
                      </c:pt>
                      <c:pt idx="1">
                        <c:v>98</c:v>
                      </c:pt>
                      <c:pt idx="2">
                        <c:v>19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6</c:v>
                      </c:pt>
                      <c:pt idx="9">
                        <c:v>6</c:v>
                      </c:pt>
                      <c:pt idx="10">
                        <c:v>20</c:v>
                      </c:pt>
                      <c:pt idx="11">
                        <c:v>10</c:v>
                      </c:pt>
                      <c:pt idx="12">
                        <c:v>259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013-4CE2-ADC6-A53C86052A7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013-4CE2-ADC6-A53C86052A7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013-4CE2-ADC6-A53C86052A7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013-4CE2-ADC6-A53C86052A7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013-4CE2-ADC6-A53C86052A7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013-4CE2-ADC6-A53C86052A7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013-4CE2-ADC6-A53C86052A7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013-4CE2-ADC6-A53C86052A7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013-4CE2-ADC6-A53C86052A7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013-4CE2-ADC6-A53C86052A7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013-4CE2-ADC6-A53C86052A7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013-4CE2-ADC6-A53C86052A7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013-4CE2-ADC6-A53C86052A7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013-4CE2-ADC6-A53C86052A7B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-0.546875</c:v>
                </c:pt>
                <c:pt idx="1">
                  <c:v>-0.88888888888888884</c:v>
                </c:pt>
                <c:pt idx="2">
                  <c:v>-9.5652173913043481E-2</c:v>
                </c:pt>
                <c:pt idx="3">
                  <c:v>-0.640625</c:v>
                </c:pt>
                <c:pt idx="4">
                  <c:v>7.6666666666666661</c:v>
                </c:pt>
                <c:pt idx="5">
                  <c:v>0</c:v>
                </c:pt>
                <c:pt idx="6">
                  <c:v>9</c:v>
                </c:pt>
                <c:pt idx="7">
                  <c:v>-0.73913043478260865</c:v>
                </c:pt>
                <c:pt idx="8">
                  <c:v>-8.333333333333337E-2</c:v>
                </c:pt>
                <c:pt idx="12">
                  <c:v>-0.44776119402985071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13-4CE2-ADC6-A53C8605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DD-420F-B8A6-868C584E3324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D-420F-B8A6-868C584E3324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DD-420F-B8A6-868C584E332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DD-420F-B8A6-868C584E3324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DD-420F-B8A6-868C584E332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DD-420F-B8A6-868C584E332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12">
                  <c:v>111166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DD-420F-B8A6-868C584E3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CDD-420F-B8A6-868C584E332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CDD-420F-B8A6-868C584E332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CDD-420F-B8A6-868C584E332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CDD-420F-B8A6-868C584E332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CDD-420F-B8A6-868C584E332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CDD-420F-B8A6-868C584E332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CDD-420F-B8A6-868C584E332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CDD-420F-B8A6-868C584E332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CDD-420F-B8A6-868C584E332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CDD-420F-B8A6-868C584E332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CDD-420F-B8A6-868C584E332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CDD-420F-B8A6-868C584E332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CDD-420F-B8A6-868C584E332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CDD-420F-B8A6-868C584E332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CDD-420F-B8A6-868C584E3324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8">
                  <c:v>-3.9048038783605077E-2</c:v>
                </c:pt>
                <c:pt idx="12">
                  <c:v>-5.8664663483035673E-3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CDD-420F-B8A6-868C584E3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D4-41F1-B35E-9BE9F992EC61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14353</c:v>
                </c:pt>
                <c:pt idx="1">
                  <c:v>14251</c:v>
                </c:pt>
                <c:pt idx="2">
                  <c:v>15603</c:v>
                </c:pt>
                <c:pt idx="3">
                  <c:v>12703</c:v>
                </c:pt>
                <c:pt idx="4">
                  <c:v>12793</c:v>
                </c:pt>
                <c:pt idx="5">
                  <c:v>10373</c:v>
                </c:pt>
                <c:pt idx="6">
                  <c:v>9594</c:v>
                </c:pt>
                <c:pt idx="7">
                  <c:v>11871</c:v>
                </c:pt>
                <c:pt idx="8">
                  <c:v>10606</c:v>
                </c:pt>
                <c:pt idx="9">
                  <c:v>11107</c:v>
                </c:pt>
                <c:pt idx="10">
                  <c:v>13216</c:v>
                </c:pt>
                <c:pt idx="11">
                  <c:v>11864</c:v>
                </c:pt>
                <c:pt idx="12">
                  <c:v>148334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4-41F1-B35E-9BE9F992EC61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D4-41F1-B35E-9BE9F992EC6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14581</c:v>
                </c:pt>
                <c:pt idx="1">
                  <c:v>15138</c:v>
                </c:pt>
                <c:pt idx="2">
                  <c:v>15292</c:v>
                </c:pt>
                <c:pt idx="3">
                  <c:v>13439</c:v>
                </c:pt>
                <c:pt idx="4">
                  <c:v>12513</c:v>
                </c:pt>
                <c:pt idx="5">
                  <c:v>10115</c:v>
                </c:pt>
                <c:pt idx="6">
                  <c:v>10140</c:v>
                </c:pt>
                <c:pt idx="7">
                  <c:v>9259</c:v>
                </c:pt>
                <c:pt idx="8">
                  <c:v>11345</c:v>
                </c:pt>
                <c:pt idx="9">
                  <c:v>12187</c:v>
                </c:pt>
                <c:pt idx="10">
                  <c:v>14972</c:v>
                </c:pt>
                <c:pt idx="11">
                  <c:v>13319</c:v>
                </c:pt>
                <c:pt idx="12">
                  <c:v>152300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D4-41F1-B35E-9BE9F992EC61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D4-41F1-B35E-9BE9F992EC6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D4-41F1-B35E-9BE9F992EC6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14255</c:v>
                </c:pt>
                <c:pt idx="1">
                  <c:v>13111</c:v>
                </c:pt>
                <c:pt idx="2">
                  <c:v>14094</c:v>
                </c:pt>
                <c:pt idx="3">
                  <c:v>11979</c:v>
                </c:pt>
                <c:pt idx="4">
                  <c:v>13411</c:v>
                </c:pt>
                <c:pt idx="5">
                  <c:v>11658</c:v>
                </c:pt>
                <c:pt idx="6">
                  <c:v>9995</c:v>
                </c:pt>
                <c:pt idx="7">
                  <c:v>11761</c:v>
                </c:pt>
                <c:pt idx="8">
                  <c:v>10902</c:v>
                </c:pt>
                <c:pt idx="12">
                  <c:v>111166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D4-41F1-B35E-9BE9F992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4D4-41F1-B35E-9BE9F992EC6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13603</c:v>
                      </c:pt>
                      <c:pt idx="1">
                        <c:v>14342</c:v>
                      </c:pt>
                      <c:pt idx="2">
                        <c:v>5714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6941</c:v>
                      </c:pt>
                      <c:pt idx="8">
                        <c:v>3767</c:v>
                      </c:pt>
                      <c:pt idx="9">
                        <c:v>3603</c:v>
                      </c:pt>
                      <c:pt idx="10">
                        <c:v>3555</c:v>
                      </c:pt>
                      <c:pt idx="11">
                        <c:v>4049</c:v>
                      </c:pt>
                      <c:pt idx="12">
                        <c:v>59047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4D4-41F1-B35E-9BE9F992EC6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D4-41F1-B35E-9BE9F992EC6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D4-41F1-B35E-9BE9F992EC6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D4-41F1-B35E-9BE9F992EC6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D4-41F1-B35E-9BE9F992EC6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D4-41F1-B35E-9BE9F992EC6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D4-41F1-B35E-9BE9F992EC6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D4-41F1-B35E-9BE9F992EC6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D4-41F1-B35E-9BE9F992EC6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D4-41F1-B35E-9BE9F992EC6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D4-41F1-B35E-9BE9F992EC6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D4-41F1-B35E-9BE9F992EC6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4D4-41F1-B35E-9BE9F992EC6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4D4-41F1-B35E-9BE9F992EC61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-2.2357862972361309E-2</c:v>
                </c:pt>
                <c:pt idx="1">
                  <c:v>-0.1339014400845554</c:v>
                </c:pt>
                <c:pt idx="2">
                  <c:v>-7.834161653151972E-2</c:v>
                </c:pt>
                <c:pt idx="3">
                  <c:v>-0.10863903564253297</c:v>
                </c:pt>
                <c:pt idx="4">
                  <c:v>7.1765364021417755E-2</c:v>
                </c:pt>
                <c:pt idx="5">
                  <c:v>0.15254572417202183</c:v>
                </c:pt>
                <c:pt idx="6">
                  <c:v>-1.429980276134124E-2</c:v>
                </c:pt>
                <c:pt idx="7">
                  <c:v>0.27022356625985533</c:v>
                </c:pt>
                <c:pt idx="8">
                  <c:v>-3.9048038783605077E-2</c:v>
                </c:pt>
                <c:pt idx="12">
                  <c:v>-5.8664663483035673E-3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4D4-41F1-B35E-9BE9F992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83-4557-B2A7-7906057350B6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12972</c:v>
                </c:pt>
                <c:pt idx="1">
                  <c:v>12909</c:v>
                </c:pt>
                <c:pt idx="2">
                  <c:v>14183</c:v>
                </c:pt>
                <c:pt idx="3">
                  <c:v>11501</c:v>
                </c:pt>
                <c:pt idx="4">
                  <c:v>11901</c:v>
                </c:pt>
                <c:pt idx="5">
                  <c:v>9518</c:v>
                </c:pt>
                <c:pt idx="6">
                  <c:v>0</c:v>
                </c:pt>
                <c:pt idx="7">
                  <c:v>0</c:v>
                </c:pt>
                <c:pt idx="8">
                  <c:v>9670</c:v>
                </c:pt>
                <c:pt idx="9">
                  <c:v>9853</c:v>
                </c:pt>
                <c:pt idx="10">
                  <c:v>11701</c:v>
                </c:pt>
                <c:pt idx="11">
                  <c:v>10315</c:v>
                </c:pt>
                <c:pt idx="12">
                  <c:v>134451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83-4557-B2A7-7906057350B6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83-4557-B2A7-7906057350B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13093</c:v>
                </c:pt>
                <c:pt idx="1">
                  <c:v>13468</c:v>
                </c:pt>
                <c:pt idx="2">
                  <c:v>13753</c:v>
                </c:pt>
                <c:pt idx="3">
                  <c:v>12269</c:v>
                </c:pt>
                <c:pt idx="4">
                  <c:v>11514</c:v>
                </c:pt>
                <c:pt idx="5">
                  <c:v>9062</c:v>
                </c:pt>
                <c:pt idx="6">
                  <c:v>8860</c:v>
                </c:pt>
                <c:pt idx="7">
                  <c:v>8826</c:v>
                </c:pt>
                <c:pt idx="8">
                  <c:v>10217</c:v>
                </c:pt>
                <c:pt idx="9">
                  <c:v>10893</c:v>
                </c:pt>
                <c:pt idx="10">
                  <c:v>13338</c:v>
                </c:pt>
                <c:pt idx="11">
                  <c:v>11641</c:v>
                </c:pt>
                <c:pt idx="12">
                  <c:v>136934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83-4557-B2A7-7906057350B6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83-4557-B2A7-7906057350B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83-4557-B2A7-7906057350B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12738</c:v>
                </c:pt>
                <c:pt idx="1">
                  <c:v>11624</c:v>
                </c:pt>
                <c:pt idx="2">
                  <c:v>12541</c:v>
                </c:pt>
                <c:pt idx="3">
                  <c:v>10741</c:v>
                </c:pt>
                <c:pt idx="4">
                  <c:v>11973</c:v>
                </c:pt>
                <c:pt idx="5">
                  <c:v>10628</c:v>
                </c:pt>
                <c:pt idx="6">
                  <c:v>8921</c:v>
                </c:pt>
                <c:pt idx="7">
                  <c:v>11198</c:v>
                </c:pt>
                <c:pt idx="8">
                  <c:v>9735</c:v>
                </c:pt>
                <c:pt idx="12">
                  <c:v>100099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83-4557-B2A7-79060573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B83-4557-B2A7-7906057350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11286</c:v>
                      </c:pt>
                      <c:pt idx="1">
                        <c:v>11308</c:v>
                      </c:pt>
                      <c:pt idx="2">
                        <c:v>4549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B83-4557-B2A7-7906057350B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B83-4557-B2A7-7906057350B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83-4557-B2A7-7906057350B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B83-4557-B2A7-7906057350B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83-4557-B2A7-7906057350B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B83-4557-B2A7-7906057350B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83-4557-B2A7-7906057350B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B83-4557-B2A7-7906057350B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83-4557-B2A7-7906057350B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B83-4557-B2A7-7906057350B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83-4557-B2A7-7906057350B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B83-4557-B2A7-7906057350B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B83-4557-B2A7-7906057350B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B83-4557-B2A7-7906057350B6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-2.711372489116326E-2</c:v>
                </c:pt>
                <c:pt idx="1">
                  <c:v>-0.13691713691713692</c:v>
                </c:pt>
                <c:pt idx="2">
                  <c:v>-8.8126227005017044E-2</c:v>
                </c:pt>
                <c:pt idx="3">
                  <c:v>-0.12454152742684821</c:v>
                </c:pt>
                <c:pt idx="4">
                  <c:v>3.9864512767066262E-2</c:v>
                </c:pt>
                <c:pt idx="5">
                  <c:v>0.17280953431913493</c:v>
                </c:pt>
                <c:pt idx="6">
                  <c:v>6.884875846501215E-3</c:v>
                </c:pt>
                <c:pt idx="7">
                  <c:v>0.26875141627011101</c:v>
                </c:pt>
                <c:pt idx="8">
                  <c:v>-4.7176274836057575E-2</c:v>
                </c:pt>
                <c:pt idx="12">
                  <c:v>-9.5288041004532031E-3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B83-4557-B2A7-79060573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DB-4904-A447-F35E43CF1CD5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1381</c:v>
                </c:pt>
                <c:pt idx="1">
                  <c:v>1342</c:v>
                </c:pt>
                <c:pt idx="2">
                  <c:v>1420</c:v>
                </c:pt>
                <c:pt idx="3">
                  <c:v>1202</c:v>
                </c:pt>
                <c:pt idx="4">
                  <c:v>892</c:v>
                </c:pt>
                <c:pt idx="5">
                  <c:v>855</c:v>
                </c:pt>
                <c:pt idx="6">
                  <c:v>0</c:v>
                </c:pt>
                <c:pt idx="7">
                  <c:v>0</c:v>
                </c:pt>
                <c:pt idx="8">
                  <c:v>936</c:v>
                </c:pt>
                <c:pt idx="9">
                  <c:v>1254</c:v>
                </c:pt>
                <c:pt idx="10">
                  <c:v>1515</c:v>
                </c:pt>
                <c:pt idx="11">
                  <c:v>1549</c:v>
                </c:pt>
                <c:pt idx="12">
                  <c:v>13883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B-4904-A447-F35E43CF1CD5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DB-4904-A447-F35E43CF1CD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1488</c:v>
                </c:pt>
                <c:pt idx="1">
                  <c:v>1670</c:v>
                </c:pt>
                <c:pt idx="2">
                  <c:v>1539</c:v>
                </c:pt>
                <c:pt idx="3">
                  <c:v>1170</c:v>
                </c:pt>
                <c:pt idx="4">
                  <c:v>999</c:v>
                </c:pt>
                <c:pt idx="5">
                  <c:v>1053</c:v>
                </c:pt>
                <c:pt idx="6">
                  <c:v>1280</c:v>
                </c:pt>
                <c:pt idx="7">
                  <c:v>433</c:v>
                </c:pt>
                <c:pt idx="8">
                  <c:v>1128</c:v>
                </c:pt>
                <c:pt idx="9">
                  <c:v>1294</c:v>
                </c:pt>
                <c:pt idx="10">
                  <c:v>1634</c:v>
                </c:pt>
                <c:pt idx="11">
                  <c:v>1678</c:v>
                </c:pt>
                <c:pt idx="12">
                  <c:v>15366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DB-4904-A447-F35E43CF1CD5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DB-4904-A447-F35E43CF1CD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DB-4904-A447-F35E43CF1CD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1517</c:v>
                </c:pt>
                <c:pt idx="1">
                  <c:v>1487</c:v>
                </c:pt>
                <c:pt idx="2">
                  <c:v>1553</c:v>
                </c:pt>
                <c:pt idx="3">
                  <c:v>1238</c:v>
                </c:pt>
                <c:pt idx="4">
                  <c:v>1438</c:v>
                </c:pt>
                <c:pt idx="5">
                  <c:v>1030</c:v>
                </c:pt>
                <c:pt idx="6">
                  <c:v>1074</c:v>
                </c:pt>
                <c:pt idx="7">
                  <c:v>563</c:v>
                </c:pt>
                <c:pt idx="8">
                  <c:v>1167</c:v>
                </c:pt>
                <c:pt idx="12">
                  <c:v>11067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DB-4904-A447-F35E43CF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2DB-4904-A447-F35E43CF1CD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2317</c:v>
                      </c:pt>
                      <c:pt idx="1">
                        <c:v>3034</c:v>
                      </c:pt>
                      <c:pt idx="2">
                        <c:v>1165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2DB-4904-A447-F35E43CF1CD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2DB-4904-A447-F35E43CF1CD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2DB-4904-A447-F35E43CF1CD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2DB-4904-A447-F35E43CF1CD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2DB-4904-A447-F35E43CF1CD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2DB-4904-A447-F35E43CF1CD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2DB-4904-A447-F35E43CF1CD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2DB-4904-A447-F35E43CF1CD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2DB-4904-A447-F35E43CF1CD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2DB-4904-A447-F35E43CF1CD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2DB-4904-A447-F35E43CF1CD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2DB-4904-A447-F35E43CF1CD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2DB-4904-A447-F35E43CF1CD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2DB-4904-A447-F35E43CF1CD5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1.9489247311827995E-2</c:v>
                </c:pt>
                <c:pt idx="1">
                  <c:v>-0.1095808383233533</c:v>
                </c:pt>
                <c:pt idx="2">
                  <c:v>9.0968161143600845E-3</c:v>
                </c:pt>
                <c:pt idx="3">
                  <c:v>5.8119658119658135E-2</c:v>
                </c:pt>
                <c:pt idx="4">
                  <c:v>0.43943943943943942</c:v>
                </c:pt>
                <c:pt idx="5">
                  <c:v>-2.1842355175688555E-2</c:v>
                </c:pt>
                <c:pt idx="6">
                  <c:v>-0.16093749999999996</c:v>
                </c:pt>
                <c:pt idx="7">
                  <c:v>0.30023094688221708</c:v>
                </c:pt>
                <c:pt idx="8">
                  <c:v>3.4574468085106336E-2</c:v>
                </c:pt>
                <c:pt idx="12">
                  <c:v>2.8531598513011236E-2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2DB-4904-A447-F35E43CF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19-4B07-B584-4F0FC3688836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19-4B07-B584-4F0FC3688836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19-4B07-B584-4F0FC368883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19-4B07-B584-4F0FC3688836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19-4B07-B584-4F0FC368883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19-4B07-B584-4F0FC368883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19-4B07-B584-4F0FC3688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19-4B07-B584-4F0FC368883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19-4B07-B584-4F0FC368883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19-4B07-B584-4F0FC368883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19-4B07-B584-4F0FC368883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19-4B07-B584-4F0FC368883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19-4B07-B584-4F0FC368883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19-4B07-B584-4F0FC368883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19-4B07-B584-4F0FC368883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19-4B07-B584-4F0FC368883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19-4B07-B584-4F0FC368883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19-4B07-B584-4F0FC368883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19-4B07-B584-4F0FC368883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19-4B07-B584-4F0FC368883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19-4B07-B584-4F0FC368883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19-4B07-B584-4F0FC3688836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19-4B07-B584-4F0FC3688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C3-4E8D-95CF-884DA8949B6D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3-4E8D-95CF-884DA8949B6D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C3-4E8D-95CF-884DA8949B6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C3-4E8D-95CF-884DA8949B6D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C3-4E8D-95CF-884DA8949B6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C3-4E8D-95CF-884DA8949B6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12">
                  <c:v>2.7507485215153538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2C3-4E8D-95CF-884DA8949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2C3-4E8D-95CF-884DA8949B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2C3-4E8D-95CF-884DA8949B6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2C3-4E8D-95CF-884DA8949B6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2C3-4E8D-95CF-884DA8949B6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2C3-4E8D-95CF-884DA8949B6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2C3-4E8D-95CF-884DA8949B6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2C3-4E8D-95CF-884DA8949B6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2C3-4E8D-95CF-884DA8949B6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2C3-4E8D-95CF-884DA8949B6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2C3-4E8D-95CF-884DA8949B6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2C3-4E8D-95CF-884DA8949B6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2C3-4E8D-95CF-884DA8949B6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2C3-4E8D-95CF-884DA8949B6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2C3-4E8D-95CF-884DA8949B6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2C3-4E8D-95CF-884DA8949B6D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8">
                  <c:v>0.254874909871182</c:v>
                </c:pt>
                <c:pt idx="12">
                  <c:v>7.4108264914832134E-2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2C3-4E8D-95CF-884DA8949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54-4F93-908C-2100DA19F1F6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1.8540433925049309</c:v>
                </c:pt>
                <c:pt idx="1">
                  <c:v>1.8500483714930667</c:v>
                </c:pt>
                <c:pt idx="2">
                  <c:v>1.8848289973691903</c:v>
                </c:pt>
                <c:pt idx="3">
                  <c:v>1.7696677080374894</c:v>
                </c:pt>
                <c:pt idx="4">
                  <c:v>2.0239369191776966</c:v>
                </c:pt>
                <c:pt idx="5">
                  <c:v>1.9933008526187577</c:v>
                </c:pt>
                <c:pt idx="6">
                  <c:v>1.9799121155053359</c:v>
                </c:pt>
                <c:pt idx="7">
                  <c:v>2.120403321470937</c:v>
                </c:pt>
                <c:pt idx="8">
                  <c:v>1.8982850384387937</c:v>
                </c:pt>
                <c:pt idx="9">
                  <c:v>1.9529203539823008</c:v>
                </c:pt>
                <c:pt idx="10">
                  <c:v>1.8118126272912423</c:v>
                </c:pt>
                <c:pt idx="11">
                  <c:v>1.8590240123934934</c:v>
                </c:pt>
                <c:pt idx="12">
                  <c:v>1.9201526960394464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4-4F93-908C-2100DA19F1F6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D54-4F93-908C-2100DA19F1F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1.7593017914561322</c:v>
                </c:pt>
                <c:pt idx="1">
                  <c:v>2.2994923857868019</c:v>
                </c:pt>
                <c:pt idx="2">
                  <c:v>1.9806231003039514</c:v>
                </c:pt>
                <c:pt idx="3">
                  <c:v>1.8177655677655677</c:v>
                </c:pt>
                <c:pt idx="4">
                  <c:v>1.8523102310231023</c:v>
                </c:pt>
                <c:pt idx="5">
                  <c:v>2.0435505319148937</c:v>
                </c:pt>
                <c:pt idx="6">
                  <c:v>1.9556135770234986</c:v>
                </c:pt>
                <c:pt idx="7">
                  <c:v>2.7328288707799766</c:v>
                </c:pt>
                <c:pt idx="8">
                  <c:v>1.8101173020527859</c:v>
                </c:pt>
                <c:pt idx="9">
                  <c:v>1.8134092346616066</c:v>
                </c:pt>
                <c:pt idx="10">
                  <c:v>2.2344701583434836</c:v>
                </c:pt>
                <c:pt idx="11">
                  <c:v>1.9500310366232154</c:v>
                </c:pt>
                <c:pt idx="12">
                  <c:v>1.9837804639736467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54-4F93-908C-2100DA19F1F6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54-4F93-908C-2100DA19F1F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54-4F93-908C-2100DA19F1F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1.8163650075414781</c:v>
                </c:pt>
                <c:pt idx="1">
                  <c:v>2.1857954545454548</c:v>
                </c:pt>
                <c:pt idx="2">
                  <c:v>1.7477379659790084</c:v>
                </c:pt>
                <c:pt idx="3">
                  <c:v>2.1689594356261024</c:v>
                </c:pt>
                <c:pt idx="4">
                  <c:v>2.14046061984646</c:v>
                </c:pt>
                <c:pt idx="5">
                  <c:v>2.3801732435033687</c:v>
                </c:pt>
                <c:pt idx="6">
                  <c:v>2.6169255928045789</c:v>
                </c:pt>
                <c:pt idx="7">
                  <c:v>2.4528493894165537</c:v>
                </c:pt>
                <c:pt idx="8">
                  <c:v>2.0371862410907964</c:v>
                </c:pt>
                <c:pt idx="12">
                  <c:v>2.1688106075598652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D54-4F93-908C-2100DA19F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D54-4F93-908C-2100DA19F1F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1.9042170644001308</c:v>
                      </c:pt>
                      <c:pt idx="1">
                        <c:v>1.7546553413917021</c:v>
                      </c:pt>
                      <c:pt idx="2">
                        <c:v>1.6356821589205397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2.3508196721311476</c:v>
                      </c:pt>
                      <c:pt idx="8">
                        <c:v>2.1324549237170598</c:v>
                      </c:pt>
                      <c:pt idx="9">
                        <c:v>2.0562546262028127</c:v>
                      </c:pt>
                      <c:pt idx="10">
                        <c:v>1.9450636942675159</c:v>
                      </c:pt>
                      <c:pt idx="11">
                        <c:v>2.1720807726075506</c:v>
                      </c:pt>
                      <c:pt idx="12">
                        <c:v>1.9846470698371093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D54-4F93-908C-2100DA19F1F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D54-4F93-908C-2100DA19F1F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D54-4F93-908C-2100DA19F1F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D54-4F93-908C-2100DA19F1F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D54-4F93-908C-2100DA19F1F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D54-4F93-908C-2100DA19F1F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D54-4F93-908C-2100DA19F1F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D54-4F93-908C-2100DA19F1F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D54-4F93-908C-2100DA19F1F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D54-4F93-908C-2100DA19F1F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D54-4F93-908C-2100DA19F1F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D54-4F93-908C-2100DA19F1F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D54-4F93-908C-2100DA19F1F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D54-4F93-908C-2100DA19F1F6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5.7063216085345925E-2</c:v>
                </c:pt>
                <c:pt idx="1">
                  <c:v>-0.11369693124134717</c:v>
                </c:pt>
                <c:pt idx="2">
                  <c:v>-0.23288513432494296</c:v>
                </c:pt>
                <c:pt idx="3">
                  <c:v>0.35119386786053464</c:v>
                </c:pt>
                <c:pt idx="4">
                  <c:v>0.28815038882335764</c:v>
                </c:pt>
                <c:pt idx="5">
                  <c:v>0.33662271158847501</c:v>
                </c:pt>
                <c:pt idx="6">
                  <c:v>0.66131201578108034</c:v>
                </c:pt>
                <c:pt idx="7">
                  <c:v>-0.27997948136342288</c:v>
                </c:pt>
                <c:pt idx="8">
                  <c:v>0.22706893903801051</c:v>
                </c:pt>
                <c:pt idx="12">
                  <c:v>0.19175252626899986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D54-4F93-908C-2100DA19F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A7-474F-833C-E3D1EBC26B82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2.1779062299293512</c:v>
                </c:pt>
                <c:pt idx="1">
                  <c:v>1.910030627871363</c:v>
                </c:pt>
                <c:pt idx="2">
                  <c:v>1.9119541875447388</c:v>
                </c:pt>
                <c:pt idx="3">
                  <c:v>1.8283518360375748</c:v>
                </c:pt>
                <c:pt idx="4">
                  <c:v>2.3117593436645398</c:v>
                </c:pt>
                <c:pt idx="5">
                  <c:v>2.1816707218167073</c:v>
                </c:pt>
                <c:pt idx="6">
                  <c:v>2.1775417298937785</c:v>
                </c:pt>
                <c:pt idx="7">
                  <c:v>2.29901707190895</c:v>
                </c:pt>
                <c:pt idx="8">
                  <c:v>1.996734693877551</c:v>
                </c:pt>
                <c:pt idx="9">
                  <c:v>2.0656192236598891</c:v>
                </c:pt>
                <c:pt idx="10">
                  <c:v>1.8906950672645739</c:v>
                </c:pt>
                <c:pt idx="11">
                  <c:v>2.0252631578947367</c:v>
                </c:pt>
                <c:pt idx="12">
                  <c:v>2.0556463538018521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A7-474F-833C-E3D1EBC26B82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6A7-474F-833C-E3D1EBC26B8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1.8096885813148789</c:v>
                </c:pt>
                <c:pt idx="1">
                  <c:v>2.0161987041036715</c:v>
                </c:pt>
                <c:pt idx="2">
                  <c:v>2.1184280403611258</c:v>
                </c:pt>
                <c:pt idx="3">
                  <c:v>1.8955807587016034</c:v>
                </c:pt>
                <c:pt idx="4">
                  <c:v>2.032228778937812</c:v>
                </c:pt>
                <c:pt idx="5">
                  <c:v>2.174083769633508</c:v>
                </c:pt>
                <c:pt idx="6">
                  <c:v>2.2250136537411249</c:v>
                </c:pt>
                <c:pt idx="7">
                  <c:v>2.3365758754863815</c:v>
                </c:pt>
                <c:pt idx="8">
                  <c:v>2.0187553282182438</c:v>
                </c:pt>
                <c:pt idx="9">
                  <c:v>2.0150204824761038</c:v>
                </c:pt>
                <c:pt idx="10">
                  <c:v>2.0650684931506849</c:v>
                </c:pt>
                <c:pt idx="11">
                  <c:v>2.1170091324200913</c:v>
                </c:pt>
                <c:pt idx="12">
                  <c:v>2.0637738055462744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A7-474F-833C-E3D1EBC26B82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A7-474F-833C-E3D1EBC26B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A7-474F-833C-E3D1EBC26B8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1.9697488584474885</c:v>
                </c:pt>
                <c:pt idx="1">
                  <c:v>1.8417213712618528</c:v>
                </c:pt>
                <c:pt idx="2">
                  <c:v>1.8521017125064867</c:v>
                </c:pt>
                <c:pt idx="3">
                  <c:v>2.4029925187032419</c:v>
                </c:pt>
                <c:pt idx="4">
                  <c:v>2.077142857142857</c:v>
                </c:pt>
                <c:pt idx="5">
                  <c:v>2.0606205250596661</c:v>
                </c:pt>
                <c:pt idx="6">
                  <c:v>2.6652334152334154</c:v>
                </c:pt>
                <c:pt idx="7">
                  <c:v>2.6602086438152011</c:v>
                </c:pt>
                <c:pt idx="8">
                  <c:v>2.2105751391465676</c:v>
                </c:pt>
                <c:pt idx="12">
                  <c:v>2.181057645334636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A7-474F-833C-E3D1EBC26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6A7-474F-833C-E3D1EBC26B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2.4701986754966887</c:v>
                      </c:pt>
                      <c:pt idx="1">
                        <c:v>2.0367700072098054</c:v>
                      </c:pt>
                      <c:pt idx="2">
                        <c:v>1.8451612903225807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2.4185218165627784</c:v>
                      </c:pt>
                      <c:pt idx="8">
                        <c:v>2.3158584534731324</c:v>
                      </c:pt>
                      <c:pt idx="9">
                        <c:v>2.404040404040404</c:v>
                      </c:pt>
                      <c:pt idx="10">
                        <c:v>2.1905737704918034</c:v>
                      </c:pt>
                      <c:pt idx="11">
                        <c:v>1.8355795148247978</c:v>
                      </c:pt>
                      <c:pt idx="12">
                        <c:v>2.2143343779806512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6A7-474F-833C-E3D1EBC26B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6A7-474F-833C-E3D1EBC26B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6A7-474F-833C-E3D1EBC26B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6A7-474F-833C-E3D1EBC26B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6A7-474F-833C-E3D1EBC26B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6A7-474F-833C-E3D1EBC26B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6A7-474F-833C-E3D1EBC26B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6A7-474F-833C-E3D1EBC26B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6A7-474F-833C-E3D1EBC26B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6A7-474F-833C-E3D1EBC26B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6A7-474F-833C-E3D1EBC26B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6A7-474F-833C-E3D1EBC26B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6A7-474F-833C-E3D1EBC26B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6A7-474F-833C-E3D1EBC26B82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0.16006027713260962</c:v>
                </c:pt>
                <c:pt idx="1">
                  <c:v>-0.17447733284181877</c:v>
                </c:pt>
                <c:pt idx="2">
                  <c:v>-0.26632632785463906</c:v>
                </c:pt>
                <c:pt idx="3">
                  <c:v>0.50741176000163857</c:v>
                </c:pt>
                <c:pt idx="4">
                  <c:v>4.4914078205045005E-2</c:v>
                </c:pt>
                <c:pt idx="5">
                  <c:v>-0.11346324457384194</c:v>
                </c:pt>
                <c:pt idx="6">
                  <c:v>0.44021976149229047</c:v>
                </c:pt>
                <c:pt idx="7">
                  <c:v>0.3236327683288196</c:v>
                </c:pt>
                <c:pt idx="8">
                  <c:v>0.19181981092832379</c:v>
                </c:pt>
                <c:pt idx="12">
                  <c:v>0.1166601187344467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6A7-474F-833C-E3D1EBC26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0B-4B20-BCD8-58B5AF666E5B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1.5144781144781145</c:v>
                </c:pt>
                <c:pt idx="1">
                  <c:v>1.5296523517382412</c:v>
                </c:pt>
                <c:pt idx="2">
                  <c:v>1.7639553429027113</c:v>
                </c:pt>
                <c:pt idx="3">
                  <c:v>1.6530958439355385</c:v>
                </c:pt>
                <c:pt idx="4">
                  <c:v>1.5585851142225498</c:v>
                </c:pt>
                <c:pt idx="5">
                  <c:v>1.4254278728606358</c:v>
                </c:pt>
                <c:pt idx="6">
                  <c:v>1.6567411083540116</c:v>
                </c:pt>
                <c:pt idx="7">
                  <c:v>1.88047255038221</c:v>
                </c:pt>
                <c:pt idx="8">
                  <c:v>1.6394849785407726</c:v>
                </c:pt>
                <c:pt idx="9">
                  <c:v>1.5839636913767019</c:v>
                </c:pt>
                <c:pt idx="10">
                  <c:v>1.6020864381520119</c:v>
                </c:pt>
                <c:pt idx="11">
                  <c:v>1.6542783059636992</c:v>
                </c:pt>
                <c:pt idx="12">
                  <c:v>1.6305721889554226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0B-4B20-BCD8-58B5AF666E5B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0B-4B20-BCD8-58B5AF666E5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1.6598360655737705</c:v>
                </c:pt>
                <c:pt idx="1">
                  <c:v>3.9650793650793652</c:v>
                </c:pt>
                <c:pt idx="2">
                  <c:v>1.6341789052069426</c:v>
                </c:pt>
                <c:pt idx="3">
                  <c:v>1.5410292072322671</c:v>
                </c:pt>
                <c:pt idx="4">
                  <c:v>1.5757152826238661</c:v>
                </c:pt>
                <c:pt idx="5">
                  <c:v>1.6256983240223464</c:v>
                </c:pt>
                <c:pt idx="6">
                  <c:v>1.6503712871287128</c:v>
                </c:pt>
                <c:pt idx="7">
                  <c:v>6.2045454545454541</c:v>
                </c:pt>
                <c:pt idx="8">
                  <c:v>1.5297823596792668</c:v>
                </c:pt>
                <c:pt idx="9">
                  <c:v>1.3544041450777202</c:v>
                </c:pt>
                <c:pt idx="10">
                  <c:v>2.5137096774193548</c:v>
                </c:pt>
                <c:pt idx="11">
                  <c:v>1.7510204081632652</c:v>
                </c:pt>
                <c:pt idx="12">
                  <c:v>1.8225141028879346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0B-4B20-BCD8-58B5AF666E5B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0B-4B20-BCD8-58B5AF666E5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0B-4B20-BCD8-58B5AF666E5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1.5177777777777777</c:v>
                </c:pt>
                <c:pt idx="1">
                  <c:v>3.3984575835475579</c:v>
                </c:pt>
                <c:pt idx="2">
                  <c:v>1.5071770334928229</c:v>
                </c:pt>
                <c:pt idx="3">
                  <c:v>1.6036144578313254</c:v>
                </c:pt>
                <c:pt idx="4">
                  <c:v>2.2342978122794634</c:v>
                </c:pt>
                <c:pt idx="5">
                  <c:v>3.0352250489236789</c:v>
                </c:pt>
                <c:pt idx="6">
                  <c:v>2.5207823960880194</c:v>
                </c:pt>
                <c:pt idx="7">
                  <c:v>2.2795765877957659</c:v>
                </c:pt>
                <c:pt idx="8">
                  <c:v>1.6881419234360411</c:v>
                </c:pt>
                <c:pt idx="12">
                  <c:v>2.1462481718978514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0B-4B20-BCD8-58B5AF66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0B-4B20-BCD8-58B5AF666E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1.5348460291734198</c:v>
                      </c:pt>
                      <c:pt idx="1">
                        <c:v>1.5209080047789725</c:v>
                      </c:pt>
                      <c:pt idx="2">
                        <c:v>1.453781512605042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2.2756916996047432</c:v>
                      </c:pt>
                      <c:pt idx="8">
                        <c:v>1.9263622974963182</c:v>
                      </c:pt>
                      <c:pt idx="9">
                        <c:v>1.5635062611806798</c:v>
                      </c:pt>
                      <c:pt idx="10">
                        <c:v>1.7890625</c:v>
                      </c:pt>
                      <c:pt idx="11">
                        <c:v>2.3346354166666665</c:v>
                      </c:pt>
                      <c:pt idx="12">
                        <c:v>1.7905343159834177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0B-4B20-BCD8-58B5AF666E5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0B-4B20-BCD8-58B5AF666E5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0B-4B20-BCD8-58B5AF666E5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0B-4B20-BCD8-58B5AF666E5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0B-4B20-BCD8-58B5AF666E5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0B-4B20-BCD8-58B5AF666E5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0B-4B20-BCD8-58B5AF666E5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0B-4B20-BCD8-58B5AF666E5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0B-4B20-BCD8-58B5AF666E5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0B-4B20-BCD8-58B5AF666E5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0B-4B20-BCD8-58B5AF666E5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0B-4B20-BCD8-58B5AF666E5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0B-4B20-BCD8-58B5AF666E5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0B-4B20-BCD8-58B5AF666E5B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-0.14205828779599283</c:v>
                </c:pt>
                <c:pt idx="1">
                  <c:v>-0.56662178153180731</c:v>
                </c:pt>
                <c:pt idx="2">
                  <c:v>-0.1270018717141197</c:v>
                </c:pt>
                <c:pt idx="3">
                  <c:v>6.2585250599058284E-2</c:v>
                </c:pt>
                <c:pt idx="4">
                  <c:v>0.65858252965559738</c:v>
                </c:pt>
                <c:pt idx="5">
                  <c:v>1.4095267249013326</c:v>
                </c:pt>
                <c:pt idx="6">
                  <c:v>0.87041110895930651</c:v>
                </c:pt>
                <c:pt idx="7">
                  <c:v>-3.9249688667496883</c:v>
                </c:pt>
                <c:pt idx="8">
                  <c:v>0.15835956375677429</c:v>
                </c:pt>
                <c:pt idx="12">
                  <c:v>0.36034229528239181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0B-4B20-BCD8-58B5AF66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36-4A9E-A604-8E0027D7BD5E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2348</c:v>
                </c:pt>
                <c:pt idx="1">
                  <c:v>2169</c:v>
                </c:pt>
                <c:pt idx="2">
                  <c:v>2238</c:v>
                </c:pt>
                <c:pt idx="3">
                  <c:v>1649</c:v>
                </c:pt>
                <c:pt idx="4">
                  <c:v>1462</c:v>
                </c:pt>
                <c:pt idx="5">
                  <c:v>897</c:v>
                </c:pt>
                <c:pt idx="6">
                  <c:v>1154</c:v>
                </c:pt>
                <c:pt idx="7">
                  <c:v>1273</c:v>
                </c:pt>
                <c:pt idx="8">
                  <c:v>1139</c:v>
                </c:pt>
                <c:pt idx="9">
                  <c:v>1594</c:v>
                </c:pt>
                <c:pt idx="10">
                  <c:v>2509</c:v>
                </c:pt>
                <c:pt idx="11">
                  <c:v>2003</c:v>
                </c:pt>
                <c:pt idx="12">
                  <c:v>20435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36-4A9E-A604-8E0027D7BD5E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36-4A9E-A604-8E0027D7BD5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3040</c:v>
                </c:pt>
                <c:pt idx="1">
                  <c:v>2636</c:v>
                </c:pt>
                <c:pt idx="2">
                  <c:v>2536</c:v>
                </c:pt>
                <c:pt idx="3">
                  <c:v>1778</c:v>
                </c:pt>
                <c:pt idx="4">
                  <c:v>1356</c:v>
                </c:pt>
                <c:pt idx="5">
                  <c:v>956</c:v>
                </c:pt>
                <c:pt idx="6">
                  <c:v>1146</c:v>
                </c:pt>
                <c:pt idx="7">
                  <c:v>1181</c:v>
                </c:pt>
                <c:pt idx="8">
                  <c:v>995</c:v>
                </c:pt>
                <c:pt idx="9">
                  <c:v>1757</c:v>
                </c:pt>
                <c:pt idx="10">
                  <c:v>2180</c:v>
                </c:pt>
                <c:pt idx="11">
                  <c:v>2006</c:v>
                </c:pt>
                <c:pt idx="12">
                  <c:v>21567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36-4A9E-A604-8E0027D7BD5E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36-4A9E-A604-8E0027D7BD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36-4A9E-A604-8E0027D7BD5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2659</c:v>
                </c:pt>
                <c:pt idx="1">
                  <c:v>2434</c:v>
                </c:pt>
                <c:pt idx="2">
                  <c:v>2579</c:v>
                </c:pt>
                <c:pt idx="3">
                  <c:v>1473</c:v>
                </c:pt>
                <c:pt idx="4">
                  <c:v>1481</c:v>
                </c:pt>
                <c:pt idx="5">
                  <c:v>1002</c:v>
                </c:pt>
                <c:pt idx="6">
                  <c:v>1191</c:v>
                </c:pt>
                <c:pt idx="7">
                  <c:v>1169</c:v>
                </c:pt>
                <c:pt idx="8">
                  <c:v>1160</c:v>
                </c:pt>
                <c:pt idx="12">
                  <c:v>15148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36-4A9E-A604-8E0027D7B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36-4A9E-A604-8E0027D7BD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2138</c:v>
                      </c:pt>
                      <c:pt idx="1">
                        <c:v>2298</c:v>
                      </c:pt>
                      <c:pt idx="2">
                        <c:v>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642</c:v>
                      </c:pt>
                      <c:pt idx="8">
                        <c:v>322</c:v>
                      </c:pt>
                      <c:pt idx="9">
                        <c:v>413</c:v>
                      </c:pt>
                      <c:pt idx="10">
                        <c:v>507</c:v>
                      </c:pt>
                      <c:pt idx="11">
                        <c:v>655</c:v>
                      </c:pt>
                      <c:pt idx="12">
                        <c:v>8198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36-4A9E-A604-8E0027D7BD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36-4A9E-A604-8E0027D7BD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36-4A9E-A604-8E0027D7BD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36-4A9E-A604-8E0027D7BD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36-4A9E-A604-8E0027D7BD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36-4A9E-A604-8E0027D7BD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36-4A9E-A604-8E0027D7BD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36-4A9E-A604-8E0027D7BD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36-4A9E-A604-8E0027D7BD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36-4A9E-A604-8E0027D7BD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36-4A9E-A604-8E0027D7BD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36-4A9E-A604-8E0027D7BD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36-4A9E-A604-8E0027D7BD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36-4A9E-A604-8E0027D7BD5E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-0.12532894736842104</c:v>
                </c:pt>
                <c:pt idx="1">
                  <c:v>-7.6631259484066794E-2</c:v>
                </c:pt>
                <c:pt idx="2">
                  <c:v>1.6955835962145116E-2</c:v>
                </c:pt>
                <c:pt idx="3">
                  <c:v>-0.17154105736782899</c:v>
                </c:pt>
                <c:pt idx="4">
                  <c:v>9.2182890855457167E-2</c:v>
                </c:pt>
                <c:pt idx="5">
                  <c:v>4.8117154811715412E-2</c:v>
                </c:pt>
                <c:pt idx="6">
                  <c:v>3.9267015706806241E-2</c:v>
                </c:pt>
                <c:pt idx="7">
                  <c:v>-1.0160880609652811E-2</c:v>
                </c:pt>
                <c:pt idx="8">
                  <c:v>0.16582914572864316</c:v>
                </c:pt>
                <c:pt idx="12">
                  <c:v>-3.046594982078854E-2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36-4A9E-A604-8E0027D7B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32-404D-8B31-EFF30FFC4C6D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3.7108177172061327</c:v>
                </c:pt>
                <c:pt idx="1">
                  <c:v>3.9253112033195019</c:v>
                </c:pt>
                <c:pt idx="2">
                  <c:v>4.0907059874888292</c:v>
                </c:pt>
                <c:pt idx="3">
                  <c:v>3.9248029108550635</c:v>
                </c:pt>
                <c:pt idx="4">
                  <c:v>3.8344733242134064</c:v>
                </c:pt>
                <c:pt idx="5">
                  <c:v>4.2664437012263097</c:v>
                </c:pt>
                <c:pt idx="6">
                  <c:v>2.8474870017331022</c:v>
                </c:pt>
                <c:pt idx="7">
                  <c:v>3.7085624509033779</c:v>
                </c:pt>
                <c:pt idx="8">
                  <c:v>3.6751536435469712</c:v>
                </c:pt>
                <c:pt idx="9">
                  <c:v>3.5069008782936009</c:v>
                </c:pt>
                <c:pt idx="10">
                  <c:v>3.4946193702670385</c:v>
                </c:pt>
                <c:pt idx="11">
                  <c:v>3.5267099350973541</c:v>
                </c:pt>
                <c:pt idx="12">
                  <c:v>3.714313677514069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32-404D-8B31-EFF30FFC4C6D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32-404D-8B31-EFF30FFC4C6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3.5365131578947366</c:v>
                </c:pt>
                <c:pt idx="1">
                  <c:v>3.8524279210925645</c:v>
                </c:pt>
                <c:pt idx="2">
                  <c:v>3.9743690851735014</c:v>
                </c:pt>
                <c:pt idx="3">
                  <c:v>4.209223847019123</c:v>
                </c:pt>
                <c:pt idx="4">
                  <c:v>4.2610619469026547</c:v>
                </c:pt>
                <c:pt idx="5">
                  <c:v>4.1506276150627617</c:v>
                </c:pt>
                <c:pt idx="6">
                  <c:v>2.9659685863874348</c:v>
                </c:pt>
                <c:pt idx="7">
                  <c:v>3.8645215918712954</c:v>
                </c:pt>
                <c:pt idx="8">
                  <c:v>3.9577889447236183</c:v>
                </c:pt>
                <c:pt idx="9">
                  <c:v>3.6727376209447922</c:v>
                </c:pt>
                <c:pt idx="10">
                  <c:v>3.501834862385321</c:v>
                </c:pt>
                <c:pt idx="11">
                  <c:v>3.5074775672981056</c:v>
                </c:pt>
                <c:pt idx="12">
                  <c:v>3.7668196782120833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32-404D-8B31-EFF30FFC4C6D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32-404D-8B31-EFF30FFC4C6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32-404D-8B31-EFF30FFC4C6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3.5494546822113575</c:v>
                </c:pt>
                <c:pt idx="1">
                  <c:v>3.8060805258833197</c:v>
                </c:pt>
                <c:pt idx="2">
                  <c:v>3.5924777045366421</c:v>
                </c:pt>
                <c:pt idx="3">
                  <c:v>3.9579090291921251</c:v>
                </c:pt>
                <c:pt idx="4">
                  <c:v>3.9723160027008779</c:v>
                </c:pt>
                <c:pt idx="5">
                  <c:v>4.2305389221556888</c:v>
                </c:pt>
                <c:pt idx="6">
                  <c:v>3.0176322418136019</c:v>
                </c:pt>
                <c:pt idx="7">
                  <c:v>3.8751069289991444</c:v>
                </c:pt>
                <c:pt idx="8">
                  <c:v>3.7310344827586208</c:v>
                </c:pt>
                <c:pt idx="12">
                  <c:v>3.7213493530499075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32-404D-8B31-EFF30FFC4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32-404D-8B31-EFF30FFC4C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3.6379794200187092</c:v>
                      </c:pt>
                      <c:pt idx="1">
                        <c:v>3.9038294168842471</c:v>
                      </c:pt>
                      <c:pt idx="2">
                        <c:v>4.0879629629629628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2.9937694704049846</c:v>
                      </c:pt>
                      <c:pt idx="8">
                        <c:v>2.1490683229813663</c:v>
                      </c:pt>
                      <c:pt idx="9">
                        <c:v>1.9975786924939467</c:v>
                      </c:pt>
                      <c:pt idx="10">
                        <c:v>2.193293885601578</c:v>
                      </c:pt>
                      <c:pt idx="11">
                        <c:v>2.4045801526717558</c:v>
                      </c:pt>
                      <c:pt idx="12">
                        <c:v>3.3236155159795073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32-404D-8B31-EFF30FFC4C6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32-404D-8B31-EFF30FFC4C6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32-404D-8B31-EFF30FFC4C6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32-404D-8B31-EFF30FFC4C6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32-404D-8B31-EFF30FFC4C6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32-404D-8B31-EFF30FFC4C6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32-404D-8B31-EFF30FFC4C6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32-404D-8B31-EFF30FFC4C6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32-404D-8B31-EFF30FFC4C6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32-404D-8B31-EFF30FFC4C6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32-404D-8B31-EFF30FFC4C6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32-404D-8B31-EFF30FFC4C6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32-404D-8B31-EFF30FFC4C6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32-404D-8B31-EFF30FFC4C6D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1.2941524316620878E-2</c:v>
                </c:pt>
                <c:pt idx="1">
                  <c:v>-4.6347395209244802E-2</c:v>
                </c:pt>
                <c:pt idx="2">
                  <c:v>-0.38189138063685935</c:v>
                </c:pt>
                <c:pt idx="3">
                  <c:v>-0.25131481782699794</c:v>
                </c:pt>
                <c:pt idx="4">
                  <c:v>-0.28874594420177679</c:v>
                </c:pt>
                <c:pt idx="5">
                  <c:v>7.9911307092927153E-2</c:v>
                </c:pt>
                <c:pt idx="6">
                  <c:v>5.1663655426167132E-2</c:v>
                </c:pt>
                <c:pt idx="7">
                  <c:v>1.0585337127849037E-2</c:v>
                </c:pt>
                <c:pt idx="8">
                  <c:v>-0.22675446196499749</c:v>
                </c:pt>
                <c:pt idx="12">
                  <c:v>-0.12632089784614964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32-404D-8B31-EFF30FFC4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C8-448C-92C5-71B74435B42C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4.534391534391534</c:v>
                </c:pt>
                <c:pt idx="1">
                  <c:v>4.2433090024330902</c:v>
                </c:pt>
                <c:pt idx="2">
                  <c:v>4.5290697674418601</c:v>
                </c:pt>
                <c:pt idx="3">
                  <c:v>4.4000000000000004</c:v>
                </c:pt>
                <c:pt idx="4">
                  <c:v>3.6912751677852347</c:v>
                </c:pt>
                <c:pt idx="5">
                  <c:v>4.112903225806452</c:v>
                </c:pt>
                <c:pt idx="6">
                  <c:v>2.7749999999999999</c:v>
                </c:pt>
                <c:pt idx="7">
                  <c:v>3.7320261437908497</c:v>
                </c:pt>
                <c:pt idx="8">
                  <c:v>4.6111111111111107</c:v>
                </c:pt>
                <c:pt idx="9">
                  <c:v>3.6555555555555554</c:v>
                </c:pt>
                <c:pt idx="10">
                  <c:v>3.0539568345323742</c:v>
                </c:pt>
                <c:pt idx="11">
                  <c:v>3.865203761755486</c:v>
                </c:pt>
                <c:pt idx="12">
                  <c:v>3.9989266547406084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C8-448C-92C5-71B74435B42C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C8-448C-92C5-71B74435B42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3.3109619686800893</c:v>
                </c:pt>
                <c:pt idx="1">
                  <c:v>4.3813559322033901</c:v>
                </c:pt>
                <c:pt idx="2">
                  <c:v>4.2471910112359552</c:v>
                </c:pt>
                <c:pt idx="3">
                  <c:v>5.560483870967742</c:v>
                </c:pt>
                <c:pt idx="4">
                  <c:v>5.503759398496241</c:v>
                </c:pt>
                <c:pt idx="5">
                  <c:v>4.71</c:v>
                </c:pt>
                <c:pt idx="6">
                  <c:v>2.5705128205128207</c:v>
                </c:pt>
                <c:pt idx="7">
                  <c:v>4.6885245901639347</c:v>
                </c:pt>
                <c:pt idx="8">
                  <c:v>4.2195121951219514</c:v>
                </c:pt>
                <c:pt idx="9">
                  <c:v>4.166666666666667</c:v>
                </c:pt>
                <c:pt idx="10">
                  <c:v>3.359375</c:v>
                </c:pt>
                <c:pt idx="11">
                  <c:v>3.3038461538461537</c:v>
                </c:pt>
                <c:pt idx="12">
                  <c:v>4.0580858085808584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C8-448C-92C5-71B74435B42C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C8-448C-92C5-71B74435B42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C8-448C-92C5-71B74435B42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3.440203562340967</c:v>
                </c:pt>
                <c:pt idx="1">
                  <c:v>3.6422594142259412</c:v>
                </c:pt>
                <c:pt idx="2">
                  <c:v>3.9305993690851735</c:v>
                </c:pt>
                <c:pt idx="3">
                  <c:v>5.1338582677165352</c:v>
                </c:pt>
                <c:pt idx="4">
                  <c:v>3.8870967741935485</c:v>
                </c:pt>
                <c:pt idx="5">
                  <c:v>4</c:v>
                </c:pt>
                <c:pt idx="6">
                  <c:v>2.9057971014492754</c:v>
                </c:pt>
                <c:pt idx="7">
                  <c:v>4.5194805194805197</c:v>
                </c:pt>
                <c:pt idx="8">
                  <c:v>4.3063063063063067</c:v>
                </c:pt>
                <c:pt idx="12">
                  <c:v>3.8083067092651759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C8-448C-92C5-71B74435B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3C8-448C-92C5-71B74435B4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4.0140056022408963</c:v>
                      </c:pt>
                      <c:pt idx="1">
                        <c:v>4.5580952380952384</c:v>
                      </c:pt>
                      <c:pt idx="2">
                        <c:v>5.4910714285714288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2.75</c:v>
                      </c:pt>
                      <c:pt idx="8">
                        <c:v>1.75</c:v>
                      </c:pt>
                      <c:pt idx="9">
                        <c:v>1.8</c:v>
                      </c:pt>
                      <c:pt idx="10">
                        <c:v>2.1458333333333335</c:v>
                      </c:pt>
                      <c:pt idx="11">
                        <c:v>1.8378378378378379</c:v>
                      </c:pt>
                      <c:pt idx="12">
                        <c:v>3.8967391304347827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3C8-448C-92C5-71B74435B42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C8-448C-92C5-71B74435B42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C8-448C-92C5-71B74435B42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C8-448C-92C5-71B74435B42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3C8-448C-92C5-71B74435B42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3C8-448C-92C5-71B74435B42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3C8-448C-92C5-71B74435B42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3C8-448C-92C5-71B74435B42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3C8-448C-92C5-71B74435B42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3C8-448C-92C5-71B74435B42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3C8-448C-92C5-71B74435B42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3C8-448C-92C5-71B74435B42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3C8-448C-92C5-71B74435B42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3C8-448C-92C5-71B74435B42C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0.12924159366087773</c:v>
                </c:pt>
                <c:pt idx="1">
                  <c:v>-0.73909651797744891</c:v>
                </c:pt>
                <c:pt idx="2">
                  <c:v>-0.31659164215078173</c:v>
                </c:pt>
                <c:pt idx="3">
                  <c:v>-0.4266256032512068</c:v>
                </c:pt>
                <c:pt idx="4">
                  <c:v>-1.6166626243026925</c:v>
                </c:pt>
                <c:pt idx="5">
                  <c:v>-0.71</c:v>
                </c:pt>
                <c:pt idx="6">
                  <c:v>0.33528428093645468</c:v>
                </c:pt>
                <c:pt idx="7">
                  <c:v>-0.16904407068341509</c:v>
                </c:pt>
                <c:pt idx="8">
                  <c:v>8.6794111184355316E-2</c:v>
                </c:pt>
                <c:pt idx="12">
                  <c:v>-0.42677788557008656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C8-448C-92C5-71B74435B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0D-4F08-8B2C-CAF8BEEE7D69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5.8413043478260871</c:v>
                </c:pt>
                <c:pt idx="1">
                  <c:v>6.4454545454545453</c:v>
                </c:pt>
                <c:pt idx="2">
                  <c:v>6.64</c:v>
                </c:pt>
                <c:pt idx="3">
                  <c:v>6.6480446927374306</c:v>
                </c:pt>
                <c:pt idx="4">
                  <c:v>6.7712765957446805</c:v>
                </c:pt>
                <c:pt idx="5">
                  <c:v>6.4921875</c:v>
                </c:pt>
                <c:pt idx="6">
                  <c:v>3.9537037037037037</c:v>
                </c:pt>
                <c:pt idx="7">
                  <c:v>5.2212765957446807</c:v>
                </c:pt>
                <c:pt idx="8">
                  <c:v>5.801801801801802</c:v>
                </c:pt>
                <c:pt idx="9">
                  <c:v>5.7828947368421053</c:v>
                </c:pt>
                <c:pt idx="10">
                  <c:v>5.8276553106212425</c:v>
                </c:pt>
                <c:pt idx="11">
                  <c:v>4.8246445497630335</c:v>
                </c:pt>
                <c:pt idx="12">
                  <c:v>5.9357629785002626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0D-4F08-8B2C-CAF8BEEE7D69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F0D-4F08-8B2C-CAF8BEEE7D6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5.5225505443234839</c:v>
                </c:pt>
                <c:pt idx="1">
                  <c:v>5.8026070763500934</c:v>
                </c:pt>
                <c:pt idx="2">
                  <c:v>5.9575221238938054</c:v>
                </c:pt>
                <c:pt idx="3">
                  <c:v>6.6465517241379306</c:v>
                </c:pt>
                <c:pt idx="4">
                  <c:v>6.5785123966942152</c:v>
                </c:pt>
                <c:pt idx="5">
                  <c:v>6.5649350649350646</c:v>
                </c:pt>
                <c:pt idx="6">
                  <c:v>3.661290322580645</c:v>
                </c:pt>
                <c:pt idx="7">
                  <c:v>6.5260115606936413</c:v>
                </c:pt>
                <c:pt idx="8">
                  <c:v>5.8526785714285712</c:v>
                </c:pt>
                <c:pt idx="9">
                  <c:v>5.9803278688524593</c:v>
                </c:pt>
                <c:pt idx="10">
                  <c:v>6.3442265795206971</c:v>
                </c:pt>
                <c:pt idx="11">
                  <c:v>5.3826086956521735</c:v>
                </c:pt>
                <c:pt idx="12">
                  <c:v>5.917572035899858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0D-4F08-8B2C-CAF8BEEE7D69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0D-4F08-8B2C-CAF8BEEE7D6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0D-4F08-8B2C-CAF8BEEE7D6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5.0589353612167303</c:v>
                </c:pt>
                <c:pt idx="1">
                  <c:v>6.4574257425742578</c:v>
                </c:pt>
                <c:pt idx="2">
                  <c:v>6.3815028901734108</c:v>
                </c:pt>
                <c:pt idx="3">
                  <c:v>6.349152542372881</c:v>
                </c:pt>
                <c:pt idx="4">
                  <c:v>6.7061611374407581</c:v>
                </c:pt>
                <c:pt idx="5">
                  <c:v>8.247863247863247</c:v>
                </c:pt>
                <c:pt idx="6">
                  <c:v>3.1451612903225805</c:v>
                </c:pt>
                <c:pt idx="7">
                  <c:v>5.4790419161676649</c:v>
                </c:pt>
                <c:pt idx="8">
                  <c:v>5.6280193236714977</c:v>
                </c:pt>
                <c:pt idx="12">
                  <c:v>5.9741669786596781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0D-4F08-8B2C-CAF8BEEE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F0D-4F08-8B2C-CAF8BEEE7D6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5.9742388758782203</c:v>
                      </c:pt>
                      <c:pt idx="1">
                        <c:v>5.5458515283842793</c:v>
                      </c:pt>
                      <c:pt idx="2">
                        <c:v>7.397849462365591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3.5697674418604652</c:v>
                      </c:pt>
                      <c:pt idx="8">
                        <c:v>1.7142857142857142</c:v>
                      </c:pt>
                      <c:pt idx="9">
                        <c:v>3.05</c:v>
                      </c:pt>
                      <c:pt idx="10">
                        <c:v>2.0388349514563107</c:v>
                      </c:pt>
                      <c:pt idx="11">
                        <c:v>2.2873563218390807</c:v>
                      </c:pt>
                      <c:pt idx="12">
                        <c:v>5.0459149223497635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F0D-4F08-8B2C-CAF8BEEE7D69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F0D-4F08-8B2C-CAF8BEEE7D69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5.7216828478964405</c:v>
                      </c:pt>
                      <c:pt idx="1">
                        <c:v>6.0282051282051281</c:v>
                      </c:pt>
                      <c:pt idx="2">
                        <c:v>5.8561484918793507</c:v>
                      </c:pt>
                      <c:pt idx="3">
                        <c:v>6.5965909090909092</c:v>
                      </c:pt>
                      <c:pt idx="4">
                        <c:v>7.4578947368421051</c:v>
                      </c:pt>
                      <c:pt idx="5">
                        <c:v>5.2280701754385968</c:v>
                      </c:pt>
                      <c:pt idx="6">
                        <c:v>6.9485294117647056</c:v>
                      </c:pt>
                      <c:pt idx="7">
                        <c:v>5.5595854922279795</c:v>
                      </c:pt>
                      <c:pt idx="8">
                        <c:v>6.1875</c:v>
                      </c:pt>
                      <c:pt idx="9">
                        <c:v>6.6477987421383649</c:v>
                      </c:pt>
                      <c:pt idx="10">
                        <c:v>5.9533169533169534</c:v>
                      </c:pt>
                      <c:pt idx="11">
                        <c:v>5.0775623268698062</c:v>
                      </c:pt>
                      <c:pt idx="12">
                        <c:v>6.0453762205628951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6F0D-4F08-8B2C-CAF8BEEE7D6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0D-4F08-8B2C-CAF8BEEE7D6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F0D-4F08-8B2C-CAF8BEEE7D6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F0D-4F08-8B2C-CAF8BEEE7D6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F0D-4F08-8B2C-CAF8BEEE7D6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F0D-4F08-8B2C-CAF8BEEE7D6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F0D-4F08-8B2C-CAF8BEEE7D6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F0D-4F08-8B2C-CAF8BEEE7D6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F0D-4F08-8B2C-CAF8BEEE7D6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F0D-4F08-8B2C-CAF8BEEE7D6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F0D-4F08-8B2C-CAF8BEEE7D6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F0D-4F08-8B2C-CAF8BEEE7D6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F0D-4F08-8B2C-CAF8BEEE7D6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F0D-4F08-8B2C-CAF8BEEE7D69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-0.46361518310675365</c:v>
                </c:pt>
                <c:pt idx="1">
                  <c:v>0.6548186662241644</c:v>
                </c:pt>
                <c:pt idx="2">
                  <c:v>0.42398076627960535</c:v>
                </c:pt>
                <c:pt idx="3">
                  <c:v>-0.29739918176504965</c:v>
                </c:pt>
                <c:pt idx="4">
                  <c:v>0.12764874074654298</c:v>
                </c:pt>
                <c:pt idx="5">
                  <c:v>1.6829281829281824</c:v>
                </c:pt>
                <c:pt idx="6">
                  <c:v>-0.5161290322580645</c:v>
                </c:pt>
                <c:pt idx="7">
                  <c:v>-1.0469696445259764</c:v>
                </c:pt>
                <c:pt idx="8">
                  <c:v>-0.22465924775707347</c:v>
                </c:pt>
                <c:pt idx="12">
                  <c:v>4.6260001915491955E-2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F0D-4F08-8B2C-CAF8BEEE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B5-4F54-B2BA-9BBA33DC6B8A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2.0614754098360657</c:v>
                </c:pt>
                <c:pt idx="1">
                  <c:v>2.5348258706467663</c:v>
                </c:pt>
                <c:pt idx="2">
                  <c:v>2.4316239316239314</c:v>
                </c:pt>
                <c:pt idx="3">
                  <c:v>2.1666666666666665</c:v>
                </c:pt>
                <c:pt idx="4">
                  <c:v>2.3689320388349513</c:v>
                </c:pt>
                <c:pt idx="5">
                  <c:v>2.4933333333333332</c:v>
                </c:pt>
                <c:pt idx="6">
                  <c:v>2.0376344086021505</c:v>
                </c:pt>
                <c:pt idx="7">
                  <c:v>2.2378048780487805</c:v>
                </c:pt>
                <c:pt idx="8">
                  <c:v>2.3365384615384617</c:v>
                </c:pt>
                <c:pt idx="9">
                  <c:v>1.9482758620689655</c:v>
                </c:pt>
                <c:pt idx="10">
                  <c:v>2.5221238938053099</c:v>
                </c:pt>
                <c:pt idx="11">
                  <c:v>2.2335526315789473</c:v>
                </c:pt>
                <c:pt idx="12">
                  <c:v>2.2913770913770914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5-4F54-B2BA-9BBA33DC6B8A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B5-4F54-B2BA-9BBA33DC6B8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2.5740259740259739</c:v>
                </c:pt>
                <c:pt idx="1">
                  <c:v>2.6754385964912282</c:v>
                </c:pt>
                <c:pt idx="2">
                  <c:v>2.6632653061224492</c:v>
                </c:pt>
                <c:pt idx="3">
                  <c:v>2.4542772861356932</c:v>
                </c:pt>
                <c:pt idx="4">
                  <c:v>2.9319727891156462</c:v>
                </c:pt>
                <c:pt idx="5">
                  <c:v>3.6101694915254239</c:v>
                </c:pt>
                <c:pt idx="6">
                  <c:v>3.2391304347826089</c:v>
                </c:pt>
                <c:pt idx="7">
                  <c:v>2.9610778443113772</c:v>
                </c:pt>
                <c:pt idx="8">
                  <c:v>2.7697368421052633</c:v>
                </c:pt>
                <c:pt idx="9">
                  <c:v>2.174825174825175</c:v>
                </c:pt>
                <c:pt idx="10">
                  <c:v>2.103542234332425</c:v>
                </c:pt>
                <c:pt idx="11">
                  <c:v>2.5499999999999998</c:v>
                </c:pt>
                <c:pt idx="12">
                  <c:v>2.6458616010854819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B5-4F54-B2BA-9BBA33DC6B8A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B5-4F54-B2BA-9BBA33DC6B8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B5-4F54-B2BA-9BBA33DC6B8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2.6155778894472363</c:v>
                </c:pt>
                <c:pt idx="1">
                  <c:v>2.4320388349514563</c:v>
                </c:pt>
                <c:pt idx="2">
                  <c:v>2.4990138067061145</c:v>
                </c:pt>
                <c:pt idx="3">
                  <c:v>2.3902439024390243</c:v>
                </c:pt>
                <c:pt idx="4">
                  <c:v>2.7326388888888888</c:v>
                </c:pt>
                <c:pt idx="5">
                  <c:v>2.8768115942028984</c:v>
                </c:pt>
                <c:pt idx="6">
                  <c:v>2.8321678321678321</c:v>
                </c:pt>
                <c:pt idx="7">
                  <c:v>2.98</c:v>
                </c:pt>
                <c:pt idx="8">
                  <c:v>2.9901960784313726</c:v>
                </c:pt>
                <c:pt idx="12">
                  <c:v>2.6541987532086542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B5-4F54-B2BA-9BBA33DC6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8B5-4F54-B2BA-9BBA33DC6B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2.3308641975308642</c:v>
                      </c:pt>
                      <c:pt idx="1">
                        <c:v>2.4140000000000001</c:v>
                      </c:pt>
                      <c:pt idx="2">
                        <c:v>1.97265625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3.2</c:v>
                      </c:pt>
                      <c:pt idx="8">
                        <c:v>2.1666666666666665</c:v>
                      </c:pt>
                      <c:pt idx="9">
                        <c:v>1.7272727272727273</c:v>
                      </c:pt>
                      <c:pt idx="10">
                        <c:v>2.9183673469387754</c:v>
                      </c:pt>
                      <c:pt idx="11">
                        <c:v>2.2029702970297032</c:v>
                      </c:pt>
                      <c:pt idx="12">
                        <c:v>2.3596757852076999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8B5-4F54-B2BA-9BBA33DC6B8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8B5-4F54-B2BA-9BBA33DC6B8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8B5-4F54-B2BA-9BBA33DC6B8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8B5-4F54-B2BA-9BBA33DC6B8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8B5-4F54-B2BA-9BBA33DC6B8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8B5-4F54-B2BA-9BBA33DC6B8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8B5-4F54-B2BA-9BBA33DC6B8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8B5-4F54-B2BA-9BBA33DC6B8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8B5-4F54-B2BA-9BBA33DC6B8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8B5-4F54-B2BA-9BBA33DC6B8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8B5-4F54-B2BA-9BBA33DC6B8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8B5-4F54-B2BA-9BBA33DC6B8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8B5-4F54-B2BA-9BBA33DC6B8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8B5-4F54-B2BA-9BBA33DC6B8A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4.1551915421262464E-2</c:v>
                </c:pt>
                <c:pt idx="1">
                  <c:v>-0.24339976153977183</c:v>
                </c:pt>
                <c:pt idx="2">
                  <c:v>-0.16425149941633466</c:v>
                </c:pt>
                <c:pt idx="3">
                  <c:v>-6.4033383696668889E-2</c:v>
                </c:pt>
                <c:pt idx="4">
                  <c:v>-0.19933390022675734</c:v>
                </c:pt>
                <c:pt idx="5">
                  <c:v>-0.73335789732252543</c:v>
                </c:pt>
                <c:pt idx="6">
                  <c:v>-0.40696260261477679</c:v>
                </c:pt>
                <c:pt idx="7">
                  <c:v>1.8922155688622766E-2</c:v>
                </c:pt>
                <c:pt idx="8">
                  <c:v>0.22045923632610931</c:v>
                </c:pt>
                <c:pt idx="12">
                  <c:v>-0.12269078167506686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8B5-4F54-B2BA-9BBA33DC6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87-4BAE-AF26-99A4FA88363D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2.5185185185185186</c:v>
                </c:pt>
                <c:pt idx="1">
                  <c:v>3</c:v>
                </c:pt>
                <c:pt idx="2">
                  <c:v>4.253521126760563</c:v>
                </c:pt>
                <c:pt idx="3">
                  <c:v>2.5909090909090908</c:v>
                </c:pt>
                <c:pt idx="4">
                  <c:v>2.59375</c:v>
                </c:pt>
                <c:pt idx="5">
                  <c:v>2.28125</c:v>
                </c:pt>
                <c:pt idx="6">
                  <c:v>2.5813953488372094</c:v>
                </c:pt>
                <c:pt idx="7">
                  <c:v>2.3877551020408165</c:v>
                </c:pt>
                <c:pt idx="8">
                  <c:v>2.9268292682926829</c:v>
                </c:pt>
                <c:pt idx="9">
                  <c:v>2.9</c:v>
                </c:pt>
                <c:pt idx="10">
                  <c:v>2.961904761904762</c:v>
                </c:pt>
                <c:pt idx="11">
                  <c:v>2.0506329113924049</c:v>
                </c:pt>
                <c:pt idx="12">
                  <c:v>2.7876923076923079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7-4BAE-AF26-99A4FA88363D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87-4BAE-AF26-99A4FA88363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87-4BAE-AF26-99A4FA88363D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87-4BAE-AF26-99A4FA88363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87-4BAE-AF26-99A4FA88363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8">
                  <c:v>3.25</c:v>
                </c:pt>
                <c:pt idx="12">
                  <c:v>3.4552980132450331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187-4BAE-AF26-99A4FA883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187-4BAE-AF26-99A4FA88363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2.408450704225352</c:v>
                      </c:pt>
                      <c:pt idx="1">
                        <c:v>2.7586206896551726</c:v>
                      </c:pt>
                      <c:pt idx="2">
                        <c:v>1.34375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2.6666666666666665</c:v>
                      </c:pt>
                      <c:pt idx="8">
                        <c:v>2.15</c:v>
                      </c:pt>
                      <c:pt idx="9">
                        <c:v>1.8974358974358974</c:v>
                      </c:pt>
                      <c:pt idx="10">
                        <c:v>2.4509803921568629</c:v>
                      </c:pt>
                      <c:pt idx="11">
                        <c:v>1.8</c:v>
                      </c:pt>
                      <c:pt idx="12">
                        <c:v>2.2450142450142452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187-4BAE-AF26-99A4FA88363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187-4BAE-AF26-99A4FA88363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187-4BAE-AF26-99A4FA88363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187-4BAE-AF26-99A4FA88363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187-4BAE-AF26-99A4FA88363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187-4BAE-AF26-99A4FA88363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187-4BAE-AF26-99A4FA88363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187-4BAE-AF26-99A4FA88363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187-4BAE-AF26-99A4FA88363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187-4BAE-AF26-99A4FA88363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187-4BAE-AF26-99A4FA88363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187-4BAE-AF26-99A4FA88363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187-4BAE-AF26-99A4FA88363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187-4BAE-AF26-99A4FA88363D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0.50575798470535283</c:v>
                </c:pt>
                <c:pt idx="1">
                  <c:v>0.42196796338672771</c:v>
                </c:pt>
                <c:pt idx="2">
                  <c:v>-4.3010752688172005E-2</c:v>
                </c:pt>
                <c:pt idx="3">
                  <c:v>0.64013206162876024</c:v>
                </c:pt>
                <c:pt idx="4">
                  <c:v>2.6530612244897958</c:v>
                </c:pt>
                <c:pt idx="5">
                  <c:v>2.9385964912280698</c:v>
                </c:pt>
                <c:pt idx="6">
                  <c:v>2.204102564102564</c:v>
                </c:pt>
                <c:pt idx="7">
                  <c:v>1.938158497480531</c:v>
                </c:pt>
                <c:pt idx="8">
                  <c:v>-0.60365853658536572</c:v>
                </c:pt>
                <c:pt idx="12">
                  <c:v>0.8058457440744542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187-4BAE-AF26-99A4FA883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3A-418B-B5B4-37C6D7D72452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4.2846715328467155</c:v>
                </c:pt>
                <c:pt idx="1">
                  <c:v>4.5227272727272725</c:v>
                </c:pt>
                <c:pt idx="2">
                  <c:v>3.8451612903225807</c:v>
                </c:pt>
                <c:pt idx="3">
                  <c:v>2.9874999999999998</c:v>
                </c:pt>
                <c:pt idx="4">
                  <c:v>4.8780487804878048</c:v>
                </c:pt>
                <c:pt idx="5">
                  <c:v>4.2333333333333334</c:v>
                </c:pt>
                <c:pt idx="6">
                  <c:v>4.6315789473684212</c:v>
                </c:pt>
                <c:pt idx="7">
                  <c:v>3.3260869565217392</c:v>
                </c:pt>
                <c:pt idx="8">
                  <c:v>6.258064516129032</c:v>
                </c:pt>
                <c:pt idx="9">
                  <c:v>4.092307692307692</c:v>
                </c:pt>
                <c:pt idx="10">
                  <c:v>2.8245614035087718</c:v>
                </c:pt>
                <c:pt idx="11">
                  <c:v>3.2300884955752212</c:v>
                </c:pt>
                <c:pt idx="12">
                  <c:v>3.8624733475479744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A-418B-B5B4-37C6D7D72452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3A-418B-B5B4-37C6D7D7245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4.0129870129870131</c:v>
                </c:pt>
                <c:pt idx="1">
                  <c:v>3.5890410958904111</c:v>
                </c:pt>
                <c:pt idx="2">
                  <c:v>3.3227848101265822</c:v>
                </c:pt>
                <c:pt idx="3">
                  <c:v>7.709677419354839</c:v>
                </c:pt>
                <c:pt idx="4">
                  <c:v>5.4523809523809526</c:v>
                </c:pt>
                <c:pt idx="5">
                  <c:v>8.7222222222222214</c:v>
                </c:pt>
                <c:pt idx="6">
                  <c:v>4.6206896551724137</c:v>
                </c:pt>
                <c:pt idx="7">
                  <c:v>5.0930232558139537</c:v>
                </c:pt>
                <c:pt idx="8">
                  <c:v>3.903225806451613</c:v>
                </c:pt>
                <c:pt idx="9">
                  <c:v>1.9620253164556962</c:v>
                </c:pt>
                <c:pt idx="10">
                  <c:v>3.4358974358974357</c:v>
                </c:pt>
                <c:pt idx="11">
                  <c:v>2.8666666666666667</c:v>
                </c:pt>
                <c:pt idx="12">
                  <c:v>4.072883172561629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3A-418B-B5B4-37C6D7D72452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3A-418B-B5B4-37C6D7D7245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3A-418B-B5B4-37C6D7D7245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2.6703296703296702</c:v>
                </c:pt>
                <c:pt idx="1">
                  <c:v>3</c:v>
                </c:pt>
                <c:pt idx="2">
                  <c:v>3.0183486238532109</c:v>
                </c:pt>
                <c:pt idx="3">
                  <c:v>2.9375</c:v>
                </c:pt>
                <c:pt idx="4">
                  <c:v>3.9142857142857141</c:v>
                </c:pt>
                <c:pt idx="5">
                  <c:v>4.6969696969696972</c:v>
                </c:pt>
                <c:pt idx="6">
                  <c:v>2.8260869565217392</c:v>
                </c:pt>
                <c:pt idx="7">
                  <c:v>4.2608695652173916</c:v>
                </c:pt>
                <c:pt idx="8">
                  <c:v>4.3181818181818183</c:v>
                </c:pt>
                <c:pt idx="12">
                  <c:v>3.1634182908545729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3A-418B-B5B4-37C6D7D72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23A-418B-B5B4-37C6D7D7245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2.3258426966292136</c:v>
                      </c:pt>
                      <c:pt idx="1">
                        <c:v>3.5098039215686274</c:v>
                      </c:pt>
                      <c:pt idx="2">
                        <c:v>4.1304347826086953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2.1111111111111112</c:v>
                      </c:pt>
                      <c:pt idx="8">
                        <c:v>1</c:v>
                      </c:pt>
                      <c:pt idx="9">
                        <c:v>1.25</c:v>
                      </c:pt>
                      <c:pt idx="10">
                        <c:v>1.3333333333333333</c:v>
                      </c:pt>
                      <c:pt idx="11">
                        <c:v>1</c:v>
                      </c:pt>
                      <c:pt idx="12">
                        <c:v>2.9102167182662537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23A-418B-B5B4-37C6D7D7245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23A-418B-B5B4-37C6D7D7245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23A-418B-B5B4-37C6D7D7245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23A-418B-B5B4-37C6D7D7245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23A-418B-B5B4-37C6D7D7245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23A-418B-B5B4-37C6D7D7245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23A-418B-B5B4-37C6D7D7245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23A-418B-B5B4-37C6D7D7245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23A-418B-B5B4-37C6D7D7245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23A-418B-B5B4-37C6D7D7245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23A-418B-B5B4-37C6D7D7245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23A-418B-B5B4-37C6D7D7245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23A-418B-B5B4-37C6D7D7245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23A-418B-B5B4-37C6D7D72452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-1.3426573426573429</c:v>
                </c:pt>
                <c:pt idx="1">
                  <c:v>-0.58904109589041109</c:v>
                </c:pt>
                <c:pt idx="2">
                  <c:v>-0.30443618627337132</c:v>
                </c:pt>
                <c:pt idx="3">
                  <c:v>-4.772177419354839</c:v>
                </c:pt>
                <c:pt idx="4">
                  <c:v>-1.5380952380952384</c:v>
                </c:pt>
                <c:pt idx="5">
                  <c:v>-4.0252525252525242</c:v>
                </c:pt>
                <c:pt idx="6">
                  <c:v>-1.7946026986506745</c:v>
                </c:pt>
                <c:pt idx="7">
                  <c:v>-0.83215369059656208</c:v>
                </c:pt>
                <c:pt idx="8">
                  <c:v>0.41495601173020535</c:v>
                </c:pt>
                <c:pt idx="12">
                  <c:v>-1.3472807105719604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3A-418B-B5B4-37C6D7D72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38-4641-BA06-00CFA88C8D2D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2.5185185185185186</c:v>
                </c:pt>
                <c:pt idx="1">
                  <c:v>3</c:v>
                </c:pt>
                <c:pt idx="2">
                  <c:v>4.253521126760563</c:v>
                </c:pt>
                <c:pt idx="3">
                  <c:v>2.5909090909090908</c:v>
                </c:pt>
                <c:pt idx="4">
                  <c:v>2.59375</c:v>
                </c:pt>
                <c:pt idx="5">
                  <c:v>2.28125</c:v>
                </c:pt>
                <c:pt idx="6">
                  <c:v>2.5813953488372094</c:v>
                </c:pt>
                <c:pt idx="7">
                  <c:v>2.3877551020408165</c:v>
                </c:pt>
                <c:pt idx="8">
                  <c:v>2.9268292682926829</c:v>
                </c:pt>
                <c:pt idx="9">
                  <c:v>2.9</c:v>
                </c:pt>
                <c:pt idx="10">
                  <c:v>2.961904761904762</c:v>
                </c:pt>
                <c:pt idx="11">
                  <c:v>2.0506329113924049</c:v>
                </c:pt>
                <c:pt idx="12">
                  <c:v>2.7876923076923079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38-4641-BA06-00CFA88C8D2D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38-4641-BA06-00CFA88C8D2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2.2865497076023393</c:v>
                </c:pt>
                <c:pt idx="1">
                  <c:v>3.2736842105263158</c:v>
                </c:pt>
                <c:pt idx="2">
                  <c:v>3.043010752688172</c:v>
                </c:pt>
                <c:pt idx="3">
                  <c:v>2.6896551724137931</c:v>
                </c:pt>
                <c:pt idx="4">
                  <c:v>1.346938775510204</c:v>
                </c:pt>
                <c:pt idx="5">
                  <c:v>2.8947368421052633</c:v>
                </c:pt>
                <c:pt idx="6">
                  <c:v>2.36</c:v>
                </c:pt>
                <c:pt idx="7">
                  <c:v>2.3050847457627119</c:v>
                </c:pt>
                <c:pt idx="8">
                  <c:v>3.8536585365853657</c:v>
                </c:pt>
                <c:pt idx="9">
                  <c:v>2.736842105263158</c:v>
                </c:pt>
                <c:pt idx="10">
                  <c:v>2.515625</c:v>
                </c:pt>
                <c:pt idx="11">
                  <c:v>2.4335664335664338</c:v>
                </c:pt>
                <c:pt idx="12">
                  <c:v>2.6112956810631229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38-4641-BA06-00CFA88C8D2D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38-4641-BA06-00CFA88C8D2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38-4641-BA06-00CFA88C8D2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2.7923076923076922</c:v>
                </c:pt>
                <c:pt idx="1">
                  <c:v>3.6956521739130435</c:v>
                </c:pt>
                <c:pt idx="2">
                  <c:v>3</c:v>
                </c:pt>
                <c:pt idx="3">
                  <c:v>3.3297872340425534</c:v>
                </c:pt>
                <c:pt idx="4">
                  <c:v>4</c:v>
                </c:pt>
                <c:pt idx="5">
                  <c:v>5.833333333333333</c:v>
                </c:pt>
                <c:pt idx="6">
                  <c:v>4.5641025641025639</c:v>
                </c:pt>
                <c:pt idx="7">
                  <c:v>4.243243243243243</c:v>
                </c:pt>
                <c:pt idx="8">
                  <c:v>3.25</c:v>
                </c:pt>
                <c:pt idx="12">
                  <c:v>3.4552980132450331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38-4641-BA06-00CFA88C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38-4641-BA06-00CFA88C8D2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2.408450704225352</c:v>
                      </c:pt>
                      <c:pt idx="1">
                        <c:v>2.7586206896551726</c:v>
                      </c:pt>
                      <c:pt idx="2">
                        <c:v>1.34375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2.6666666666666665</c:v>
                      </c:pt>
                      <c:pt idx="8">
                        <c:v>2.15</c:v>
                      </c:pt>
                      <c:pt idx="9">
                        <c:v>1.8974358974358974</c:v>
                      </c:pt>
                      <c:pt idx="10">
                        <c:v>2.4509803921568629</c:v>
                      </c:pt>
                      <c:pt idx="11">
                        <c:v>1.8</c:v>
                      </c:pt>
                      <c:pt idx="12">
                        <c:v>2.2450142450142452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38-4641-BA06-00CFA88C8D2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38-4641-BA06-00CFA88C8D2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38-4641-BA06-00CFA88C8D2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38-4641-BA06-00CFA88C8D2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38-4641-BA06-00CFA88C8D2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38-4641-BA06-00CFA88C8D2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38-4641-BA06-00CFA88C8D2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38-4641-BA06-00CFA88C8D2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38-4641-BA06-00CFA88C8D2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38-4641-BA06-00CFA88C8D2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38-4641-BA06-00CFA88C8D2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38-4641-BA06-00CFA88C8D2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38-4641-BA06-00CFA88C8D2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38-4641-BA06-00CFA88C8D2D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0.50575798470535283</c:v>
                </c:pt>
                <c:pt idx="1">
                  <c:v>0.42196796338672771</c:v>
                </c:pt>
                <c:pt idx="2">
                  <c:v>-4.3010752688172005E-2</c:v>
                </c:pt>
                <c:pt idx="3">
                  <c:v>0.64013206162876024</c:v>
                </c:pt>
                <c:pt idx="4">
                  <c:v>2.6530612244897958</c:v>
                </c:pt>
                <c:pt idx="5">
                  <c:v>2.9385964912280698</c:v>
                </c:pt>
                <c:pt idx="6">
                  <c:v>2.204102564102564</c:v>
                </c:pt>
                <c:pt idx="7">
                  <c:v>1.938158497480531</c:v>
                </c:pt>
                <c:pt idx="8">
                  <c:v>-0.60365853658536572</c:v>
                </c:pt>
                <c:pt idx="12">
                  <c:v>0.8058457440744542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38-4641-BA06-00CFA88C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1B-4D4A-9F42-3F564CE9AD1C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3.6111111111111112</c:v>
                </c:pt>
                <c:pt idx="1">
                  <c:v>1.8235294117647058</c:v>
                </c:pt>
                <c:pt idx="2">
                  <c:v>2</c:v>
                </c:pt>
                <c:pt idx="3">
                  <c:v>2.625</c:v>
                </c:pt>
                <c:pt idx="4">
                  <c:v>5</c:v>
                </c:pt>
                <c:pt idx="5">
                  <c:v>1</c:v>
                </c:pt>
                <c:pt idx="6">
                  <c:v>3.8888888888888888</c:v>
                </c:pt>
                <c:pt idx="7">
                  <c:v>1</c:v>
                </c:pt>
                <c:pt idx="8">
                  <c:v>3.5</c:v>
                </c:pt>
                <c:pt idx="9">
                  <c:v>1</c:v>
                </c:pt>
                <c:pt idx="10">
                  <c:v>3.4166666666666665</c:v>
                </c:pt>
                <c:pt idx="11">
                  <c:v>2</c:v>
                </c:pt>
                <c:pt idx="12">
                  <c:v>2.7450980392156863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B-4D4A-9F42-3F564CE9AD1C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C1B-4D4A-9F42-3F564CE9AD1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2.8793103448275863</c:v>
                </c:pt>
                <c:pt idx="1">
                  <c:v>4.2424242424242422</c:v>
                </c:pt>
                <c:pt idx="2">
                  <c:v>4.7692307692307692</c:v>
                </c:pt>
                <c:pt idx="3">
                  <c:v>0</c:v>
                </c:pt>
                <c:pt idx="4">
                  <c:v>0</c:v>
                </c:pt>
                <c:pt idx="5">
                  <c:v>3.7446808510638299</c:v>
                </c:pt>
                <c:pt idx="6">
                  <c:v>4.5</c:v>
                </c:pt>
                <c:pt idx="7">
                  <c:v>1</c:v>
                </c:pt>
                <c:pt idx="8">
                  <c:v>2.7692307692307692</c:v>
                </c:pt>
                <c:pt idx="9">
                  <c:v>2.4</c:v>
                </c:pt>
                <c:pt idx="10">
                  <c:v>3.0526315789473686</c:v>
                </c:pt>
                <c:pt idx="11">
                  <c:v>2.5</c:v>
                </c:pt>
                <c:pt idx="1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1B-4D4A-9F42-3F564CE9AD1C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1B-4D4A-9F42-3F564CE9AD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1B-4D4A-9F42-3F564CE9AD1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3.0909090909090908</c:v>
                </c:pt>
                <c:pt idx="1">
                  <c:v>1.8461538461538463</c:v>
                </c:pt>
                <c:pt idx="2">
                  <c:v>2.6</c:v>
                </c:pt>
                <c:pt idx="3">
                  <c:v>3.6666666666666665</c:v>
                </c:pt>
                <c:pt idx="4">
                  <c:v>6</c:v>
                </c:pt>
                <c:pt idx="5">
                  <c:v>2</c:v>
                </c:pt>
                <c:pt idx="6">
                  <c:v>1.8</c:v>
                </c:pt>
                <c:pt idx="7">
                  <c:v>1</c:v>
                </c:pt>
                <c:pt idx="8">
                  <c:v>4</c:v>
                </c:pt>
                <c:pt idx="12">
                  <c:v>2.3248407643312103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1B-4D4A-9F42-3F564CE9A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C1B-4D4A-9F42-3F564CE9AD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3.7241379310344827</c:v>
                      </c:pt>
                      <c:pt idx="1">
                        <c:v>4.2941176470588234</c:v>
                      </c:pt>
                      <c:pt idx="2">
                        <c:v>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0</c:v>
                      </c:pt>
                      <c:pt idx="10">
                        <c:v>4.5</c:v>
                      </c:pt>
                      <c:pt idx="11">
                        <c:v>1</c:v>
                      </c:pt>
                      <c:pt idx="12">
                        <c:v>4.830645161290323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C1B-4D4A-9F42-3F564CE9AD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C1B-4D4A-9F42-3F564CE9AD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C1B-4D4A-9F42-3F564CE9AD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C1B-4D4A-9F42-3F564CE9AD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C1B-4D4A-9F42-3F564CE9AD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C1B-4D4A-9F42-3F564CE9AD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C1B-4D4A-9F42-3F564CE9AD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C1B-4D4A-9F42-3F564CE9AD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C1B-4D4A-9F42-3F564CE9AD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C1B-4D4A-9F42-3F564CE9AD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C1B-4D4A-9F42-3F564CE9AD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C1B-4D4A-9F42-3F564CE9AD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C1B-4D4A-9F42-3F564CE9AD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C1B-4D4A-9F42-3F564CE9AD1C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0.21159874608150453</c:v>
                </c:pt>
                <c:pt idx="1">
                  <c:v>-2.396270396270396</c:v>
                </c:pt>
                <c:pt idx="2">
                  <c:v>-2.1692307692307691</c:v>
                </c:pt>
                <c:pt idx="3">
                  <c:v>0</c:v>
                </c:pt>
                <c:pt idx="4">
                  <c:v>0</c:v>
                </c:pt>
                <c:pt idx="5">
                  <c:v>-1.7446808510638299</c:v>
                </c:pt>
                <c:pt idx="6">
                  <c:v>-2.7</c:v>
                </c:pt>
                <c:pt idx="7">
                  <c:v>0</c:v>
                </c:pt>
                <c:pt idx="8">
                  <c:v>1.2307692307692308</c:v>
                </c:pt>
                <c:pt idx="12">
                  <c:v>-1.2257210334215984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C1B-4D4A-9F42-3F564CE9A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C8-437E-B1A2-806A55A683F8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3.6875</c:v>
                </c:pt>
                <c:pt idx="1">
                  <c:v>3.6875</c:v>
                </c:pt>
                <c:pt idx="2">
                  <c:v>2.763157894736842</c:v>
                </c:pt>
                <c:pt idx="3">
                  <c:v>3</c:v>
                </c:pt>
                <c:pt idx="4">
                  <c:v>10.5</c:v>
                </c:pt>
                <c:pt idx="5">
                  <c:v>5.333333333333333</c:v>
                </c:pt>
                <c:pt idx="6">
                  <c:v>3.2222222222222223</c:v>
                </c:pt>
                <c:pt idx="7">
                  <c:v>2.4285714285714284</c:v>
                </c:pt>
                <c:pt idx="8">
                  <c:v>3.3333333333333335</c:v>
                </c:pt>
                <c:pt idx="9">
                  <c:v>1.625</c:v>
                </c:pt>
                <c:pt idx="10">
                  <c:v>3.03125</c:v>
                </c:pt>
                <c:pt idx="11">
                  <c:v>4.59375</c:v>
                </c:pt>
                <c:pt idx="12">
                  <c:v>3.5185185185185186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C8-437E-B1A2-806A55A683F8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C8-437E-B1A2-806A55A683F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2.7826086956521738</c:v>
                </c:pt>
                <c:pt idx="1">
                  <c:v>4.2</c:v>
                </c:pt>
                <c:pt idx="2">
                  <c:v>3.2857142857142856</c:v>
                </c:pt>
                <c:pt idx="3">
                  <c:v>3.2</c:v>
                </c:pt>
                <c:pt idx="4">
                  <c:v>1.5</c:v>
                </c:pt>
                <c:pt idx="5">
                  <c:v>0</c:v>
                </c:pt>
                <c:pt idx="6">
                  <c:v>1</c:v>
                </c:pt>
                <c:pt idx="7">
                  <c:v>4.5999999999999996</c:v>
                </c:pt>
                <c:pt idx="8">
                  <c:v>2.4</c:v>
                </c:pt>
                <c:pt idx="9">
                  <c:v>4.6923076923076925</c:v>
                </c:pt>
                <c:pt idx="10">
                  <c:v>2.6764705882352939</c:v>
                </c:pt>
                <c:pt idx="11">
                  <c:v>3.8095238095238093</c:v>
                </c:pt>
                <c:pt idx="12">
                  <c:v>3.2395833333333335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C8-437E-B1A2-806A55A683F8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C8-437E-B1A2-806A55A683F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C8-437E-B1A2-806A55A683F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2.4457831325301207</c:v>
                </c:pt>
                <c:pt idx="1">
                  <c:v>1.9090909090909092</c:v>
                </c:pt>
                <c:pt idx="2">
                  <c:v>3.5862068965517242</c:v>
                </c:pt>
                <c:pt idx="3">
                  <c:v>3.8333333333333335</c:v>
                </c:pt>
                <c:pt idx="4">
                  <c:v>5.2</c:v>
                </c:pt>
                <c:pt idx="5">
                  <c:v>7.5</c:v>
                </c:pt>
                <c:pt idx="6">
                  <c:v>3.3333333333333335</c:v>
                </c:pt>
                <c:pt idx="7">
                  <c:v>1.5</c:v>
                </c:pt>
                <c:pt idx="8">
                  <c:v>3.6666666666666665</c:v>
                </c:pt>
                <c:pt idx="12">
                  <c:v>3.0251572327044025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5C8-437E-B1A2-806A55A68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5C8-437E-B1A2-806A55A683F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</c:v>
                      </c:pt>
                      <c:pt idx="1">
                        <c:v>3.7692307692307692</c:v>
                      </c:pt>
                      <c:pt idx="2">
                        <c:v>3.8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3</c:v>
                      </c:pt>
                      <c:pt idx="9">
                        <c:v>1.5</c:v>
                      </c:pt>
                      <c:pt idx="10">
                        <c:v>1.6666666666666667</c:v>
                      </c:pt>
                      <c:pt idx="11">
                        <c:v>2</c:v>
                      </c:pt>
                      <c:pt idx="12">
                        <c:v>2.9101123595505616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5C8-437E-B1A2-806A55A683F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5C8-437E-B1A2-806A55A683F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5C8-437E-B1A2-806A55A683F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5C8-437E-B1A2-806A55A683F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5C8-437E-B1A2-806A55A683F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5C8-437E-B1A2-806A55A683F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5C8-437E-B1A2-806A55A683F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5C8-437E-B1A2-806A55A683F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5C8-437E-B1A2-806A55A683F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5C8-437E-B1A2-806A55A683F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5C8-437E-B1A2-806A55A683F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5C8-437E-B1A2-806A55A683F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5C8-437E-B1A2-806A55A683F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5C8-437E-B1A2-806A55A683F8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-0.33682556312205314</c:v>
                </c:pt>
                <c:pt idx="1">
                  <c:v>-2.290909090909091</c:v>
                </c:pt>
                <c:pt idx="2">
                  <c:v>0.30049261083743861</c:v>
                </c:pt>
                <c:pt idx="3">
                  <c:v>0.6333333333333333</c:v>
                </c:pt>
                <c:pt idx="4">
                  <c:v>3.7</c:v>
                </c:pt>
                <c:pt idx="5">
                  <c:v>0</c:v>
                </c:pt>
                <c:pt idx="6">
                  <c:v>2.3333333333333335</c:v>
                </c:pt>
                <c:pt idx="7">
                  <c:v>-3.0999999999999996</c:v>
                </c:pt>
                <c:pt idx="8">
                  <c:v>1.2666666666666666</c:v>
                </c:pt>
                <c:pt idx="12">
                  <c:v>-6.3495249565101108E-2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5C8-437E-B1A2-806A55A68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A2-4E71-AEE3-55B99CBDEFDA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2-4E71-AEE3-55B99CBDEFDA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A2-4E71-AEE3-55B99CBDEFD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A2-4E71-AEE3-55B99CBDEFDA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A2-4E71-AEE3-55B99CBDEF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A2-4E71-AEE3-55B99CBDEFD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12">
                  <c:v>2.7507485215153538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A2-4E71-AEE3-55B99CBD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2A2-4E71-AEE3-55B99CBDEF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2A2-4E71-AEE3-55B99CBDEF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2A2-4E71-AEE3-55B99CBDEF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2A2-4E71-AEE3-55B99CBDEF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2A2-4E71-AEE3-55B99CBDEF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2A2-4E71-AEE3-55B99CBDEF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2A2-4E71-AEE3-55B99CBDEF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2A2-4E71-AEE3-55B99CBDEF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2A2-4E71-AEE3-55B99CBDEF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2A2-4E71-AEE3-55B99CBDEF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2A2-4E71-AEE3-55B99CBDEF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2A2-4E71-AEE3-55B99CBDEF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2A2-4E71-AEE3-55B99CBDEF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2A2-4E71-AEE3-55B99CBDEF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2A2-4E71-AEE3-55B99CBDEFDA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8">
                  <c:v>0.254874909871182</c:v>
                </c:pt>
                <c:pt idx="12">
                  <c:v>7.4108264914832134E-2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A2-4E71-AEE3-55B99CBD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89-444B-A01A-8BE43E62AD74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378</c:v>
                </c:pt>
                <c:pt idx="1">
                  <c:v>411</c:v>
                </c:pt>
                <c:pt idx="2">
                  <c:v>344</c:v>
                </c:pt>
                <c:pt idx="3">
                  <c:v>155</c:v>
                </c:pt>
                <c:pt idx="4">
                  <c:v>149</c:v>
                </c:pt>
                <c:pt idx="5">
                  <c:v>124</c:v>
                </c:pt>
                <c:pt idx="6">
                  <c:v>160</c:v>
                </c:pt>
                <c:pt idx="7">
                  <c:v>153</c:v>
                </c:pt>
                <c:pt idx="8">
                  <c:v>144</c:v>
                </c:pt>
                <c:pt idx="9">
                  <c:v>180</c:v>
                </c:pt>
                <c:pt idx="10">
                  <c:v>278</c:v>
                </c:pt>
                <c:pt idx="11">
                  <c:v>319</c:v>
                </c:pt>
                <c:pt idx="12">
                  <c:v>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9-444B-A01A-8BE43E62AD74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89-444B-A01A-8BE43E62AD7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447</c:v>
                </c:pt>
                <c:pt idx="1">
                  <c:v>472</c:v>
                </c:pt>
                <c:pt idx="2">
                  <c:v>445</c:v>
                </c:pt>
                <c:pt idx="3">
                  <c:v>248</c:v>
                </c:pt>
                <c:pt idx="4">
                  <c:v>133</c:v>
                </c:pt>
                <c:pt idx="5">
                  <c:v>100</c:v>
                </c:pt>
                <c:pt idx="6">
                  <c:v>156</c:v>
                </c:pt>
                <c:pt idx="7">
                  <c:v>122</c:v>
                </c:pt>
                <c:pt idx="8">
                  <c:v>123</c:v>
                </c:pt>
                <c:pt idx="9">
                  <c:v>204</c:v>
                </c:pt>
                <c:pt idx="10">
                  <c:v>320</c:v>
                </c:pt>
                <c:pt idx="11">
                  <c:v>260</c:v>
                </c:pt>
                <c:pt idx="12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89-444B-A01A-8BE43E62AD74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89-444B-A01A-8BE43E62AD7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89-444B-A01A-8BE43E62AD7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393</c:v>
                </c:pt>
                <c:pt idx="1">
                  <c:v>478</c:v>
                </c:pt>
                <c:pt idx="2">
                  <c:v>317</c:v>
                </c:pt>
                <c:pt idx="3">
                  <c:v>127</c:v>
                </c:pt>
                <c:pt idx="4">
                  <c:v>124</c:v>
                </c:pt>
                <c:pt idx="5">
                  <c:v>113</c:v>
                </c:pt>
                <c:pt idx="6">
                  <c:v>138</c:v>
                </c:pt>
                <c:pt idx="7">
                  <c:v>77</c:v>
                </c:pt>
                <c:pt idx="8">
                  <c:v>111</c:v>
                </c:pt>
                <c:pt idx="12">
                  <c:v>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89-444B-A01A-8BE43E62A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89-444B-A01A-8BE43E62AD7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357</c:v>
                      </c:pt>
                      <c:pt idx="1">
                        <c:v>525</c:v>
                      </c:pt>
                      <c:pt idx="2">
                        <c:v>112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</c:v>
                      </c:pt>
                      <c:pt idx="8">
                        <c:v>24</c:v>
                      </c:pt>
                      <c:pt idx="9">
                        <c:v>50</c:v>
                      </c:pt>
                      <c:pt idx="10">
                        <c:v>96</c:v>
                      </c:pt>
                      <c:pt idx="11">
                        <c:v>74</c:v>
                      </c:pt>
                      <c:pt idx="12">
                        <c:v>1288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89-444B-A01A-8BE43E62AD7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89-444B-A01A-8BE43E62AD7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89-444B-A01A-8BE43E62AD7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89-444B-A01A-8BE43E62AD7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89-444B-A01A-8BE43E62AD7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89-444B-A01A-8BE43E62AD7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89-444B-A01A-8BE43E62AD7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89-444B-A01A-8BE43E62AD7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89-444B-A01A-8BE43E62AD7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89-444B-A01A-8BE43E62AD7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89-444B-A01A-8BE43E62AD7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89-444B-A01A-8BE43E62AD7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89-444B-A01A-8BE43E62AD7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89-444B-A01A-8BE43E62AD74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-0.12080536912751683</c:v>
                </c:pt>
                <c:pt idx="1">
                  <c:v>1.2711864406779627E-2</c:v>
                </c:pt>
                <c:pt idx="2">
                  <c:v>-0.28764044943820222</c:v>
                </c:pt>
                <c:pt idx="3">
                  <c:v>-0.48790322580645162</c:v>
                </c:pt>
                <c:pt idx="4">
                  <c:v>-6.7669172932330879E-2</c:v>
                </c:pt>
                <c:pt idx="5">
                  <c:v>0.12999999999999989</c:v>
                </c:pt>
                <c:pt idx="6">
                  <c:v>-0.11538461538461542</c:v>
                </c:pt>
                <c:pt idx="7">
                  <c:v>-0.36885245901639341</c:v>
                </c:pt>
                <c:pt idx="8">
                  <c:v>-9.7560975609756073E-2</c:v>
                </c:pt>
                <c:pt idx="12">
                  <c:v>-0.16384683882457707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89-444B-A01A-8BE43E62A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06-403B-AF77-5C0C68882B7F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2.6628942486085343</c:v>
                </c:pt>
                <c:pt idx="1">
                  <c:v>2.7041745730550284</c:v>
                </c:pt>
                <c:pt idx="2">
                  <c:v>2.7572009188902631</c:v>
                </c:pt>
                <c:pt idx="3">
                  <c:v>2.4570599613152804</c:v>
                </c:pt>
                <c:pt idx="4">
                  <c:v>2.5519648912826649</c:v>
                </c:pt>
                <c:pt idx="5">
                  <c:v>2.4809854101889499</c:v>
                </c:pt>
                <c:pt idx="6">
                  <c:v>2.2105990783410139</c:v>
                </c:pt>
                <c:pt idx="7">
                  <c:v>2.5556512378902045</c:v>
                </c:pt>
                <c:pt idx="8">
                  <c:v>2.3459411634594116</c:v>
                </c:pt>
                <c:pt idx="9">
                  <c:v>2.5134645847476804</c:v>
                </c:pt>
                <c:pt idx="10">
                  <c:v>2.6623690572119258</c:v>
                </c:pt>
                <c:pt idx="11">
                  <c:v>2.587568157033806</c:v>
                </c:pt>
                <c:pt idx="12">
                  <c:v>2.5505786061867015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06-403B-AF77-5C0C68882B7F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C06-403B-AF77-5C0C68882B7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2.7949012842629863</c:v>
                </c:pt>
                <c:pt idx="1">
                  <c:v>3.1517801374141161</c:v>
                </c:pt>
                <c:pt idx="2">
                  <c:v>2.9589783281733748</c:v>
                </c:pt>
                <c:pt idx="3">
                  <c:v>2.6590819153146024</c:v>
                </c:pt>
                <c:pt idx="4">
                  <c:v>2.5066105769230771</c:v>
                </c:pt>
                <c:pt idx="5">
                  <c:v>2.5517154389505552</c:v>
                </c:pt>
                <c:pt idx="6">
                  <c:v>2.2077073807968648</c:v>
                </c:pt>
                <c:pt idx="7">
                  <c:v>3.1938599517074855</c:v>
                </c:pt>
                <c:pt idx="8">
                  <c:v>2.2301946137212503</c:v>
                </c:pt>
                <c:pt idx="9">
                  <c:v>2.4775360845700347</c:v>
                </c:pt>
                <c:pt idx="10">
                  <c:v>2.7401171303074672</c:v>
                </c:pt>
                <c:pt idx="11">
                  <c:v>2.5476281560826322</c:v>
                </c:pt>
                <c:pt idx="12">
                  <c:v>2.6538649194953647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06-403B-AF77-5C0C68882B7F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06-403B-AF77-5C0C68882B7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06-403B-AF77-5C0C68882B7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2.6840519676143852</c:v>
                </c:pt>
                <c:pt idx="1">
                  <c:v>3.1261325703385787</c:v>
                </c:pt>
                <c:pt idx="2">
                  <c:v>2.6383377012354923</c:v>
                </c:pt>
                <c:pt idx="3">
                  <c:v>2.7806406685236769</c:v>
                </c:pt>
                <c:pt idx="4">
                  <c:v>2.6832733093237295</c:v>
                </c:pt>
                <c:pt idx="5">
                  <c:v>2.8302986161689732</c:v>
                </c:pt>
                <c:pt idx="6">
                  <c:v>2.7481440747869121</c:v>
                </c:pt>
                <c:pt idx="7">
                  <c:v>2.856691765848919</c:v>
                </c:pt>
                <c:pt idx="8">
                  <c:v>2.4850695235924323</c:v>
                </c:pt>
                <c:pt idx="12">
                  <c:v>2.7507485215153538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06-403B-AF77-5C0C6888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C06-403B-AF77-5C0C68882B7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2.6174716182412929</c:v>
                      </c:pt>
                      <c:pt idx="1">
                        <c:v>2.6762455682030231</c:v>
                      </c:pt>
                      <c:pt idx="2">
                        <c:v>2.599636032757052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2.499459848757652</c:v>
                      </c:pt>
                      <c:pt idx="8">
                        <c:v>2.135487528344671</c:v>
                      </c:pt>
                      <c:pt idx="9">
                        <c:v>2.0425170068027212</c:v>
                      </c:pt>
                      <c:pt idx="10">
                        <c:v>2.0164492342597846</c:v>
                      </c:pt>
                      <c:pt idx="11">
                        <c:v>2.2569676700111483</c:v>
                      </c:pt>
                      <c:pt idx="12">
                        <c:v>2.437843193922629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C06-403B-AF77-5C0C68882B7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C06-403B-AF77-5C0C68882B7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C06-403B-AF77-5C0C68882B7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C06-403B-AF77-5C0C68882B7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06-403B-AF77-5C0C68882B7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C06-403B-AF77-5C0C68882B7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C06-403B-AF77-5C0C68882B7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C06-403B-AF77-5C0C68882B7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C06-403B-AF77-5C0C68882B7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C06-403B-AF77-5C0C68882B7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C06-403B-AF77-5C0C68882B7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C06-403B-AF77-5C0C68882B7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C06-403B-AF77-5C0C68882B7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C06-403B-AF77-5C0C68882B7F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-0.11084931664860109</c:v>
                </c:pt>
                <c:pt idx="1">
                  <c:v>-2.5647567075537392E-2</c:v>
                </c:pt>
                <c:pt idx="2">
                  <c:v>-0.32064062693788253</c:v>
                </c:pt>
                <c:pt idx="3">
                  <c:v>0.1215587532090745</c:v>
                </c:pt>
                <c:pt idx="4">
                  <c:v>0.17666273240065244</c:v>
                </c:pt>
                <c:pt idx="5">
                  <c:v>0.27858317721841797</c:v>
                </c:pt>
                <c:pt idx="6">
                  <c:v>0.54043669399004735</c:v>
                </c:pt>
                <c:pt idx="7">
                  <c:v>-0.33716818585856645</c:v>
                </c:pt>
                <c:pt idx="8">
                  <c:v>0.254874909871182</c:v>
                </c:pt>
                <c:pt idx="12">
                  <c:v>7.4108264914832134E-2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C06-403B-AF77-5C0C6888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16-4415-A2B5-BDB62F2CBC9C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2.7950872656755008</c:v>
                </c:pt>
                <c:pt idx="1">
                  <c:v>2.8731359893167148</c:v>
                </c:pt>
                <c:pt idx="2">
                  <c:v>2.9364389233954453</c:v>
                </c:pt>
                <c:pt idx="3">
                  <c:v>2.5746586075665996</c:v>
                </c:pt>
                <c:pt idx="4">
                  <c:v>2.6306366047745358</c:v>
                </c:pt>
                <c:pt idx="5">
                  <c:v>2.5592901317558483</c:v>
                </c:pt>
                <c:pt idx="6">
                  <c:v>0</c:v>
                </c:pt>
                <c:pt idx="7">
                  <c:v>0</c:v>
                </c:pt>
                <c:pt idx="8">
                  <c:v>2.3941569695469176</c:v>
                </c:pt>
                <c:pt idx="9">
                  <c:v>2.651506996770721</c:v>
                </c:pt>
                <c:pt idx="10">
                  <c:v>2.8276945384243595</c:v>
                </c:pt>
                <c:pt idx="11">
                  <c:v>2.7499333511063715</c:v>
                </c:pt>
                <c:pt idx="12">
                  <c:v>2.6597626112759643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16-4415-A2B5-BDB62F2CBC9C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16-4415-A2B5-BDB62F2CBC9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2.9186357556843512</c:v>
                </c:pt>
                <c:pt idx="1">
                  <c:v>3.347750434998757</c:v>
                </c:pt>
                <c:pt idx="2">
                  <c:v>3.1342297174111211</c:v>
                </c:pt>
                <c:pt idx="3">
                  <c:v>2.7839800317676424</c:v>
                </c:pt>
                <c:pt idx="4">
                  <c:v>2.5609430604982206</c:v>
                </c:pt>
                <c:pt idx="5">
                  <c:v>2.6040229885057471</c:v>
                </c:pt>
                <c:pt idx="6">
                  <c:v>2.2533062054933874</c:v>
                </c:pt>
                <c:pt idx="7">
                  <c:v>3.3068565005620081</c:v>
                </c:pt>
                <c:pt idx="8">
                  <c:v>2.2749944333110665</c:v>
                </c:pt>
                <c:pt idx="9">
                  <c:v>2.6273516642547032</c:v>
                </c:pt>
                <c:pt idx="10">
                  <c:v>2.9430714916151808</c:v>
                </c:pt>
                <c:pt idx="11">
                  <c:v>2.6366930917327291</c:v>
                </c:pt>
                <c:pt idx="12">
                  <c:v>2.7683008187607401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16-4415-A2B5-BDB62F2CBC9C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16-4415-A2B5-BDB62F2CBC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16-4415-A2B5-BDB62F2CBC9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2.8401337792642138</c:v>
                </c:pt>
                <c:pt idx="1">
                  <c:v>3.4421083802191292</c:v>
                </c:pt>
                <c:pt idx="2">
                  <c:v>2.7850322007550523</c:v>
                </c:pt>
                <c:pt idx="3">
                  <c:v>2.9443530701754388</c:v>
                </c:pt>
                <c:pt idx="4">
                  <c:v>2.8007017543859649</c:v>
                </c:pt>
                <c:pt idx="5">
                  <c:v>3.045272206303725</c:v>
                </c:pt>
                <c:pt idx="6">
                  <c:v>2.8266793409378961</c:v>
                </c:pt>
                <c:pt idx="7">
                  <c:v>2.9710798620323695</c:v>
                </c:pt>
                <c:pt idx="8">
                  <c:v>2.5774424146147736</c:v>
                </c:pt>
                <c:pt idx="12">
                  <c:v>2.9031032482598609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16-4415-A2B5-BDB62F2CB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F16-4415-A2B5-BDB62F2CBC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3.0477990818255467</c:v>
                      </c:pt>
                      <c:pt idx="1">
                        <c:v>3.1402388225492919</c:v>
                      </c:pt>
                      <c:pt idx="2">
                        <c:v>3.2750179985601151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F16-4415-A2B5-BDB62F2CBC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F16-4415-A2B5-BDB62F2CBC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F16-4415-A2B5-BDB62F2CBC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F16-4415-A2B5-BDB62F2CBC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F16-4415-A2B5-BDB62F2CBC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F16-4415-A2B5-BDB62F2CBC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F16-4415-A2B5-BDB62F2CBC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F16-4415-A2B5-BDB62F2CBC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F16-4415-A2B5-BDB62F2CBC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F16-4415-A2B5-BDB62F2CBC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F16-4415-A2B5-BDB62F2CBC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F16-4415-A2B5-BDB62F2CBC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F16-4415-A2B5-BDB62F2CBC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F16-4415-A2B5-BDB62F2CBC9C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-7.8501976420137343E-2</c:v>
                </c:pt>
                <c:pt idx="1">
                  <c:v>9.4357945220372219E-2</c:v>
                </c:pt>
                <c:pt idx="2">
                  <c:v>-0.3491975166560688</c:v>
                </c:pt>
                <c:pt idx="3">
                  <c:v>0.16037303840779638</c:v>
                </c:pt>
                <c:pt idx="4">
                  <c:v>0.23975869388774429</c:v>
                </c:pt>
                <c:pt idx="5">
                  <c:v>0.44124921779797788</c:v>
                </c:pt>
                <c:pt idx="6">
                  <c:v>0.57337313544450863</c:v>
                </c:pt>
                <c:pt idx="7">
                  <c:v>-0.33577663852963857</c:v>
                </c:pt>
                <c:pt idx="8">
                  <c:v>0.30244798130370709</c:v>
                </c:pt>
                <c:pt idx="12">
                  <c:v>0.12453731842372306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F16-4415-A2B5-BDB62F2CB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94-4693-81FC-A9AFA6DDF68E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1.8437917222963951</c:v>
                </c:pt>
                <c:pt idx="1">
                  <c:v>1.7271557271557272</c:v>
                </c:pt>
                <c:pt idx="2">
                  <c:v>1.712907117008444</c:v>
                </c:pt>
                <c:pt idx="3">
                  <c:v>1.7098150782361308</c:v>
                </c:pt>
                <c:pt idx="4">
                  <c:v>1.8241308793456033</c:v>
                </c:pt>
                <c:pt idx="5">
                  <c:v>1.8506493506493507</c:v>
                </c:pt>
                <c:pt idx="6">
                  <c:v>0</c:v>
                </c:pt>
                <c:pt idx="7">
                  <c:v>0</c:v>
                </c:pt>
                <c:pt idx="8">
                  <c:v>1.941908713692946</c:v>
                </c:pt>
                <c:pt idx="9">
                  <c:v>1.7837837837837838</c:v>
                </c:pt>
                <c:pt idx="10">
                  <c:v>1.834140435835351</c:v>
                </c:pt>
                <c:pt idx="11">
                  <c:v>1.8573141486810552</c:v>
                </c:pt>
                <c:pt idx="12">
                  <c:v>1.8250295780202446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4-4693-81FC-A9AFA6DDF68E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94-4693-81FC-A9AFA6DDF68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2.0355677154582765</c:v>
                </c:pt>
                <c:pt idx="1">
                  <c:v>2.141025641025641</c:v>
                </c:pt>
                <c:pt idx="2">
                  <c:v>1.9730769230769232</c:v>
                </c:pt>
                <c:pt idx="3">
                  <c:v>1.8083462132921175</c:v>
                </c:pt>
                <c:pt idx="4">
                  <c:v>2.0141129032258065</c:v>
                </c:pt>
                <c:pt idx="5">
                  <c:v>2.1756198347107438</c:v>
                </c:pt>
                <c:pt idx="6">
                  <c:v>1.9364599092284418</c:v>
                </c:pt>
                <c:pt idx="7">
                  <c:v>1.8826086956521739</c:v>
                </c:pt>
                <c:pt idx="8">
                  <c:v>1.8926174496644295</c:v>
                </c:pt>
                <c:pt idx="9">
                  <c:v>1.6739974126778785</c:v>
                </c:pt>
                <c:pt idx="10">
                  <c:v>1.7532188841201717</c:v>
                </c:pt>
                <c:pt idx="11">
                  <c:v>2.0639606396063961</c:v>
                </c:pt>
                <c:pt idx="12">
                  <c:v>1.9394168875425974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4-4693-81FC-A9AFA6DDF68E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94-4693-81FC-A9AFA6DDF68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94-4693-81FC-A9AFA6DDF68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1.8365617433414043</c:v>
                </c:pt>
                <c:pt idx="1">
                  <c:v>1.8200734394124847</c:v>
                </c:pt>
                <c:pt idx="2">
                  <c:v>1.8510131108462455</c:v>
                </c:pt>
                <c:pt idx="3">
                  <c:v>1.8757575757575757</c:v>
                </c:pt>
                <c:pt idx="4">
                  <c:v>1.9889349930843707</c:v>
                </c:pt>
                <c:pt idx="5">
                  <c:v>1.6375198728139904</c:v>
                </c:pt>
                <c:pt idx="6">
                  <c:v>2.2328482328482329</c:v>
                </c:pt>
                <c:pt idx="7">
                  <c:v>1.617816091954023</c:v>
                </c:pt>
                <c:pt idx="8">
                  <c:v>1.9131147540983606</c:v>
                </c:pt>
                <c:pt idx="12">
                  <c:v>1.8653295128939829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94-4693-81FC-A9AFA6DDF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94-4693-81FC-A9AFA6DDF68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1.5508701472556894</c:v>
                      </c:pt>
                      <c:pt idx="1">
                        <c:v>1.7258248009101251</c:v>
                      </c:pt>
                      <c:pt idx="2">
                        <c:v>1.4400494437577256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94-4693-81FC-A9AFA6DDF68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94-4693-81FC-A9AFA6DDF68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94-4693-81FC-A9AFA6DDF68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94-4693-81FC-A9AFA6DDF68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94-4693-81FC-A9AFA6DDF68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94-4693-81FC-A9AFA6DDF68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94-4693-81FC-A9AFA6DDF68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94-4693-81FC-A9AFA6DDF68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94-4693-81FC-A9AFA6DDF68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94-4693-81FC-A9AFA6DDF68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94-4693-81FC-A9AFA6DDF68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94-4693-81FC-A9AFA6DDF68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94-4693-81FC-A9AFA6DDF68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94-4693-81FC-A9AFA6DDF68E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-0.19900597211687221</c:v>
                </c:pt>
                <c:pt idx="1">
                  <c:v>-0.3209522016131563</c:v>
                </c:pt>
                <c:pt idx="2">
                  <c:v>-0.12206381223067764</c:v>
                </c:pt>
                <c:pt idx="3">
                  <c:v>6.7411362465458202E-2</c:v>
                </c:pt>
                <c:pt idx="4">
                  <c:v>-2.5177910141435778E-2</c:v>
                </c:pt>
                <c:pt idx="5">
                  <c:v>-0.53809996189675346</c:v>
                </c:pt>
                <c:pt idx="6">
                  <c:v>0.29638832361979106</c:v>
                </c:pt>
                <c:pt idx="7">
                  <c:v>-0.26479260369815094</c:v>
                </c:pt>
                <c:pt idx="8">
                  <c:v>2.0497304433931163E-2</c:v>
                </c:pt>
                <c:pt idx="12">
                  <c:v>-0.12541979330398201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94-4693-81FC-A9AFA6DDF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53-4DF1-8A14-5E2F3026818C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3-4DF1-8A14-5E2F3026818C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53-4DF1-8A14-5E2F3026818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3-4DF1-8A14-5E2F3026818C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53-4DF1-8A14-5E2F3026818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53-4DF1-8A14-5E2F3026818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53-4DF1-8A14-5E2F3026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53-4DF1-8A14-5E2F3026818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F53-4DF1-8A14-5E2F3026818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F53-4DF1-8A14-5E2F3026818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F53-4DF1-8A14-5E2F3026818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F53-4DF1-8A14-5E2F3026818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F53-4DF1-8A14-5E2F3026818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F53-4DF1-8A14-5E2F3026818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F53-4DF1-8A14-5E2F3026818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F53-4DF1-8A14-5E2F3026818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F53-4DF1-8A14-5E2F3026818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F53-4DF1-8A14-5E2F3026818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F53-4DF1-8A14-5E2F3026818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F53-4DF1-8A14-5E2F3026818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F53-4DF1-8A14-5E2F3026818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F53-4DF1-8A14-5E2F3026818C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53-4DF1-8A14-5E2F3026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BA-4952-98BD-010284F8E4FF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0.69830000000000003</c:v>
                </c:pt>
                <c:pt idx="1">
                  <c:v>0.76769999999999994</c:v>
                </c:pt>
                <c:pt idx="2">
                  <c:v>0.75919999999999999</c:v>
                </c:pt>
                <c:pt idx="3">
                  <c:v>0.63869999999999993</c:v>
                </c:pt>
                <c:pt idx="4">
                  <c:v>0.62240000000000006</c:v>
                </c:pt>
                <c:pt idx="5">
                  <c:v>0.52149999999999996</c:v>
                </c:pt>
                <c:pt idx="6">
                  <c:v>0.46679999999999999</c:v>
                </c:pt>
                <c:pt idx="7">
                  <c:v>0.60020000000000007</c:v>
                </c:pt>
                <c:pt idx="8">
                  <c:v>0.53320000000000001</c:v>
                </c:pt>
                <c:pt idx="9">
                  <c:v>0.53239999999999998</c:v>
                </c:pt>
                <c:pt idx="10">
                  <c:v>0.65459999999999996</c:v>
                </c:pt>
                <c:pt idx="11">
                  <c:v>0.56869999999999998</c:v>
                </c:pt>
                <c:pt idx="12">
                  <c:v>0.61259601883208059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BA-4952-98BD-010284F8E4FF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FBA-4952-98BD-010284F8E4F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0.69889999999999997</c:v>
                </c:pt>
                <c:pt idx="1">
                  <c:v>0.77560000000000007</c:v>
                </c:pt>
                <c:pt idx="2">
                  <c:v>0.73299999999999998</c:v>
                </c:pt>
                <c:pt idx="3">
                  <c:v>0.66559999999999997</c:v>
                </c:pt>
                <c:pt idx="4">
                  <c:v>0.5998</c:v>
                </c:pt>
                <c:pt idx="5">
                  <c:v>0.501</c:v>
                </c:pt>
                <c:pt idx="6">
                  <c:v>0.48599999999999999</c:v>
                </c:pt>
                <c:pt idx="7">
                  <c:v>0.44380000000000003</c:v>
                </c:pt>
                <c:pt idx="8">
                  <c:v>0.56189999999999996</c:v>
                </c:pt>
                <c:pt idx="9">
                  <c:v>0.58409999999999995</c:v>
                </c:pt>
                <c:pt idx="10">
                  <c:v>0.74159999999999993</c:v>
                </c:pt>
                <c:pt idx="11">
                  <c:v>0.63840000000000008</c:v>
                </c:pt>
                <c:pt idx="12">
                  <c:v>0.6183064169082243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BA-4952-98BD-010284F8E4FF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A-4952-98BD-010284F8E4F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A-4952-98BD-010284F8E4F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0.68330000000000002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FBA-4952-98BD-010284F8E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FBA-4952-98BD-010284F8E4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0.56399999999999995</c:v>
                      </c:pt>
                      <c:pt idx="1">
                        <c:v>0.63570000000000004</c:v>
                      </c:pt>
                      <c:pt idx="2">
                        <c:v>0.2369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0.76939999999999997</c:v>
                      </c:pt>
                      <c:pt idx="8">
                        <c:v>0.43149999999999999</c:v>
                      </c:pt>
                      <c:pt idx="9">
                        <c:v>0.39939999999999998</c:v>
                      </c:pt>
                      <c:pt idx="10">
                        <c:v>0.40720000000000001</c:v>
                      </c:pt>
                      <c:pt idx="11">
                        <c:v>0.48200000000000004</c:v>
                      </c:pt>
                      <c:pt idx="12">
                        <c:v>0.5147906295498732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FBA-4952-98BD-010284F8E4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FBA-4952-98BD-010284F8E4F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FBA-4952-98BD-010284F8E4F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FBA-4952-98BD-010284F8E4F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FBA-4952-98BD-010284F8E4F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FBA-4952-98BD-010284F8E4F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FBA-4952-98BD-010284F8E4F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FBA-4952-98BD-010284F8E4F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FBA-4952-98BD-010284F8E4F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FBA-4952-98BD-010284F8E4F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FBA-4952-98BD-010284F8E4F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FBA-4952-98BD-010284F8E4F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FBA-4952-98BD-010284F8E4F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FBA-4952-98BD-010284F8E4FF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-2.2320789812562469E-2</c:v>
                </c:pt>
                <c:pt idx="1">
                  <c:v>-0.10288808664259941</c:v>
                </c:pt>
                <c:pt idx="2">
                  <c:v>-7.8308321964529304E-2</c:v>
                </c:pt>
                <c:pt idx="3">
                  <c:v>-0.10862379807692313</c:v>
                </c:pt>
                <c:pt idx="4">
                  <c:v>7.1690563521173756E-2</c:v>
                </c:pt>
                <c:pt idx="5">
                  <c:v>0.15249500998003995</c:v>
                </c:pt>
                <c:pt idx="6">
                  <c:v>-1.4197530864197616E-2</c:v>
                </c:pt>
                <c:pt idx="7">
                  <c:v>0.27016674177557443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FBA-4952-98BD-010284F8E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AB-4805-912A-69B0016F51F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B-4805-912A-69B0016F51F8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AB-4805-912A-69B0016F51F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AB-4805-912A-69B0016F51F8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AB-4805-912A-69B0016F51F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1AB-4805-912A-69B0016F5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1AB-4805-912A-69B0016F51F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1AB-4805-912A-69B0016F51F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1AB-4805-912A-69B0016F51F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1AB-4805-912A-69B0016F51F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1AB-4805-912A-69B0016F51F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1AB-4805-912A-69B0016F51F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1AB-4805-912A-69B0016F51F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1AB-4805-912A-69B0016F51F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1AB-4805-912A-69B0016F51F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1AB-4805-912A-69B0016F51F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1AB-4805-912A-69B0016F51F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1AB-4805-912A-69B0016F51F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1AB-4805-912A-69B0016F51F8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1AB-4805-912A-69B0016F5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22-471A-96E8-593DBF7D88C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0.70709999999999995</c:v>
                </c:pt>
                <c:pt idx="1">
                  <c:v>0.76080000000000003</c:v>
                </c:pt>
                <c:pt idx="2">
                  <c:v>0.72709999999999997</c:v>
                </c:pt>
                <c:pt idx="3">
                  <c:v>0.63600000000000001</c:v>
                </c:pt>
                <c:pt idx="4">
                  <c:v>0.45669999999999999</c:v>
                </c:pt>
                <c:pt idx="5">
                  <c:v>0.45240000000000002</c:v>
                </c:pt>
                <c:pt idx="6">
                  <c:v>0</c:v>
                </c:pt>
                <c:pt idx="7">
                  <c:v>0</c:v>
                </c:pt>
                <c:pt idx="8">
                  <c:v>0.49520000000000003</c:v>
                </c:pt>
                <c:pt idx="9">
                  <c:v>0.55409999999999993</c:v>
                </c:pt>
                <c:pt idx="10">
                  <c:v>0.69180000000000008</c:v>
                </c:pt>
                <c:pt idx="11">
                  <c:v>0.6845</c:v>
                </c:pt>
                <c:pt idx="12">
                  <c:v>0.51380833333333331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2-471A-96E8-593DBF7D88C9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22-471A-96E8-593DBF7D88C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0.65749999999999997</c:v>
                </c:pt>
                <c:pt idx="1">
                  <c:v>0.81700000000000006</c:v>
                </c:pt>
                <c:pt idx="2">
                  <c:v>0.68010000000000004</c:v>
                </c:pt>
                <c:pt idx="3">
                  <c:v>0.53420000000000001</c:v>
                </c:pt>
                <c:pt idx="4">
                  <c:v>0.44140000000000001</c:v>
                </c:pt>
                <c:pt idx="5">
                  <c:v>0.48080000000000001</c:v>
                </c:pt>
                <c:pt idx="6">
                  <c:v>0.56559999999999999</c:v>
                </c:pt>
                <c:pt idx="7">
                  <c:v>0.1913</c:v>
                </c:pt>
                <c:pt idx="8">
                  <c:v>0.5151</c:v>
                </c:pt>
                <c:pt idx="9">
                  <c:v>0.57179999999999997</c:v>
                </c:pt>
                <c:pt idx="10">
                  <c:v>0.74609999999999999</c:v>
                </c:pt>
                <c:pt idx="11">
                  <c:v>0.74150000000000005</c:v>
                </c:pt>
                <c:pt idx="12">
                  <c:v>0.57853333333333334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22-471A-96E8-593DBF7D88C9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22-471A-96E8-593DBF7D88C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0.67030000000000001</c:v>
                </c:pt>
                <c:pt idx="1">
                  <c:v>0.72750000000000004</c:v>
                </c:pt>
                <c:pt idx="2">
                  <c:v>0.68629999999999991</c:v>
                </c:pt>
                <c:pt idx="3">
                  <c:v>0.56530000000000002</c:v>
                </c:pt>
                <c:pt idx="4">
                  <c:v>0.63539999999999996</c:v>
                </c:pt>
                <c:pt idx="5">
                  <c:v>0.4703</c:v>
                </c:pt>
                <c:pt idx="6">
                  <c:v>0.47460000000000002</c:v>
                </c:pt>
                <c:pt idx="7">
                  <c:v>0.24879999999999999</c:v>
                </c:pt>
                <c:pt idx="8">
                  <c:v>0.53290000000000004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22-471A-96E8-593DBF7D8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7B22-471A-96E8-593DBF7D88C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7B22-471A-96E8-593DBF7D88C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B22-471A-96E8-593DBF7D88C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B22-471A-96E8-593DBF7D88C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B22-471A-96E8-593DBF7D88C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B22-471A-96E8-593DBF7D88C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B22-471A-96E8-593DBF7D88C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B22-471A-96E8-593DBF7D88C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B22-471A-96E8-593DBF7D88C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B22-471A-96E8-593DBF7D88C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B22-471A-96E8-593DBF7D88C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B22-471A-96E8-593DBF7D88C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B22-471A-96E8-593DBF7D88C9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1.9467680608365123E-2</c:v>
                </c:pt>
                <c:pt idx="1">
                  <c:v>-0.109547123623011</c:v>
                </c:pt>
                <c:pt idx="2">
                  <c:v>9.1163064255255222E-3</c:v>
                </c:pt>
                <c:pt idx="3">
                  <c:v>5.8217895919131513E-2</c:v>
                </c:pt>
                <c:pt idx="4">
                  <c:v>0.43951064793837769</c:v>
                </c:pt>
                <c:pt idx="5">
                  <c:v>-2.1838602329450896E-2</c:v>
                </c:pt>
                <c:pt idx="6">
                  <c:v>-0.16089108910891081</c:v>
                </c:pt>
                <c:pt idx="7">
                  <c:v>0.30057501306847878</c:v>
                </c:pt>
                <c:pt idx="8">
                  <c:v>3.4556396816152191E-2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B22-471A-96E8-593DBF7D8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F2-423C-B578-87701B671C77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0.69830000000000003</c:v>
                </c:pt>
                <c:pt idx="1">
                  <c:v>0.76769999999999994</c:v>
                </c:pt>
                <c:pt idx="2">
                  <c:v>0.75919999999999999</c:v>
                </c:pt>
                <c:pt idx="3">
                  <c:v>0.63869999999999993</c:v>
                </c:pt>
                <c:pt idx="4">
                  <c:v>0.62240000000000006</c:v>
                </c:pt>
                <c:pt idx="5">
                  <c:v>0.52149999999999996</c:v>
                </c:pt>
                <c:pt idx="6">
                  <c:v>0.46679999999999999</c:v>
                </c:pt>
                <c:pt idx="7">
                  <c:v>0.60020000000000007</c:v>
                </c:pt>
                <c:pt idx="8">
                  <c:v>0.53320000000000001</c:v>
                </c:pt>
                <c:pt idx="9">
                  <c:v>0.53239999999999998</c:v>
                </c:pt>
                <c:pt idx="10">
                  <c:v>0.65459999999999996</c:v>
                </c:pt>
                <c:pt idx="11">
                  <c:v>0.56869999999999998</c:v>
                </c:pt>
                <c:pt idx="12">
                  <c:v>0.61259601883208059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F2-423C-B578-87701B671C77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F2-423C-B578-87701B671C7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0.69889999999999997</c:v>
                </c:pt>
                <c:pt idx="1">
                  <c:v>0.80330000000000001</c:v>
                </c:pt>
                <c:pt idx="2">
                  <c:v>0.73299999999999998</c:v>
                </c:pt>
                <c:pt idx="3">
                  <c:v>0.66559999999999997</c:v>
                </c:pt>
                <c:pt idx="4">
                  <c:v>0.5998</c:v>
                </c:pt>
                <c:pt idx="5">
                  <c:v>0.501</c:v>
                </c:pt>
                <c:pt idx="6">
                  <c:v>0.48599999999999999</c:v>
                </c:pt>
                <c:pt idx="7">
                  <c:v>0.44380000000000003</c:v>
                </c:pt>
                <c:pt idx="8">
                  <c:v>0.56189999999999996</c:v>
                </c:pt>
                <c:pt idx="9">
                  <c:v>0.58409999999999995</c:v>
                </c:pt>
                <c:pt idx="10">
                  <c:v>0.74159999999999993</c:v>
                </c:pt>
                <c:pt idx="11">
                  <c:v>0.63840000000000008</c:v>
                </c:pt>
                <c:pt idx="12">
                  <c:v>0.6183064169082243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F2-423C-B578-87701B671C77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F2-423C-B578-87701B671C7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F2-423C-B578-87701B671C7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0.68330000000000002</c:v>
                </c:pt>
                <c:pt idx="1">
                  <c:v>0.69579999999999997</c:v>
                </c:pt>
                <c:pt idx="2">
                  <c:v>0.67559999999999998</c:v>
                </c:pt>
                <c:pt idx="3">
                  <c:v>0.59329999999999994</c:v>
                </c:pt>
                <c:pt idx="4">
                  <c:v>0.64280000000000004</c:v>
                </c:pt>
                <c:pt idx="5">
                  <c:v>0.57740000000000002</c:v>
                </c:pt>
                <c:pt idx="6">
                  <c:v>0.47909999999999997</c:v>
                </c:pt>
                <c:pt idx="7">
                  <c:v>0.56369999999999998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F2-423C-B578-87701B67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F2-423C-B578-87701B671C7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0.56399999999999995</c:v>
                      </c:pt>
                      <c:pt idx="1">
                        <c:v>0.63570000000000004</c:v>
                      </c:pt>
                      <c:pt idx="2">
                        <c:v>0.2369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0.76939999999999997</c:v>
                      </c:pt>
                      <c:pt idx="8">
                        <c:v>0.43149999999999999</c:v>
                      </c:pt>
                      <c:pt idx="9">
                        <c:v>0.39939999999999998</c:v>
                      </c:pt>
                      <c:pt idx="10">
                        <c:v>0.40720000000000001</c:v>
                      </c:pt>
                      <c:pt idx="11">
                        <c:v>0.48200000000000004</c:v>
                      </c:pt>
                      <c:pt idx="12">
                        <c:v>0.5147906295498732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F2-423C-B578-87701B671C7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F2-423C-B578-87701B671C7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F2-423C-B578-87701B671C7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F2-423C-B578-87701B671C7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F2-423C-B578-87701B671C7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F2-423C-B578-87701B671C7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F2-423C-B578-87701B671C7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F2-423C-B578-87701B671C7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F2-423C-B578-87701B671C7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F2-423C-B578-87701B671C7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F2-423C-B578-87701B671C7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F2-423C-B578-87701B671C7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F2-423C-B578-87701B671C7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F2-423C-B578-87701B671C77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-2.2320789812562469E-2</c:v>
                </c:pt>
                <c:pt idx="1">
                  <c:v>-0.13382298020664762</c:v>
                </c:pt>
                <c:pt idx="2">
                  <c:v>-7.8308321964529304E-2</c:v>
                </c:pt>
                <c:pt idx="3">
                  <c:v>-0.10862379807692313</c:v>
                </c:pt>
                <c:pt idx="4">
                  <c:v>7.1690563521173756E-2</c:v>
                </c:pt>
                <c:pt idx="5">
                  <c:v>0.15249500998003995</c:v>
                </c:pt>
                <c:pt idx="6">
                  <c:v>-1.4197530864197616E-2</c:v>
                </c:pt>
                <c:pt idx="7">
                  <c:v>0.27016674177557443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F2-423C-B578-87701B67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3C-4AE5-B6EF-6900F23928B9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0.69739999999999991</c:v>
                </c:pt>
                <c:pt idx="1">
                  <c:v>0.76840000000000008</c:v>
                </c:pt>
                <c:pt idx="2">
                  <c:v>0.76249999999999996</c:v>
                </c:pt>
                <c:pt idx="3">
                  <c:v>0.63890000000000002</c:v>
                </c:pt>
                <c:pt idx="4">
                  <c:v>0.63979999999999992</c:v>
                </c:pt>
                <c:pt idx="5">
                  <c:v>0.52880000000000005</c:v>
                </c:pt>
                <c:pt idx="6">
                  <c:v>0</c:v>
                </c:pt>
                <c:pt idx="7">
                  <c:v>0</c:v>
                </c:pt>
                <c:pt idx="8">
                  <c:v>0.53720000000000001</c:v>
                </c:pt>
                <c:pt idx="9">
                  <c:v>0.52969999999999995</c:v>
                </c:pt>
                <c:pt idx="10">
                  <c:v>0.65010000000000001</c:v>
                </c:pt>
                <c:pt idx="11">
                  <c:v>0.55459999999999998</c:v>
                </c:pt>
                <c:pt idx="12">
                  <c:v>0.73955445544554455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C-4AE5-B6EF-6900F23928B9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3C-4AE5-B6EF-6900F23928B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0.70389999999999997</c:v>
                </c:pt>
                <c:pt idx="1">
                  <c:v>0.80169999999999997</c:v>
                </c:pt>
                <c:pt idx="2">
                  <c:v>0.73939999999999995</c:v>
                </c:pt>
                <c:pt idx="3">
                  <c:v>0.68159999999999998</c:v>
                </c:pt>
                <c:pt idx="4">
                  <c:v>0.61899999999999999</c:v>
                </c:pt>
                <c:pt idx="5">
                  <c:v>0.50340000000000007</c:v>
                </c:pt>
                <c:pt idx="6">
                  <c:v>0.4763</c:v>
                </c:pt>
                <c:pt idx="7">
                  <c:v>0.47450000000000003</c:v>
                </c:pt>
                <c:pt idx="8">
                  <c:v>0.56759999999999999</c:v>
                </c:pt>
                <c:pt idx="9">
                  <c:v>0.58560000000000001</c:v>
                </c:pt>
                <c:pt idx="10">
                  <c:v>0.74099999999999999</c:v>
                </c:pt>
                <c:pt idx="11">
                  <c:v>0.62590000000000001</c:v>
                </c:pt>
                <c:pt idx="12">
                  <c:v>0.62356102003642988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3C-4AE5-B6EF-6900F23928B9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3C-4AE5-B6EF-6900F23928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3C-4AE5-B6EF-6900F23928B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0.68480000000000008</c:v>
                </c:pt>
                <c:pt idx="1">
                  <c:v>0.69189999999999996</c:v>
                </c:pt>
                <c:pt idx="2">
                  <c:v>0.67420000000000002</c:v>
                </c:pt>
                <c:pt idx="3">
                  <c:v>0.59670000000000001</c:v>
                </c:pt>
                <c:pt idx="4">
                  <c:v>0.64370000000000005</c:v>
                </c:pt>
                <c:pt idx="5">
                  <c:v>0.59040000000000004</c:v>
                </c:pt>
                <c:pt idx="6">
                  <c:v>0.47960000000000003</c:v>
                </c:pt>
                <c:pt idx="7">
                  <c:v>0.60199999999999998</c:v>
                </c:pt>
                <c:pt idx="8">
                  <c:v>0.54079999999999995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3C-4AE5-B6EF-6900F239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3C-4AE5-B6EF-6900F23928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0.58719999999999994</c:v>
                      </c:pt>
                      <c:pt idx="1">
                        <c:v>0.62890000000000001</c:v>
                      </c:pt>
                      <c:pt idx="2">
                        <c:v>0.23670000000000002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3C-4AE5-B6EF-6900F23928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3C-4AE5-B6EF-6900F23928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3C-4AE5-B6EF-6900F23928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3C-4AE5-B6EF-6900F23928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3C-4AE5-B6EF-6900F23928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3C-4AE5-B6EF-6900F23928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3C-4AE5-B6EF-6900F23928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3C-4AE5-B6EF-6900F23928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3C-4AE5-B6EF-6900F23928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3C-4AE5-B6EF-6900F23928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3C-4AE5-B6EF-6900F23928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3C-4AE5-B6EF-6900F23928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3C-4AE5-B6EF-6900F23928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3C-4AE5-B6EF-6900F23928B9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-2.7134536155703826E-2</c:v>
                </c:pt>
                <c:pt idx="1">
                  <c:v>-0.13695896220531367</c:v>
                </c:pt>
                <c:pt idx="2">
                  <c:v>-8.8179605085204171E-2</c:v>
                </c:pt>
                <c:pt idx="3">
                  <c:v>-0.12455985915492951</c:v>
                </c:pt>
                <c:pt idx="4">
                  <c:v>3.9903069466882268E-2</c:v>
                </c:pt>
                <c:pt idx="5">
                  <c:v>0.17282479141835516</c:v>
                </c:pt>
                <c:pt idx="6">
                  <c:v>6.9284064665127154E-3</c:v>
                </c:pt>
                <c:pt idx="7">
                  <c:v>0.26870389884088497</c:v>
                </c:pt>
                <c:pt idx="8">
                  <c:v>-4.7216349541930991E-2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3C-4AE5-B6EF-6900F239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17951</c:v>
                </c:pt>
                <c:pt idx="1">
                  <c:v>1397</c:v>
                </c:pt>
                <c:pt idx="2">
                  <c:v>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4-4F50-8549-6CAB0FC4B7FC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16376</c:v>
                </c:pt>
                <c:pt idx="1">
                  <c:v>1107</c:v>
                </c:pt>
                <c:pt idx="2">
                  <c:v>7782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44-4F50-8549-6CAB0FC4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44-4F50-8549-6CAB0FC4B7FC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44-4F50-8549-6CAB0FC4B7FC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44-4F50-8549-6CAB0FC4B7FC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44-4F50-8549-6CAB0FC4B7FC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4-4F50-8549-6CAB0FC4B7FC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44-4F50-8549-6CAB0FC4B7FC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44-4F50-8549-6CAB0FC4B7FC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44-4F50-8549-6CAB0FC4B7FC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44-4F50-8549-6CAB0FC4B7FC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0.64816940431426873</c:v>
                </c:pt>
                <c:pt idx="1">
                  <c:v>4.3815555115772807E-2</c:v>
                </c:pt>
                <c:pt idx="2">
                  <c:v>0.30801504056995843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344-4F50-8549-6CAB0FC4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344-4F50-8549-6CAB0FC4B7FC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344-4F50-8549-6CAB0FC4B7FC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344-4F50-8549-6CAB0FC4B7FC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344-4F50-8549-6CAB0FC4B7FC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344-4F50-8549-6CAB0FC4B7FC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344-4F50-8549-6CAB0FC4B7FC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44-4F50-8549-6CAB0FC4B7FC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44-4F50-8549-6CAB0FC4B7FC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44-4F50-8549-6CAB0FC4B7FC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44-4F50-8549-6CAB0FC4B7FC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44-4F50-8549-6CAB0FC4B7FC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44-4F50-8549-6CAB0FC4B7FC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-8.7738844632610946E-2</c:v>
                </c:pt>
                <c:pt idx="1">
                  <c:v>-0.20758768790264859</c:v>
                </c:pt>
                <c:pt idx="2">
                  <c:v>0.14357090374724457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344-4F50-8549-6CAB0FC4B7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EF-47F5-905F-40AFC08E80AC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460</c:v>
                </c:pt>
                <c:pt idx="1">
                  <c:v>440</c:v>
                </c:pt>
                <c:pt idx="2">
                  <c:v>450</c:v>
                </c:pt>
                <c:pt idx="3">
                  <c:v>358</c:v>
                </c:pt>
                <c:pt idx="4">
                  <c:v>188</c:v>
                </c:pt>
                <c:pt idx="5">
                  <c:v>128</c:v>
                </c:pt>
                <c:pt idx="6">
                  <c:v>108</c:v>
                </c:pt>
                <c:pt idx="7">
                  <c:v>235</c:v>
                </c:pt>
                <c:pt idx="8">
                  <c:v>222</c:v>
                </c:pt>
                <c:pt idx="9">
                  <c:v>304</c:v>
                </c:pt>
                <c:pt idx="10">
                  <c:v>499</c:v>
                </c:pt>
                <c:pt idx="11">
                  <c:v>422</c:v>
                </c:pt>
                <c:pt idx="12">
                  <c:v>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F-47F5-905F-40AFC08E80AC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EF-47F5-905F-40AFC08E80A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643</c:v>
                </c:pt>
                <c:pt idx="1">
                  <c:v>537</c:v>
                </c:pt>
                <c:pt idx="2">
                  <c:v>565</c:v>
                </c:pt>
                <c:pt idx="3">
                  <c:v>348</c:v>
                </c:pt>
                <c:pt idx="4">
                  <c:v>242</c:v>
                </c:pt>
                <c:pt idx="5">
                  <c:v>154</c:v>
                </c:pt>
                <c:pt idx="6">
                  <c:v>124</c:v>
                </c:pt>
                <c:pt idx="7">
                  <c:v>173</c:v>
                </c:pt>
                <c:pt idx="8">
                  <c:v>224</c:v>
                </c:pt>
                <c:pt idx="9">
                  <c:v>305</c:v>
                </c:pt>
                <c:pt idx="10">
                  <c:v>459</c:v>
                </c:pt>
                <c:pt idx="11">
                  <c:v>460</c:v>
                </c:pt>
                <c:pt idx="12">
                  <c:v>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EF-47F5-905F-40AFC08E80AC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EF-47F5-905F-40AFC08E80A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EF-47F5-905F-40AFC08E80A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526</c:v>
                </c:pt>
                <c:pt idx="1">
                  <c:v>505</c:v>
                </c:pt>
                <c:pt idx="2">
                  <c:v>519</c:v>
                </c:pt>
                <c:pt idx="3">
                  <c:v>295</c:v>
                </c:pt>
                <c:pt idx="4">
                  <c:v>211</c:v>
                </c:pt>
                <c:pt idx="5">
                  <c:v>117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12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EEF-47F5-905F-40AFC08E8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EEF-47F5-905F-40AFC08E80A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427</c:v>
                      </c:pt>
                      <c:pt idx="1">
                        <c:v>458</c:v>
                      </c:pt>
                      <c:pt idx="2">
                        <c:v>186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86</c:v>
                      </c:pt>
                      <c:pt idx="8">
                        <c:v>42</c:v>
                      </c:pt>
                      <c:pt idx="9">
                        <c:v>40</c:v>
                      </c:pt>
                      <c:pt idx="10">
                        <c:v>103</c:v>
                      </c:pt>
                      <c:pt idx="11">
                        <c:v>87</c:v>
                      </c:pt>
                      <c:pt idx="12">
                        <c:v>1481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EEF-47F5-905F-40AFC08E80A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3EEF-47F5-905F-40AFC08E80AC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</c:v>
                      </c:pt>
                      <c:pt idx="1">
                        <c:v>390</c:v>
                      </c:pt>
                      <c:pt idx="2">
                        <c:v>431</c:v>
                      </c:pt>
                      <c:pt idx="3">
                        <c:v>352</c:v>
                      </c:pt>
                      <c:pt idx="4">
                        <c:v>190</c:v>
                      </c:pt>
                      <c:pt idx="5">
                        <c:v>171</c:v>
                      </c:pt>
                      <c:pt idx="6">
                        <c:v>136</c:v>
                      </c:pt>
                      <c:pt idx="7">
                        <c:v>193</c:v>
                      </c:pt>
                      <c:pt idx="8">
                        <c:v>224</c:v>
                      </c:pt>
                      <c:pt idx="9">
                        <c:v>318</c:v>
                      </c:pt>
                      <c:pt idx="10">
                        <c:v>407</c:v>
                      </c:pt>
                      <c:pt idx="11">
                        <c:v>361</c:v>
                      </c:pt>
                      <c:pt idx="12">
                        <c:v>3482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3EEF-47F5-905F-40AFC08E80A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EEF-47F5-905F-40AFC08E80A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EEF-47F5-905F-40AFC08E80A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EEF-47F5-905F-40AFC08E80A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EEF-47F5-905F-40AFC08E80A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EEF-47F5-905F-40AFC08E80A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EEF-47F5-905F-40AFC08E80A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EEF-47F5-905F-40AFC08E80A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EEF-47F5-905F-40AFC08E80A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EEF-47F5-905F-40AFC08E80A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EEF-47F5-905F-40AFC08E80A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EEF-47F5-905F-40AFC08E80A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EEF-47F5-905F-40AFC08E80A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EEF-47F5-905F-40AFC08E80AC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-0.18195956454121309</c:v>
                </c:pt>
                <c:pt idx="1">
                  <c:v>-5.9590316573556845E-2</c:v>
                </c:pt>
                <c:pt idx="2">
                  <c:v>-8.1415929203539794E-2</c:v>
                </c:pt>
                <c:pt idx="3">
                  <c:v>-0.1522988505747126</c:v>
                </c:pt>
                <c:pt idx="4">
                  <c:v>-0.12809917355371903</c:v>
                </c:pt>
                <c:pt idx="5">
                  <c:v>-0.24025974025974028</c:v>
                </c:pt>
                <c:pt idx="6">
                  <c:v>0</c:v>
                </c:pt>
                <c:pt idx="7">
                  <c:v>-0.2832369942196532</c:v>
                </c:pt>
                <c:pt idx="8">
                  <c:v>-0.4464285714285714</c:v>
                </c:pt>
                <c:pt idx="12">
                  <c:v>-0.11262458471760795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EEF-47F5-905F-40AFC08E8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21-42E0-9A0F-62E7774E7C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21-42E0-9A0F-62E7774E7C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821-42E0-9A0F-62E7774E7C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821-42E0-9A0F-62E7774E7C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821-42E0-9A0F-62E7774E7CC1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21-42E0-9A0F-62E7774E7CC1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21-42E0-9A0F-62E7774E7CC1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21-42E0-9A0F-62E7774E7CC1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21-42E0-9A0F-62E7774E7CC1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21-42E0-9A0F-62E7774E7CC1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21-42E0-9A0F-62E7774E7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16376</c:v>
                </c:pt>
                <c:pt idx="1">
                  <c:v>1107</c:v>
                </c:pt>
                <c:pt idx="2">
                  <c:v>7782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21-42E0-9A0F-62E7774E7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DC-48A7-9D29-8C178C105F7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DC-48A7-9D29-8C178C105F7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DC-48A7-9D29-8C178C105F7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DC-48A7-9D29-8C178C105F7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DC-48A7-9D29-8C178C105F7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DC-48A7-9D29-8C178C105F7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DC-48A7-9D29-8C178C105F7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DC-48A7-9D29-8C178C105F7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DC-48A7-9D29-8C178C105F7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DC-48A7-9D29-8C178C105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ADC-48A7-9D29-8C178C105F7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DC-48A7-9D29-8C178C105F7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DC-48A7-9D29-8C178C105F7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DC-48A7-9D29-8C178C105F7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DC-48A7-9D29-8C178C105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ADC-48A7-9D29-8C178C105F7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ADC-48A7-9D29-8C178C105F7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DC-48A7-9D29-8C178C105F7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DC-48A7-9D29-8C178C105F7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DC-48A7-9D29-8C178C105F7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ADC-48A7-9D29-8C178C105F7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ADC-48A7-9D29-8C178C105F7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ADC-48A7-9D29-8C178C105F7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ADC-48A7-9D29-8C178C105F7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ADC-48A7-9D29-8C178C105F7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ADC-48A7-9D29-8C178C105F7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ADC-48A7-9D29-8C178C105F7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ADC-48A7-9D29-8C178C105F7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ADC-48A7-9D29-8C178C105F7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ADC-48A7-9D29-8C178C105F7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ADC-48A7-9D29-8C178C105F7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ADC-48A7-9D29-8C178C105F7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ADC-48A7-9D29-8C178C105F7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ADC-48A7-9D29-8C178C105F7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ADC-48A7-9D29-8C178C105F7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ADC-48A7-9D29-8C178C105F7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ADC-48A7-9D29-8C178C105F7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ADC-48A7-9D29-8C178C105F7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ADC-48A7-9D29-8C178C105F7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ADC-48A7-9D29-8C178C105F7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ADC-48A7-9D29-8C178C105F7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ADC-48A7-9D29-8C178C105F7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ADC-48A7-9D29-8C178C105F7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ADC-48A7-9D29-8C178C105F7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ADC-48A7-9D29-8C178C105F7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ADC-48A7-9D29-8C178C105F7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ADC-48A7-9D29-8C178C105F7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ADC-48A7-9D29-8C178C105F7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ADC-48A7-9D29-8C178C105F7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ADC-48A7-9D29-8C178C105F7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ADC-48A7-9D29-8C178C105F7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ADC-48A7-9D29-8C178C105F7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ADC-48A7-9D29-8C178C105F7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ADC-48A7-9D29-8C178C105F7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ADC-48A7-9D29-8C178C105F7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ADC-48A7-9D29-8C178C105F7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ADC-48A7-9D29-8C178C105F7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ADC-48A7-9D29-8C178C105F7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ADC-48A7-9D29-8C178C105F7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ADC-48A7-9D29-8C178C105F7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ADC-48A7-9D29-8C178C105F7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ADC-48A7-9D29-8C178C105F7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ADC-48A7-9D29-8C178C105F7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ADC-48A7-9D29-8C178C105F7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ADC-48A7-9D29-8C178C105F7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ADC-48A7-9D29-8C178C105F7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ADC-48A7-9D29-8C178C105F7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ADC-48A7-9D29-8C178C105F7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ADC-48A7-9D29-8C178C105F7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ADC-48A7-9D29-8C178C105F7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ADC-48A7-9D29-8C178C105F7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ADC-48A7-9D29-8C178C105F7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ADC-48A7-9D29-8C178C105F7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ADC-48A7-9D29-8C178C105F7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ADC-48A7-9D29-8C178C105F7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ADC-48A7-9D29-8C178C105F7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ADC-48A7-9D29-8C178C105F7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ADC-48A7-9D29-8C178C105F7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ADC-48A7-9D29-8C178C105F7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ADC-48A7-9D29-8C178C105F7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ADC-48A7-9D29-8C178C105F7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ADC-48A7-9D29-8C178C105F7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ADC-48A7-9D29-8C178C105F7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ADC-48A7-9D29-8C178C105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94F-4A8C-8A28-A74376EC7306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F-4A8C-8A28-A74376EC7306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4F-4A8C-8A28-A74376EC7306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4F-4A8C-8A28-A74376EC7306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4315</c:v>
                </c:pt>
                <c:pt idx="1">
                  <c:v>20950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4F-4A8C-8A28-A74376EC7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29860</c:v>
                </c:pt>
                <c:pt idx="1">
                  <c:v>3131</c:v>
                </c:pt>
                <c:pt idx="2">
                  <c:v>20171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4D75-BF58-968D1CCB0CF5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26153</c:v>
                </c:pt>
                <c:pt idx="1">
                  <c:v>3940</c:v>
                </c:pt>
                <c:pt idx="2">
                  <c:v>22213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9-4D75-BF58-968D1CCB0CF5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25265</c:v>
                </c:pt>
                <c:pt idx="1">
                  <c:v>4315</c:v>
                </c:pt>
                <c:pt idx="2">
                  <c:v>20950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C9-4D75-BF58-968D1CCB0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-3.3954039689519377E-2</c:v>
                </c:pt>
                <c:pt idx="1">
                  <c:v>9.5177664974619214E-2</c:v>
                </c:pt>
                <c:pt idx="2">
                  <c:v>-5.6858596317471699E-2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C9-4D75-BF58-968D1CCB0CF5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0.17078962992281813</c:v>
                </c:pt>
                <c:pt idx="2">
                  <c:v>0.8292103700771819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C9-4D75-BF58-968D1CCB0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DD-43FB-A789-1838DBE44A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DD-43FB-A789-1838DBE44A74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DD-43FB-A789-1838DBE44A74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DD-43FB-A789-1838DBE44A7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1177</c:v>
                </c:pt>
                <c:pt idx="1">
                  <c:v>15199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DD-43FB-A789-1838DBE44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20325</c:v>
                </c:pt>
                <c:pt idx="1">
                  <c:v>924</c:v>
                </c:pt>
                <c:pt idx="2">
                  <c:v>15491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3-4623-988E-870124327DD0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17951</c:v>
                </c:pt>
                <c:pt idx="1">
                  <c:v>1099</c:v>
                </c:pt>
                <c:pt idx="2">
                  <c:v>16852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3-4623-988E-870124327DD0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16376</c:v>
                </c:pt>
                <c:pt idx="1">
                  <c:v>1177</c:v>
                </c:pt>
                <c:pt idx="2">
                  <c:v>15199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43-4623-988E-870124327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-8.7738844632610946E-2</c:v>
                </c:pt>
                <c:pt idx="1">
                  <c:v>7.0973612374886308E-2</c:v>
                </c:pt>
                <c:pt idx="2">
                  <c:v>-9.8089247567054394E-2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43-4623-988E-870124327DD0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7.1873473375671709E-2</c:v>
                </c:pt>
                <c:pt idx="2">
                  <c:v>0.92812652662432826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43-4623-988E-870124327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9B-4F4F-A00D-6C315D748644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9B-4F4F-A00D-6C315D748644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9B-4F4F-A00D-6C315D748644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B-4F4F-A00D-6C315D74864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3138</c:v>
                </c:pt>
                <c:pt idx="1">
                  <c:v>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9B-4F4F-A00D-6C315D748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 Cristóbal de La Laguna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9535</c:v>
                </c:pt>
                <c:pt idx="1">
                  <c:v>2207</c:v>
                </c:pt>
                <c:pt idx="2">
                  <c:v>4680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C-47AB-9A93-C745FF238B98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8202</c:v>
                </c:pt>
                <c:pt idx="1">
                  <c:v>2841</c:v>
                </c:pt>
                <c:pt idx="2">
                  <c:v>5361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C-47AB-9A93-C745FF238B98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8889</c:v>
                </c:pt>
                <c:pt idx="1">
                  <c:v>3138</c:v>
                </c:pt>
                <c:pt idx="2">
                  <c:v>5751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C-47AB-9A93-C745FF238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8.376005852231172E-2</c:v>
                </c:pt>
                <c:pt idx="1">
                  <c:v>0.10454065469904972</c:v>
                </c:pt>
                <c:pt idx="2">
                  <c:v>7.2747621712367039E-2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AC-47AB-9A93-C745FF238B98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0.35302058724265944</c:v>
                </c:pt>
                <c:pt idx="2">
                  <c:v>0.6469794127573405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C-47AB-9A93-C745FF238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D1-4D8F-8BBA-560F2938E1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D1-4D8F-8BBA-560F2938E1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D1-4D8F-8BBA-560F2938E1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8D1-4D8F-8BBA-560F2938E15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8D1-4D8F-8BBA-560F2938E1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D1-4D8F-8BBA-560F2938E1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D1-4D8F-8BBA-560F2938E1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D1-4D8F-8BBA-560F2938E1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D1-4D8F-8BBA-560F2938E1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D1-4D8F-8BBA-560F2938E159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1-4D8F-8BBA-560F2938E159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1-4D8F-8BBA-560F2938E159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1-4D8F-8BBA-560F2938E159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D1-4D8F-8BBA-560F2938E159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D1-4D8F-8BBA-560F2938E159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D1-4D8F-8BBA-560F2938E159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D1-4D8F-8BBA-560F2938E159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D1-4D8F-8BBA-560F2938E159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D1-4D8F-8BBA-560F2938E159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08D1-4D8F-8BBA-560F2938E15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8D1-4D8F-8BBA-560F2938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0-453E-98E4-44BAAECE9E2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20-453E-98E4-44BAAECE9E2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20-453E-98E4-44BAAECE9E2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20-453E-98E4-44BAAECE9E2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20-453E-98E4-44BAAECE9E2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20-453E-98E4-44BAAECE9E2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0-453E-98E4-44BAAECE9E2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20-453E-98E4-44BAAECE9E2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20-453E-98E4-44BAAECE9E2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20-453E-98E4-44BAAECE9E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FF20-453E-98E4-44BAAECE9E2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20-453E-98E4-44BAAECE9E2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20-453E-98E4-44BAAECE9E2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20-453E-98E4-44BAAECE9E2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20-453E-98E4-44BAAECE9E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F20-453E-98E4-44BAAECE9E2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FF20-453E-98E4-44BAAECE9E2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20-453E-98E4-44BAAECE9E2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20-453E-98E4-44BAAECE9E2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20-453E-98E4-44BAAECE9E2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20-453E-98E4-44BAAECE9E2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20-453E-98E4-44BAAECE9E2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20-453E-98E4-44BAAECE9E2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20-453E-98E4-44BAAECE9E2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20-453E-98E4-44BAAECE9E2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F20-453E-98E4-44BAAECE9E2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F20-453E-98E4-44BAAECE9E2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F20-453E-98E4-44BAAECE9E2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F20-453E-98E4-44BAAECE9E2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F20-453E-98E4-44BAAECE9E2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F20-453E-98E4-44BAAECE9E2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F20-453E-98E4-44BAAECE9E2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F20-453E-98E4-44BAAECE9E2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FF20-453E-98E4-44BAAECE9E2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FF20-453E-98E4-44BAAECE9E2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FF20-453E-98E4-44BAAECE9E2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FF20-453E-98E4-44BAAECE9E2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FF20-453E-98E4-44BAAECE9E2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FF20-453E-98E4-44BAAECE9E2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FF20-453E-98E4-44BAAECE9E2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FF20-453E-98E4-44BAAECE9E2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FF20-453E-98E4-44BAAECE9E2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FF20-453E-98E4-44BAAECE9E2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FF20-453E-98E4-44BAAECE9E2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FF20-453E-98E4-44BAAECE9E2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FF20-453E-98E4-44BAAECE9E2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FF20-453E-98E4-44BAAECE9E2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FF20-453E-98E4-44BAAECE9E2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FF20-453E-98E4-44BAAECE9E2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FF20-453E-98E4-44BAAECE9E2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F20-453E-98E4-44BAAECE9E2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F20-453E-98E4-44BAAECE9E2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F20-453E-98E4-44BAAECE9E2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F20-453E-98E4-44BAAECE9E2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F20-453E-98E4-44BAAECE9E2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F20-453E-98E4-44BAAECE9E2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F20-453E-98E4-44BAAECE9E2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F20-453E-98E4-44BAAECE9E2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F20-453E-98E4-44BAAECE9E2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F20-453E-98E4-44BAAECE9E2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F20-453E-98E4-44BAAECE9E2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F20-453E-98E4-44BAAECE9E2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F20-453E-98E4-44BAAECE9E2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F20-453E-98E4-44BAAECE9E2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F20-453E-98E4-44BAAECE9E2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F20-453E-98E4-44BAAECE9E2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FF20-453E-98E4-44BAAECE9E2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F20-453E-98E4-44BAAECE9E2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F20-453E-98E4-44BAAECE9E2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F20-453E-98E4-44BAAECE9E2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F20-453E-98E4-44BAAECE9E2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F20-453E-98E4-44BAAECE9E2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F20-453E-98E4-44BAAECE9E2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F20-453E-98E4-44BAAECE9E2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F20-453E-98E4-44BAAECE9E2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F20-453E-98E4-44BAAECE9E2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F20-453E-98E4-44BAAECE9E2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F20-453E-98E4-44BAAECE9E2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F20-453E-98E4-44BAAECE9E2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F20-453E-98E4-44BAAECE9E2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F20-453E-98E4-44BAAECE9E2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F20-453E-98E4-44BAAECE9E2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F20-453E-98E4-44BAAECE9E2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F20-453E-98E4-44BAAECE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7B-47A8-A957-F1829A1781B7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488</c:v>
                </c:pt>
                <c:pt idx="1">
                  <c:v>402</c:v>
                </c:pt>
                <c:pt idx="2">
                  <c:v>468</c:v>
                </c:pt>
                <c:pt idx="3">
                  <c:v>300</c:v>
                </c:pt>
                <c:pt idx="4">
                  <c:v>309</c:v>
                </c:pt>
                <c:pt idx="5">
                  <c:v>150</c:v>
                </c:pt>
                <c:pt idx="6">
                  <c:v>186</c:v>
                </c:pt>
                <c:pt idx="7">
                  <c:v>328</c:v>
                </c:pt>
                <c:pt idx="8">
                  <c:v>208</c:v>
                </c:pt>
                <c:pt idx="9">
                  <c:v>290</c:v>
                </c:pt>
                <c:pt idx="10">
                  <c:v>452</c:v>
                </c:pt>
                <c:pt idx="11">
                  <c:v>304</c:v>
                </c:pt>
                <c:pt idx="12">
                  <c:v>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B-47A8-A957-F1829A1781B7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7B-47A8-A957-F1829A1781B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385</c:v>
                </c:pt>
                <c:pt idx="1">
                  <c:v>456</c:v>
                </c:pt>
                <c:pt idx="2">
                  <c:v>490</c:v>
                </c:pt>
                <c:pt idx="3">
                  <c:v>339</c:v>
                </c:pt>
                <c:pt idx="4">
                  <c:v>294</c:v>
                </c:pt>
                <c:pt idx="5">
                  <c:v>118</c:v>
                </c:pt>
                <c:pt idx="6">
                  <c:v>184</c:v>
                </c:pt>
                <c:pt idx="7">
                  <c:v>334</c:v>
                </c:pt>
                <c:pt idx="8">
                  <c:v>152</c:v>
                </c:pt>
                <c:pt idx="9">
                  <c:v>286</c:v>
                </c:pt>
                <c:pt idx="10">
                  <c:v>367</c:v>
                </c:pt>
                <c:pt idx="11">
                  <c:v>280</c:v>
                </c:pt>
                <c:pt idx="12">
                  <c:v>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7B-47A8-A957-F1829A1781B7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7B-47A8-A957-F1829A1781B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7B-47A8-A957-F1829A1781B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398</c:v>
                </c:pt>
                <c:pt idx="1">
                  <c:v>412</c:v>
                </c:pt>
                <c:pt idx="2">
                  <c:v>507</c:v>
                </c:pt>
                <c:pt idx="3">
                  <c:v>287</c:v>
                </c:pt>
                <c:pt idx="4">
                  <c:v>288</c:v>
                </c:pt>
                <c:pt idx="5">
                  <c:v>138</c:v>
                </c:pt>
                <c:pt idx="6">
                  <c:v>143</c:v>
                </c:pt>
                <c:pt idx="7">
                  <c:v>350</c:v>
                </c:pt>
                <c:pt idx="8">
                  <c:v>204</c:v>
                </c:pt>
                <c:pt idx="12">
                  <c:v>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7B-47A8-A957-F1829A178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7B-47A8-A957-F1829A1781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405</c:v>
                      </c:pt>
                      <c:pt idx="1">
                        <c:v>500</c:v>
                      </c:pt>
                      <c:pt idx="2">
                        <c:v>256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</c:v>
                      </c:pt>
                      <c:pt idx="8">
                        <c:v>48</c:v>
                      </c:pt>
                      <c:pt idx="9">
                        <c:v>154</c:v>
                      </c:pt>
                      <c:pt idx="10">
                        <c:v>49</c:v>
                      </c:pt>
                      <c:pt idx="11">
                        <c:v>202</c:v>
                      </c:pt>
                      <c:pt idx="12">
                        <c:v>1974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7B-47A8-A957-F1829A1781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7B-47A8-A957-F1829A1781B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7B-47A8-A957-F1829A1781B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7B-47A8-A957-F1829A1781B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7B-47A8-A957-F1829A1781B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7B-47A8-A957-F1829A1781B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7B-47A8-A957-F1829A1781B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7B-47A8-A957-F1829A1781B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7B-47A8-A957-F1829A1781B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7B-47A8-A957-F1829A1781B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7B-47A8-A957-F1829A1781B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7B-47A8-A957-F1829A1781B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7B-47A8-A957-F1829A1781B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7B-47A8-A957-F1829A1781B7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3.3766233766233666E-2</c:v>
                </c:pt>
                <c:pt idx="1">
                  <c:v>-9.6491228070175405E-2</c:v>
                </c:pt>
                <c:pt idx="2">
                  <c:v>3.469387755102038E-2</c:v>
                </c:pt>
                <c:pt idx="3">
                  <c:v>-0.15339233038348088</c:v>
                </c:pt>
                <c:pt idx="4">
                  <c:v>-2.0408163265306145E-2</c:v>
                </c:pt>
                <c:pt idx="5">
                  <c:v>0.16949152542372881</c:v>
                </c:pt>
                <c:pt idx="6">
                  <c:v>-0.22282608695652173</c:v>
                </c:pt>
                <c:pt idx="7">
                  <c:v>4.7904191616766401E-2</c:v>
                </c:pt>
                <c:pt idx="8">
                  <c:v>0.34210526315789469</c:v>
                </c:pt>
                <c:pt idx="12">
                  <c:v>-9.0843023255814392E-3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7B-47A8-A957-F1829A178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148781</c:v>
                </c:pt>
                <c:pt idx="1">
                  <c:v>94395</c:v>
                </c:pt>
                <c:pt idx="2">
                  <c:v>16405</c:v>
                </c:pt>
                <c:pt idx="3">
                  <c:v>277292</c:v>
                </c:pt>
                <c:pt idx="4">
                  <c:v>43389</c:v>
                </c:pt>
                <c:pt idx="5">
                  <c:v>108324</c:v>
                </c:pt>
                <c:pt idx="6">
                  <c:v>29860</c:v>
                </c:pt>
                <c:pt idx="7">
                  <c:v>26474</c:v>
                </c:pt>
                <c:pt idx="8">
                  <c:v>39183</c:v>
                </c:pt>
                <c:pt idx="9">
                  <c:v>46703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F-4695-B368-DC2CCC9E9A44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132009</c:v>
                </c:pt>
                <c:pt idx="1">
                  <c:v>91109</c:v>
                </c:pt>
                <c:pt idx="2">
                  <c:v>8742</c:v>
                </c:pt>
                <c:pt idx="3">
                  <c:v>305825</c:v>
                </c:pt>
                <c:pt idx="4">
                  <c:v>40492</c:v>
                </c:pt>
                <c:pt idx="5">
                  <c:v>115851</c:v>
                </c:pt>
                <c:pt idx="6">
                  <c:v>26153</c:v>
                </c:pt>
                <c:pt idx="7">
                  <c:v>22996</c:v>
                </c:pt>
                <c:pt idx="8">
                  <c:v>48762</c:v>
                </c:pt>
                <c:pt idx="9">
                  <c:v>42965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F-4695-B368-DC2CCC9E9A44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DF-4695-B368-DC2CCC9E9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-8.9198463741108514E-2</c:v>
                </c:pt>
                <c:pt idx="1">
                  <c:v>2.3433469799909901E-2</c:v>
                </c:pt>
                <c:pt idx="2">
                  <c:v>-0.19011667810569666</c:v>
                </c:pt>
                <c:pt idx="3">
                  <c:v>5.0669500531349554E-2</c:v>
                </c:pt>
                <c:pt idx="4">
                  <c:v>7.3076163192729471E-2</c:v>
                </c:pt>
                <c:pt idx="5">
                  <c:v>0.14151798430742946</c:v>
                </c:pt>
                <c:pt idx="6">
                  <c:v>-3.3954039689519377E-2</c:v>
                </c:pt>
                <c:pt idx="7">
                  <c:v>0.15407027309097243</c:v>
                </c:pt>
                <c:pt idx="8">
                  <c:v>-0.3094622862064722</c:v>
                </c:pt>
                <c:pt idx="9">
                  <c:v>-1.9969742813918279E-2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DF-4695-B368-DC2CCC9E9A44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0.14226198857256445</c:v>
                </c:pt>
                <c:pt idx="1">
                  <c:v>0.11032716920721426</c:v>
                </c:pt>
                <c:pt idx="2">
                  <c:v>8.377121938002198E-3</c:v>
                </c:pt>
                <c:pt idx="3">
                  <c:v>0.38018999975152606</c:v>
                </c:pt>
                <c:pt idx="4">
                  <c:v>5.1411627871205297E-2</c:v>
                </c:pt>
                <c:pt idx="5">
                  <c:v>0.15647469884364953</c:v>
                </c:pt>
                <c:pt idx="6">
                  <c:v>2.9893783299947109E-2</c:v>
                </c:pt>
                <c:pt idx="7">
                  <c:v>3.1401191965062199E-2</c:v>
                </c:pt>
                <c:pt idx="8">
                  <c:v>3.9841023996668085E-2</c:v>
                </c:pt>
                <c:pt idx="9">
                  <c:v>4.9821394554160812E-2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DF-4695-B368-DC2CCC9E9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31-4C9F-BF12-33858A557A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31-4C9F-BF12-33858A557A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31-4C9F-BF12-33858A557A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C31-4C9F-BF12-33858A557A8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C31-4C9F-BF12-33858A557A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C31-4C9F-BF12-33858A557A8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C31-4C9F-BF12-33858A557A8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C31-4C9F-BF12-33858A557A8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C31-4C9F-BF12-33858A557A8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C31-4C9F-BF12-33858A557A88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31-4C9F-BF12-33858A557A88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1-4C9F-BF12-33858A557A88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1-4C9F-BF12-33858A557A88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31-4C9F-BF12-33858A557A88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31-4C9F-BF12-33858A557A88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31-4C9F-BF12-33858A557A88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31-4C9F-BF12-33858A557A88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31-4C9F-BF12-33858A557A88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31-4C9F-BF12-33858A557A88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C31-4C9F-BF12-33858A557A8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C31-4C9F-BF12-33858A557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55-4BDE-951C-46D63C20B20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5-4BDE-951C-46D63C20B20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55-4BDE-951C-46D63C20B20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5-4BDE-951C-46D63C20B20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55-4BDE-951C-46D63C20B20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5-4BDE-951C-46D63C20B20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55-4BDE-951C-46D63C20B20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55-4BDE-951C-46D63C20B20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55-4BDE-951C-46D63C20B20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55-4BDE-951C-46D63C20B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255-4BDE-951C-46D63C20B20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55-4BDE-951C-46D63C20B20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55-4BDE-951C-46D63C20B20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55-4BDE-951C-46D63C20B20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55-4BDE-951C-46D63C20B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0255-4BDE-951C-46D63C20B20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0255-4BDE-951C-46D63C20B20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55-4BDE-951C-46D63C20B20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55-4BDE-951C-46D63C20B20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55-4BDE-951C-46D63C20B20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55-4BDE-951C-46D63C20B20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55-4BDE-951C-46D63C20B20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55-4BDE-951C-46D63C20B20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55-4BDE-951C-46D63C20B20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55-4BDE-951C-46D63C20B20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55-4BDE-951C-46D63C20B20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55-4BDE-951C-46D63C20B20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255-4BDE-951C-46D63C20B20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255-4BDE-951C-46D63C20B20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255-4BDE-951C-46D63C20B20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255-4BDE-951C-46D63C20B20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255-4BDE-951C-46D63C20B20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255-4BDE-951C-46D63C20B20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0255-4BDE-951C-46D63C20B20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255-4BDE-951C-46D63C20B20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255-4BDE-951C-46D63C20B20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0255-4BDE-951C-46D63C20B20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0255-4BDE-951C-46D63C20B20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255-4BDE-951C-46D63C20B20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0255-4BDE-951C-46D63C20B20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0255-4BDE-951C-46D63C20B20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0255-4BDE-951C-46D63C20B20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0255-4BDE-951C-46D63C20B20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0255-4BDE-951C-46D63C20B20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0255-4BDE-951C-46D63C20B20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0255-4BDE-951C-46D63C20B20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0255-4BDE-951C-46D63C20B20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0255-4BDE-951C-46D63C20B20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0255-4BDE-951C-46D63C20B20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0255-4BDE-951C-46D63C20B20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255-4BDE-951C-46D63C20B20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255-4BDE-951C-46D63C20B20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255-4BDE-951C-46D63C20B20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255-4BDE-951C-46D63C20B20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255-4BDE-951C-46D63C20B20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255-4BDE-951C-46D63C20B20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255-4BDE-951C-46D63C20B20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255-4BDE-951C-46D63C20B20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255-4BDE-951C-46D63C20B20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255-4BDE-951C-46D63C20B20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255-4BDE-951C-46D63C20B20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255-4BDE-951C-46D63C20B20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255-4BDE-951C-46D63C20B20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255-4BDE-951C-46D63C20B20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255-4BDE-951C-46D63C20B20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255-4BDE-951C-46D63C20B20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0255-4BDE-951C-46D63C20B20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255-4BDE-951C-46D63C20B20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255-4BDE-951C-46D63C20B20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255-4BDE-951C-46D63C20B20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255-4BDE-951C-46D63C20B20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255-4BDE-951C-46D63C20B20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255-4BDE-951C-46D63C20B20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255-4BDE-951C-46D63C20B20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255-4BDE-951C-46D63C20B20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255-4BDE-951C-46D63C20B20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255-4BDE-951C-46D63C20B20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255-4BDE-951C-46D63C20B20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255-4BDE-951C-46D63C20B20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255-4BDE-951C-46D63C20B20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255-4BDE-951C-46D63C20B20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255-4BDE-951C-46D63C20B20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255-4BDE-951C-46D63C20B20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0255-4BDE-951C-46D63C20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85390</c:v>
                </c:pt>
                <c:pt idx="1">
                  <c:v>52383</c:v>
                </c:pt>
                <c:pt idx="2">
                  <c:v>4123</c:v>
                </c:pt>
                <c:pt idx="3">
                  <c:v>201213</c:v>
                </c:pt>
                <c:pt idx="4">
                  <c:v>26621</c:v>
                </c:pt>
                <c:pt idx="5">
                  <c:v>59509</c:v>
                </c:pt>
                <c:pt idx="6">
                  <c:v>20325</c:v>
                </c:pt>
                <c:pt idx="7">
                  <c:v>9010</c:v>
                </c:pt>
                <c:pt idx="8">
                  <c:v>10712</c:v>
                </c:pt>
                <c:pt idx="9">
                  <c:v>12728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4-4729-9195-9E29FFA6BC64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81243</c:v>
                </c:pt>
                <c:pt idx="1">
                  <c:v>49661</c:v>
                </c:pt>
                <c:pt idx="2">
                  <c:v>2811</c:v>
                </c:pt>
                <c:pt idx="3">
                  <c:v>219443</c:v>
                </c:pt>
                <c:pt idx="4">
                  <c:v>27150</c:v>
                </c:pt>
                <c:pt idx="5">
                  <c:v>58416</c:v>
                </c:pt>
                <c:pt idx="6">
                  <c:v>17951</c:v>
                </c:pt>
                <c:pt idx="7">
                  <c:v>7991</c:v>
                </c:pt>
                <c:pt idx="8">
                  <c:v>17927</c:v>
                </c:pt>
                <c:pt idx="9">
                  <c:v>14118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4-4729-9195-9E29FFA6BC64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729-9195-9E29FFA6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-0.21369225656364244</c:v>
                </c:pt>
                <c:pt idx="1">
                  <c:v>4.6716739493767756E-2</c:v>
                </c:pt>
                <c:pt idx="2">
                  <c:v>4.0554962646744963E-2</c:v>
                </c:pt>
                <c:pt idx="3">
                  <c:v>9.5696832434846391E-2</c:v>
                </c:pt>
                <c:pt idx="4">
                  <c:v>-2.6519337016575051E-3</c:v>
                </c:pt>
                <c:pt idx="5">
                  <c:v>6.1592714324842479E-2</c:v>
                </c:pt>
                <c:pt idx="6">
                  <c:v>-8.7738844632610946E-2</c:v>
                </c:pt>
                <c:pt idx="7">
                  <c:v>0.28244274809160297</c:v>
                </c:pt>
                <c:pt idx="8">
                  <c:v>0.18714787750320738</c:v>
                </c:pt>
                <c:pt idx="9">
                  <c:v>0.14272559852670352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C4-4729-9195-9E29FFA6BC64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0.12468137761972981</c:v>
                </c:pt>
                <c:pt idx="1">
                  <c:v>0.1014536597171531</c:v>
                </c:pt>
                <c:pt idx="2">
                  <c:v>5.7088542866176647E-3</c:v>
                </c:pt>
                <c:pt idx="3">
                  <c:v>0.46928343632041408</c:v>
                </c:pt>
                <c:pt idx="4">
                  <c:v>5.2849352606165169E-2</c:v>
                </c:pt>
                <c:pt idx="5">
                  <c:v>0.12103551785651551</c:v>
                </c:pt>
                <c:pt idx="6">
                  <c:v>3.1961777024837906E-2</c:v>
                </c:pt>
                <c:pt idx="7">
                  <c:v>2.0001483326241992E-2</c:v>
                </c:pt>
                <c:pt idx="8">
                  <c:v>4.1537038265913553E-2</c:v>
                </c:pt>
                <c:pt idx="9">
                  <c:v>3.1487502976411209E-2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C4-4729-9195-9E29FFA6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D2-46C0-9B5F-CDC3A6F495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D2-46C0-9B5F-CDC3A6F495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D2-46C0-9B5F-CDC3A6F495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4D2-46C0-9B5F-CDC3A6F4958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4D2-46C0-9B5F-CDC3A6F495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D2-46C0-9B5F-CDC3A6F495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4D2-46C0-9B5F-CDC3A6F4958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4D2-46C0-9B5F-CDC3A6F4958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4D2-46C0-9B5F-CDC3A6F4958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4D2-46C0-9B5F-CDC3A6F49582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D2-46C0-9B5F-CDC3A6F49582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D2-46C0-9B5F-CDC3A6F49582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D2-46C0-9B5F-CDC3A6F49582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D2-46C0-9B5F-CDC3A6F49582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D2-46C0-9B5F-CDC3A6F49582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D2-46C0-9B5F-CDC3A6F49582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D2-46C0-9B5F-CDC3A6F49582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D2-46C0-9B5F-CDC3A6F49582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D2-46C0-9B5F-CDC3A6F49582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4D2-46C0-9B5F-CDC3A6F4958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4D2-46C0-9B5F-CDC3A6F49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90-459E-B609-4D6D87EE4B77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90-459E-B609-4D6D87EE4B77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90-459E-B609-4D6D87EE4B77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90-459E-B609-4D6D87EE4B77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90-459E-B609-4D6D87EE4B77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90-459E-B609-4D6D87EE4B77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90-459E-B609-4D6D87EE4B77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90-459E-B609-4D6D87EE4B77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90-459E-B609-4D6D87EE4B77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90-459E-B609-4D6D87EE4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A90-459E-B609-4D6D87EE4B77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90-459E-B609-4D6D87EE4B77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90-459E-B609-4D6D87EE4B77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90-459E-B609-4D6D87EE4B77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90-459E-B609-4D6D87EE4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A90-459E-B609-4D6D87EE4B77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A90-459E-B609-4D6D87EE4B77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90-459E-B609-4D6D87EE4B77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90-459E-B609-4D6D87EE4B77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90-459E-B609-4D6D87EE4B77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90-459E-B609-4D6D87EE4B77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90-459E-B609-4D6D87EE4B77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90-459E-B609-4D6D87EE4B77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90-459E-B609-4D6D87EE4B77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90-459E-B609-4D6D87EE4B77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90-459E-B609-4D6D87EE4B77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90-459E-B609-4D6D87EE4B77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90-459E-B609-4D6D87EE4B77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90-459E-B609-4D6D87EE4B77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90-459E-B609-4D6D87EE4B77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90-459E-B609-4D6D87EE4B77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90-459E-B609-4D6D87EE4B77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90-459E-B609-4D6D87EE4B7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A90-459E-B609-4D6D87EE4B77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A90-459E-B609-4D6D87EE4B77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A90-459E-B609-4D6D87EE4B77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A90-459E-B609-4D6D87EE4B77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A90-459E-B609-4D6D87EE4B77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A90-459E-B609-4D6D87EE4B77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A90-459E-B609-4D6D87EE4B77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A90-459E-B609-4D6D87EE4B77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A90-459E-B609-4D6D87EE4B77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A90-459E-B609-4D6D87EE4B77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A90-459E-B609-4D6D87EE4B77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A90-459E-B609-4D6D87EE4B77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A90-459E-B609-4D6D87EE4B77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A90-459E-B609-4D6D87EE4B77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A90-459E-B609-4D6D87EE4B77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A90-459E-B609-4D6D87EE4B77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A90-459E-B609-4D6D87EE4B7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90-459E-B609-4D6D87EE4B77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90-459E-B609-4D6D87EE4B77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90-459E-B609-4D6D87EE4B77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90-459E-B609-4D6D87EE4B77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90-459E-B609-4D6D87EE4B77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A90-459E-B609-4D6D87EE4B77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A90-459E-B609-4D6D87EE4B77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A90-459E-B609-4D6D87EE4B77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A90-459E-B609-4D6D87EE4B77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90-459E-B609-4D6D87EE4B77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90-459E-B609-4D6D87EE4B77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90-459E-B609-4D6D87EE4B77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90-459E-B609-4D6D87EE4B77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90-459E-B609-4D6D87EE4B77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90-459E-B609-4D6D87EE4B77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90-459E-B609-4D6D87EE4B7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A90-459E-B609-4D6D87EE4B77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90-459E-B609-4D6D87EE4B77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A90-459E-B609-4D6D87EE4B77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90-459E-B609-4D6D87EE4B77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90-459E-B609-4D6D87EE4B77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90-459E-B609-4D6D87EE4B77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A90-459E-B609-4D6D87EE4B77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A90-459E-B609-4D6D87EE4B77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A90-459E-B609-4D6D87EE4B77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A90-459E-B609-4D6D87EE4B77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A90-459E-B609-4D6D87EE4B77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A90-459E-B609-4D6D87EE4B77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A90-459E-B609-4D6D87EE4B77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A90-459E-B609-4D6D87EE4B77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A90-459E-B609-4D6D87EE4B77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A90-459E-B609-4D6D87EE4B77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A90-459E-B609-4D6D87EE4B7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A90-459E-B609-4D6D87EE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63391</c:v>
                </c:pt>
                <c:pt idx="1">
                  <c:v>42012</c:v>
                </c:pt>
                <c:pt idx="2">
                  <c:v>12282</c:v>
                </c:pt>
                <c:pt idx="3">
                  <c:v>76079</c:v>
                </c:pt>
                <c:pt idx="4">
                  <c:v>16768</c:v>
                </c:pt>
                <c:pt idx="5">
                  <c:v>48815</c:v>
                </c:pt>
                <c:pt idx="6">
                  <c:v>9535</c:v>
                </c:pt>
                <c:pt idx="7">
                  <c:v>17464</c:v>
                </c:pt>
                <c:pt idx="8">
                  <c:v>28471</c:v>
                </c:pt>
                <c:pt idx="9">
                  <c:v>33975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F-4FAB-8081-135C8FD9697C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50766</c:v>
                </c:pt>
                <c:pt idx="1">
                  <c:v>41448</c:v>
                </c:pt>
                <c:pt idx="2">
                  <c:v>5931</c:v>
                </c:pt>
                <c:pt idx="3">
                  <c:v>86382</c:v>
                </c:pt>
                <c:pt idx="4">
                  <c:v>13342</c:v>
                </c:pt>
                <c:pt idx="5">
                  <c:v>57435</c:v>
                </c:pt>
                <c:pt idx="6">
                  <c:v>8202</c:v>
                </c:pt>
                <c:pt idx="7">
                  <c:v>15005</c:v>
                </c:pt>
                <c:pt idx="8">
                  <c:v>30835</c:v>
                </c:pt>
                <c:pt idx="9">
                  <c:v>28847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F-4FAB-8081-135C8FD9697C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F-4FAB-8081-135C8FD96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0.11003427490840334</c:v>
                </c:pt>
                <c:pt idx="1">
                  <c:v>-4.4634240494113575E-3</c:v>
                </c:pt>
                <c:pt idx="2">
                  <c:v>-0.29944360141628734</c:v>
                </c:pt>
                <c:pt idx="3">
                  <c:v>-6.3716978074135788E-2</c:v>
                </c:pt>
                <c:pt idx="4">
                  <c:v>0.22717733473242396</c:v>
                </c:pt>
                <c:pt idx="5">
                  <c:v>0.22280839209541226</c:v>
                </c:pt>
                <c:pt idx="6">
                  <c:v>8.376005852231172E-2</c:v>
                </c:pt>
                <c:pt idx="7">
                  <c:v>8.5704765078307155E-2</c:v>
                </c:pt>
                <c:pt idx="8">
                  <c:v>-0.59818388195232686</c:v>
                </c:pt>
                <c:pt idx="9">
                  <c:v>-9.9594411897251045E-2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7F-4FAB-8081-135C8FD9697C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0.16932844947520562</c:v>
                </c:pt>
                <c:pt idx="1">
                  <c:v>0.12398849749246538</c:v>
                </c:pt>
                <c:pt idx="2">
                  <c:v>1.2485088507408421E-2</c:v>
                </c:pt>
                <c:pt idx="3">
                  <c:v>0.24302502726887562</c:v>
                </c:pt>
                <c:pt idx="4">
                  <c:v>4.9198159839181244E-2</c:v>
                </c:pt>
                <c:pt idx="5">
                  <c:v>0.2110355562099418</c:v>
                </c:pt>
                <c:pt idx="6">
                  <c:v>2.6709976351950288E-2</c:v>
                </c:pt>
                <c:pt idx="7">
                  <c:v>4.8951763387290147E-2</c:v>
                </c:pt>
                <c:pt idx="8">
                  <c:v>3.7229902913788283E-2</c:v>
                </c:pt>
                <c:pt idx="9">
                  <c:v>7.8047578553893215E-2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7F-4FAB-8081-135C8FD96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35821</c:v>
                </c:pt>
                <c:pt idx="1">
                  <c:v>37722</c:v>
                </c:pt>
                <c:pt idx="2">
                  <c:v>33809</c:v>
                </c:pt>
                <c:pt idx="3">
                  <c:v>21732</c:v>
                </c:pt>
                <c:pt idx="4">
                  <c:v>16023</c:v>
                </c:pt>
                <c:pt idx="5">
                  <c:v>37119</c:v>
                </c:pt>
                <c:pt idx="6">
                  <c:v>34282</c:v>
                </c:pt>
                <c:pt idx="7">
                  <c:v>37306</c:v>
                </c:pt>
                <c:pt idx="8">
                  <c:v>35444</c:v>
                </c:pt>
                <c:pt idx="9">
                  <c:v>25158</c:v>
                </c:pt>
                <c:pt idx="10">
                  <c:v>19203</c:v>
                </c:pt>
                <c:pt idx="11">
                  <c:v>16738</c:v>
                </c:pt>
                <c:pt idx="12">
                  <c:v>20352</c:v>
                </c:pt>
                <c:pt idx="13">
                  <c:v>19840</c:v>
                </c:pt>
                <c:pt idx="14">
                  <c:v>26747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7-4F12-AD08-238C2C43E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-5.0394994963151474E-2</c:v>
                </c:pt>
                <c:pt idx="1">
                  <c:v>0.11573841284864983</c:v>
                </c:pt>
                <c:pt idx="2">
                  <c:v>0.55572427756304066</c:v>
                </c:pt>
                <c:pt idx="3">
                  <c:v>0.35630031829245468</c:v>
                </c:pt>
                <c:pt idx="4">
                  <c:v>-0.5683342762466661</c:v>
                </c:pt>
                <c:pt idx="5">
                  <c:v>8.2754798436497357E-2</c:v>
                </c:pt>
                <c:pt idx="6">
                  <c:v>-8.1059347021926742E-2</c:v>
                </c:pt>
                <c:pt idx="7">
                  <c:v>5.2533574088703405E-2</c:v>
                </c:pt>
                <c:pt idx="8">
                  <c:v>0.40885602989108838</c:v>
                </c:pt>
                <c:pt idx="9">
                  <c:v>0.3101077956569287</c:v>
                </c:pt>
                <c:pt idx="10">
                  <c:v>0.14726968574501131</c:v>
                </c:pt>
                <c:pt idx="11">
                  <c:v>-0.17757468553459121</c:v>
                </c:pt>
                <c:pt idx="12">
                  <c:v>2.5806451612903292E-2</c:v>
                </c:pt>
                <c:pt idx="13">
                  <c:v>-0.258234568362807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7-4F12-AD08-238C2C43E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23944</c:v>
                </c:pt>
                <c:pt idx="1">
                  <c:v>25698</c:v>
                </c:pt>
                <c:pt idx="2">
                  <c:v>17520</c:v>
                </c:pt>
                <c:pt idx="3">
                  <c:v>10731</c:v>
                </c:pt>
                <c:pt idx="4">
                  <c:v>7339</c:v>
                </c:pt>
                <c:pt idx="5">
                  <c:v>17966</c:v>
                </c:pt>
                <c:pt idx="6">
                  <c:v>17518</c:v>
                </c:pt>
                <c:pt idx="7">
                  <c:v>22136</c:v>
                </c:pt>
                <c:pt idx="8">
                  <c:v>21880</c:v>
                </c:pt>
                <c:pt idx="9">
                  <c:v>7541</c:v>
                </c:pt>
                <c:pt idx="10">
                  <c:v>8622</c:v>
                </c:pt>
                <c:pt idx="11">
                  <c:v>6073</c:v>
                </c:pt>
                <c:pt idx="12">
                  <c:v>12392</c:v>
                </c:pt>
                <c:pt idx="13">
                  <c:v>3203</c:v>
                </c:pt>
                <c:pt idx="14">
                  <c:v>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0-4731-95E3-71759D15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-6.8254338859055186E-2</c:v>
                </c:pt>
                <c:pt idx="1">
                  <c:v>0.46678082191780823</c:v>
                </c:pt>
                <c:pt idx="2">
                  <c:v>0.63265306122448983</c:v>
                </c:pt>
                <c:pt idx="3">
                  <c:v>0.46218830903392827</c:v>
                </c:pt>
                <c:pt idx="4">
                  <c:v>-0.59150617833685848</c:v>
                </c:pt>
                <c:pt idx="5">
                  <c:v>2.5573695627354676E-2</c:v>
                </c:pt>
                <c:pt idx="6">
                  <c:v>-0.20861944344054928</c:v>
                </c:pt>
                <c:pt idx="7">
                  <c:v>1.1700182815356452E-2</c:v>
                </c:pt>
                <c:pt idx="8">
                  <c:v>1.9014719533218405</c:v>
                </c:pt>
                <c:pt idx="9">
                  <c:v>-0.12537694270470889</c:v>
                </c:pt>
                <c:pt idx="10">
                  <c:v>0.41972665898238093</c:v>
                </c:pt>
                <c:pt idx="11">
                  <c:v>-0.50992575855390576</c:v>
                </c:pt>
                <c:pt idx="12">
                  <c:v>2.8688729316266</c:v>
                </c:pt>
                <c:pt idx="13">
                  <c:v>-0.25250875145857643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0-4731-95E3-71759D15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11877</c:v>
                </c:pt>
                <c:pt idx="1">
                  <c:v>12024</c:v>
                </c:pt>
                <c:pt idx="2">
                  <c:v>16289</c:v>
                </c:pt>
                <c:pt idx="3">
                  <c:v>11001</c:v>
                </c:pt>
                <c:pt idx="4">
                  <c:v>8684</c:v>
                </c:pt>
                <c:pt idx="5">
                  <c:v>19153</c:v>
                </c:pt>
                <c:pt idx="6">
                  <c:v>16764</c:v>
                </c:pt>
                <c:pt idx="7">
                  <c:v>15170</c:v>
                </c:pt>
                <c:pt idx="8">
                  <c:v>13564</c:v>
                </c:pt>
                <c:pt idx="9">
                  <c:v>17617</c:v>
                </c:pt>
                <c:pt idx="10">
                  <c:v>10581</c:v>
                </c:pt>
                <c:pt idx="11">
                  <c:v>10665</c:v>
                </c:pt>
                <c:pt idx="12">
                  <c:v>7960</c:v>
                </c:pt>
                <c:pt idx="13">
                  <c:v>16637</c:v>
                </c:pt>
                <c:pt idx="14">
                  <c:v>22462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B-4836-9707-C2E9FA11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-1.2225548902195627E-2</c:v>
                </c:pt>
                <c:pt idx="1">
                  <c:v>-0.261833138928111</c:v>
                </c:pt>
                <c:pt idx="2">
                  <c:v>0.48068357422052532</c:v>
                </c:pt>
                <c:pt idx="3">
                  <c:v>0.26681252878857675</c:v>
                </c:pt>
                <c:pt idx="4">
                  <c:v>-0.54659844410797265</c:v>
                </c:pt>
                <c:pt idx="5">
                  <c:v>0.14250775471247912</c:v>
                </c:pt>
                <c:pt idx="6">
                  <c:v>0.10507580751483192</c:v>
                </c:pt>
                <c:pt idx="7">
                  <c:v>0.1184016514302566</c:v>
                </c:pt>
                <c:pt idx="8">
                  <c:v>-0.23006187205540107</c:v>
                </c:pt>
                <c:pt idx="9">
                  <c:v>0.6649655042056517</c:v>
                </c:pt>
                <c:pt idx="10">
                  <c:v>-7.8762306610408173E-3</c:v>
                </c:pt>
                <c:pt idx="11">
                  <c:v>0.33982412060301503</c:v>
                </c:pt>
                <c:pt idx="12">
                  <c:v>-0.52154835607381145</c:v>
                </c:pt>
                <c:pt idx="13">
                  <c:v>-0.25932686314664766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B-4836-9707-C2E9FA11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62-413C-B505-EE83EE64B176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81</c:v>
                </c:pt>
                <c:pt idx="1">
                  <c:v>33</c:v>
                </c:pt>
                <c:pt idx="2">
                  <c:v>71</c:v>
                </c:pt>
                <c:pt idx="3">
                  <c:v>44</c:v>
                </c:pt>
                <c:pt idx="4">
                  <c:v>32</c:v>
                </c:pt>
                <c:pt idx="5">
                  <c:v>32</c:v>
                </c:pt>
                <c:pt idx="6">
                  <c:v>43</c:v>
                </c:pt>
                <c:pt idx="7">
                  <c:v>49</c:v>
                </c:pt>
                <c:pt idx="8">
                  <c:v>41</c:v>
                </c:pt>
                <c:pt idx="9">
                  <c:v>40</c:v>
                </c:pt>
                <c:pt idx="10">
                  <c:v>105</c:v>
                </c:pt>
                <c:pt idx="11">
                  <c:v>79</c:v>
                </c:pt>
                <c:pt idx="1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2-413C-B505-EE83EE64B176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62-413C-B505-EE83EE64B17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171</c:v>
                </c:pt>
                <c:pt idx="1">
                  <c:v>95</c:v>
                </c:pt>
                <c:pt idx="2">
                  <c:v>93</c:v>
                </c:pt>
                <c:pt idx="3">
                  <c:v>87</c:v>
                </c:pt>
                <c:pt idx="4">
                  <c:v>49</c:v>
                </c:pt>
                <c:pt idx="5">
                  <c:v>19</c:v>
                </c:pt>
                <c:pt idx="6">
                  <c:v>25</c:v>
                </c:pt>
                <c:pt idx="7">
                  <c:v>59</c:v>
                </c:pt>
                <c:pt idx="8">
                  <c:v>41</c:v>
                </c:pt>
                <c:pt idx="9">
                  <c:v>57</c:v>
                </c:pt>
                <c:pt idx="10">
                  <c:v>64</c:v>
                </c:pt>
                <c:pt idx="11">
                  <c:v>143</c:v>
                </c:pt>
                <c:pt idx="12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62-413C-B505-EE83EE64B176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62-413C-B505-EE83EE64B1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62-413C-B505-EE83EE64B17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130</c:v>
                </c:pt>
                <c:pt idx="1">
                  <c:v>92</c:v>
                </c:pt>
                <c:pt idx="2">
                  <c:v>112</c:v>
                </c:pt>
                <c:pt idx="3">
                  <c:v>94</c:v>
                </c:pt>
                <c:pt idx="4">
                  <c:v>38</c:v>
                </c:pt>
                <c:pt idx="5">
                  <c:v>18</c:v>
                </c:pt>
                <c:pt idx="6">
                  <c:v>39</c:v>
                </c:pt>
                <c:pt idx="7">
                  <c:v>37</c:v>
                </c:pt>
                <c:pt idx="8">
                  <c:v>44</c:v>
                </c:pt>
                <c:pt idx="12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62-413C-B505-EE83EE64B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662-413C-B505-EE83EE64B1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</c:v>
                      </c:pt>
                      <c:pt idx="1">
                        <c:v>29</c:v>
                      </c:pt>
                      <c:pt idx="2">
                        <c:v>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</c:v>
                      </c:pt>
                      <c:pt idx="8">
                        <c:v>40</c:v>
                      </c:pt>
                      <c:pt idx="9">
                        <c:v>39</c:v>
                      </c:pt>
                      <c:pt idx="10">
                        <c:v>51</c:v>
                      </c:pt>
                      <c:pt idx="11">
                        <c:v>20</c:v>
                      </c:pt>
                      <c:pt idx="12">
                        <c:v>351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662-413C-B505-EE83EE64B1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62-413C-B505-EE83EE64B1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62-413C-B505-EE83EE64B1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62-413C-B505-EE83EE64B1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62-413C-B505-EE83EE64B1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62-413C-B505-EE83EE64B1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62-413C-B505-EE83EE64B1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62-413C-B505-EE83EE64B1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62-413C-B505-EE83EE64B1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62-413C-B505-EE83EE64B1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62-413C-B505-EE83EE64B1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62-413C-B505-EE83EE64B1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662-413C-B505-EE83EE64B1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662-413C-B505-EE83EE64B176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-0.23976608187134507</c:v>
                </c:pt>
                <c:pt idx="1">
                  <c:v>-3.157894736842104E-2</c:v>
                </c:pt>
                <c:pt idx="2">
                  <c:v>0.20430107526881724</c:v>
                </c:pt>
                <c:pt idx="3">
                  <c:v>8.0459770114942541E-2</c:v>
                </c:pt>
                <c:pt idx="4">
                  <c:v>-0.22448979591836737</c:v>
                </c:pt>
                <c:pt idx="5">
                  <c:v>-5.2631578947368474E-2</c:v>
                </c:pt>
                <c:pt idx="6">
                  <c:v>0.56000000000000005</c:v>
                </c:pt>
                <c:pt idx="7">
                  <c:v>-0.3728813559322034</c:v>
                </c:pt>
                <c:pt idx="8">
                  <c:v>7.3170731707317138E-2</c:v>
                </c:pt>
                <c:pt idx="12">
                  <c:v>-5.477308294209704E-2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62-413C-B505-EE83EE64B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628D61-C59F-4039-ADB3-B6701D20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 Cristóbal de La Laguna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 Cristóbal de La Laguna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C3831BF-6110-493F-B9E3-17847E9823C7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0587137-B9B5-2EA2-6AE5-1CB2AF675A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EF7078D-0127-5408-DB08-479F33071A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CBEE88-06C2-4251-9363-0849D66C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6CAF8F-604B-44F3-BA6E-F748CE43A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A499E-D412-43E2-A709-0E2E24DA3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B76A09-D9CE-4A01-9C4F-4C80D7CE4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ACFA80-5BBA-426E-98FF-C357E72A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5331D-FD99-4E40-9835-98C9C2D9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9B5296-2EDC-40A3-8486-7F33F4C9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00AA83-50AF-4ACA-A7EA-25F351C93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1EF2FE4-EBB9-46E5-86B7-F9CBD45D42E8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DA13646-562E-C4CC-3EE1-BF557C0F42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2F03849-8D7B-26B3-63C2-A310FAA55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A96ABFA-E2BD-4042-8BE5-C7AE7DB54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BAED4F10-F421-495F-B77F-04F5C0743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D3E4B7A8-EC98-4EF9-8DAE-A6C54295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7C482BDB-2A8D-4E21-9E15-51CEDA76C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BBBD673A-57DE-4867-A399-272978C91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8,4%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8.889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35,2%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 Cristóbal de La Laguna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8.889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35,2%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B1B403F-44FF-4AC6-B826-6F38D8696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B63A5A8-D7CA-42AE-A4B9-C4E132BB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2577E7D-01D5-4B89-97C6-D2DDB0009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E52D14-2C2F-4188-BBBD-3733FED0E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25.265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F49E600-AAC5-41B9-BE9F-D5CFF101A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4FE077B-91A4-4793-A6F6-3AF5FEC6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E7488630-9296-46DE-9C1D-DCFFFD429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A14D86-3463-4A83-888B-8C71C9706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16.376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12EEBC8-1D38-432A-BBB5-548D0EEF7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5B6E06C-ADCE-4853-B393-B48C116CD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9320036-8883-491E-8C7F-D3B957D6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624315-60BC-4F5B-BCF9-A9C7F4033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 Cristóbal de La Laguna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8.889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B198226-0B9A-4AAF-85EA-EA4BE4BED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2F94009-6D42-459C-8998-FEDFF3D9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ED690653-BA43-4E6D-A25B-5EAEE51C7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E37AE12E-2782-4929-A8CE-AC63BD942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E26208-BCF5-43E5-8B69-4664C1D92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D548486-15C3-4B1C-B97D-0530CEFA0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38377566-1154-4676-A34B-C854EC53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B045CD4-DFBB-41BD-94AB-D470571BA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F161D7C-1EB2-4F1C-89EF-BE94F869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1813970-6E1E-4168-B6AD-127083C05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3738CA8-22FD-4B6C-83AD-5340470DB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DAE4F24E-47CB-4EAB-B230-A7205659C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76FF0A17-8736-4673-9B18-73689EF20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CEE9718-429C-4C5D-B659-413339F88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94B00BB-F51B-4CCE-BC01-412EC338F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E2631F-0FEF-4DB6-B3E4-446E23E95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038156-8C24-45D6-9066-475A7F39E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5ECB88-41BB-4638-A34C-0D3C9F9E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C2072A-D4BB-4AC9-AC08-1AEF52560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66F904-4820-485B-88C7-7F70A0F6A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807A59-2131-4DFE-85A4-DC5FCED2E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8038F4-1055-4EED-B2BA-C33FA4D39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7E9D6C-9490-4BE5-BD84-82905CA2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341B6B-2744-46DF-86B7-CCB32C77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C718E1-62B0-4D19-A795-228973369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98A5A2-E041-43F1-B07F-CAC1937A6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7CF3D-F32B-45A8-9D5D-1FD41967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36A8BF-7A30-4E5D-9315-CC7F9562B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43B0AC-6DFC-466B-9C01-D00E2F422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1D4414-D9D7-4514-AE81-404317BF1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7DEEF9-452D-48DE-855B-363BE89B3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2F0B85-7A54-4A48-9B58-2301F8A2B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4E8EBCB-5950-4C88-9106-3F42B9C9C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60E8D1-6600-4B5A-8DC3-99640FB53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197C134-ED06-455C-B7D6-E65523C9B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 Cristóbal de La Laguna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7BA38E-91A3-4680-BF23-6D025553E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310DB3-E536-40F3-BCD8-D61210E2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026BA7-891B-4AEF-9DC6-82C208EA3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2728DD-3567-4A67-A6DA-C9BA7B5CB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8E3453-11D0-4EBC-8530-C952CBE1F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030B6D-F190-4184-A55F-3735F76DD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3E84F5-68B4-4C1B-A23F-F9AB8F4D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 Cristóbal de La Laguna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 Cristóbal de La Laguna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0613F-BD68-435C-B8C5-C4EF4EEF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0F6A4A-331B-48C8-818F-7138F5D83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AA73D-B1EF-4B15-BD56-13AA6EBCA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66FDDC-EABB-4240-A4C1-01221A146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E648F8B-9938-4D92-B6D6-708249DB3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EAF799-23ED-41E6-A2CA-73A61FE4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4D3DF63-01A1-454C-8334-596FC5448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3E395-BB04-4F27-836A-7A1847DBF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1BF33-2A96-4CA5-92F2-03F343D2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416C42-39F4-4D1C-A5C1-3FBD36716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DAA7D74-74D9-44B0-B07D-00B53B67E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648FF73-9A41-48B3-A08B-67D567461416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FBB7169-0341-54E3-9188-017F3124AF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0347BCF-6E94-13EA-6E33-653C05FDB3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D7357-C2AF-4FE2-A327-2B52CA9E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431CC2-BA4B-4974-830C-CE56F704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1050726-8D7B-4D44-9B27-BE92416CB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C52C0-3B35-4C94-8B34-1B617121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FE81F8-CF2A-4E51-924A-DC6405A0C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AE04E8B-8E70-4F86-BE29-86519B883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D6A29F-97EB-4428-BC32-D232EBE8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F14D9B-FC8D-43C0-9200-ACAE2A244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26399-D500-4D96-B666-BB88F3F87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608746-88CE-4C97-874E-472FB3D77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EE3CED7-2010-4163-B56F-4848980FB8D0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1921407-8C6B-9BCA-EC79-54BB0F5946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505FBA5-B3EA-323B-70B9-ADCCCB5F2E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CF9A7-1F74-4F73-897E-80BFE1C04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14837F-AA1A-4463-A734-ED3AC3A5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CE1D19C-670A-475B-B1ED-89F5E215C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623B66-72D2-46DB-8446-4C85C60FF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524AC4-8AFD-4573-A7D9-46FE130F5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E8C29C1-017B-4A65-B01A-9A3509A54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49367-BC75-40A3-97DF-0AB0BB58F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AA0D3D-5DE8-4F92-A8A1-7538D7504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E837E8-D9D3-47A7-A7DD-F90869148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Cristóbal de La Laguna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180F57C-14E9-4110-BAC7-501ACCCEF5A0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1FBCB14-EAA6-063F-16A7-0892171F4D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4082B66-D22E-BEFB-2FE8-47FB5BFFA3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140FD2-6FF8-43BC-9716-4417ED12F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8686A8-9910-4835-9632-2F568296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A9E299-857D-4133-A939-AE75E7E98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348B19-05A2-4D29-9718-82F5D77C8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F9F1BC-A1E6-440C-BED2-7C1C0B88E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45993C4-8084-4832-93D3-73BCF217E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EF39D8-C605-4F20-9D85-671FBDA9E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86D5723-98A5-4783-AE35-8E51AA497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B04327A-5C6A-49A1-A8CA-E8A899B79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466021-78F8-4E32-B073-5EFDC2A99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7D6138F-216B-46FA-B91A-B725FD33E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8B21C3C-B6D9-4195-AA41-1CBB94562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629B177-2D15-4324-BAD5-BF9EFF48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6760E5F-5241-4A22-820D-E813E89DA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885FED-3C9D-49CA-9B27-205145468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75DD0D-6C44-4A20-B512-6E7C66FF9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7DEEB1-B219-4796-A4EB-F65C6D9E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C833E1-5081-4DBB-9337-4A371F82D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099447-78E7-419A-93C5-B4833E789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643100-88AC-41B7-85EC-006ADEC4B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BD6F46-8D1A-4FCE-8239-BB9A66648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ED2F37-2E4B-4D87-80D7-BD7B26DB1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37F3CF1-9870-47C3-9812-A022A6DF2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64B5826-CFBC-4A7B-BC50-A5DAEFA21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 Cristóbal de La Laguna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 Cristóbal de La Laguna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19FD70A-0D65-4640-85D2-244037BD4463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37C04BA-77C4-CE32-0610-8AFFB60FE1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70E72A3-B874-38A2-5352-0B8095A9C9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 Cristóbal de La Laguna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B7353-389C-4784-9DC5-0A555ED7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2F2461-E92E-49A4-AEB7-3A0B02611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65AD9-8A36-45ED-967B-A3AD11910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EB18EB-8A6B-4449-8B77-7EF62202A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EC8D4C-E6D4-4988-9BCA-0F5C4E0F2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10438F-7880-45FB-A0BD-6A1106860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2E7CBAC-B4C5-4BE1-9EA0-DD59B9CAE7FB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2878CFF-EB7E-970B-D056-052D24662C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DC4FED3-6F04-A7C3-9788-022384A1E0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49ADC5-26BA-4768-AAD3-02EC0BDE0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E875A-2C5E-4106-8F46-048B0220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C6DD37-7B70-4B6C-A567-17E77B570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FE7898D-8ED5-440C-9898-542FAA3A0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3C510A-FEA5-4274-B4DE-212D1F776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2082469-DEF7-4DCC-B8FE-800B78A84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3EAB7EC-A570-44CF-870A-D709E177B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336125E-0985-4C1F-B7BF-3960D276E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C7C2A8D7-5942-4DFF-A95F-188848251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F419D04A-4FD4-4F9B-8A1B-186B534A5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2ED64B54-7C82-43CD-86A5-224251C19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483EE7E-F2CF-47EA-91F6-9876CD643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E445FD5-4206-4037-9BBD-9DD36F101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36F92CB-71C2-42EC-ADE8-8CE21EDD9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40277FB-F5FC-4DE1-BA67-8E0A61968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6C734C-6F98-478A-90D9-A21976E60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2045EB-ACE8-4526-B3BF-F77A070A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6A47C-9F0D-4C43-81A6-C65910183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ED0151-F637-4C1F-82BC-C8E8DF52A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D6E87D-0C33-4305-80B6-DD4FC464C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719F8B1-2F54-44BD-90DA-630048864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FDC9910-6FF5-4FDF-A81E-D90CEFE98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F7400F4-5436-4BDC-9840-B2B66D895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D3541256-DD69-4C34-BE8B-E12735DC0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81AA7426-DBF7-45A7-8CE9-DACEA0182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4528DF69-8DBD-47BC-B4FD-9A22DED3A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C829BAE-A762-485A-BB2E-012DEBB15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8C09A7E-D94A-485C-9D6A-B4A4885BF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376C419-975C-4F4D-8148-3C8B847A2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1A30135-D9DF-4B2C-8A0F-92937938D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 Cristóbal de La Laguna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9B2D4F-0456-42FC-901B-D8122FFD6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A4D2D5-A0FC-41B6-A411-E0DB18C64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CE0BFD-152B-4C76-BFC4-79D0840A1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7762B7-F5A8-4EED-8AB6-5F988E7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9B2F46-30AE-4B9E-B450-9E7D15B9B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5C7617D-7A9B-45E2-8480-8201C7330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B81A785-A77C-4AC2-9A3D-519C9DB15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 Cristóbal de La Laguna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 Cristóbal de La Laguna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 Cristóbal de La Laguna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 Cristóbal de La Laguna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 Cristóbal de La Laguna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BBC8CF8-6FA6-4A60-87E2-94D2B67D8805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F4A279B-656C-19C3-45C9-D996056775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E225BE6-D613-77DA-382A-6AA0CE596B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25280E-6AB8-45C8-A1F8-A9883B224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C3A845DC-1863-4A83-BCF6-7FD2D2142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E1B5410-9645-4B0E-845E-0689FA9F1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FF6D5A-7B5C-48BE-81FE-18175851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8BB0367-ED6D-4E2C-801A-437EBAC0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10D0C2E-6DAF-42EB-B860-C11E1F0D8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CBBCEF8-F84B-4178-AC91-ADAE26260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 Cristóbal de La Laguna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3BA1-E5E9-44EA-B9F1-DE170F15A33B}">
  <dimension ref="B1:M56"/>
  <sheetViews>
    <sheetView showGridLines="0" tabSelected="1" workbookViewId="0">
      <selection activeCell="F10" sqref="F10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51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17469F5B-3B97-42A9-A611-E17822E88666}"/>
    <hyperlink ref="B19" location="'Viajeros entr evol mensu TF'!A1" tooltip="Evolución mensual de viajeros entrentrados en Tenerife según lugar de residencia" display="Evolución mensual de viajeros entrados en Tenerife según lugar de residencia" xr:uid="{CA45AA12-320B-4F55-90AA-844959227B73}"/>
    <hyperlink ref="B14" location="'Establecim aloj islas cat y tip'!A1" tooltip="Establecimientos alojativos Canarias e islas" display="Establecimientos alojativos Canarias e islas" xr:uid="{FEFFDD8C-46C9-460F-996A-15F547258AB9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A2295220-3AF8-4187-94F4-5A733D2FE494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84F5B747-C792-42C3-9EF9-93DC6BBD4416}"/>
    <hyperlink ref="B37" location="'Pernoctaciones lugar reside'!A1" tooltip="Pernoctaciones registradas en establecimientos alojativos de Canarias e islas según tipología y categoría" display="'Pernoctaciones lugar reside'!A1" xr:uid="{8D91078B-91D8-4DEF-98B6-7BAB48126273}"/>
    <hyperlink ref="B8" location="'Resumen indicadores (aloj)'!A1" tooltip="Resumen indicadores Tenerife" display="'Resumen indicadores (aloj)'!A1" xr:uid="{0F38E323-98AA-4592-8E54-83A852338E66}"/>
    <hyperlink ref="B9" location="'Resumen indicadores municipios '!A1" tooltip="Resumen indicadores municipios Tenerife" display="Resumen indicadores municipios Tenerife" xr:uid="{66098A8F-39D6-48E0-84E5-E6D835E97A9D}"/>
    <hyperlink ref="B20" location="'Viajeros entr evol mensu TF cat'!A1" tooltip="Evolución mensual de viajeros entrentrados en Tenerife según lugar de residencia" display="'Viajeros entr evol mensu TF cat'!A1" xr:uid="{68118314-20CB-4994-8F83-6710039B2746}"/>
    <hyperlink ref="B21" location="'Viajeros entr evol anual TF cat'!A1" tooltip="Evolución mensual de viajeros entrentrados en Tenerife según lugar de residencia" display="'Viajeros entr evol anual TF cat'!A1" xr:uid="{10D3F8AE-0DB9-48EF-AA5D-982DBD00CA86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F446EE3D-4A02-4BDC-83CF-27C9396D1F2A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7CADC330-5B19-438B-BFB9-708B08E13582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78645C8F-E04B-49AB-ACDC-257149BE9494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810E87E7-1409-40C3-AB19-FD15F807B380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B15D6073-8FD4-4660-BEB6-596BF7A3461F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3EA00B51-3C3F-470A-AF3F-87A360B32ABA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A5084704-324F-49D3-B43F-E32752D5227C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A1FEE67D-D7C7-4C6B-BA88-F40C4F2D5F9A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0D14BBA9-00C7-4156-B331-B961B5244B22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FCE2F3DF-FA74-4943-9133-A0A30BC5340D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111A0C8D-775B-4FD1-A28B-F862E35F218C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732610BD-5281-4B6A-8A5C-B824D5DB379D}"/>
    <hyperlink ref="B35" location="'Pernoctaciones evol mensu TF'!A1" tooltip="Evolución mensual de pernoctaciones en Tenerife según lugar de residencia" display="'Pernoctaciones evol mensu TF'!A1" xr:uid="{CF182AC6-5BC4-4950-9414-61395F848C79}"/>
    <hyperlink ref="B36" location="'Pernocta evol mensu TF cat'!A1" tooltip="Evolución mensual de pernoctaciones en Tenerife según lugar de residencia" display="'Pernocta evol mensu TF cat'!A1" xr:uid="{F2FB32E5-10B7-47AE-84E8-0ADF92099760}"/>
    <hyperlink ref="B38" location="'Pernoctaciones lugar residen ac'!A1" tooltip="Pernoctaciones registradas en establecimientos alojativos de Canarias e islas según tipología y categoría" display="'Pernoctaciones lugar residen ac'!A1" xr:uid="{9C736DEB-251E-4070-8AC1-661F3AE0E192}"/>
    <hyperlink ref="B39" location="'Pernoctaciones lugar reside año'!A1" tooltip="Pernoctaciones registradas en establecimientos alojativos de Canarias e islas según tipología y categoría" display="'Pernoctaciones lugar reside año'!A1" xr:uid="{93D4AC2F-C015-4F3E-8E47-69E65646E03C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B3E4145E-918D-4A9F-914D-E8D92430985B}"/>
    <hyperlink ref="B41" location="'EM evol menusual lugar resd'!A1" tooltip="Evolución mensual de estancia media en Tenerife según lugar de residencia" display="'EM evol menusual lugar resd'!A1" xr:uid="{82BE9055-049E-4351-9B29-FA53C5DB64AA}"/>
    <hyperlink ref="B42" location="'EM evol mensu TF cat '!A1" tooltip="Evolución mensual de estancia media en Tenerife según lugar de residencia" display="'EM evol mensu TF cat '!A1" xr:uid="{2D7C1F17-4710-45ED-A64C-25D43EDC8DA2}"/>
    <hyperlink ref="B44" location="'tasa de ocupación evol mens'!A1" tooltip="Evolución mensual de estancia media en Tenerife según lugar de residencia" display="'tasa de ocupación evol mens'!A1" xr:uid="{A80C3E8C-1495-47B1-A1C3-4D0D2B930A5E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77822054-0B6F-4420-98EC-E21E0D1E2A74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03AF12CE-D5A8-45B6-BC7A-6E18417A1497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A829C6C9-CBB9-4677-970C-850C8614BFE3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4942D1C8-EEC7-4362-95E4-1D28091C8895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B2B5A491-56CD-4B24-8F8A-37ECE8E3D2E8}"/>
    <hyperlink ref="B47" location="'ADR municipios'!A1" display="Tarifa media diaria (ADR) Tenerife y municipios" xr:uid="{F88438D9-4EBD-4EB7-87A9-F94CD9A4B579}"/>
    <hyperlink ref="B48" location="'RevPAR  municipios'!A1" display="Ingresos medios por habitación (RevPar) Tenerife y municipios" xr:uid="{23A407B0-BC3F-4092-9C74-E645071C0C6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0B6B-8A30-417E-B2DC-20228B967793}">
  <sheetPr>
    <tabColor theme="7" tint="0.79998168889431442"/>
  </sheetPr>
  <dimension ref="A4:O114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5197</v>
      </c>
      <c r="D9" s="147">
        <v>0.10199321458863442</v>
      </c>
      <c r="E9" s="146">
        <v>1146</v>
      </c>
      <c r="F9" s="147">
        <f t="shared" ref="F9:L21" si="3">IFERROR(E9/C9-1,"-")</f>
        <v>-0.77948816624975947</v>
      </c>
      <c r="G9" s="146">
        <v>3527</v>
      </c>
      <c r="H9" s="147">
        <f t="shared" si="3"/>
        <v>2.0776614310645725</v>
      </c>
      <c r="I9" s="146">
        <v>5390</v>
      </c>
      <c r="J9" s="147">
        <f t="shared" si="3"/>
        <v>0.52821094414516589</v>
      </c>
      <c r="K9" s="146">
        <v>5217</v>
      </c>
      <c r="L9" s="147">
        <f t="shared" si="3"/>
        <v>-3.2096474953617782E-2</v>
      </c>
      <c r="M9" s="146">
        <v>5311</v>
      </c>
      <c r="N9" s="147">
        <f t="shared" ref="N9" si="4">IFERROR(M9/K9-1,"-")</f>
        <v>1.8018018018018056E-2</v>
      </c>
    </row>
    <row r="10" spans="1:15" x14ac:dyDescent="0.25">
      <c r="A10" s="1" t="s">
        <v>74</v>
      </c>
      <c r="B10" s="145" t="s">
        <v>75</v>
      </c>
      <c r="C10" s="146">
        <v>5359</v>
      </c>
      <c r="D10" s="147">
        <v>8.5916919959473148E-2</v>
      </c>
      <c r="E10" s="146">
        <v>1385</v>
      </c>
      <c r="F10" s="147">
        <f t="shared" si="3"/>
        <v>-0.74155626049636125</v>
      </c>
      <c r="G10" s="146">
        <v>4177</v>
      </c>
      <c r="H10" s="147">
        <f t="shared" si="3"/>
        <v>2.0158844765342958</v>
      </c>
      <c r="I10" s="146">
        <v>5270</v>
      </c>
      <c r="J10" s="147">
        <f t="shared" si="3"/>
        <v>0.2616710557816615</v>
      </c>
      <c r="K10" s="146">
        <v>4803</v>
      </c>
      <c r="L10" s="147">
        <f t="shared" si="3"/>
        <v>-8.861480075901329E-2</v>
      </c>
      <c r="M10" s="146">
        <v>4194</v>
      </c>
      <c r="N10" s="147">
        <f>IFERROR(M10/K10-1,"-")</f>
        <v>-0.12679575265459087</v>
      </c>
    </row>
    <row r="11" spans="1:15" x14ac:dyDescent="0.25">
      <c r="A11" s="1" t="s">
        <v>76</v>
      </c>
      <c r="B11" s="145" t="s">
        <v>77</v>
      </c>
      <c r="C11" s="146">
        <v>2198</v>
      </c>
      <c r="D11" s="147">
        <v>-0.57303807303807308</v>
      </c>
      <c r="E11" s="146">
        <v>2288</v>
      </c>
      <c r="F11" s="147">
        <f t="shared" si="3"/>
        <v>4.0946314831665109E-2</v>
      </c>
      <c r="G11" s="146">
        <v>4740</v>
      </c>
      <c r="H11" s="147">
        <f t="shared" si="3"/>
        <v>1.0716783216783217</v>
      </c>
      <c r="I11" s="146">
        <v>5659</v>
      </c>
      <c r="J11" s="147">
        <f t="shared" si="3"/>
        <v>0.19388185654008439</v>
      </c>
      <c r="K11" s="146">
        <v>5168</v>
      </c>
      <c r="L11" s="147">
        <f t="shared" si="3"/>
        <v>-8.6764446015197061E-2</v>
      </c>
      <c r="M11" s="146">
        <v>5342</v>
      </c>
      <c r="N11" s="147">
        <f>IFERROR(M11/K11-1,"-")</f>
        <v>3.3668730650154854E-2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1830</v>
      </c>
      <c r="F12" s="147" t="str">
        <f t="shared" si="3"/>
        <v>-</v>
      </c>
      <c r="G12" s="146">
        <v>4075</v>
      </c>
      <c r="H12" s="147">
        <f t="shared" si="3"/>
        <v>1.2267759562841531</v>
      </c>
      <c r="I12" s="146">
        <v>5170</v>
      </c>
      <c r="J12" s="147">
        <f t="shared" si="3"/>
        <v>0.26871165644171779</v>
      </c>
      <c r="K12" s="146">
        <v>5054</v>
      </c>
      <c r="L12" s="147">
        <f t="shared" si="3"/>
        <v>-2.2437137330754364E-2</v>
      </c>
      <c r="M12" s="146">
        <v>4308</v>
      </c>
      <c r="N12" s="147">
        <f>IFERROR(M12/K12-1,"-")</f>
        <v>-0.147605856747131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2659</v>
      </c>
      <c r="F13" s="147" t="str">
        <f t="shared" si="3"/>
        <v>-</v>
      </c>
      <c r="G13" s="146">
        <v>3632</v>
      </c>
      <c r="H13" s="147">
        <f t="shared" si="3"/>
        <v>0.365927040240692</v>
      </c>
      <c r="I13" s="146">
        <v>5013</v>
      </c>
      <c r="J13" s="147">
        <f t="shared" si="3"/>
        <v>0.38023127753303965</v>
      </c>
      <c r="K13" s="146">
        <v>4992</v>
      </c>
      <c r="L13" s="147">
        <f t="shared" si="3"/>
        <v>-4.1891083183722699E-3</v>
      </c>
      <c r="M13" s="146">
        <v>4998</v>
      </c>
      <c r="N13" s="147">
        <f>IFERROR(M13/K13-1,"-")</f>
        <v>1.2019230769231282E-3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2494</v>
      </c>
      <c r="F14" s="147" t="str">
        <f t="shared" si="3"/>
        <v>-</v>
      </c>
      <c r="G14" s="146">
        <v>4520</v>
      </c>
      <c r="H14" s="147">
        <f t="shared" si="3"/>
        <v>0.81234963913392133</v>
      </c>
      <c r="I14" s="146">
        <v>4181</v>
      </c>
      <c r="J14" s="147">
        <f t="shared" si="3"/>
        <v>-7.4999999999999956E-2</v>
      </c>
      <c r="K14" s="146">
        <v>3964</v>
      </c>
      <c r="L14" s="147">
        <f t="shared" si="3"/>
        <v>-5.1901458981104986E-2</v>
      </c>
      <c r="M14" s="146">
        <v>4119</v>
      </c>
      <c r="N14" s="147">
        <f t="shared" ref="N14:N17" si="5">IFERROR(M14/K14-1,"-")</f>
        <v>3.9101917255297769E-2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2428</v>
      </c>
      <c r="F15" s="147" t="str">
        <f t="shared" si="3"/>
        <v>-</v>
      </c>
      <c r="G15" s="146">
        <v>4275</v>
      </c>
      <c r="H15" s="147">
        <f t="shared" si="3"/>
        <v>0.76070840197693568</v>
      </c>
      <c r="I15" s="146">
        <v>4340</v>
      </c>
      <c r="J15" s="147">
        <f t="shared" si="3"/>
        <v>1.5204678362572999E-2</v>
      </c>
      <c r="K15" s="146">
        <v>4593</v>
      </c>
      <c r="L15" s="147">
        <f t="shared" si="3"/>
        <v>5.8294930875576023E-2</v>
      </c>
      <c r="M15" s="146">
        <v>3637</v>
      </c>
      <c r="N15" s="147">
        <f t="shared" si="5"/>
        <v>-0.20814282603962553</v>
      </c>
    </row>
    <row r="16" spans="1:15" x14ac:dyDescent="0.25">
      <c r="A16" s="1" t="s">
        <v>86</v>
      </c>
      <c r="B16" s="145" t="s">
        <v>87</v>
      </c>
      <c r="C16" s="146">
        <v>2777</v>
      </c>
      <c r="D16" s="147">
        <v>-0.34241060857210515</v>
      </c>
      <c r="E16" s="146">
        <v>2929</v>
      </c>
      <c r="F16" s="147">
        <f t="shared" si="3"/>
        <v>5.473532589124952E-2</v>
      </c>
      <c r="G16" s="146">
        <v>3932</v>
      </c>
      <c r="H16" s="147">
        <f t="shared" si="3"/>
        <v>0.34243769204506647</v>
      </c>
      <c r="I16" s="146">
        <v>4645</v>
      </c>
      <c r="J16" s="147">
        <f t="shared" si="3"/>
        <v>0.18133265513733465</v>
      </c>
      <c r="K16" s="146">
        <v>2899</v>
      </c>
      <c r="L16" s="147">
        <f t="shared" si="3"/>
        <v>-0.37588805166846073</v>
      </c>
      <c r="M16" s="146">
        <v>4117</v>
      </c>
      <c r="N16" s="147">
        <f t="shared" si="5"/>
        <v>0.42014487754398067</v>
      </c>
    </row>
    <row r="17" spans="1:15" x14ac:dyDescent="0.25">
      <c r="A17" s="1" t="s">
        <v>88</v>
      </c>
      <c r="B17" s="145" t="s">
        <v>89</v>
      </c>
      <c r="C17" s="146">
        <v>1764</v>
      </c>
      <c r="D17" s="147">
        <v>-0.54002607561929594</v>
      </c>
      <c r="E17" s="146">
        <v>3914</v>
      </c>
      <c r="F17" s="147">
        <f t="shared" si="3"/>
        <v>1.2188208616780045</v>
      </c>
      <c r="G17" s="146">
        <v>4578</v>
      </c>
      <c r="H17" s="147">
        <f t="shared" si="3"/>
        <v>0.16964741951967288</v>
      </c>
      <c r="I17" s="146">
        <v>4521</v>
      </c>
      <c r="J17" s="147">
        <f t="shared" si="3"/>
        <v>-1.2450851900393189E-2</v>
      </c>
      <c r="K17" s="146">
        <v>5087</v>
      </c>
      <c r="L17" s="147">
        <f t="shared" si="3"/>
        <v>0.12519354125193538</v>
      </c>
      <c r="M17" s="146">
        <v>4387</v>
      </c>
      <c r="N17" s="147">
        <f t="shared" si="5"/>
        <v>-0.13760566149007269</v>
      </c>
    </row>
    <row r="18" spans="1:15" x14ac:dyDescent="0.25">
      <c r="A18" s="1" t="s">
        <v>90</v>
      </c>
      <c r="B18" s="145" t="s">
        <v>91</v>
      </c>
      <c r="C18" s="146">
        <v>1764</v>
      </c>
      <c r="D18" s="147">
        <v>-0.62283515073765239</v>
      </c>
      <c r="E18" s="146">
        <v>3380</v>
      </c>
      <c r="F18" s="147">
        <f t="shared" si="3"/>
        <v>0.91609977324263037</v>
      </c>
      <c r="G18" s="146">
        <v>4025</v>
      </c>
      <c r="H18" s="147">
        <f t="shared" si="3"/>
        <v>0.19082840236686383</v>
      </c>
      <c r="I18" s="146">
        <v>4419</v>
      </c>
      <c r="J18" s="147">
        <f t="shared" si="3"/>
        <v>9.7888198757764E-2</v>
      </c>
      <c r="K18" s="146">
        <v>4919</v>
      </c>
      <c r="L18" s="147">
        <f t="shared" si="3"/>
        <v>0.11314777098891149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1763</v>
      </c>
      <c r="D19" s="147">
        <v>-0.70714285714285707</v>
      </c>
      <c r="E19" s="146">
        <v>4448</v>
      </c>
      <c r="F19" s="147">
        <f t="shared" si="3"/>
        <v>1.5229722064662505</v>
      </c>
      <c r="G19" s="146">
        <v>4838</v>
      </c>
      <c r="H19" s="147">
        <f t="shared" si="3"/>
        <v>8.7679856115107979E-2</v>
      </c>
      <c r="I19" s="146">
        <v>4964</v>
      </c>
      <c r="J19" s="147">
        <f t="shared" si="3"/>
        <v>2.6043819760231512E-2</v>
      </c>
      <c r="K19" s="146">
        <v>5464</v>
      </c>
      <c r="L19" s="147">
        <f t="shared" si="3"/>
        <v>0.10072522159548747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1794</v>
      </c>
      <c r="D20" s="147">
        <v>-0.6889197156233744</v>
      </c>
      <c r="E20" s="146">
        <v>4543</v>
      </c>
      <c r="F20" s="147">
        <f t="shared" si="3"/>
        <v>1.5323299888517279</v>
      </c>
      <c r="G20" s="146">
        <v>5166</v>
      </c>
      <c r="H20" s="147">
        <f t="shared" si="3"/>
        <v>0.13713405238828957</v>
      </c>
      <c r="I20" s="146">
        <v>4585</v>
      </c>
      <c r="J20" s="147">
        <f t="shared" si="3"/>
        <v>-0.11246612466124661</v>
      </c>
      <c r="K20" s="146">
        <v>5228</v>
      </c>
      <c r="L20" s="147">
        <f t="shared" si="3"/>
        <v>0.14023991275899683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24221</v>
      </c>
      <c r="D21" s="150">
        <v>-0.56660761894537193</v>
      </c>
      <c r="E21" s="149">
        <v>33444</v>
      </c>
      <c r="F21" s="150">
        <f t="shared" si="3"/>
        <v>0.38078526898146237</v>
      </c>
      <c r="G21" s="149">
        <v>51485</v>
      </c>
      <c r="H21" s="150">
        <f t="shared" si="3"/>
        <v>0.53943906231312044</v>
      </c>
      <c r="I21" s="149">
        <v>58157</v>
      </c>
      <c r="J21" s="150">
        <f t="shared" si="3"/>
        <v>0.12959114305137409</v>
      </c>
      <c r="K21" s="149">
        <v>57388</v>
      </c>
      <c r="L21" s="150">
        <f t="shared" si="3"/>
        <v>-1.3222827862510056E-2</v>
      </c>
      <c r="M21" s="149">
        <v>40413</v>
      </c>
      <c r="N21" s="150">
        <v>-3.2649544007468223E-2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5197</v>
      </c>
      <c r="D31" s="147">
        <v>0.10199321458863442</v>
      </c>
      <c r="E31" s="146">
        <v>1146</v>
      </c>
      <c r="F31" s="147">
        <f t="shared" ref="F31:L43" si="9">IFERROR(E31/C31-1,"-")</f>
        <v>-0.77948816624975947</v>
      </c>
      <c r="G31" s="146">
        <v>3527</v>
      </c>
      <c r="H31" s="147">
        <f t="shared" si="9"/>
        <v>2.0776614310645725</v>
      </c>
      <c r="I31" s="146">
        <v>5390</v>
      </c>
      <c r="J31" s="147">
        <f t="shared" si="9"/>
        <v>0.52821094414516589</v>
      </c>
      <c r="K31" s="146">
        <v>5217</v>
      </c>
      <c r="L31" s="147">
        <f t="shared" si="9"/>
        <v>-3.2096474953617782E-2</v>
      </c>
      <c r="M31" s="146">
        <v>5311</v>
      </c>
      <c r="N31" s="147">
        <f t="shared" ref="N31:N39" si="10">IFERROR(M31/K31-1,"-")</f>
        <v>1.8018018018018056E-2</v>
      </c>
    </row>
    <row r="32" spans="1:15" x14ac:dyDescent="0.25">
      <c r="B32" s="145" t="s">
        <v>75</v>
      </c>
      <c r="C32" s="146">
        <v>5359</v>
      </c>
      <c r="D32" s="147">
        <v>8.5916919959473148E-2</v>
      </c>
      <c r="E32" s="146">
        <v>1385</v>
      </c>
      <c r="F32" s="147">
        <f t="shared" si="9"/>
        <v>-0.74155626049636125</v>
      </c>
      <c r="G32" s="146">
        <v>4177</v>
      </c>
      <c r="H32" s="147">
        <f t="shared" si="9"/>
        <v>2.0158844765342958</v>
      </c>
      <c r="I32" s="146">
        <v>5270</v>
      </c>
      <c r="J32" s="147">
        <f t="shared" si="9"/>
        <v>0.2616710557816615</v>
      </c>
      <c r="K32" s="146">
        <v>4803</v>
      </c>
      <c r="L32" s="147">
        <f t="shared" si="9"/>
        <v>-8.861480075901329E-2</v>
      </c>
      <c r="M32" s="146">
        <v>4194</v>
      </c>
      <c r="N32" s="147">
        <f t="shared" si="10"/>
        <v>-0.12679575265459087</v>
      </c>
    </row>
    <row r="33" spans="2:15" x14ac:dyDescent="0.25">
      <c r="B33" s="145" t="s">
        <v>77</v>
      </c>
      <c r="C33" s="146">
        <v>2198</v>
      </c>
      <c r="D33" s="147">
        <v>-0.57303807303807308</v>
      </c>
      <c r="E33" s="146">
        <v>2288</v>
      </c>
      <c r="F33" s="147">
        <f t="shared" si="9"/>
        <v>4.0946314831665109E-2</v>
      </c>
      <c r="G33" s="146">
        <v>4740</v>
      </c>
      <c r="H33" s="147">
        <f t="shared" si="9"/>
        <v>1.0716783216783217</v>
      </c>
      <c r="I33" s="146">
        <v>5659</v>
      </c>
      <c r="J33" s="147">
        <f t="shared" si="9"/>
        <v>0.19388185654008439</v>
      </c>
      <c r="K33" s="146">
        <v>5168</v>
      </c>
      <c r="L33" s="147">
        <f t="shared" si="9"/>
        <v>-8.6764446015197061E-2</v>
      </c>
      <c r="M33" s="146">
        <v>5342</v>
      </c>
      <c r="N33" s="147">
        <f t="shared" si="10"/>
        <v>3.3668730650154854E-2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1830</v>
      </c>
      <c r="F34" s="147" t="str">
        <f t="shared" si="9"/>
        <v>-</v>
      </c>
      <c r="G34" s="146">
        <v>4075</v>
      </c>
      <c r="H34" s="147">
        <f t="shared" si="9"/>
        <v>1.2267759562841531</v>
      </c>
      <c r="I34" s="146">
        <v>5170</v>
      </c>
      <c r="J34" s="147">
        <f t="shared" si="9"/>
        <v>0.26871165644171779</v>
      </c>
      <c r="K34" s="146">
        <v>5054</v>
      </c>
      <c r="L34" s="147">
        <f t="shared" si="9"/>
        <v>-2.2437137330754364E-2</v>
      </c>
      <c r="M34" s="146">
        <v>4308</v>
      </c>
      <c r="N34" s="147">
        <f t="shared" si="10"/>
        <v>-0.147605856747131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2659</v>
      </c>
      <c r="F35" s="147" t="str">
        <f t="shared" si="9"/>
        <v>-</v>
      </c>
      <c r="G35" s="146">
        <v>3632</v>
      </c>
      <c r="H35" s="147">
        <f t="shared" si="9"/>
        <v>0.365927040240692</v>
      </c>
      <c r="I35" s="146">
        <v>5013</v>
      </c>
      <c r="J35" s="147">
        <f t="shared" si="9"/>
        <v>0.38023127753303965</v>
      </c>
      <c r="K35" s="146">
        <v>4992</v>
      </c>
      <c r="L35" s="147">
        <f t="shared" si="9"/>
        <v>-4.1891083183722699E-3</v>
      </c>
      <c r="M35" s="146">
        <v>4998</v>
      </c>
      <c r="N35" s="147">
        <f t="shared" si="10"/>
        <v>1.2019230769231282E-3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2494</v>
      </c>
      <c r="F36" s="147" t="str">
        <f t="shared" si="9"/>
        <v>-</v>
      </c>
      <c r="G36" s="146">
        <v>4520</v>
      </c>
      <c r="H36" s="147">
        <f t="shared" si="9"/>
        <v>0.81234963913392133</v>
      </c>
      <c r="I36" s="146">
        <v>4181</v>
      </c>
      <c r="J36" s="147">
        <f t="shared" si="9"/>
        <v>-7.4999999999999956E-2</v>
      </c>
      <c r="K36" s="146">
        <v>3964</v>
      </c>
      <c r="L36" s="147">
        <f t="shared" si="9"/>
        <v>-5.1901458981104986E-2</v>
      </c>
      <c r="M36" s="146">
        <v>4119</v>
      </c>
      <c r="N36" s="147">
        <f t="shared" si="10"/>
        <v>3.9101917255297769E-2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2428</v>
      </c>
      <c r="F37" s="147" t="str">
        <f t="shared" si="9"/>
        <v>-</v>
      </c>
      <c r="G37" s="146">
        <v>4275</v>
      </c>
      <c r="H37" s="147">
        <f t="shared" si="9"/>
        <v>0.76070840197693568</v>
      </c>
      <c r="I37" s="146">
        <v>4340</v>
      </c>
      <c r="J37" s="147">
        <f t="shared" si="9"/>
        <v>1.5204678362572999E-2</v>
      </c>
      <c r="K37" s="146">
        <v>4593</v>
      </c>
      <c r="L37" s="147">
        <f t="shared" si="9"/>
        <v>5.8294930875576023E-2</v>
      </c>
      <c r="M37" s="146">
        <v>3637</v>
      </c>
      <c r="N37" s="147">
        <f t="shared" si="10"/>
        <v>-0.20814282603962553</v>
      </c>
    </row>
    <row r="38" spans="2:15" x14ac:dyDescent="0.25">
      <c r="B38" s="145" t="s">
        <v>87</v>
      </c>
      <c r="C38" s="146">
        <v>2777</v>
      </c>
      <c r="D38" s="147">
        <v>-0.34241060857210515</v>
      </c>
      <c r="E38" s="146">
        <v>2929</v>
      </c>
      <c r="F38" s="147">
        <f t="shared" si="9"/>
        <v>5.473532589124952E-2</v>
      </c>
      <c r="G38" s="146">
        <v>3932</v>
      </c>
      <c r="H38" s="147">
        <f t="shared" si="9"/>
        <v>0.34243769204506647</v>
      </c>
      <c r="I38" s="146">
        <v>4645</v>
      </c>
      <c r="J38" s="147">
        <f t="shared" si="9"/>
        <v>0.18133265513733465</v>
      </c>
      <c r="K38" s="146">
        <v>2899</v>
      </c>
      <c r="L38" s="147">
        <f t="shared" si="9"/>
        <v>-0.37588805166846073</v>
      </c>
      <c r="M38" s="146">
        <v>4117</v>
      </c>
      <c r="N38" s="147">
        <f t="shared" si="10"/>
        <v>0.42014487754398067</v>
      </c>
    </row>
    <row r="39" spans="2:15" x14ac:dyDescent="0.25">
      <c r="B39" s="145" t="s">
        <v>89</v>
      </c>
      <c r="C39" s="146">
        <v>1764</v>
      </c>
      <c r="D39" s="147">
        <v>-0.54002607561929594</v>
      </c>
      <c r="E39" s="146">
        <v>3914</v>
      </c>
      <c r="F39" s="147">
        <f t="shared" si="9"/>
        <v>1.2188208616780045</v>
      </c>
      <c r="G39" s="146">
        <v>4578</v>
      </c>
      <c r="H39" s="147">
        <f t="shared" si="9"/>
        <v>0.16964741951967288</v>
      </c>
      <c r="I39" s="146">
        <v>4521</v>
      </c>
      <c r="J39" s="147">
        <f t="shared" si="9"/>
        <v>-1.2450851900393189E-2</v>
      </c>
      <c r="K39" s="146">
        <v>5087</v>
      </c>
      <c r="L39" s="147">
        <f t="shared" si="9"/>
        <v>0.12519354125193538</v>
      </c>
      <c r="M39" s="146">
        <v>4387</v>
      </c>
      <c r="N39" s="147">
        <f t="shared" si="10"/>
        <v>-0.13760566149007269</v>
      </c>
    </row>
    <row r="40" spans="2:15" x14ac:dyDescent="0.25">
      <c r="B40" s="145" t="s">
        <v>91</v>
      </c>
      <c r="C40" s="146">
        <v>1764</v>
      </c>
      <c r="D40" s="147">
        <v>-0.62283515073765239</v>
      </c>
      <c r="E40" s="146">
        <v>3380</v>
      </c>
      <c r="F40" s="147">
        <f t="shared" si="9"/>
        <v>0.91609977324263037</v>
      </c>
      <c r="G40" s="146">
        <v>4025</v>
      </c>
      <c r="H40" s="147">
        <f t="shared" si="9"/>
        <v>0.19082840236686383</v>
      </c>
      <c r="I40" s="146">
        <v>4419</v>
      </c>
      <c r="J40" s="147">
        <f t="shared" si="9"/>
        <v>9.7888198757764E-2</v>
      </c>
      <c r="K40" s="146">
        <v>4919</v>
      </c>
      <c r="L40" s="147">
        <f t="shared" si="9"/>
        <v>0.11314777098891149</v>
      </c>
      <c r="M40" s="146"/>
      <c r="N40" s="147"/>
    </row>
    <row r="41" spans="2:15" x14ac:dyDescent="0.25">
      <c r="B41" s="145" t="s">
        <v>93</v>
      </c>
      <c r="C41" s="146">
        <v>1763</v>
      </c>
      <c r="D41" s="147">
        <v>-0.70714285714285707</v>
      </c>
      <c r="E41" s="146">
        <v>4448</v>
      </c>
      <c r="F41" s="147">
        <f t="shared" si="9"/>
        <v>1.5229722064662505</v>
      </c>
      <c r="G41" s="146">
        <v>4838</v>
      </c>
      <c r="H41" s="147">
        <f t="shared" si="9"/>
        <v>8.7679856115107979E-2</v>
      </c>
      <c r="I41" s="146">
        <v>4964</v>
      </c>
      <c r="J41" s="147">
        <f t="shared" si="9"/>
        <v>2.6043819760231512E-2</v>
      </c>
      <c r="K41" s="146">
        <v>5464</v>
      </c>
      <c r="L41" s="147">
        <f t="shared" si="9"/>
        <v>0.10072522159548747</v>
      </c>
      <c r="M41" s="146"/>
      <c r="N41" s="147"/>
    </row>
    <row r="42" spans="2:15" x14ac:dyDescent="0.25">
      <c r="B42" s="145" t="s">
        <v>95</v>
      </c>
      <c r="C42" s="146">
        <v>1794</v>
      </c>
      <c r="D42" s="147">
        <v>-0.6889197156233744</v>
      </c>
      <c r="E42" s="146">
        <v>4543</v>
      </c>
      <c r="F42" s="147">
        <f t="shared" si="9"/>
        <v>1.5323299888517279</v>
      </c>
      <c r="G42" s="146">
        <v>5166</v>
      </c>
      <c r="H42" s="147">
        <f t="shared" si="9"/>
        <v>0.13713405238828957</v>
      </c>
      <c r="I42" s="146">
        <v>4585</v>
      </c>
      <c r="J42" s="147">
        <f t="shared" si="9"/>
        <v>-0.11246612466124661</v>
      </c>
      <c r="K42" s="146">
        <v>5228</v>
      </c>
      <c r="L42" s="147">
        <f t="shared" si="9"/>
        <v>0.14023991275899683</v>
      </c>
      <c r="M42" s="146"/>
      <c r="N42" s="147"/>
    </row>
    <row r="43" spans="2:15" ht="15.75" x14ac:dyDescent="0.25">
      <c r="B43" s="148" t="s">
        <v>32</v>
      </c>
      <c r="C43" s="149">
        <v>24221</v>
      </c>
      <c r="D43" s="150">
        <v>-0.56660761894537193</v>
      </c>
      <c r="E43" s="149">
        <v>33444</v>
      </c>
      <c r="F43" s="150">
        <f t="shared" si="9"/>
        <v>0.38078526898146237</v>
      </c>
      <c r="G43" s="149">
        <v>51485</v>
      </c>
      <c r="H43" s="150">
        <f t="shared" si="9"/>
        <v>0.53943906231312044</v>
      </c>
      <c r="I43" s="149">
        <v>58157</v>
      </c>
      <c r="J43" s="150">
        <f t="shared" si="9"/>
        <v>0.12959114305137409</v>
      </c>
      <c r="K43" s="149">
        <v>57388</v>
      </c>
      <c r="L43" s="150">
        <f t="shared" si="9"/>
        <v>-1.3222827862510056E-2</v>
      </c>
      <c r="M43" s="149">
        <v>40413</v>
      </c>
      <c r="N43" s="150">
        <v>-3.2649544007468223E-2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3703</v>
      </c>
      <c r="D53" s="147">
        <v>1.0368349249658904E-2</v>
      </c>
      <c r="E53" s="146">
        <v>0</v>
      </c>
      <c r="F53" s="147">
        <f t="shared" ref="F53:L65" si="14">IFERROR(E53/C53-1,"-")</f>
        <v>-1</v>
      </c>
      <c r="G53" s="146">
        <v>0</v>
      </c>
      <c r="H53" s="147" t="str">
        <f t="shared" si="14"/>
        <v>-</v>
      </c>
      <c r="I53" s="146">
        <v>4641</v>
      </c>
      <c r="J53" s="147" t="str">
        <f t="shared" si="14"/>
        <v>-</v>
      </c>
      <c r="K53" s="146">
        <v>4486</v>
      </c>
      <c r="L53" s="147">
        <f t="shared" si="14"/>
        <v>-3.3397974574445155E-2</v>
      </c>
      <c r="M53" s="146">
        <v>4485</v>
      </c>
      <c r="N53" s="147">
        <f t="shared" ref="N53:N61" si="15">IFERROR(M53/K53-1,"-")</f>
        <v>-2.2291573785104823E-4</v>
      </c>
    </row>
    <row r="54" spans="1:15" x14ac:dyDescent="0.25">
      <c r="A54" s="1">
        <v>2</v>
      </c>
      <c r="B54" s="145" t="s">
        <v>75</v>
      </c>
      <c r="C54" s="146">
        <v>3601</v>
      </c>
      <c r="D54" s="147">
        <v>-5.4607508532423243E-2</v>
      </c>
      <c r="E54" s="146">
        <v>0</v>
      </c>
      <c r="F54" s="147">
        <f t="shared" si="14"/>
        <v>-1</v>
      </c>
      <c r="G54" s="146">
        <v>0</v>
      </c>
      <c r="H54" s="147" t="str">
        <f t="shared" si="14"/>
        <v>-</v>
      </c>
      <c r="I54" s="146">
        <v>4493</v>
      </c>
      <c r="J54" s="147" t="str">
        <f t="shared" si="14"/>
        <v>-</v>
      </c>
      <c r="K54" s="146">
        <v>4023</v>
      </c>
      <c r="L54" s="147">
        <f t="shared" si="14"/>
        <v>-0.10460716670376136</v>
      </c>
      <c r="M54" s="146">
        <v>3377</v>
      </c>
      <c r="N54" s="147">
        <f t="shared" si="15"/>
        <v>-0.16057668406661696</v>
      </c>
    </row>
    <row r="55" spans="1:15" x14ac:dyDescent="0.25">
      <c r="A55" s="1">
        <v>3</v>
      </c>
      <c r="B55" s="145" t="s">
        <v>77</v>
      </c>
      <c r="C55" s="146">
        <v>1389</v>
      </c>
      <c r="D55" s="147">
        <v>-0.62821199143468953</v>
      </c>
      <c r="E55" s="146">
        <v>0</v>
      </c>
      <c r="F55" s="147">
        <f t="shared" si="14"/>
        <v>-1</v>
      </c>
      <c r="G55" s="146">
        <v>0</v>
      </c>
      <c r="H55" s="147" t="str">
        <f t="shared" si="14"/>
        <v>-</v>
      </c>
      <c r="I55" s="146">
        <v>4830</v>
      </c>
      <c r="J55" s="147" t="str">
        <f t="shared" si="14"/>
        <v>-</v>
      </c>
      <c r="K55" s="146">
        <v>4388</v>
      </c>
      <c r="L55" s="147">
        <f t="shared" si="14"/>
        <v>-9.1511387163561109E-2</v>
      </c>
      <c r="M55" s="146">
        <v>4503</v>
      </c>
      <c r="N55" s="147">
        <f t="shared" si="15"/>
        <v>2.6207839562442992E-2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0</v>
      </c>
      <c r="F56" s="147" t="str">
        <f t="shared" si="14"/>
        <v>-</v>
      </c>
      <c r="G56" s="146">
        <v>3637</v>
      </c>
      <c r="H56" s="147" t="str">
        <f t="shared" si="14"/>
        <v>-</v>
      </c>
      <c r="I56" s="146">
        <v>4467</v>
      </c>
      <c r="J56" s="147">
        <f t="shared" si="14"/>
        <v>0.22821006323893323</v>
      </c>
      <c r="K56" s="146">
        <v>4407</v>
      </c>
      <c r="L56" s="147">
        <f t="shared" si="14"/>
        <v>-1.3431833445265329E-2</v>
      </c>
      <c r="M56" s="146">
        <v>3648</v>
      </c>
      <c r="N56" s="147">
        <f t="shared" si="15"/>
        <v>-0.17222600408441113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0</v>
      </c>
      <c r="F57" s="147" t="str">
        <f t="shared" si="14"/>
        <v>-</v>
      </c>
      <c r="G57" s="146">
        <v>3101</v>
      </c>
      <c r="H57" s="147" t="str">
        <f t="shared" si="14"/>
        <v>-</v>
      </c>
      <c r="I57" s="146">
        <v>4524</v>
      </c>
      <c r="J57" s="147">
        <f t="shared" si="14"/>
        <v>0.45888423089326014</v>
      </c>
      <c r="K57" s="146">
        <v>4496</v>
      </c>
      <c r="L57" s="147">
        <f t="shared" si="14"/>
        <v>-6.1892130857648109E-3</v>
      </c>
      <c r="M57" s="146">
        <v>4275</v>
      </c>
      <c r="N57" s="147">
        <f t="shared" si="15"/>
        <v>-4.9154804270462593E-2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0</v>
      </c>
      <c r="F58" s="147" t="str">
        <f t="shared" si="14"/>
        <v>-</v>
      </c>
      <c r="G58" s="146">
        <v>4107</v>
      </c>
      <c r="H58" s="147" t="str">
        <f t="shared" si="14"/>
        <v>-</v>
      </c>
      <c r="I58" s="146">
        <v>3719</v>
      </c>
      <c r="J58" s="147">
        <f t="shared" si="14"/>
        <v>-9.4472851229608024E-2</v>
      </c>
      <c r="K58" s="146">
        <v>3480</v>
      </c>
      <c r="L58" s="147">
        <f t="shared" si="14"/>
        <v>-6.426458725463835E-2</v>
      </c>
      <c r="M58" s="146">
        <v>3490</v>
      </c>
      <c r="N58" s="147">
        <f t="shared" si="15"/>
        <v>2.8735632183907178E-3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0</v>
      </c>
      <c r="F59" s="147" t="str">
        <f t="shared" si="14"/>
        <v>-</v>
      </c>
      <c r="G59" s="146">
        <v>3890</v>
      </c>
      <c r="H59" s="147" t="str">
        <f t="shared" si="14"/>
        <v>-</v>
      </c>
      <c r="I59" s="146">
        <v>0</v>
      </c>
      <c r="J59" s="147">
        <f t="shared" si="14"/>
        <v>-1</v>
      </c>
      <c r="K59" s="146">
        <v>3932</v>
      </c>
      <c r="L59" s="147" t="str">
        <f t="shared" si="14"/>
        <v>-</v>
      </c>
      <c r="M59" s="146">
        <v>3156</v>
      </c>
      <c r="N59" s="147">
        <f t="shared" si="15"/>
        <v>-0.19735503560528989</v>
      </c>
    </row>
    <row r="60" spans="1:15" x14ac:dyDescent="0.25">
      <c r="A60" s="1">
        <v>8</v>
      </c>
      <c r="B60" s="145" t="s">
        <v>87</v>
      </c>
      <c r="C60" s="146">
        <v>0</v>
      </c>
      <c r="D60" s="147">
        <v>-1</v>
      </c>
      <c r="E60" s="146">
        <v>0</v>
      </c>
      <c r="F60" s="147" t="str">
        <f t="shared" si="14"/>
        <v>-</v>
      </c>
      <c r="G60" s="146">
        <v>3368</v>
      </c>
      <c r="H60" s="147" t="str">
        <f t="shared" si="14"/>
        <v>-</v>
      </c>
      <c r="I60" s="146">
        <v>0</v>
      </c>
      <c r="J60" s="147">
        <f t="shared" si="14"/>
        <v>-1</v>
      </c>
      <c r="K60" s="146">
        <v>2669</v>
      </c>
      <c r="L60" s="147" t="str">
        <f t="shared" si="14"/>
        <v>-</v>
      </c>
      <c r="M60" s="146">
        <v>3769</v>
      </c>
      <c r="N60" s="147">
        <f t="shared" si="15"/>
        <v>0.4121393780442113</v>
      </c>
    </row>
    <row r="61" spans="1:15" x14ac:dyDescent="0.25">
      <c r="A61" s="1">
        <v>9</v>
      </c>
      <c r="B61" s="145" t="s">
        <v>89</v>
      </c>
      <c r="C61" s="146">
        <v>0</v>
      </c>
      <c r="D61" s="147">
        <v>-1</v>
      </c>
      <c r="E61" s="146">
        <v>0</v>
      </c>
      <c r="F61" s="147" t="str">
        <f t="shared" si="14"/>
        <v>-</v>
      </c>
      <c r="G61" s="146">
        <v>4017</v>
      </c>
      <c r="H61" s="147" t="str">
        <f t="shared" si="14"/>
        <v>-</v>
      </c>
      <c r="I61" s="146">
        <v>4039</v>
      </c>
      <c r="J61" s="147">
        <f t="shared" si="14"/>
        <v>5.4767239233257659E-3</v>
      </c>
      <c r="K61" s="146">
        <v>4491</v>
      </c>
      <c r="L61" s="147">
        <f t="shared" si="14"/>
        <v>0.11190888833869761</v>
      </c>
      <c r="M61" s="146">
        <v>3777</v>
      </c>
      <c r="N61" s="147">
        <f t="shared" si="15"/>
        <v>-0.15898463593854373</v>
      </c>
    </row>
    <row r="62" spans="1:15" x14ac:dyDescent="0.25">
      <c r="A62" s="1">
        <v>10</v>
      </c>
      <c r="B62" s="145" t="s">
        <v>91</v>
      </c>
      <c r="C62" s="146">
        <v>0</v>
      </c>
      <c r="D62" s="147">
        <v>-1</v>
      </c>
      <c r="E62" s="146">
        <v>0</v>
      </c>
      <c r="F62" s="147" t="str">
        <f t="shared" si="14"/>
        <v>-</v>
      </c>
      <c r="G62" s="146">
        <v>3524</v>
      </c>
      <c r="H62" s="147" t="str">
        <f t="shared" si="14"/>
        <v>-</v>
      </c>
      <c r="I62" s="146">
        <v>3716</v>
      </c>
      <c r="J62" s="147">
        <f t="shared" si="14"/>
        <v>5.4483541430192961E-2</v>
      </c>
      <c r="K62" s="146">
        <v>4146</v>
      </c>
      <c r="L62" s="147">
        <f t="shared" si="14"/>
        <v>0.11571582346609266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0</v>
      </c>
      <c r="D63" s="147">
        <v>-1</v>
      </c>
      <c r="E63" s="146">
        <v>0</v>
      </c>
      <c r="F63" s="147" t="str">
        <f t="shared" si="14"/>
        <v>-</v>
      </c>
      <c r="G63" s="146">
        <v>4148</v>
      </c>
      <c r="H63" s="147" t="str">
        <f t="shared" si="14"/>
        <v>-</v>
      </c>
      <c r="I63" s="146">
        <v>4138</v>
      </c>
      <c r="J63" s="147">
        <f t="shared" si="14"/>
        <v>-2.4108003857280513E-3</v>
      </c>
      <c r="K63" s="146">
        <v>4532</v>
      </c>
      <c r="L63" s="147">
        <f t="shared" si="14"/>
        <v>9.5215079748670828E-2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0</v>
      </c>
      <c r="D64" s="147">
        <v>-1</v>
      </c>
      <c r="E64" s="146">
        <v>0</v>
      </c>
      <c r="F64" s="147" t="str">
        <f t="shared" si="14"/>
        <v>-</v>
      </c>
      <c r="G64" s="146">
        <v>4483</v>
      </c>
      <c r="H64" s="147" t="str">
        <f t="shared" si="14"/>
        <v>-</v>
      </c>
      <c r="I64" s="146">
        <v>3751</v>
      </c>
      <c r="J64" s="147">
        <f t="shared" si="14"/>
        <v>-0.16328351550301134</v>
      </c>
      <c r="K64" s="146">
        <v>4415</v>
      </c>
      <c r="L64" s="147">
        <f t="shared" si="14"/>
        <v>0.17701946147693959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>
        <v>-1</v>
      </c>
      <c r="E65" s="149">
        <v>0</v>
      </c>
      <c r="F65" s="150" t="str">
        <f t="shared" si="14"/>
        <v>-</v>
      </c>
      <c r="G65" s="149">
        <v>46354</v>
      </c>
      <c r="H65" s="150" t="str">
        <f t="shared" si="14"/>
        <v>-</v>
      </c>
      <c r="I65" s="149">
        <v>50550</v>
      </c>
      <c r="J65" s="150">
        <f t="shared" si="14"/>
        <v>9.0520774906156953E-2</v>
      </c>
      <c r="K65" s="149">
        <v>49465</v>
      </c>
      <c r="L65" s="150">
        <f t="shared" si="14"/>
        <v>-2.1463897131552945E-2</v>
      </c>
      <c r="M65" s="149">
        <v>34480</v>
      </c>
      <c r="N65" s="150">
        <v>-5.201803585175413E-2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1494</v>
      </c>
      <c r="D75" s="147">
        <v>0.42150333016175079</v>
      </c>
      <c r="E75" s="146">
        <v>0</v>
      </c>
      <c r="F75" s="147">
        <f t="shared" ref="F75:L87" si="19">IFERROR(E75/C75-1,"-")</f>
        <v>-1</v>
      </c>
      <c r="G75" s="146">
        <v>0</v>
      </c>
      <c r="H75" s="147" t="str">
        <f t="shared" si="19"/>
        <v>-</v>
      </c>
      <c r="I75" s="146">
        <v>749</v>
      </c>
      <c r="J75" s="147" t="str">
        <f t="shared" si="19"/>
        <v>-</v>
      </c>
      <c r="K75" s="146">
        <v>731</v>
      </c>
      <c r="L75" s="147">
        <f t="shared" si="19"/>
        <v>-2.4032042723631464E-2</v>
      </c>
      <c r="M75" s="146">
        <v>826</v>
      </c>
      <c r="N75" s="147">
        <f t="shared" ref="N75:N83" si="20">IFERROR(M75/K75-1,"-")</f>
        <v>0.12995896032831733</v>
      </c>
    </row>
    <row r="76" spans="1:15" x14ac:dyDescent="0.25">
      <c r="A76" s="1">
        <v>2</v>
      </c>
      <c r="B76" s="145" t="s">
        <v>75</v>
      </c>
      <c r="C76" s="146">
        <v>1758</v>
      </c>
      <c r="D76" s="147">
        <v>0.56127886323268217</v>
      </c>
      <c r="E76" s="146">
        <v>0</v>
      </c>
      <c r="F76" s="147">
        <f t="shared" si="19"/>
        <v>-1</v>
      </c>
      <c r="G76" s="146">
        <v>0</v>
      </c>
      <c r="H76" s="147" t="str">
        <f t="shared" si="19"/>
        <v>-</v>
      </c>
      <c r="I76" s="146">
        <v>777</v>
      </c>
      <c r="J76" s="147" t="str">
        <f t="shared" si="19"/>
        <v>-</v>
      </c>
      <c r="K76" s="146">
        <v>780</v>
      </c>
      <c r="L76" s="147">
        <f t="shared" si="19"/>
        <v>3.8610038610038533E-3</v>
      </c>
      <c r="M76" s="146">
        <v>817</v>
      </c>
      <c r="N76" s="147">
        <f t="shared" si="20"/>
        <v>4.7435897435897489E-2</v>
      </c>
    </row>
    <row r="77" spans="1:15" x14ac:dyDescent="0.25">
      <c r="A77" s="1">
        <v>3</v>
      </c>
      <c r="B77" s="145" t="s">
        <v>77</v>
      </c>
      <c r="C77" s="146">
        <v>809</v>
      </c>
      <c r="D77" s="147">
        <v>-0.42705382436260619</v>
      </c>
      <c r="E77" s="146">
        <v>0</v>
      </c>
      <c r="F77" s="147">
        <f t="shared" si="19"/>
        <v>-1</v>
      </c>
      <c r="G77" s="146">
        <v>0</v>
      </c>
      <c r="H77" s="147" t="str">
        <f t="shared" si="19"/>
        <v>-</v>
      </c>
      <c r="I77" s="146">
        <v>829</v>
      </c>
      <c r="J77" s="147" t="str">
        <f t="shared" si="19"/>
        <v>-</v>
      </c>
      <c r="K77" s="146">
        <v>780</v>
      </c>
      <c r="L77" s="147">
        <f t="shared" si="19"/>
        <v>-5.9107358262967424E-2</v>
      </c>
      <c r="M77" s="146">
        <v>839</v>
      </c>
      <c r="N77" s="147">
        <f t="shared" si="20"/>
        <v>7.5641025641025594E-2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0</v>
      </c>
      <c r="F78" s="147" t="str">
        <f t="shared" si="19"/>
        <v>-</v>
      </c>
      <c r="G78" s="146">
        <v>438</v>
      </c>
      <c r="H78" s="147" t="str">
        <f t="shared" si="19"/>
        <v>-</v>
      </c>
      <c r="I78" s="146">
        <v>703</v>
      </c>
      <c r="J78" s="147">
        <f t="shared" si="19"/>
        <v>0.60502283105022836</v>
      </c>
      <c r="K78" s="146">
        <v>647</v>
      </c>
      <c r="L78" s="147">
        <f t="shared" si="19"/>
        <v>-7.9658605974395447E-2</v>
      </c>
      <c r="M78" s="146">
        <v>660</v>
      </c>
      <c r="N78" s="147">
        <f t="shared" si="20"/>
        <v>2.0092735703245657E-2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0</v>
      </c>
      <c r="F79" s="147" t="str">
        <f t="shared" si="19"/>
        <v>-</v>
      </c>
      <c r="G79" s="146">
        <v>531</v>
      </c>
      <c r="H79" s="147" t="str">
        <f t="shared" si="19"/>
        <v>-</v>
      </c>
      <c r="I79" s="146">
        <v>489</v>
      </c>
      <c r="J79" s="147">
        <f t="shared" si="19"/>
        <v>-7.9096045197740161E-2</v>
      </c>
      <c r="K79" s="146">
        <v>496</v>
      </c>
      <c r="L79" s="147">
        <f t="shared" si="19"/>
        <v>1.4314928425357865E-2</v>
      </c>
      <c r="M79" s="146">
        <v>723</v>
      </c>
      <c r="N79" s="147">
        <f t="shared" si="20"/>
        <v>0.45766129032258074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0</v>
      </c>
      <c r="F80" s="147" t="str">
        <f t="shared" si="19"/>
        <v>-</v>
      </c>
      <c r="G80" s="146">
        <v>413</v>
      </c>
      <c r="H80" s="147" t="str">
        <f t="shared" si="19"/>
        <v>-</v>
      </c>
      <c r="I80" s="146">
        <v>462</v>
      </c>
      <c r="J80" s="147">
        <f t="shared" si="19"/>
        <v>0.11864406779661008</v>
      </c>
      <c r="K80" s="146">
        <v>484</v>
      </c>
      <c r="L80" s="147">
        <f t="shared" si="19"/>
        <v>4.7619047619047672E-2</v>
      </c>
      <c r="M80" s="146">
        <v>629</v>
      </c>
      <c r="N80" s="147">
        <f t="shared" si="20"/>
        <v>0.29958677685950419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0</v>
      </c>
      <c r="F81" s="147" t="str">
        <f t="shared" si="19"/>
        <v>-</v>
      </c>
      <c r="G81" s="146">
        <v>385</v>
      </c>
      <c r="H81" s="147" t="str">
        <f t="shared" si="19"/>
        <v>-</v>
      </c>
      <c r="I81" s="146">
        <v>0</v>
      </c>
      <c r="J81" s="147">
        <f t="shared" si="19"/>
        <v>-1</v>
      </c>
      <c r="K81" s="146">
        <v>661</v>
      </c>
      <c r="L81" s="147" t="str">
        <f t="shared" si="19"/>
        <v>-</v>
      </c>
      <c r="M81" s="146">
        <v>481</v>
      </c>
      <c r="N81" s="147">
        <f t="shared" si="20"/>
        <v>-0.27231467473524962</v>
      </c>
    </row>
    <row r="82" spans="1:15" x14ac:dyDescent="0.25">
      <c r="A82" s="1">
        <v>8</v>
      </c>
      <c r="B82" s="145" t="s">
        <v>87</v>
      </c>
      <c r="C82" s="146">
        <v>0</v>
      </c>
      <c r="D82" s="147">
        <v>-1</v>
      </c>
      <c r="E82" s="146">
        <v>0</v>
      </c>
      <c r="F82" s="147" t="str">
        <f t="shared" si="19"/>
        <v>-</v>
      </c>
      <c r="G82" s="146">
        <v>564</v>
      </c>
      <c r="H82" s="147" t="str">
        <f t="shared" si="19"/>
        <v>-</v>
      </c>
      <c r="I82" s="146">
        <v>0</v>
      </c>
      <c r="J82" s="147">
        <f t="shared" si="19"/>
        <v>-1</v>
      </c>
      <c r="K82" s="146">
        <v>230</v>
      </c>
      <c r="L82" s="147" t="str">
        <f t="shared" si="19"/>
        <v>-</v>
      </c>
      <c r="M82" s="146">
        <v>348</v>
      </c>
      <c r="N82" s="147">
        <f t="shared" si="20"/>
        <v>0.51304347826086949</v>
      </c>
    </row>
    <row r="83" spans="1:15" x14ac:dyDescent="0.25">
      <c r="A83" s="1">
        <v>9</v>
      </c>
      <c r="B83" s="145" t="s">
        <v>89</v>
      </c>
      <c r="C83" s="146">
        <v>0</v>
      </c>
      <c r="D83" s="147">
        <v>-1</v>
      </c>
      <c r="E83" s="146">
        <v>0</v>
      </c>
      <c r="F83" s="147" t="str">
        <f t="shared" si="19"/>
        <v>-</v>
      </c>
      <c r="G83" s="146">
        <v>561</v>
      </c>
      <c r="H83" s="147" t="str">
        <f t="shared" si="19"/>
        <v>-</v>
      </c>
      <c r="I83" s="146">
        <v>482</v>
      </c>
      <c r="J83" s="147">
        <f t="shared" si="19"/>
        <v>-0.14081996434937616</v>
      </c>
      <c r="K83" s="146">
        <v>596</v>
      </c>
      <c r="L83" s="147">
        <f t="shared" si="19"/>
        <v>0.23651452282157681</v>
      </c>
      <c r="M83" s="146">
        <v>610</v>
      </c>
      <c r="N83" s="147">
        <f t="shared" si="20"/>
        <v>2.3489932885905951E-2</v>
      </c>
    </row>
    <row r="84" spans="1:15" x14ac:dyDescent="0.25">
      <c r="A84" s="1">
        <v>10</v>
      </c>
      <c r="B84" s="145" t="s">
        <v>91</v>
      </c>
      <c r="C84" s="146">
        <v>0</v>
      </c>
      <c r="D84" s="147">
        <v>-1</v>
      </c>
      <c r="E84" s="146">
        <v>0</v>
      </c>
      <c r="F84" s="147" t="str">
        <f t="shared" si="19"/>
        <v>-</v>
      </c>
      <c r="G84" s="146">
        <v>501</v>
      </c>
      <c r="H84" s="147" t="str">
        <f t="shared" si="19"/>
        <v>-</v>
      </c>
      <c r="I84" s="146">
        <v>703</v>
      </c>
      <c r="J84" s="147">
        <f t="shared" si="19"/>
        <v>0.40319361277445109</v>
      </c>
      <c r="K84" s="146">
        <v>773</v>
      </c>
      <c r="L84" s="147">
        <f t="shared" si="19"/>
        <v>9.9573257467994392E-2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0</v>
      </c>
      <c r="D85" s="147">
        <v>-1</v>
      </c>
      <c r="E85" s="146">
        <v>0</v>
      </c>
      <c r="F85" s="147" t="str">
        <f t="shared" si="19"/>
        <v>-</v>
      </c>
      <c r="G85" s="146">
        <v>690</v>
      </c>
      <c r="H85" s="147" t="str">
        <f t="shared" si="19"/>
        <v>-</v>
      </c>
      <c r="I85" s="146">
        <v>826</v>
      </c>
      <c r="J85" s="147">
        <f t="shared" si="19"/>
        <v>0.19710144927536222</v>
      </c>
      <c r="K85" s="146">
        <v>932</v>
      </c>
      <c r="L85" s="147">
        <f t="shared" si="19"/>
        <v>0.12832929782082325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0</v>
      </c>
      <c r="F86" s="147" t="str">
        <f t="shared" si="19"/>
        <v>-</v>
      </c>
      <c r="G86" s="146">
        <v>683</v>
      </c>
      <c r="H86" s="147" t="str">
        <f t="shared" si="19"/>
        <v>-</v>
      </c>
      <c r="I86" s="146">
        <v>834</v>
      </c>
      <c r="J86" s="147">
        <f t="shared" si="19"/>
        <v>0.22108345534407037</v>
      </c>
      <c r="K86" s="146">
        <v>813</v>
      </c>
      <c r="L86" s="147">
        <f t="shared" si="19"/>
        <v>-2.5179856115107868E-2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>
        <v>-1</v>
      </c>
      <c r="E87" s="149">
        <v>0</v>
      </c>
      <c r="F87" s="150" t="str">
        <f t="shared" si="19"/>
        <v>-</v>
      </c>
      <c r="G87" s="149">
        <v>5131</v>
      </c>
      <c r="H87" s="150" t="str">
        <f t="shared" si="19"/>
        <v>-</v>
      </c>
      <c r="I87" s="149">
        <v>7607</v>
      </c>
      <c r="J87" s="150">
        <f t="shared" si="19"/>
        <v>0.48255700643149479</v>
      </c>
      <c r="K87" s="149">
        <v>7923</v>
      </c>
      <c r="L87" s="150">
        <f t="shared" si="19"/>
        <v>4.1540686210069566E-2</v>
      </c>
      <c r="M87" s="149">
        <v>5933</v>
      </c>
      <c r="N87" s="150">
        <v>9.7687326549491305E-2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L109" si="24">IFERROR(E97/C97-1,"-")</f>
        <v>-</v>
      </c>
      <c r="G97" s="146" t="s">
        <v>233</v>
      </c>
      <c r="H97" s="147" t="str">
        <f t="shared" si="24"/>
        <v>-</v>
      </c>
      <c r="I97" s="146" t="s">
        <v>233</v>
      </c>
      <c r="J97" s="147" t="str">
        <f t="shared" si="24"/>
        <v>-</v>
      </c>
      <c r="K97" s="146" t="s">
        <v>233</v>
      </c>
      <c r="L97" s="147" t="str">
        <f t="shared" si="24"/>
        <v>-</v>
      </c>
      <c r="M97" s="146" t="s">
        <v>233</v>
      </c>
      <c r="N97" s="147" t="str">
        <f t="shared" ref="N97:N105" si="25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24"/>
        <v>-</v>
      </c>
      <c r="G98" s="146" t="s">
        <v>233</v>
      </c>
      <c r="H98" s="147" t="str">
        <f t="shared" si="24"/>
        <v>-</v>
      </c>
      <c r="I98" s="146" t="s">
        <v>233</v>
      </c>
      <c r="J98" s="147" t="str">
        <f t="shared" si="24"/>
        <v>-</v>
      </c>
      <c r="K98" s="146" t="s">
        <v>233</v>
      </c>
      <c r="L98" s="147" t="str">
        <f t="shared" si="24"/>
        <v>-</v>
      </c>
      <c r="M98" s="146" t="s">
        <v>233</v>
      </c>
      <c r="N98" s="147" t="str">
        <f t="shared" si="25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24"/>
        <v>-</v>
      </c>
      <c r="G99" s="146" t="s">
        <v>233</v>
      </c>
      <c r="H99" s="147" t="str">
        <f t="shared" si="24"/>
        <v>-</v>
      </c>
      <c r="I99" s="146" t="s">
        <v>233</v>
      </c>
      <c r="J99" s="147" t="str">
        <f t="shared" si="24"/>
        <v>-</v>
      </c>
      <c r="K99" s="146" t="s">
        <v>233</v>
      </c>
      <c r="L99" s="147" t="str">
        <f t="shared" si="24"/>
        <v>-</v>
      </c>
      <c r="M99" s="146" t="s">
        <v>233</v>
      </c>
      <c r="N99" s="147" t="str">
        <f t="shared" si="25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24"/>
        <v>-</v>
      </c>
      <c r="G100" s="146" t="s">
        <v>233</v>
      </c>
      <c r="H100" s="147" t="str">
        <f t="shared" si="24"/>
        <v>-</v>
      </c>
      <c r="I100" s="146" t="s">
        <v>233</v>
      </c>
      <c r="J100" s="147" t="str">
        <f t="shared" si="24"/>
        <v>-</v>
      </c>
      <c r="K100" s="146" t="s">
        <v>233</v>
      </c>
      <c r="L100" s="147" t="str">
        <f t="shared" si="24"/>
        <v>-</v>
      </c>
      <c r="M100" s="146" t="s">
        <v>233</v>
      </c>
      <c r="N100" s="147" t="str">
        <f t="shared" si="25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24"/>
        <v>-</v>
      </c>
      <c r="G101" s="146" t="s">
        <v>233</v>
      </c>
      <c r="H101" s="147" t="str">
        <f t="shared" si="24"/>
        <v>-</v>
      </c>
      <c r="I101" s="146" t="s">
        <v>233</v>
      </c>
      <c r="J101" s="147" t="str">
        <f t="shared" si="24"/>
        <v>-</v>
      </c>
      <c r="K101" s="146" t="s">
        <v>233</v>
      </c>
      <c r="L101" s="147" t="str">
        <f t="shared" si="24"/>
        <v>-</v>
      </c>
      <c r="M101" s="146" t="s">
        <v>233</v>
      </c>
      <c r="N101" s="147" t="str">
        <f t="shared" si="25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24"/>
        <v>-</v>
      </c>
      <c r="G102" s="146" t="s">
        <v>233</v>
      </c>
      <c r="H102" s="147" t="str">
        <f t="shared" si="24"/>
        <v>-</v>
      </c>
      <c r="I102" s="146" t="s">
        <v>233</v>
      </c>
      <c r="J102" s="147" t="str">
        <f t="shared" si="24"/>
        <v>-</v>
      </c>
      <c r="K102" s="146" t="s">
        <v>233</v>
      </c>
      <c r="L102" s="147" t="str">
        <f t="shared" si="24"/>
        <v>-</v>
      </c>
      <c r="M102" s="146" t="s">
        <v>233</v>
      </c>
      <c r="N102" s="147" t="str">
        <f t="shared" si="25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24"/>
        <v>-</v>
      </c>
      <c r="G103" s="146" t="s">
        <v>233</v>
      </c>
      <c r="H103" s="147" t="str">
        <f t="shared" si="24"/>
        <v>-</v>
      </c>
      <c r="I103" s="146" t="s">
        <v>233</v>
      </c>
      <c r="J103" s="147" t="str">
        <f t="shared" si="24"/>
        <v>-</v>
      </c>
      <c r="K103" s="146" t="s">
        <v>233</v>
      </c>
      <c r="L103" s="147" t="str">
        <f t="shared" si="24"/>
        <v>-</v>
      </c>
      <c r="M103" s="146" t="s">
        <v>233</v>
      </c>
      <c r="N103" s="147" t="str">
        <f t="shared" si="25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24"/>
        <v>-</v>
      </c>
      <c r="G104" s="146" t="s">
        <v>233</v>
      </c>
      <c r="H104" s="147" t="str">
        <f t="shared" si="24"/>
        <v>-</v>
      </c>
      <c r="I104" s="146" t="s">
        <v>233</v>
      </c>
      <c r="J104" s="147" t="str">
        <f t="shared" si="24"/>
        <v>-</v>
      </c>
      <c r="K104" s="146" t="s">
        <v>233</v>
      </c>
      <c r="L104" s="147" t="str">
        <f t="shared" si="24"/>
        <v>-</v>
      </c>
      <c r="M104" s="146" t="s">
        <v>233</v>
      </c>
      <c r="N104" s="147" t="str">
        <f t="shared" si="25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24"/>
        <v>-</v>
      </c>
      <c r="G105" s="146" t="s">
        <v>233</v>
      </c>
      <c r="H105" s="147" t="str">
        <f t="shared" si="24"/>
        <v>-</v>
      </c>
      <c r="I105" s="146" t="s">
        <v>233</v>
      </c>
      <c r="J105" s="147" t="str">
        <f t="shared" si="24"/>
        <v>-</v>
      </c>
      <c r="K105" s="146" t="s">
        <v>233</v>
      </c>
      <c r="L105" s="147" t="str">
        <f t="shared" si="24"/>
        <v>-</v>
      </c>
      <c r="M105" s="146" t="s">
        <v>233</v>
      </c>
      <c r="N105" s="147" t="str">
        <f t="shared" si="25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24"/>
        <v>-</v>
      </c>
      <c r="G106" s="146" t="s">
        <v>233</v>
      </c>
      <c r="H106" s="147" t="str">
        <f t="shared" si="24"/>
        <v>-</v>
      </c>
      <c r="I106" s="146" t="s">
        <v>233</v>
      </c>
      <c r="J106" s="147" t="str">
        <f t="shared" si="24"/>
        <v>-</v>
      </c>
      <c r="K106" s="146" t="s">
        <v>233</v>
      </c>
      <c r="L106" s="147" t="str">
        <f t="shared" si="24"/>
        <v>-</v>
      </c>
      <c r="M106" s="146"/>
      <c r="N106" s="147"/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24"/>
        <v>-</v>
      </c>
      <c r="G107" s="146" t="s">
        <v>233</v>
      </c>
      <c r="H107" s="147" t="str">
        <f t="shared" si="24"/>
        <v>-</v>
      </c>
      <c r="I107" s="146" t="s">
        <v>233</v>
      </c>
      <c r="J107" s="147" t="str">
        <f t="shared" si="24"/>
        <v>-</v>
      </c>
      <c r="K107" s="146" t="s">
        <v>233</v>
      </c>
      <c r="L107" s="147" t="str">
        <f t="shared" si="24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24"/>
        <v>-</v>
      </c>
      <c r="G108" s="146" t="s">
        <v>233</v>
      </c>
      <c r="H108" s="147" t="str">
        <f t="shared" si="24"/>
        <v>-</v>
      </c>
      <c r="I108" s="146" t="s">
        <v>233</v>
      </c>
      <c r="J108" s="147" t="str">
        <f t="shared" si="24"/>
        <v>-</v>
      </c>
      <c r="K108" s="146" t="s">
        <v>233</v>
      </c>
      <c r="L108" s="147" t="str">
        <f t="shared" si="24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24"/>
        <v>-</v>
      </c>
      <c r="G109" s="149" t="s">
        <v>233</v>
      </c>
      <c r="H109" s="150" t="str">
        <f t="shared" si="24"/>
        <v>-</v>
      </c>
      <c r="I109" s="149" t="s">
        <v>233</v>
      </c>
      <c r="J109" s="150" t="str">
        <f t="shared" si="24"/>
        <v>-</v>
      </c>
      <c r="K109" s="149" t="s">
        <v>233</v>
      </c>
      <c r="L109" s="150" t="str">
        <f t="shared" si="24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E4E7-90B8-43FC-9523-3B84D285996B}">
  <sheetPr>
    <tabColor theme="7" tint="0.79998168889431442"/>
  </sheetPr>
  <dimension ref="A4:E116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57388</v>
      </c>
      <c r="D8" s="147">
        <f t="shared" ref="D8:D10" si="0">C8/C9-1</f>
        <v>-1.3222827862510056E-2</v>
      </c>
    </row>
    <row r="9" spans="1:5" x14ac:dyDescent="0.25">
      <c r="A9" s="1"/>
      <c r="B9" s="145">
        <v>2023</v>
      </c>
      <c r="C9" s="146">
        <v>58157</v>
      </c>
      <c r="D9" s="147">
        <f t="shared" si="0"/>
        <v>0.12959114305137409</v>
      </c>
    </row>
    <row r="10" spans="1:5" x14ac:dyDescent="0.25">
      <c r="A10" s="1"/>
      <c r="B10" s="145">
        <v>2022</v>
      </c>
      <c r="C10" s="146">
        <v>51485</v>
      </c>
      <c r="D10" s="147">
        <f t="shared" si="0"/>
        <v>0.53943906231312044</v>
      </c>
    </row>
    <row r="11" spans="1:5" x14ac:dyDescent="0.25">
      <c r="A11" s="1"/>
      <c r="B11" s="145">
        <v>2021</v>
      </c>
      <c r="C11" s="146">
        <v>33444</v>
      </c>
      <c r="D11" s="147">
        <f>C11/C12-1</f>
        <v>0.38078526898146237</v>
      </c>
    </row>
    <row r="12" spans="1:5" x14ac:dyDescent="0.25">
      <c r="A12" s="1" t="s">
        <v>74</v>
      </c>
      <c r="B12" s="145">
        <v>2020</v>
      </c>
      <c r="C12" s="146">
        <v>24221</v>
      </c>
      <c r="D12" s="147">
        <f t="shared" ref="D12:D21" si="1">C12/C13-1</f>
        <v>-0.56660761894537193</v>
      </c>
    </row>
    <row r="13" spans="1:5" x14ac:dyDescent="0.25">
      <c r="A13" s="1" t="s">
        <v>76</v>
      </c>
      <c r="B13" s="145">
        <v>2019</v>
      </c>
      <c r="C13" s="146">
        <v>55887</v>
      </c>
      <c r="D13" s="147">
        <f t="shared" si="1"/>
        <v>3.521283295669253E-2</v>
      </c>
    </row>
    <row r="14" spans="1:5" x14ac:dyDescent="0.25">
      <c r="A14" s="1" t="s">
        <v>78</v>
      </c>
      <c r="B14" s="145">
        <v>2018</v>
      </c>
      <c r="C14" s="146">
        <v>53986</v>
      </c>
      <c r="D14" s="147">
        <f t="shared" si="1"/>
        <v>-6.4610586502642287E-2</v>
      </c>
    </row>
    <row r="15" spans="1:5" x14ac:dyDescent="0.25">
      <c r="A15" s="1" t="s">
        <v>80</v>
      </c>
      <c r="B15" s="145">
        <v>2017</v>
      </c>
      <c r="C15" s="146">
        <v>57715</v>
      </c>
      <c r="D15" s="147">
        <f>C15/C16-1</f>
        <v>7.382737641170678E-2</v>
      </c>
    </row>
    <row r="16" spans="1:5" x14ac:dyDescent="0.25">
      <c r="A16" s="1" t="s">
        <v>82</v>
      </c>
      <c r="B16" s="145">
        <v>2016</v>
      </c>
      <c r="C16" s="146">
        <v>53747</v>
      </c>
      <c r="D16" s="147">
        <f>C16/C17-1</f>
        <v>0.30377935183388316</v>
      </c>
    </row>
    <row r="17" spans="1:5" x14ac:dyDescent="0.25">
      <c r="A17" s="1" t="s">
        <v>84</v>
      </c>
      <c r="B17" s="145">
        <v>2015</v>
      </c>
      <c r="C17" s="146">
        <v>41224</v>
      </c>
      <c r="D17" s="147">
        <f t="shared" si="1"/>
        <v>0.22058388109196425</v>
      </c>
    </row>
    <row r="18" spans="1:5" x14ac:dyDescent="0.25">
      <c r="A18" s="1" t="s">
        <v>86</v>
      </c>
      <c r="B18" s="145">
        <v>2014</v>
      </c>
      <c r="C18" s="146">
        <v>33774</v>
      </c>
      <c r="D18" s="147">
        <f t="shared" si="1"/>
        <v>0.11915965272715212</v>
      </c>
    </row>
    <row r="19" spans="1:5" x14ac:dyDescent="0.25">
      <c r="A19" s="1" t="s">
        <v>88</v>
      </c>
      <c r="B19" s="145">
        <v>2013</v>
      </c>
      <c r="C19" s="146">
        <v>30178</v>
      </c>
      <c r="D19" s="147">
        <f t="shared" si="1"/>
        <v>-5.0857052995754048E-2</v>
      </c>
    </row>
    <row r="20" spans="1:5" x14ac:dyDescent="0.25">
      <c r="A20" s="1" t="s">
        <v>90</v>
      </c>
      <c r="B20" s="145">
        <v>2012</v>
      </c>
      <c r="C20" s="146">
        <v>31795</v>
      </c>
      <c r="D20" s="147">
        <f>C20/C21-1</f>
        <v>-1.4505780615565844E-2</v>
      </c>
    </row>
    <row r="21" spans="1:5" x14ac:dyDescent="0.25">
      <c r="A21" s="1" t="s">
        <v>92</v>
      </c>
      <c r="B21" s="145">
        <v>2011</v>
      </c>
      <c r="C21" s="146">
        <v>32263</v>
      </c>
      <c r="D21" s="147">
        <f t="shared" si="1"/>
        <v>-0.19553671612018453</v>
      </c>
    </row>
    <row r="22" spans="1:5" x14ac:dyDescent="0.25">
      <c r="A22" s="1" t="s">
        <v>94</v>
      </c>
      <c r="B22" s="145">
        <v>2010</v>
      </c>
      <c r="C22" s="146">
        <v>40105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57388</v>
      </c>
      <c r="D31" s="147">
        <f t="shared" ref="D31:D44" si="2">C31/C32-1</f>
        <v>-1.3222827862510056E-2</v>
      </c>
    </row>
    <row r="32" spans="1:5" x14ac:dyDescent="0.25">
      <c r="B32" s="145">
        <v>2023</v>
      </c>
      <c r="C32" s="146">
        <v>58157</v>
      </c>
      <c r="D32" s="147">
        <f t="shared" si="2"/>
        <v>0.12959114305137409</v>
      </c>
    </row>
    <row r="33" spans="2:4" x14ac:dyDescent="0.25">
      <c r="B33" s="145">
        <v>2022</v>
      </c>
      <c r="C33" s="146">
        <v>51485</v>
      </c>
      <c r="D33" s="147">
        <f t="shared" si="2"/>
        <v>0.53943906231312044</v>
      </c>
    </row>
    <row r="34" spans="2:4" x14ac:dyDescent="0.25">
      <c r="B34" s="145">
        <v>2021</v>
      </c>
      <c r="C34" s="146">
        <v>33444</v>
      </c>
      <c r="D34" s="147">
        <f t="shared" si="2"/>
        <v>0.38078526898146237</v>
      </c>
    </row>
    <row r="35" spans="2:4" x14ac:dyDescent="0.25">
      <c r="B35" s="145">
        <v>2020</v>
      </c>
      <c r="C35" s="146">
        <v>24221</v>
      </c>
      <c r="D35" s="147">
        <f t="shared" si="2"/>
        <v>-0.56660761894537193</v>
      </c>
    </row>
    <row r="36" spans="2:4" x14ac:dyDescent="0.25">
      <c r="B36" s="145">
        <v>2019</v>
      </c>
      <c r="C36" s="146">
        <v>55887</v>
      </c>
      <c r="D36" s="147">
        <f t="shared" si="2"/>
        <v>3.521283295669253E-2</v>
      </c>
    </row>
    <row r="37" spans="2:4" x14ac:dyDescent="0.25">
      <c r="B37" s="145">
        <v>2018</v>
      </c>
      <c r="C37" s="146">
        <v>53986</v>
      </c>
      <c r="D37" s="147">
        <f t="shared" si="2"/>
        <v>-6.3783296337402873E-2</v>
      </c>
    </row>
    <row r="38" spans="2:4" x14ac:dyDescent="0.25">
      <c r="B38" s="145">
        <v>2017</v>
      </c>
      <c r="C38" s="146">
        <v>57664</v>
      </c>
      <c r="D38" s="147">
        <f>C38/C39-1</f>
        <v>7.6001567427366634E-2</v>
      </c>
    </row>
    <row r="39" spans="2:4" x14ac:dyDescent="0.25">
      <c r="B39" s="145">
        <v>2016</v>
      </c>
      <c r="C39" s="146">
        <v>53591</v>
      </c>
      <c r="D39" s="147">
        <f>C39/C40-1</f>
        <v>0.30914109829978509</v>
      </c>
    </row>
    <row r="40" spans="2:4" x14ac:dyDescent="0.25">
      <c r="B40" s="145">
        <v>2015</v>
      </c>
      <c r="C40" s="146">
        <v>40936</v>
      </c>
      <c r="D40" s="147">
        <f t="shared" si="2"/>
        <v>0.22284621818616324</v>
      </c>
    </row>
    <row r="41" spans="2:4" x14ac:dyDescent="0.25">
      <c r="B41" s="145">
        <v>2014</v>
      </c>
      <c r="C41" s="146">
        <v>33476</v>
      </c>
      <c r="D41" s="147">
        <f t="shared" si="2"/>
        <v>0.11649934963145792</v>
      </c>
    </row>
    <row r="42" spans="2:4" x14ac:dyDescent="0.25">
      <c r="B42" s="145">
        <v>2013</v>
      </c>
      <c r="C42" s="146">
        <v>29983</v>
      </c>
      <c r="D42" s="147">
        <f t="shared" si="2"/>
        <v>-5.2430314139434886E-2</v>
      </c>
    </row>
    <row r="43" spans="2:4" x14ac:dyDescent="0.25">
      <c r="B43" s="145">
        <v>2012</v>
      </c>
      <c r="C43" s="146">
        <v>31642</v>
      </c>
      <c r="D43" s="147">
        <f>C43/C44-1</f>
        <v>4.4945675506092853E-2</v>
      </c>
    </row>
    <row r="44" spans="2:4" x14ac:dyDescent="0.25">
      <c r="B44" s="145">
        <v>2011</v>
      </c>
      <c r="C44" s="146">
        <v>30281</v>
      </c>
      <c r="D44" s="147">
        <f t="shared" si="2"/>
        <v>-0.180442784453827</v>
      </c>
    </row>
    <row r="45" spans="2:4" x14ac:dyDescent="0.25">
      <c r="B45" s="145">
        <v>2010</v>
      </c>
      <c r="C45" s="146">
        <v>36948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49465</v>
      </c>
      <c r="D54" s="147">
        <f t="shared" ref="D54:D56" si="3">C54/C55-1</f>
        <v>-2.1463897131552945E-2</v>
      </c>
    </row>
    <row r="55" spans="1:5" x14ac:dyDescent="0.25">
      <c r="A55" s="1"/>
      <c r="B55" s="145">
        <v>2023</v>
      </c>
      <c r="C55" s="146">
        <v>50550</v>
      </c>
      <c r="D55" s="147">
        <f t="shared" si="3"/>
        <v>9.0520774906156953E-2</v>
      </c>
    </row>
    <row r="56" spans="1:5" x14ac:dyDescent="0.25">
      <c r="A56" s="1"/>
      <c r="B56" s="145">
        <v>2022</v>
      </c>
      <c r="C56" s="146">
        <v>46354</v>
      </c>
      <c r="D56" s="147" t="e">
        <f t="shared" si="3"/>
        <v>#DIV/0!</v>
      </c>
    </row>
    <row r="57" spans="1:5" x14ac:dyDescent="0.25">
      <c r="A57" s="1"/>
      <c r="B57" s="145">
        <v>2021</v>
      </c>
      <c r="C57" s="146">
        <v>0</v>
      </c>
      <c r="D57" s="147" t="e">
        <f>C57/C58-1</f>
        <v>#DIV/0!</v>
      </c>
    </row>
    <row r="58" spans="1:5" x14ac:dyDescent="0.25">
      <c r="A58" s="1">
        <v>2</v>
      </c>
      <c r="B58" s="145">
        <v>2020</v>
      </c>
      <c r="C58" s="146">
        <v>0</v>
      </c>
      <c r="D58" s="147">
        <f t="shared" ref="D58:D67" si="4">C58/C59-1</f>
        <v>-1</v>
      </c>
    </row>
    <row r="59" spans="1:5" x14ac:dyDescent="0.25">
      <c r="A59" s="1">
        <v>3</v>
      </c>
      <c r="B59" s="145">
        <v>2019</v>
      </c>
      <c r="C59" s="146">
        <v>42488</v>
      </c>
      <c r="D59" s="147">
        <f t="shared" si="4"/>
        <v>7.9581258257953147E-2</v>
      </c>
    </row>
    <row r="60" spans="1:5" x14ac:dyDescent="0.25">
      <c r="A60" s="1">
        <v>4</v>
      </c>
      <c r="B60" s="145">
        <v>2018</v>
      </c>
      <c r="C60" s="146">
        <v>39356</v>
      </c>
      <c r="D60" s="147">
        <f t="shared" si="4"/>
        <v>0.52672821786019086</v>
      </c>
    </row>
    <row r="61" spans="1:5" x14ac:dyDescent="0.25">
      <c r="A61" s="1">
        <v>5</v>
      </c>
      <c r="B61" s="145">
        <v>2017</v>
      </c>
      <c r="C61" s="146">
        <v>25778</v>
      </c>
      <c r="D61" s="147" t="e">
        <f>C61/C62-1</f>
        <v>#DIV/0!</v>
      </c>
    </row>
    <row r="62" spans="1:5" x14ac:dyDescent="0.25">
      <c r="A62" s="1">
        <v>6</v>
      </c>
      <c r="B62" s="145">
        <v>2016</v>
      </c>
      <c r="C62" s="146">
        <v>0</v>
      </c>
      <c r="D62" s="147" t="e">
        <f>C62/C63-1</f>
        <v>#DIV/0!</v>
      </c>
    </row>
    <row r="63" spans="1:5" x14ac:dyDescent="0.25">
      <c r="A63" s="1">
        <v>7</v>
      </c>
      <c r="B63" s="145">
        <v>2015</v>
      </c>
      <c r="C63" s="146">
        <v>0</v>
      </c>
      <c r="D63" s="147" t="e">
        <f t="shared" si="4"/>
        <v>#DIV/0!</v>
      </c>
    </row>
    <row r="64" spans="1:5" x14ac:dyDescent="0.25">
      <c r="A64" s="1">
        <v>8</v>
      </c>
      <c r="B64" s="145">
        <v>2014</v>
      </c>
      <c r="C64" s="146">
        <v>0</v>
      </c>
      <c r="D64" s="147" t="e">
        <f t="shared" si="4"/>
        <v>#DIV/0!</v>
      </c>
    </row>
    <row r="65" spans="1:5" x14ac:dyDescent="0.25">
      <c r="A65" s="1">
        <v>9</v>
      </c>
      <c r="B65" s="145">
        <v>2013</v>
      </c>
      <c r="C65" s="146">
        <v>0</v>
      </c>
      <c r="D65" s="147" t="e">
        <f t="shared" si="4"/>
        <v>#DIV/0!</v>
      </c>
    </row>
    <row r="66" spans="1:5" x14ac:dyDescent="0.25">
      <c r="A66" s="1">
        <v>10</v>
      </c>
      <c r="B66" s="145">
        <v>2012</v>
      </c>
      <c r="C66" s="146">
        <v>0</v>
      </c>
      <c r="D66" s="147" t="e">
        <f>C66/C67-1</f>
        <v>#DIV/0!</v>
      </c>
    </row>
    <row r="67" spans="1:5" x14ac:dyDescent="0.25">
      <c r="A67" s="1">
        <v>11</v>
      </c>
      <c r="B67" s="145">
        <v>2011</v>
      </c>
      <c r="C67" s="146">
        <v>0</v>
      </c>
      <c r="D67" s="147" t="e">
        <f t="shared" si="4"/>
        <v>#DIV/0!</v>
      </c>
    </row>
    <row r="68" spans="1:5" x14ac:dyDescent="0.25">
      <c r="A68" s="1">
        <v>12</v>
      </c>
      <c r="B68" s="145">
        <v>2010</v>
      </c>
      <c r="C68" s="146">
        <v>0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7923</v>
      </c>
      <c r="D77" s="147">
        <f t="shared" ref="D77:D83" si="5">C77/C78-1</f>
        <v>4.1540686210069566E-2</v>
      </c>
    </row>
    <row r="78" spans="1:5" x14ac:dyDescent="0.25">
      <c r="A78" s="1"/>
      <c r="B78" s="145">
        <v>2023</v>
      </c>
      <c r="C78" s="146">
        <v>7607</v>
      </c>
      <c r="D78" s="147">
        <f t="shared" si="5"/>
        <v>0.48255700643149479</v>
      </c>
    </row>
    <row r="79" spans="1:5" x14ac:dyDescent="0.25">
      <c r="A79" s="1"/>
      <c r="B79" s="145">
        <v>2022</v>
      </c>
      <c r="C79" s="146">
        <v>5131</v>
      </c>
      <c r="D79" s="147" t="e">
        <f t="shared" si="5"/>
        <v>#DIV/0!</v>
      </c>
    </row>
    <row r="80" spans="1:5" x14ac:dyDescent="0.25">
      <c r="A80" s="1"/>
      <c r="B80" s="145">
        <v>2021</v>
      </c>
      <c r="C80" s="146">
        <v>0</v>
      </c>
      <c r="D80" s="147" t="e">
        <f t="shared" si="5"/>
        <v>#DIV/0!</v>
      </c>
    </row>
    <row r="81" spans="1:5" x14ac:dyDescent="0.25">
      <c r="A81" s="1">
        <v>2</v>
      </c>
      <c r="B81" s="145">
        <v>2020</v>
      </c>
      <c r="C81" s="146">
        <v>0</v>
      </c>
      <c r="D81" s="147">
        <f t="shared" si="5"/>
        <v>-1</v>
      </c>
    </row>
    <row r="82" spans="1:5" x14ac:dyDescent="0.25">
      <c r="A82" s="1">
        <v>3</v>
      </c>
      <c r="B82" s="145">
        <v>2019</v>
      </c>
      <c r="C82" s="146">
        <v>13399</v>
      </c>
      <c r="D82" s="147">
        <f t="shared" si="5"/>
        <v>-8.4142173615857851E-2</v>
      </c>
    </row>
    <row r="83" spans="1:5" x14ac:dyDescent="0.25">
      <c r="A83" s="1">
        <v>4</v>
      </c>
      <c r="B83" s="145">
        <v>2018</v>
      </c>
      <c r="C83" s="146">
        <v>14630</v>
      </c>
      <c r="D83" s="147">
        <f t="shared" si="5"/>
        <v>-0.54117794643417172</v>
      </c>
    </row>
    <row r="84" spans="1:5" x14ac:dyDescent="0.25">
      <c r="A84" s="1">
        <v>5</v>
      </c>
      <c r="B84" s="145">
        <v>2017</v>
      </c>
      <c r="C84" s="146">
        <v>31886</v>
      </c>
      <c r="D84" s="147" t="e">
        <f>C84/C85-1</f>
        <v>#DIV/0!</v>
      </c>
    </row>
    <row r="85" spans="1:5" x14ac:dyDescent="0.25">
      <c r="A85" s="1">
        <v>6</v>
      </c>
      <c r="B85" s="145">
        <v>2016</v>
      </c>
      <c r="C85" s="146">
        <v>0</v>
      </c>
      <c r="D85" s="147" t="e">
        <f>C85/C86-1</f>
        <v>#DIV/0!</v>
      </c>
    </row>
    <row r="86" spans="1:5" x14ac:dyDescent="0.25">
      <c r="A86" s="1">
        <v>7</v>
      </c>
      <c r="B86" s="145">
        <v>2015</v>
      </c>
      <c r="C86" s="146">
        <v>0</v>
      </c>
      <c r="D86" s="147" t="e">
        <f t="shared" ref="D86:D88" si="6">C86/C87-1</f>
        <v>#DIV/0!</v>
      </c>
    </row>
    <row r="87" spans="1:5" x14ac:dyDescent="0.25">
      <c r="A87" s="1">
        <v>8</v>
      </c>
      <c r="B87" s="145">
        <v>2014</v>
      </c>
      <c r="C87" s="146">
        <v>0</v>
      </c>
      <c r="D87" s="147" t="e">
        <f t="shared" si="6"/>
        <v>#DIV/0!</v>
      </c>
    </row>
    <row r="88" spans="1:5" x14ac:dyDescent="0.25">
      <c r="A88" s="1">
        <v>9</v>
      </c>
      <c r="B88" s="145">
        <v>2013</v>
      </c>
      <c r="C88" s="146">
        <v>0</v>
      </c>
      <c r="D88" s="147" t="e">
        <f t="shared" si="6"/>
        <v>#DIV/0!</v>
      </c>
    </row>
    <row r="89" spans="1:5" x14ac:dyDescent="0.25">
      <c r="A89" s="1">
        <v>10</v>
      </c>
      <c r="B89" s="145">
        <v>2012</v>
      </c>
      <c r="C89" s="146">
        <v>0</v>
      </c>
      <c r="D89" s="147" t="e">
        <f>C89/C90-1</f>
        <v>#DIV/0!</v>
      </c>
    </row>
    <row r="90" spans="1:5" x14ac:dyDescent="0.25">
      <c r="A90" s="1">
        <v>11</v>
      </c>
      <c r="B90" s="145">
        <v>2011</v>
      </c>
      <c r="C90" s="146">
        <v>0</v>
      </c>
      <c r="D90" s="147">
        <f t="shared" ref="D90" si="7">C90/C91-1</f>
        <v>-1</v>
      </c>
    </row>
    <row r="91" spans="1:5" x14ac:dyDescent="0.25">
      <c r="A91" s="1">
        <v>12</v>
      </c>
      <c r="B91" s="145">
        <v>2010</v>
      </c>
      <c r="C91" s="146">
        <v>36948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 t="s">
        <v>233</v>
      </c>
      <c r="D100" s="147" t="e">
        <f t="shared" ref="D100:D113" si="8">C100/C101-1</f>
        <v>#VALUE!</v>
      </c>
    </row>
    <row r="101" spans="2:5" x14ac:dyDescent="0.25">
      <c r="B101" s="145">
        <v>2023</v>
      </c>
      <c r="C101" s="146" t="s">
        <v>233</v>
      </c>
      <c r="D101" s="147" t="e">
        <f t="shared" si="8"/>
        <v>#VALUE!</v>
      </c>
    </row>
    <row r="102" spans="2:5" x14ac:dyDescent="0.25">
      <c r="B102" s="145">
        <v>2022</v>
      </c>
      <c r="C102" s="146" t="s">
        <v>233</v>
      </c>
      <c r="D102" s="147" t="e">
        <f t="shared" si="8"/>
        <v>#VALUE!</v>
      </c>
    </row>
    <row r="103" spans="2:5" x14ac:dyDescent="0.25">
      <c r="B103" s="145">
        <v>2021</v>
      </c>
      <c r="C103" s="146" t="s">
        <v>233</v>
      </c>
      <c r="D103" s="147" t="e">
        <f t="shared" si="8"/>
        <v>#VALUE!</v>
      </c>
    </row>
    <row r="104" spans="2:5" x14ac:dyDescent="0.25">
      <c r="B104" s="145">
        <v>2020</v>
      </c>
      <c r="C104" s="146" t="s">
        <v>233</v>
      </c>
      <c r="D104" s="147" t="e">
        <f t="shared" si="8"/>
        <v>#VALUE!</v>
      </c>
    </row>
    <row r="105" spans="2:5" x14ac:dyDescent="0.25">
      <c r="B105" s="145">
        <v>2019</v>
      </c>
      <c r="C105" s="146" t="s">
        <v>233</v>
      </c>
      <c r="D105" s="147" t="e">
        <f t="shared" si="8"/>
        <v>#VALUE!</v>
      </c>
    </row>
    <row r="106" spans="2:5" x14ac:dyDescent="0.25">
      <c r="B106" s="145">
        <v>2018</v>
      </c>
      <c r="C106" s="146" t="s">
        <v>233</v>
      </c>
      <c r="D106" s="147" t="e">
        <f t="shared" si="8"/>
        <v>#VALUE!</v>
      </c>
    </row>
    <row r="107" spans="2:5" x14ac:dyDescent="0.25">
      <c r="B107" s="145">
        <v>2017</v>
      </c>
      <c r="C107" s="146" t="s">
        <v>233</v>
      </c>
      <c r="D107" s="147" t="e">
        <f t="shared" si="8"/>
        <v>#VALUE!</v>
      </c>
    </row>
    <row r="108" spans="2:5" x14ac:dyDescent="0.25">
      <c r="B108" s="145">
        <v>2016</v>
      </c>
      <c r="C108" s="146" t="s">
        <v>233</v>
      </c>
      <c r="D108" s="147" t="e">
        <f t="shared" si="8"/>
        <v>#VALUE!</v>
      </c>
    </row>
    <row r="109" spans="2:5" x14ac:dyDescent="0.25">
      <c r="B109" s="145">
        <v>2015</v>
      </c>
      <c r="C109" s="146" t="s">
        <v>233</v>
      </c>
      <c r="D109" s="147" t="e">
        <f t="shared" si="8"/>
        <v>#VALUE!</v>
      </c>
    </row>
    <row r="110" spans="2:5" x14ac:dyDescent="0.25">
      <c r="B110" s="145">
        <v>2014</v>
      </c>
      <c r="C110" s="146" t="s">
        <v>233</v>
      </c>
      <c r="D110" s="147" t="e">
        <f t="shared" si="8"/>
        <v>#VALUE!</v>
      </c>
    </row>
    <row r="111" spans="2:5" x14ac:dyDescent="0.25">
      <c r="B111" s="145">
        <v>2013</v>
      </c>
      <c r="C111" s="146" t="s">
        <v>233</v>
      </c>
      <c r="D111" s="147" t="e">
        <f t="shared" si="8"/>
        <v>#VALUE!</v>
      </c>
    </row>
    <row r="112" spans="2:5" x14ac:dyDescent="0.25">
      <c r="B112" s="145">
        <v>2012</v>
      </c>
      <c r="C112" s="146" t="s">
        <v>233</v>
      </c>
      <c r="D112" s="147" t="e">
        <f t="shared" si="8"/>
        <v>#VALUE!</v>
      </c>
    </row>
    <row r="113" spans="2:4" x14ac:dyDescent="0.25">
      <c r="B113" s="145">
        <v>2011</v>
      </c>
      <c r="C113" s="146" t="s">
        <v>233</v>
      </c>
      <c r="D113" s="147" t="e">
        <f t="shared" si="8"/>
        <v>#VALUE!</v>
      </c>
    </row>
    <row r="114" spans="2:4" x14ac:dyDescent="0.25">
      <c r="B114" s="145">
        <v>2010</v>
      </c>
      <c r="C114" s="146" t="s">
        <v>233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C56E-6998-4106-83B0-0E95AE8A33C8}">
  <sheetPr>
    <tabColor theme="7" tint="0.79998168889431442"/>
  </sheetPr>
  <dimension ref="A1:V59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234</v>
      </c>
      <c r="E5" s="158" t="s">
        <v>235</v>
      </c>
      <c r="F5" s="158" t="s">
        <v>236</v>
      </c>
      <c r="G5" s="158" t="s">
        <v>237</v>
      </c>
      <c r="H5" s="158" t="s">
        <v>238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septiembre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septiembre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1311192</v>
      </c>
      <c r="D6" s="162">
        <v>1311969</v>
      </c>
      <c r="E6" s="162">
        <v>3492085</v>
      </c>
      <c r="F6" s="162">
        <v>3849133</v>
      </c>
      <c r="G6" s="162">
        <v>4095618</v>
      </c>
      <c r="H6" s="162">
        <v>4071791</v>
      </c>
      <c r="I6" s="163">
        <f>IFERROR(H6/G6-1,"-")</f>
        <v>-5.8176812388264221E-3</v>
      </c>
      <c r="J6" s="162">
        <f>IFERROR(H6-G6,"-")</f>
        <v>-23827</v>
      </c>
      <c r="K6" s="163">
        <f t="shared" ref="K6:K57" si="0">IFERROR(H6/$H$6,"-")</f>
        <v>1</v>
      </c>
      <c r="L6" s="164">
        <f>H6/H6</f>
        <v>1</v>
      </c>
      <c r="M6" s="162">
        <v>109886</v>
      </c>
      <c r="N6" s="162">
        <v>280035</v>
      </c>
      <c r="O6" s="162">
        <v>390968</v>
      </c>
      <c r="P6" s="162">
        <v>423998</v>
      </c>
      <c r="Q6" s="162">
        <v>434954</v>
      </c>
      <c r="R6" s="162">
        <v>435535</v>
      </c>
      <c r="S6" s="163">
        <f>IFERROR(R6/Q6-1,"-")</f>
        <v>1.3357734381107544E-3</v>
      </c>
      <c r="T6" s="162">
        <f t="shared" ref="T6:T57" si="1">R6-Q6</f>
        <v>581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1002314</v>
      </c>
      <c r="D7" s="166">
        <v>1038412</v>
      </c>
      <c r="E7" s="166">
        <v>2770259</v>
      </c>
      <c r="F7" s="166">
        <v>3031978</v>
      </c>
      <c r="G7" s="166">
        <v>3198024</v>
      </c>
      <c r="H7" s="166">
        <v>3129351</v>
      </c>
      <c r="I7" s="167">
        <f t="shared" ref="I7:I57" si="2">IFERROR(H7/G7-1,"-")</f>
        <v>-2.147357243097614E-2</v>
      </c>
      <c r="J7" s="166">
        <f t="shared" ref="J7:J57" si="3">IFERROR(H7-G7,"-")</f>
        <v>-68673</v>
      </c>
      <c r="K7" s="167">
        <f t="shared" si="0"/>
        <v>0.76854411240655529</v>
      </c>
      <c r="L7" s="167">
        <f>H7/H6</f>
        <v>0.76854411240655529</v>
      </c>
      <c r="M7" s="166">
        <v>87408</v>
      </c>
      <c r="N7" s="166">
        <v>229668</v>
      </c>
      <c r="O7" s="166">
        <v>311856</v>
      </c>
      <c r="P7" s="166">
        <v>334033</v>
      </c>
      <c r="Q7" s="166">
        <v>340570</v>
      </c>
      <c r="R7" s="166">
        <v>333006</v>
      </c>
      <c r="S7" s="167">
        <f t="shared" ref="S7:S57" si="4">IFERROR(R7/Q7-1,"-")</f>
        <v>-2.2209824705640591E-2</v>
      </c>
      <c r="T7" s="166">
        <f t="shared" si="1"/>
        <v>-7564</v>
      </c>
      <c r="U7" s="167">
        <f t="shared" ref="U7:U57" si="5">IFERROR(P7/$P$6,"-")</f>
        <v>0.78781739536507245</v>
      </c>
      <c r="V7" s="167">
        <f>IFERROR(R7/R6,"-")</f>
        <v>0.76459067583546669</v>
      </c>
    </row>
    <row r="8" spans="1:22" x14ac:dyDescent="0.25">
      <c r="B8" s="123" t="s">
        <v>142</v>
      </c>
      <c r="C8" s="70">
        <v>795657</v>
      </c>
      <c r="D8" s="70">
        <v>856378</v>
      </c>
      <c r="E8" s="70">
        <v>2279770</v>
      </c>
      <c r="F8" s="70">
        <v>2487865</v>
      </c>
      <c r="G8" s="70">
        <v>2634612</v>
      </c>
      <c r="H8" s="70">
        <v>2566113</v>
      </c>
      <c r="I8" s="124">
        <f t="shared" si="2"/>
        <v>-2.5999653838971404E-2</v>
      </c>
      <c r="J8" s="70">
        <f t="shared" si="3"/>
        <v>-68499</v>
      </c>
      <c r="K8" s="124">
        <f t="shared" si="0"/>
        <v>0.63021726802775491</v>
      </c>
      <c r="L8" s="124">
        <f>H8/H6</f>
        <v>0.63021726802775491</v>
      </c>
      <c r="M8" s="70">
        <v>68556</v>
      </c>
      <c r="N8" s="70">
        <v>191758</v>
      </c>
      <c r="O8" s="70">
        <v>256065</v>
      </c>
      <c r="P8" s="70">
        <v>277683</v>
      </c>
      <c r="Q8" s="70">
        <v>281159</v>
      </c>
      <c r="R8" s="70">
        <v>271803</v>
      </c>
      <c r="S8" s="124">
        <f t="shared" si="4"/>
        <v>-3.3276544588649148E-2</v>
      </c>
      <c r="T8" s="70">
        <f t="shared" si="1"/>
        <v>-9356</v>
      </c>
      <c r="U8" s="124">
        <f t="shared" si="5"/>
        <v>0.65491582507464663</v>
      </c>
      <c r="V8" s="124">
        <f>IFERROR(R8/R6,"-")</f>
        <v>0.62406695213932295</v>
      </c>
    </row>
    <row r="9" spans="1:22" x14ac:dyDescent="0.25">
      <c r="B9" s="123" t="s">
        <v>144</v>
      </c>
      <c r="C9" s="70">
        <v>206657</v>
      </c>
      <c r="D9" s="70">
        <v>182034</v>
      </c>
      <c r="E9" s="70">
        <v>490489</v>
      </c>
      <c r="F9" s="70">
        <v>544113</v>
      </c>
      <c r="G9" s="70">
        <v>563412</v>
      </c>
      <c r="H9" s="70">
        <v>563238</v>
      </c>
      <c r="I9" s="124">
        <f t="shared" si="2"/>
        <v>-3.0883261272385276E-4</v>
      </c>
      <c r="J9" s="70">
        <f t="shared" si="3"/>
        <v>-174</v>
      </c>
      <c r="K9" s="124">
        <f t="shared" si="0"/>
        <v>0.13832684437880038</v>
      </c>
      <c r="L9" s="124">
        <f>H9/H6</f>
        <v>0.13832684437880038</v>
      </c>
      <c r="M9" s="70">
        <v>18852</v>
      </c>
      <c r="N9" s="70">
        <v>37910</v>
      </c>
      <c r="O9" s="70">
        <v>55791</v>
      </c>
      <c r="P9" s="70">
        <v>56350</v>
      </c>
      <c r="Q9" s="70">
        <v>59411</v>
      </c>
      <c r="R9" s="70">
        <v>61203</v>
      </c>
      <c r="S9" s="124">
        <f t="shared" si="4"/>
        <v>3.01627644712259E-2</v>
      </c>
      <c r="T9" s="70">
        <f t="shared" si="1"/>
        <v>1792</v>
      </c>
      <c r="U9" s="124">
        <f t="shared" si="5"/>
        <v>0.1329015702904259</v>
      </c>
      <c r="V9" s="124">
        <f>IFERROR(R9/R6,"-")</f>
        <v>0.14052372369614383</v>
      </c>
    </row>
    <row r="10" spans="1:22" ht="16.5" thickBot="1" x14ac:dyDescent="0.3">
      <c r="B10" s="168" t="s">
        <v>65</v>
      </c>
      <c r="C10" s="169">
        <v>303151</v>
      </c>
      <c r="D10" s="169">
        <v>273557</v>
      </c>
      <c r="E10" s="169">
        <v>721826</v>
      </c>
      <c r="F10" s="169">
        <v>817155</v>
      </c>
      <c r="G10" s="169">
        <v>897594</v>
      </c>
      <c r="H10" s="169">
        <v>942440</v>
      </c>
      <c r="I10" s="170">
        <f t="shared" si="2"/>
        <v>4.9962455185752042E-2</v>
      </c>
      <c r="J10" s="169">
        <f t="shared" si="3"/>
        <v>44846</v>
      </c>
      <c r="K10" s="170">
        <f t="shared" si="0"/>
        <v>0.23145588759344476</v>
      </c>
      <c r="L10" s="170">
        <f>H10/H6</f>
        <v>0.23145588759344476</v>
      </c>
      <c r="M10" s="169">
        <v>22478</v>
      </c>
      <c r="N10" s="169">
        <v>50367</v>
      </c>
      <c r="O10" s="169">
        <v>79112</v>
      </c>
      <c r="P10" s="169">
        <v>89965</v>
      </c>
      <c r="Q10" s="169">
        <v>94384</v>
      </c>
      <c r="R10" s="169">
        <v>102529</v>
      </c>
      <c r="S10" s="170">
        <f t="shared" si="4"/>
        <v>8.6296406170537354E-2</v>
      </c>
      <c r="T10" s="169">
        <f t="shared" si="1"/>
        <v>8145</v>
      </c>
      <c r="U10" s="170">
        <f t="shared" si="5"/>
        <v>0.21218260463492752</v>
      </c>
      <c r="V10" s="170">
        <f>IFERROR(R10/R6,"-")</f>
        <v>0.23540932416453328</v>
      </c>
    </row>
    <row r="11" spans="1:22" ht="15.75" x14ac:dyDescent="0.25">
      <c r="A11" s="171">
        <f>G11/$G$11</f>
        <v>1</v>
      </c>
      <c r="B11" s="161" t="s">
        <v>46</v>
      </c>
      <c r="C11" s="162">
        <v>434246</v>
      </c>
      <c r="D11" s="162">
        <v>505565</v>
      </c>
      <c r="E11" s="162">
        <v>1298122</v>
      </c>
      <c r="F11" s="162">
        <v>1400057</v>
      </c>
      <c r="G11" s="162">
        <v>1449683</v>
      </c>
      <c r="H11" s="162">
        <v>1380443</v>
      </c>
      <c r="I11" s="163">
        <f t="shared" si="2"/>
        <v>-4.7762165935587242E-2</v>
      </c>
      <c r="J11" s="162">
        <f t="shared" si="3"/>
        <v>-69240</v>
      </c>
      <c r="K11" s="163">
        <f t="shared" si="0"/>
        <v>0.33902599617711221</v>
      </c>
      <c r="L11" s="164">
        <f>H11/H11</f>
        <v>1</v>
      </c>
      <c r="M11" s="162">
        <v>37281</v>
      </c>
      <c r="N11" s="162">
        <v>105384</v>
      </c>
      <c r="O11" s="162">
        <v>140395</v>
      </c>
      <c r="P11" s="162">
        <v>153067</v>
      </c>
      <c r="Q11" s="162">
        <v>148572</v>
      </c>
      <c r="R11" s="162">
        <v>143018</v>
      </c>
      <c r="S11" s="163">
        <f t="shared" si="4"/>
        <v>-3.738254852865952E-2</v>
      </c>
      <c r="T11" s="162">
        <f t="shared" si="1"/>
        <v>-5554</v>
      </c>
      <c r="U11" s="163">
        <f t="shared" si="5"/>
        <v>0.36100877834329409</v>
      </c>
      <c r="V11" s="164">
        <f>IFERROR(R11/R11,"-")</f>
        <v>1</v>
      </c>
    </row>
    <row r="12" spans="1:22" ht="15.75" x14ac:dyDescent="0.25">
      <c r="A12" s="171">
        <f>G12/$G$11</f>
        <v>0.81410349710936802</v>
      </c>
      <c r="B12" s="165" t="s">
        <v>62</v>
      </c>
      <c r="C12" s="166">
        <v>352777</v>
      </c>
      <c r="D12" s="166">
        <v>425407</v>
      </c>
      <c r="E12" s="166">
        <v>1107347</v>
      </c>
      <c r="F12" s="166">
        <v>1144954</v>
      </c>
      <c r="G12" s="166">
        <v>1180192</v>
      </c>
      <c r="H12" s="166">
        <v>1097321</v>
      </c>
      <c r="I12" s="167">
        <f t="shared" si="2"/>
        <v>-7.0218235676906771E-2</v>
      </c>
      <c r="J12" s="166">
        <f t="shared" si="3"/>
        <v>-82871</v>
      </c>
      <c r="K12" s="167">
        <f t="shared" si="0"/>
        <v>0.26949344895157928</v>
      </c>
      <c r="L12" s="167">
        <f>H12/H11</f>
        <v>0.79490496891215356</v>
      </c>
      <c r="M12" s="166">
        <v>29045</v>
      </c>
      <c r="N12" s="166">
        <v>92716</v>
      </c>
      <c r="O12" s="166">
        <v>116996</v>
      </c>
      <c r="P12" s="166">
        <v>125237</v>
      </c>
      <c r="Q12" s="166">
        <v>121062</v>
      </c>
      <c r="R12" s="166">
        <v>112012</v>
      </c>
      <c r="S12" s="167">
        <f t="shared" si="4"/>
        <v>-7.47550841717467E-2</v>
      </c>
      <c r="T12" s="166">
        <f t="shared" si="1"/>
        <v>-9050</v>
      </c>
      <c r="U12" s="167">
        <f t="shared" si="5"/>
        <v>0.29537167628149191</v>
      </c>
      <c r="V12" s="167">
        <f>IFERROR(R12/R11,"-")</f>
        <v>0.78320211441916399</v>
      </c>
    </row>
    <row r="13" spans="1:22" x14ac:dyDescent="0.25">
      <c r="A13" s="171">
        <f>G13/$G$11</f>
        <v>0.73458542315802833</v>
      </c>
      <c r="B13" s="123" t="s">
        <v>142</v>
      </c>
      <c r="C13" s="70">
        <v>313172</v>
      </c>
      <c r="D13" s="70">
        <v>398389</v>
      </c>
      <c r="E13" s="70">
        <v>987366</v>
      </c>
      <c r="F13" s="70">
        <v>1021223</v>
      </c>
      <c r="G13" s="70">
        <v>1064916</v>
      </c>
      <c r="H13" s="70">
        <v>977588</v>
      </c>
      <c r="I13" s="124">
        <f t="shared" si="2"/>
        <v>-8.2004590033392333E-2</v>
      </c>
      <c r="J13" s="70">
        <f t="shared" si="3"/>
        <v>-87328</v>
      </c>
      <c r="K13" s="124">
        <f t="shared" si="0"/>
        <v>0.24008796129270879</v>
      </c>
      <c r="L13" s="124">
        <f>H13/H11</f>
        <v>0.70816976869019588</v>
      </c>
      <c r="M13" s="70">
        <v>28487</v>
      </c>
      <c r="N13" s="70">
        <v>84214</v>
      </c>
      <c r="O13" s="70">
        <v>103802</v>
      </c>
      <c r="P13" s="70">
        <v>112485</v>
      </c>
      <c r="Q13" s="70">
        <v>109297</v>
      </c>
      <c r="R13" s="70">
        <v>99605</v>
      </c>
      <c r="S13" s="124">
        <f t="shared" si="4"/>
        <v>-8.8675809949037898E-2</v>
      </c>
      <c r="T13" s="70">
        <f t="shared" si="1"/>
        <v>-9692</v>
      </c>
      <c r="U13" s="124">
        <f t="shared" si="5"/>
        <v>0.26529606271727696</v>
      </c>
      <c r="V13" s="124">
        <f>IFERROR(R13/R11,"-")</f>
        <v>0.69645079640324992</v>
      </c>
    </row>
    <row r="14" spans="1:22" x14ac:dyDescent="0.25">
      <c r="A14" s="171">
        <f>G14/$G$11</f>
        <v>7.951807395133971E-2</v>
      </c>
      <c r="B14" s="123" t="s">
        <v>144</v>
      </c>
      <c r="C14" s="70">
        <v>39605</v>
      </c>
      <c r="D14" s="70">
        <v>27018</v>
      </c>
      <c r="E14" s="70">
        <v>119981</v>
      </c>
      <c r="F14" s="70">
        <v>123731</v>
      </c>
      <c r="G14" s="70">
        <v>115276</v>
      </c>
      <c r="H14" s="70">
        <v>119733</v>
      </c>
      <c r="I14" s="124">
        <f t="shared" si="2"/>
        <v>3.8663728790034435E-2</v>
      </c>
      <c r="J14" s="70">
        <f t="shared" si="3"/>
        <v>4457</v>
      </c>
      <c r="K14" s="124">
        <f t="shared" si="0"/>
        <v>2.9405487658870508E-2</v>
      </c>
      <c r="L14" s="124">
        <f>H14/H11</f>
        <v>8.6735200221957728E-2</v>
      </c>
      <c r="M14" s="70">
        <v>558</v>
      </c>
      <c r="N14" s="70">
        <v>8502</v>
      </c>
      <c r="O14" s="70">
        <v>13194</v>
      </c>
      <c r="P14" s="70">
        <v>12752</v>
      </c>
      <c r="Q14" s="70">
        <v>11765</v>
      </c>
      <c r="R14" s="70">
        <v>12407</v>
      </c>
      <c r="S14" s="124">
        <f t="shared" si="4"/>
        <v>5.4568635784105313E-2</v>
      </c>
      <c r="T14" s="70">
        <f t="shared" si="1"/>
        <v>642</v>
      </c>
      <c r="U14" s="124">
        <f t="shared" si="5"/>
        <v>3.0075613564214926E-2</v>
      </c>
      <c r="V14" s="124">
        <f>IFERROR(R14/R11,"-")</f>
        <v>8.6751318015914083E-2</v>
      </c>
    </row>
    <row r="15" spans="1:22" ht="16.5" thickBot="1" x14ac:dyDescent="0.3">
      <c r="A15" s="171">
        <f>G15/$G$11</f>
        <v>0.18589650289063195</v>
      </c>
      <c r="B15" s="168" t="s">
        <v>65</v>
      </c>
      <c r="C15" s="169">
        <v>81469</v>
      </c>
      <c r="D15" s="169">
        <v>80158</v>
      </c>
      <c r="E15" s="169">
        <v>190775</v>
      </c>
      <c r="F15" s="169">
        <v>255103</v>
      </c>
      <c r="G15" s="169">
        <v>269491</v>
      </c>
      <c r="H15" s="169">
        <v>283122</v>
      </c>
      <c r="I15" s="170">
        <f t="shared" si="2"/>
        <v>5.0580538867717184E-2</v>
      </c>
      <c r="J15" s="169">
        <f t="shared" si="3"/>
        <v>13631</v>
      </c>
      <c r="K15" s="170">
        <f t="shared" si="0"/>
        <v>6.953254722553294E-2</v>
      </c>
      <c r="L15" s="170">
        <f>H15/H11</f>
        <v>0.20509503108784644</v>
      </c>
      <c r="M15" s="169">
        <v>8236</v>
      </c>
      <c r="N15" s="169">
        <v>12668</v>
      </c>
      <c r="O15" s="169">
        <v>23399</v>
      </c>
      <c r="P15" s="169">
        <v>27830</v>
      </c>
      <c r="Q15" s="169">
        <v>27510</v>
      </c>
      <c r="R15" s="169">
        <v>31006</v>
      </c>
      <c r="S15" s="170">
        <f t="shared" si="4"/>
        <v>0.12708106143220643</v>
      </c>
      <c r="T15" s="169">
        <f t="shared" si="1"/>
        <v>3496</v>
      </c>
      <c r="U15" s="170">
        <f t="shared" si="5"/>
        <v>6.5637102061802177E-2</v>
      </c>
      <c r="V15" s="170">
        <f>IFERROR(R15/R11,"-")</f>
        <v>0.21679788558083599</v>
      </c>
    </row>
    <row r="16" spans="1:22" ht="15.75" x14ac:dyDescent="0.25">
      <c r="A16" s="103"/>
      <c r="B16" s="161" t="s">
        <v>47</v>
      </c>
      <c r="C16" s="162">
        <v>298260</v>
      </c>
      <c r="D16" s="162">
        <v>235520</v>
      </c>
      <c r="E16" s="162">
        <v>914043</v>
      </c>
      <c r="F16" s="162">
        <v>974839</v>
      </c>
      <c r="G16" s="162">
        <v>1033377</v>
      </c>
      <c r="H16" s="162">
        <v>1061717</v>
      </c>
      <c r="I16" s="163">
        <f t="shared" si="2"/>
        <v>2.7424647539087799E-2</v>
      </c>
      <c r="J16" s="162">
        <f t="shared" si="3"/>
        <v>28340</v>
      </c>
      <c r="K16" s="163">
        <f t="shared" si="0"/>
        <v>0.26074938522139274</v>
      </c>
      <c r="L16" s="164">
        <f>H16/H16</f>
        <v>1</v>
      </c>
      <c r="M16" s="162">
        <v>18180</v>
      </c>
      <c r="N16" s="162">
        <v>59020</v>
      </c>
      <c r="O16" s="162">
        <v>103298</v>
      </c>
      <c r="P16" s="162">
        <v>107312</v>
      </c>
      <c r="Q16" s="162">
        <v>111150</v>
      </c>
      <c r="R16" s="162">
        <v>115871</v>
      </c>
      <c r="S16" s="163">
        <f t="shared" si="4"/>
        <v>4.2474134053081425E-2</v>
      </c>
      <c r="T16" s="162">
        <f t="shared" si="1"/>
        <v>4721</v>
      </c>
      <c r="U16" s="163">
        <f t="shared" si="5"/>
        <v>0.25309553346949748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170072</v>
      </c>
      <c r="D17" s="166">
        <v>104720</v>
      </c>
      <c r="E17" s="166">
        <v>546989</v>
      </c>
      <c r="F17" s="166">
        <v>598309</v>
      </c>
      <c r="G17" s="166">
        <v>639306</v>
      </c>
      <c r="H17" s="166">
        <v>653963</v>
      </c>
      <c r="I17" s="167">
        <f t="shared" si="2"/>
        <v>2.2926423340309698E-2</v>
      </c>
      <c r="J17" s="166">
        <f t="shared" si="3"/>
        <v>14657</v>
      </c>
      <c r="K17" s="167">
        <f t="shared" si="0"/>
        <v>0.16060819428109155</v>
      </c>
      <c r="L17" s="167">
        <f>H17/H16</f>
        <v>0.61594850605198936</v>
      </c>
      <c r="M17" s="166">
        <v>8785</v>
      </c>
      <c r="N17" s="166">
        <v>33952</v>
      </c>
      <c r="O17" s="166">
        <v>64404</v>
      </c>
      <c r="P17" s="166">
        <v>67208</v>
      </c>
      <c r="Q17" s="166">
        <v>71650</v>
      </c>
      <c r="R17" s="166">
        <v>71402</v>
      </c>
      <c r="S17" s="167">
        <f t="shared" si="4"/>
        <v>-3.4612700628052773E-3</v>
      </c>
      <c r="T17" s="166">
        <f t="shared" si="1"/>
        <v>-248</v>
      </c>
      <c r="U17" s="167">
        <f t="shared" si="5"/>
        <v>0.15851018165180025</v>
      </c>
      <c r="V17" s="167">
        <f>IFERROR(R17/R16,"-")</f>
        <v>0.61621976163146952</v>
      </c>
    </row>
    <row r="18" spans="2:22" x14ac:dyDescent="0.25">
      <c r="B18" s="123" t="s">
        <v>142</v>
      </c>
      <c r="C18" s="70">
        <v>124031</v>
      </c>
      <c r="D18" s="70">
        <v>86318</v>
      </c>
      <c r="E18" s="70">
        <v>415520</v>
      </c>
      <c r="F18" s="70">
        <v>452861</v>
      </c>
      <c r="G18" s="70">
        <v>482421</v>
      </c>
      <c r="H18" s="70">
        <v>513294</v>
      </c>
      <c r="I18" s="124">
        <f t="shared" si="2"/>
        <v>6.3995970324674856E-2</v>
      </c>
      <c r="J18" s="70">
        <f t="shared" si="3"/>
        <v>30873</v>
      </c>
      <c r="K18" s="124">
        <f t="shared" si="0"/>
        <v>0.12606098888670858</v>
      </c>
      <c r="L18" s="124">
        <f>H18/H16</f>
        <v>0.48345651430654307</v>
      </c>
      <c r="M18" s="70">
        <v>6466</v>
      </c>
      <c r="N18" s="70">
        <v>28209</v>
      </c>
      <c r="O18" s="70">
        <v>49072</v>
      </c>
      <c r="P18" s="70">
        <v>51415</v>
      </c>
      <c r="Q18" s="70">
        <v>54012</v>
      </c>
      <c r="R18" s="70">
        <v>56019</v>
      </c>
      <c r="S18" s="124">
        <f t="shared" si="4"/>
        <v>3.7158409242390666E-2</v>
      </c>
      <c r="T18" s="70">
        <f t="shared" si="1"/>
        <v>2007</v>
      </c>
      <c r="U18" s="124">
        <f t="shared" si="5"/>
        <v>0.1212623644451153</v>
      </c>
      <c r="V18" s="124">
        <f>IFERROR(R18/R16,"-")</f>
        <v>0.48346005471602038</v>
      </c>
    </row>
    <row r="19" spans="2:22" x14ac:dyDescent="0.25">
      <c r="B19" s="123" t="s">
        <v>144</v>
      </c>
      <c r="C19" s="70">
        <v>46041</v>
      </c>
      <c r="D19" s="70">
        <v>18402</v>
      </c>
      <c r="E19" s="70">
        <v>131469</v>
      </c>
      <c r="F19" s="70">
        <v>145448</v>
      </c>
      <c r="G19" s="70">
        <v>156885</v>
      </c>
      <c r="H19" s="70">
        <v>140669</v>
      </c>
      <c r="I19" s="124">
        <f t="shared" si="2"/>
        <v>-0.10336233546865536</v>
      </c>
      <c r="J19" s="70">
        <f t="shared" si="3"/>
        <v>-16216</v>
      </c>
      <c r="K19" s="124">
        <f t="shared" si="0"/>
        <v>3.4547205394382961E-2</v>
      </c>
      <c r="L19" s="124">
        <f>H19/H16</f>
        <v>0.13249199174544629</v>
      </c>
      <c r="M19" s="70">
        <v>2319</v>
      </c>
      <c r="N19" s="70">
        <v>5743</v>
      </c>
      <c r="O19" s="70">
        <v>15332</v>
      </c>
      <c r="P19" s="70">
        <v>15793</v>
      </c>
      <c r="Q19" s="70">
        <v>17638</v>
      </c>
      <c r="R19" s="70">
        <v>15383</v>
      </c>
      <c r="S19" s="124">
        <f t="shared" si="4"/>
        <v>-0.12784896246739996</v>
      </c>
      <c r="T19" s="70">
        <f t="shared" si="1"/>
        <v>-2255</v>
      </c>
      <c r="U19" s="124">
        <f t="shared" si="5"/>
        <v>3.7247817206684936E-2</v>
      </c>
      <c r="V19" s="124">
        <f>IFERROR(R19/R16,"-")</f>
        <v>0.13275970691544908</v>
      </c>
    </row>
    <row r="20" spans="2:22" ht="16.5" thickBot="1" x14ac:dyDescent="0.3">
      <c r="B20" s="168" t="s">
        <v>65</v>
      </c>
      <c r="C20" s="169">
        <v>128188</v>
      </c>
      <c r="D20" s="169">
        <v>130800</v>
      </c>
      <c r="E20" s="169">
        <v>367054</v>
      </c>
      <c r="F20" s="169">
        <v>376530</v>
      </c>
      <c r="G20" s="169">
        <v>394071</v>
      </c>
      <c r="H20" s="169">
        <v>407754</v>
      </c>
      <c r="I20" s="170">
        <f t="shared" si="2"/>
        <v>3.4722169355268395E-2</v>
      </c>
      <c r="J20" s="169">
        <f t="shared" si="3"/>
        <v>13683</v>
      </c>
      <c r="K20" s="170">
        <f t="shared" si="0"/>
        <v>0.1001411909403012</v>
      </c>
      <c r="L20" s="170">
        <f>H20/H16</f>
        <v>0.38405149394801064</v>
      </c>
      <c r="M20" s="169">
        <v>9395</v>
      </c>
      <c r="N20" s="169">
        <v>25068</v>
      </c>
      <c r="O20" s="169">
        <v>38894</v>
      </c>
      <c r="P20" s="169">
        <v>40104</v>
      </c>
      <c r="Q20" s="169">
        <v>39500</v>
      </c>
      <c r="R20" s="169">
        <v>44469</v>
      </c>
      <c r="S20" s="170">
        <f t="shared" si="4"/>
        <v>0.12579746835443029</v>
      </c>
      <c r="T20" s="169">
        <f t="shared" si="1"/>
        <v>4969</v>
      </c>
      <c r="U20" s="170">
        <f t="shared" si="5"/>
        <v>9.4585351817697255E-2</v>
      </c>
      <c r="V20" s="170">
        <f>IFERROR(R20/R16,"-")</f>
        <v>0.38378023836853054</v>
      </c>
    </row>
    <row r="21" spans="2:22" ht="15.75" x14ac:dyDescent="0.25">
      <c r="B21" s="161" t="s">
        <v>48</v>
      </c>
      <c r="C21" s="162">
        <v>11345</v>
      </c>
      <c r="D21" s="162">
        <v>11501</v>
      </c>
      <c r="E21" s="162">
        <v>25651</v>
      </c>
      <c r="F21" s="162">
        <v>37060</v>
      </c>
      <c r="G21" s="162">
        <v>32035</v>
      </c>
      <c r="H21" s="162">
        <v>31967</v>
      </c>
      <c r="I21" s="163">
        <f t="shared" si="2"/>
        <v>-2.1226783205868793E-3</v>
      </c>
      <c r="J21" s="162">
        <f t="shared" si="3"/>
        <v>-68</v>
      </c>
      <c r="K21" s="163">
        <f t="shared" si="0"/>
        <v>7.8508449967102933E-3</v>
      </c>
      <c r="L21" s="164">
        <f>H21/H21</f>
        <v>1</v>
      </c>
      <c r="M21" s="162">
        <v>220</v>
      </c>
      <c r="N21" s="162">
        <v>2289</v>
      </c>
      <c r="O21" s="162">
        <v>3143</v>
      </c>
      <c r="P21" s="162">
        <v>3734</v>
      </c>
      <c r="Q21" s="162">
        <v>3135</v>
      </c>
      <c r="R21" s="162">
        <v>3984</v>
      </c>
      <c r="S21" s="163">
        <f t="shared" si="4"/>
        <v>0.27081339712918662</v>
      </c>
      <c r="T21" s="162">
        <f t="shared" si="1"/>
        <v>849</v>
      </c>
      <c r="U21" s="163">
        <f t="shared" si="5"/>
        <v>8.8066453143646906E-3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9467</v>
      </c>
      <c r="D22" s="166">
        <v>11501</v>
      </c>
      <c r="E22" s="166">
        <v>25651</v>
      </c>
      <c r="F22" s="166">
        <v>36596</v>
      </c>
      <c r="G22" s="166">
        <v>31559</v>
      </c>
      <c r="H22" s="166">
        <v>31490</v>
      </c>
      <c r="I22" s="167">
        <f t="shared" si="2"/>
        <v>-2.1863810640387893E-3</v>
      </c>
      <c r="J22" s="166">
        <f t="shared" si="3"/>
        <v>-69</v>
      </c>
      <c r="K22" s="167">
        <f t="shared" si="0"/>
        <v>7.7336975301531934E-3</v>
      </c>
      <c r="L22" s="167">
        <f>H22/H21</f>
        <v>0.98507836206087529</v>
      </c>
      <c r="M22" s="166">
        <v>220</v>
      </c>
      <c r="N22" s="166">
        <v>2289</v>
      </c>
      <c r="O22" s="166">
        <v>3143</v>
      </c>
      <c r="P22" s="166">
        <v>3673</v>
      </c>
      <c r="Q22" s="166">
        <v>3065</v>
      </c>
      <c r="R22" s="166">
        <v>3939</v>
      </c>
      <c r="S22" s="167">
        <f t="shared" si="4"/>
        <v>0.28515497553017943</v>
      </c>
      <c r="T22" s="166">
        <f t="shared" si="1"/>
        <v>874</v>
      </c>
      <c r="U22" s="167">
        <f t="shared" si="5"/>
        <v>8.6627767112109014E-3</v>
      </c>
      <c r="V22" s="167">
        <f>IFERROR(R22/R21,"-")</f>
        <v>0.9887048192771084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1275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220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36944</v>
      </c>
      <c r="D26" s="162">
        <v>34184</v>
      </c>
      <c r="E26" s="162">
        <v>117560</v>
      </c>
      <c r="F26" s="162">
        <v>137595</v>
      </c>
      <c r="G26" s="162">
        <v>175857</v>
      </c>
      <c r="H26" s="162">
        <v>141765</v>
      </c>
      <c r="I26" s="163">
        <f t="shared" si="2"/>
        <v>-0.19386205837697679</v>
      </c>
      <c r="J26" s="162">
        <f t="shared" si="3"/>
        <v>-34092</v>
      </c>
      <c r="K26" s="163">
        <f t="shared" si="0"/>
        <v>3.4816374416073909E-2</v>
      </c>
      <c r="L26" s="164">
        <f>H26/H26</f>
        <v>1</v>
      </c>
      <c r="M26" s="162">
        <v>6236</v>
      </c>
      <c r="N26" s="162">
        <v>8360</v>
      </c>
      <c r="O26" s="162">
        <v>10763</v>
      </c>
      <c r="P26" s="162">
        <v>16386</v>
      </c>
      <c r="Q26" s="162">
        <v>17100</v>
      </c>
      <c r="R26" s="162">
        <v>13666</v>
      </c>
      <c r="S26" s="163">
        <f t="shared" si="4"/>
        <v>-0.20081871345029245</v>
      </c>
      <c r="T26" s="162">
        <f t="shared" si="1"/>
        <v>-3434</v>
      </c>
      <c r="U26" s="163">
        <f t="shared" si="5"/>
        <v>3.8646408709475041E-2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36134</v>
      </c>
      <c r="D27" s="166">
        <v>32734</v>
      </c>
      <c r="E27" s="166">
        <v>110290</v>
      </c>
      <c r="F27" s="166">
        <v>131067</v>
      </c>
      <c r="G27" s="166">
        <v>146251</v>
      </c>
      <c r="H27" s="166">
        <v>113680</v>
      </c>
      <c r="I27" s="167">
        <f t="shared" si="2"/>
        <v>-0.22270616953046474</v>
      </c>
      <c r="J27" s="166">
        <f t="shared" si="3"/>
        <v>-32571</v>
      </c>
      <c r="K27" s="167">
        <f t="shared" si="0"/>
        <v>2.7918918235243409E-2</v>
      </c>
      <c r="L27" s="167">
        <f>H27/H26</f>
        <v>0.80189045250943458</v>
      </c>
      <c r="M27" s="166">
        <v>6206</v>
      </c>
      <c r="N27" s="166">
        <v>7499</v>
      </c>
      <c r="O27" s="166">
        <v>10282</v>
      </c>
      <c r="P27" s="166">
        <v>15797</v>
      </c>
      <c r="Q27" s="166">
        <v>14091</v>
      </c>
      <c r="R27" s="166">
        <v>10779</v>
      </c>
      <c r="S27" s="167">
        <f t="shared" si="4"/>
        <v>-0.23504364487971041</v>
      </c>
      <c r="T27" s="166">
        <f t="shared" si="1"/>
        <v>-3312</v>
      </c>
      <c r="U27" s="167">
        <f t="shared" si="5"/>
        <v>3.7257251213449118E-2</v>
      </c>
      <c r="V27" s="167">
        <f>IFERROR(R27/R26,"-")</f>
        <v>0.78874579247768184</v>
      </c>
    </row>
    <row r="28" spans="2:22" x14ac:dyDescent="0.25">
      <c r="B28" s="123" t="s">
        <v>142</v>
      </c>
      <c r="C28" s="70">
        <v>27988</v>
      </c>
      <c r="D28" s="70">
        <v>32734</v>
      </c>
      <c r="E28" s="70">
        <v>0</v>
      </c>
      <c r="F28" s="70">
        <v>69914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7499</v>
      </c>
      <c r="O28" s="70">
        <v>0</v>
      </c>
      <c r="P28" s="70">
        <v>15797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3.7257251213449118E-2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181508</v>
      </c>
      <c r="D30" s="162">
        <v>210211</v>
      </c>
      <c r="E30" s="162">
        <v>523202</v>
      </c>
      <c r="F30" s="162">
        <v>598329</v>
      </c>
      <c r="G30" s="162">
        <v>691297</v>
      </c>
      <c r="H30" s="162">
        <v>711805</v>
      </c>
      <c r="I30" s="163">
        <f t="shared" si="2"/>
        <v>2.9665975694961766E-2</v>
      </c>
      <c r="J30" s="162">
        <f t="shared" si="3"/>
        <v>20508</v>
      </c>
      <c r="K30" s="163">
        <f t="shared" si="0"/>
        <v>0.17481373675613507</v>
      </c>
      <c r="L30" s="164">
        <f>H30/H30</f>
        <v>1</v>
      </c>
      <c r="M30" s="162">
        <v>17561</v>
      </c>
      <c r="N30" s="162">
        <v>48518</v>
      </c>
      <c r="O30" s="162">
        <v>62173</v>
      </c>
      <c r="P30" s="162">
        <v>71851</v>
      </c>
      <c r="Q30" s="162">
        <v>77584</v>
      </c>
      <c r="R30" s="162">
        <v>79102</v>
      </c>
      <c r="S30" s="163">
        <f t="shared" si="4"/>
        <v>1.9565889874200826E-2</v>
      </c>
      <c r="T30" s="162">
        <f t="shared" si="1"/>
        <v>1518</v>
      </c>
      <c r="U30" s="163">
        <f t="shared" si="5"/>
        <v>0.1694607050033255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147476</v>
      </c>
      <c r="D31" s="166">
        <v>167563</v>
      </c>
      <c r="E31" s="166">
        <v>423670</v>
      </c>
      <c r="F31" s="166">
        <v>487148</v>
      </c>
      <c r="G31" s="166">
        <v>557192</v>
      </c>
      <c r="H31" s="166">
        <v>564085</v>
      </c>
      <c r="I31" s="167">
        <f t="shared" si="2"/>
        <v>1.2370960099929551E-2</v>
      </c>
      <c r="J31" s="166">
        <f t="shared" si="3"/>
        <v>6893</v>
      </c>
      <c r="K31" s="167">
        <f t="shared" si="0"/>
        <v>0.13853486094939549</v>
      </c>
      <c r="L31" s="167">
        <f>H31/H30</f>
        <v>0.7924712526604899</v>
      </c>
      <c r="M31" s="166">
        <v>13941</v>
      </c>
      <c r="N31" s="166">
        <v>40728</v>
      </c>
      <c r="O31" s="166">
        <v>51986</v>
      </c>
      <c r="P31" s="166">
        <v>58014</v>
      </c>
      <c r="Q31" s="166">
        <v>60705</v>
      </c>
      <c r="R31" s="166">
        <v>62523</v>
      </c>
      <c r="S31" s="167">
        <f t="shared" si="4"/>
        <v>2.9948109710896897E-2</v>
      </c>
      <c r="T31" s="166">
        <f t="shared" si="1"/>
        <v>1818</v>
      </c>
      <c r="U31" s="167">
        <f t="shared" si="5"/>
        <v>0.13682611710432596</v>
      </c>
      <c r="V31" s="167">
        <f>IFERROR(R31/R30,"-")</f>
        <v>0.79040985057267832</v>
      </c>
    </row>
    <row r="32" spans="2:22" x14ac:dyDescent="0.25">
      <c r="B32" s="123" t="s">
        <v>142</v>
      </c>
      <c r="C32" s="70">
        <v>120222</v>
      </c>
      <c r="D32" s="70">
        <v>124348</v>
      </c>
      <c r="E32" s="70">
        <v>348211</v>
      </c>
      <c r="F32" s="70">
        <v>409555</v>
      </c>
      <c r="G32" s="70">
        <v>470041</v>
      </c>
      <c r="H32" s="70">
        <v>467536</v>
      </c>
      <c r="I32" s="124">
        <f t="shared" si="2"/>
        <v>-5.3293223357111508E-3</v>
      </c>
      <c r="J32" s="70">
        <f t="shared" si="3"/>
        <v>-2505</v>
      </c>
      <c r="K32" s="124">
        <f t="shared" si="0"/>
        <v>0.11482318223111157</v>
      </c>
      <c r="L32" s="124">
        <f>H32/H30</f>
        <v>0.65683157606366915</v>
      </c>
      <c r="M32" s="70">
        <v>11726</v>
      </c>
      <c r="N32" s="70">
        <v>31875</v>
      </c>
      <c r="O32" s="70">
        <v>44396</v>
      </c>
      <c r="P32" s="70">
        <v>49248</v>
      </c>
      <c r="Q32" s="70">
        <v>51449</v>
      </c>
      <c r="R32" s="70">
        <v>51820</v>
      </c>
      <c r="S32" s="124">
        <f t="shared" si="4"/>
        <v>7.2110245097085635E-3</v>
      </c>
      <c r="T32" s="70">
        <f t="shared" si="1"/>
        <v>371</v>
      </c>
      <c r="U32" s="124">
        <f t="shared" si="5"/>
        <v>0.11615149128061925</v>
      </c>
      <c r="V32" s="124">
        <f>IFERROR(R32/R30,"-")</f>
        <v>0.6551035372051276</v>
      </c>
    </row>
    <row r="33" spans="2:22" x14ac:dyDescent="0.25">
      <c r="B33" s="123" t="s">
        <v>144</v>
      </c>
      <c r="C33" s="70">
        <v>27254</v>
      </c>
      <c r="D33" s="70">
        <v>43215</v>
      </c>
      <c r="E33" s="70">
        <v>75459</v>
      </c>
      <c r="F33" s="70">
        <v>77593</v>
      </c>
      <c r="G33" s="70">
        <v>87151</v>
      </c>
      <c r="H33" s="70">
        <v>96549</v>
      </c>
      <c r="I33" s="124">
        <f t="shared" si="2"/>
        <v>0.10783582517699175</v>
      </c>
      <c r="J33" s="70">
        <f t="shared" si="3"/>
        <v>9398</v>
      </c>
      <c r="K33" s="124">
        <f t="shared" si="0"/>
        <v>2.3711678718283918E-2</v>
      </c>
      <c r="L33" s="124">
        <f>H33/H30</f>
        <v>0.13563967659682075</v>
      </c>
      <c r="M33" s="70">
        <v>2215</v>
      </c>
      <c r="N33" s="70">
        <v>8853</v>
      </c>
      <c r="O33" s="70">
        <v>7590</v>
      </c>
      <c r="P33" s="70">
        <v>8766</v>
      </c>
      <c r="Q33" s="70">
        <v>9256</v>
      </c>
      <c r="R33" s="70">
        <v>10703</v>
      </c>
      <c r="S33" s="124">
        <f t="shared" si="4"/>
        <v>0.15633102852203984</v>
      </c>
      <c r="T33" s="70">
        <f t="shared" si="1"/>
        <v>1447</v>
      </c>
      <c r="U33" s="124">
        <f t="shared" si="5"/>
        <v>2.0674625823706716E-2</v>
      </c>
      <c r="V33" s="124">
        <f>IFERROR(R33/R30,"-")</f>
        <v>0.13530631336755075</v>
      </c>
    </row>
    <row r="34" spans="2:22" ht="16.5" thickBot="1" x14ac:dyDescent="0.3">
      <c r="B34" s="168" t="s">
        <v>65</v>
      </c>
      <c r="C34" s="169">
        <v>34032</v>
      </c>
      <c r="D34" s="169">
        <v>42648</v>
      </c>
      <c r="E34" s="169">
        <v>99532</v>
      </c>
      <c r="F34" s="169">
        <v>111181</v>
      </c>
      <c r="G34" s="169">
        <v>134105</v>
      </c>
      <c r="H34" s="169">
        <v>147720</v>
      </c>
      <c r="I34" s="170">
        <f t="shared" si="2"/>
        <v>0.10152492449945938</v>
      </c>
      <c r="J34" s="169">
        <f t="shared" si="3"/>
        <v>13615</v>
      </c>
      <c r="K34" s="170">
        <f t="shared" si="0"/>
        <v>3.6278875806739587E-2</v>
      </c>
      <c r="L34" s="170">
        <f>H34/H30</f>
        <v>0.20752874733951013</v>
      </c>
      <c r="M34" s="169">
        <v>3620</v>
      </c>
      <c r="N34" s="169">
        <v>7790</v>
      </c>
      <c r="O34" s="169">
        <v>10187</v>
      </c>
      <c r="P34" s="169">
        <v>13837</v>
      </c>
      <c r="Q34" s="169">
        <v>16879</v>
      </c>
      <c r="R34" s="169">
        <v>16579</v>
      </c>
      <c r="S34" s="170">
        <f t="shared" si="4"/>
        <v>-1.7773564784643647E-2</v>
      </c>
      <c r="T34" s="169">
        <f t="shared" si="1"/>
        <v>-300</v>
      </c>
      <c r="U34" s="170">
        <f t="shared" si="5"/>
        <v>3.263458789899952E-2</v>
      </c>
      <c r="V34" s="170">
        <f>IFERROR(R34/R30,"-")</f>
        <v>0.20959014942732168</v>
      </c>
    </row>
    <row r="35" spans="2:22" ht="15.75" x14ac:dyDescent="0.25">
      <c r="B35" s="161" t="s">
        <v>51</v>
      </c>
      <c r="C35" s="162">
        <v>17295</v>
      </c>
      <c r="D35" s="162">
        <v>21073</v>
      </c>
      <c r="E35" s="162">
        <v>37456</v>
      </c>
      <c r="F35" s="162">
        <v>44189</v>
      </c>
      <c r="G35" s="162">
        <v>41777</v>
      </c>
      <c r="H35" s="162">
        <v>40413</v>
      </c>
      <c r="I35" s="163">
        <f t="shared" si="2"/>
        <v>-3.2649544007468223E-2</v>
      </c>
      <c r="J35" s="162">
        <f t="shared" si="3"/>
        <v>-1364</v>
      </c>
      <c r="K35" s="163">
        <f t="shared" si="0"/>
        <v>9.9251164905074934E-3</v>
      </c>
      <c r="L35" s="164">
        <f>H35/H35</f>
        <v>1</v>
      </c>
      <c r="M35" s="162">
        <v>1764</v>
      </c>
      <c r="N35" s="162">
        <v>3914</v>
      </c>
      <c r="O35" s="162">
        <v>4578</v>
      </c>
      <c r="P35" s="162">
        <v>4521</v>
      </c>
      <c r="Q35" s="162">
        <v>5087</v>
      </c>
      <c r="R35" s="162">
        <v>4387</v>
      </c>
      <c r="S35" s="163">
        <f t="shared" si="4"/>
        <v>-0.13760566149007269</v>
      </c>
      <c r="T35" s="162">
        <f t="shared" si="1"/>
        <v>-700</v>
      </c>
      <c r="U35" s="163">
        <f t="shared" si="5"/>
        <v>1.0662786145217667E-2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17295</v>
      </c>
      <c r="D36" s="166">
        <v>21073</v>
      </c>
      <c r="E36" s="166">
        <v>37456</v>
      </c>
      <c r="F36" s="166">
        <v>44189</v>
      </c>
      <c r="G36" s="166">
        <v>41777</v>
      </c>
      <c r="H36" s="166">
        <v>40413</v>
      </c>
      <c r="I36" s="167">
        <f t="shared" si="2"/>
        <v>-3.2649544007468223E-2</v>
      </c>
      <c r="J36" s="166">
        <f t="shared" si="3"/>
        <v>-1364</v>
      </c>
      <c r="K36" s="167">
        <f t="shared" si="0"/>
        <v>9.9251164905074934E-3</v>
      </c>
      <c r="L36" s="167">
        <f>H36/H35</f>
        <v>1</v>
      </c>
      <c r="M36" s="166">
        <v>1764</v>
      </c>
      <c r="N36" s="166">
        <v>3914</v>
      </c>
      <c r="O36" s="166">
        <v>4578</v>
      </c>
      <c r="P36" s="166">
        <v>4521</v>
      </c>
      <c r="Q36" s="166">
        <v>5087</v>
      </c>
      <c r="R36" s="166">
        <v>4387</v>
      </c>
      <c r="S36" s="167">
        <f t="shared" si="4"/>
        <v>-0.13760566149007269</v>
      </c>
      <c r="T36" s="166">
        <f t="shared" si="1"/>
        <v>-700</v>
      </c>
      <c r="U36" s="167">
        <f t="shared" si="5"/>
        <v>1.0662786145217667E-2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22120</v>
      </c>
      <c r="F37" s="70">
        <v>30713</v>
      </c>
      <c r="G37" s="70">
        <v>36372</v>
      </c>
      <c r="H37" s="70">
        <v>34480</v>
      </c>
      <c r="I37" s="124">
        <f t="shared" si="2"/>
        <v>-5.201803585175413E-2</v>
      </c>
      <c r="J37" s="70">
        <f t="shared" si="3"/>
        <v>-1892</v>
      </c>
      <c r="K37" s="124">
        <f t="shared" si="0"/>
        <v>8.4680181276494786E-3</v>
      </c>
      <c r="L37" s="124">
        <f>H37/H35</f>
        <v>0.85319080493900479</v>
      </c>
      <c r="M37" s="70">
        <v>0</v>
      </c>
      <c r="N37" s="70">
        <v>0</v>
      </c>
      <c r="O37" s="70">
        <v>4017</v>
      </c>
      <c r="P37" s="70">
        <v>4039</v>
      </c>
      <c r="Q37" s="70">
        <v>4491</v>
      </c>
      <c r="R37" s="70">
        <v>3777</v>
      </c>
      <c r="S37" s="124">
        <f t="shared" si="4"/>
        <v>-0.15898463593854373</v>
      </c>
      <c r="T37" s="70">
        <f t="shared" si="1"/>
        <v>-714</v>
      </c>
      <c r="U37" s="124">
        <f t="shared" si="5"/>
        <v>9.5259883301336331E-3</v>
      </c>
      <c r="V37" s="124">
        <f>IFERROR(R37/R35,"-")</f>
        <v>0.86095281513562805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2892</v>
      </c>
      <c r="F38" s="70">
        <v>4491</v>
      </c>
      <c r="G38" s="70">
        <v>5405</v>
      </c>
      <c r="H38" s="70">
        <v>5933</v>
      </c>
      <c r="I38" s="124">
        <f t="shared" si="2"/>
        <v>9.7687326549491305E-2</v>
      </c>
      <c r="J38" s="70">
        <f t="shared" si="3"/>
        <v>528</v>
      </c>
      <c r="K38" s="124">
        <f t="shared" si="0"/>
        <v>1.4570983628580151E-3</v>
      </c>
      <c r="L38" s="124">
        <f>H38/H35</f>
        <v>0.14680919506099521</v>
      </c>
      <c r="M38" s="70">
        <v>0</v>
      </c>
      <c r="N38" s="70">
        <v>0</v>
      </c>
      <c r="O38" s="70">
        <v>561</v>
      </c>
      <c r="P38" s="70">
        <v>482</v>
      </c>
      <c r="Q38" s="70">
        <v>596</v>
      </c>
      <c r="R38" s="70">
        <v>610</v>
      </c>
      <c r="S38" s="124">
        <f t="shared" si="4"/>
        <v>2.3489932885905951E-2</v>
      </c>
      <c r="T38" s="70">
        <f t="shared" si="1"/>
        <v>14</v>
      </c>
      <c r="U38" s="124">
        <f t="shared" si="5"/>
        <v>1.1367978150840334E-3</v>
      </c>
      <c r="V38" s="124">
        <f>IFERROR(R38/R35,"-")</f>
        <v>0.13904718486437201</v>
      </c>
    </row>
    <row r="39" spans="2:22" ht="15.75" x14ac:dyDescent="0.25">
      <c r="B39" s="161" t="s">
        <v>52</v>
      </c>
      <c r="C39" s="162">
        <v>59721</v>
      </c>
      <c r="D39" s="162">
        <v>69853</v>
      </c>
      <c r="E39" s="162">
        <v>146094</v>
      </c>
      <c r="F39" s="162">
        <v>187734</v>
      </c>
      <c r="G39" s="162">
        <v>181355</v>
      </c>
      <c r="H39" s="162">
        <v>192018</v>
      </c>
      <c r="I39" s="163">
        <f t="shared" si="2"/>
        <v>5.8796283532298599E-2</v>
      </c>
      <c r="J39" s="162">
        <f t="shared" si="3"/>
        <v>10663</v>
      </c>
      <c r="K39" s="163">
        <f t="shared" si="0"/>
        <v>4.7158117889646106E-2</v>
      </c>
      <c r="L39" s="164">
        <f>H39/H39</f>
        <v>1</v>
      </c>
      <c r="M39" s="162">
        <v>11710</v>
      </c>
      <c r="N39" s="162">
        <v>13048</v>
      </c>
      <c r="O39" s="162">
        <v>17425</v>
      </c>
      <c r="P39" s="162">
        <v>18863</v>
      </c>
      <c r="Q39" s="162">
        <v>20469</v>
      </c>
      <c r="R39" s="162">
        <v>18177</v>
      </c>
      <c r="S39" s="163">
        <f t="shared" si="4"/>
        <v>-0.11197420489520737</v>
      </c>
      <c r="T39" s="162">
        <f t="shared" si="1"/>
        <v>-2292</v>
      </c>
      <c r="U39" s="163">
        <f t="shared" si="5"/>
        <v>4.4488417398195278E-2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45963</v>
      </c>
      <c r="D40" s="166">
        <v>62554</v>
      </c>
      <c r="E40" s="166">
        <v>124607</v>
      </c>
      <c r="F40" s="166">
        <v>163429</v>
      </c>
      <c r="G40" s="166">
        <v>157299</v>
      </c>
      <c r="H40" s="166">
        <v>166857</v>
      </c>
      <c r="I40" s="167">
        <f t="shared" si="2"/>
        <v>6.0763259779146761E-2</v>
      </c>
      <c r="J40" s="166">
        <f t="shared" si="3"/>
        <v>9558</v>
      </c>
      <c r="K40" s="167">
        <f t="shared" si="0"/>
        <v>4.0978773222888898E-2</v>
      </c>
      <c r="L40" s="167">
        <f>H40/H39</f>
        <v>0.86896540949286005</v>
      </c>
      <c r="M40" s="166">
        <v>11710</v>
      </c>
      <c r="N40" s="166">
        <v>11302</v>
      </c>
      <c r="O40" s="166">
        <v>14794</v>
      </c>
      <c r="P40" s="166">
        <v>16071</v>
      </c>
      <c r="Q40" s="166">
        <v>17837</v>
      </c>
      <c r="R40" s="166">
        <v>15779</v>
      </c>
      <c r="S40" s="167">
        <f t="shared" si="4"/>
        <v>-0.11537814654930767</v>
      </c>
      <c r="T40" s="166">
        <f t="shared" si="1"/>
        <v>-2058</v>
      </c>
      <c r="U40" s="167">
        <f t="shared" si="5"/>
        <v>3.7903480676795644E-2</v>
      </c>
      <c r="V40" s="167">
        <f>IFERROR(R40/R39,"-")</f>
        <v>0.86807503988556967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5374</v>
      </c>
      <c r="E43" s="169">
        <v>21487</v>
      </c>
      <c r="F43" s="169">
        <v>24305</v>
      </c>
      <c r="G43" s="169">
        <v>24056</v>
      </c>
      <c r="H43" s="169">
        <v>25161</v>
      </c>
      <c r="I43" s="170">
        <f t="shared" si="2"/>
        <v>4.5934486198869307E-2</v>
      </c>
      <c r="J43" s="169">
        <f t="shared" si="3"/>
        <v>1105</v>
      </c>
      <c r="K43" s="170">
        <f t="shared" si="0"/>
        <v>6.1793446667572083E-3</v>
      </c>
      <c r="L43" s="170">
        <f>H43/H39</f>
        <v>0.13103459050713995</v>
      </c>
      <c r="M43" s="169">
        <v>0</v>
      </c>
      <c r="N43" s="169">
        <v>1746</v>
      </c>
      <c r="O43" s="169">
        <v>2631</v>
      </c>
      <c r="P43" s="169">
        <v>2792</v>
      </c>
      <c r="Q43" s="169">
        <v>2632</v>
      </c>
      <c r="R43" s="169">
        <v>2398</v>
      </c>
      <c r="S43" s="170">
        <f t="shared" si="4"/>
        <v>-8.8905775075987847E-2</v>
      </c>
      <c r="T43" s="169">
        <f t="shared" si="1"/>
        <v>-234</v>
      </c>
      <c r="U43" s="170">
        <f t="shared" si="5"/>
        <v>6.5849367213996288E-3</v>
      </c>
      <c r="V43" s="170">
        <f>IFERROR(R43/R39,"-")</f>
        <v>0.13192496011443033</v>
      </c>
    </row>
    <row r="44" spans="2:22" ht="15.75" x14ac:dyDescent="0.25">
      <c r="B44" s="161" t="s">
        <v>53</v>
      </c>
      <c r="C44" s="162">
        <v>67052</v>
      </c>
      <c r="D44" s="162">
        <v>103599</v>
      </c>
      <c r="E44" s="162">
        <v>157983</v>
      </c>
      <c r="F44" s="162">
        <v>174312</v>
      </c>
      <c r="G44" s="162">
        <v>181820</v>
      </c>
      <c r="H44" s="162">
        <v>203413</v>
      </c>
      <c r="I44" s="163">
        <f t="shared" si="2"/>
        <v>0.11876031239687612</v>
      </c>
      <c r="J44" s="162">
        <f t="shared" si="3"/>
        <v>21593</v>
      </c>
      <c r="K44" s="163">
        <f t="shared" si="0"/>
        <v>4.995664070184349E-2</v>
      </c>
      <c r="L44" s="164">
        <f>H44/H44</f>
        <v>1</v>
      </c>
      <c r="M44" s="162">
        <v>7423</v>
      </c>
      <c r="N44" s="162">
        <v>16473</v>
      </c>
      <c r="O44" s="162">
        <v>19959</v>
      </c>
      <c r="P44" s="162">
        <v>15933</v>
      </c>
      <c r="Q44" s="162">
        <v>19577</v>
      </c>
      <c r="R44" s="162">
        <v>21810</v>
      </c>
      <c r="S44" s="163">
        <f t="shared" si="4"/>
        <v>0.11406242018695401</v>
      </c>
      <c r="T44" s="162">
        <f t="shared" si="1"/>
        <v>2233</v>
      </c>
      <c r="U44" s="163">
        <f t="shared" si="5"/>
        <v>3.7578007443431337E-2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67052</v>
      </c>
      <c r="D45" s="166">
        <v>103599</v>
      </c>
      <c r="E45" s="166">
        <v>157983</v>
      </c>
      <c r="F45" s="166">
        <v>174312</v>
      </c>
      <c r="G45" s="166">
        <v>181820</v>
      </c>
      <c r="H45" s="166">
        <v>203413</v>
      </c>
      <c r="I45" s="167">
        <f t="shared" si="2"/>
        <v>0.11876031239687612</v>
      </c>
      <c r="J45" s="166">
        <f t="shared" si="3"/>
        <v>21593</v>
      </c>
      <c r="K45" s="167">
        <f t="shared" si="0"/>
        <v>4.995664070184349E-2</v>
      </c>
      <c r="L45" s="167">
        <f>H45/H44</f>
        <v>1</v>
      </c>
      <c r="M45" s="166">
        <v>7423</v>
      </c>
      <c r="N45" s="166">
        <v>16473</v>
      </c>
      <c r="O45" s="166">
        <v>19959</v>
      </c>
      <c r="P45" s="166">
        <v>15933</v>
      </c>
      <c r="Q45" s="166">
        <v>19577</v>
      </c>
      <c r="R45" s="166">
        <v>21810</v>
      </c>
      <c r="S45" s="167">
        <f t="shared" si="4"/>
        <v>0.11406242018695401</v>
      </c>
      <c r="T45" s="166">
        <f t="shared" si="1"/>
        <v>2233</v>
      </c>
      <c r="U45" s="167">
        <f t="shared" si="5"/>
        <v>3.7578007443431337E-2</v>
      </c>
      <c r="V45" s="167">
        <f>IFERROR(R45/R44,"-")</f>
        <v>1</v>
      </c>
    </row>
    <row r="46" spans="2:22" x14ac:dyDescent="0.25">
      <c r="B46" s="123" t="s">
        <v>142</v>
      </c>
      <c r="C46" s="70">
        <v>33760</v>
      </c>
      <c r="D46" s="70">
        <v>64687</v>
      </c>
      <c r="E46" s="70">
        <v>95049</v>
      </c>
      <c r="F46" s="70">
        <v>104520</v>
      </c>
      <c r="G46" s="70">
        <v>106809</v>
      </c>
      <c r="H46" s="70">
        <v>135194</v>
      </c>
      <c r="I46" s="124">
        <f t="shared" si="2"/>
        <v>0.26575475849413444</v>
      </c>
      <c r="J46" s="70">
        <f t="shared" si="3"/>
        <v>28385</v>
      </c>
      <c r="K46" s="124">
        <f t="shared" si="0"/>
        <v>3.3202588246793611E-2</v>
      </c>
      <c r="L46" s="124">
        <f>H46/H44</f>
        <v>0.66462812111320324</v>
      </c>
      <c r="M46" s="70">
        <v>3927</v>
      </c>
      <c r="N46" s="70">
        <v>10524</v>
      </c>
      <c r="O46" s="70">
        <v>11314</v>
      </c>
      <c r="P46" s="70">
        <v>9475</v>
      </c>
      <c r="Q46" s="70">
        <v>12468</v>
      </c>
      <c r="R46" s="70">
        <v>15013</v>
      </c>
      <c r="S46" s="124">
        <f t="shared" si="4"/>
        <v>0.20412255373756816</v>
      </c>
      <c r="T46" s="70">
        <f t="shared" si="1"/>
        <v>2545</v>
      </c>
      <c r="U46" s="124">
        <f t="shared" si="5"/>
        <v>2.2346803522658127E-2</v>
      </c>
      <c r="V46" s="124">
        <f>IFERROR(R46/R44,"-")</f>
        <v>0.68835396607060984</v>
      </c>
    </row>
    <row r="47" spans="2:22" ht="15.75" thickBot="1" x14ac:dyDescent="0.3">
      <c r="B47" s="123" t="s">
        <v>144</v>
      </c>
      <c r="C47" s="70">
        <v>33292</v>
      </c>
      <c r="D47" s="70">
        <v>38912</v>
      </c>
      <c r="E47" s="70">
        <v>62934</v>
      </c>
      <c r="F47" s="70">
        <v>69792</v>
      </c>
      <c r="G47" s="70">
        <v>75011</v>
      </c>
      <c r="H47" s="70">
        <v>68219</v>
      </c>
      <c r="I47" s="124">
        <f t="shared" si="2"/>
        <v>-9.054671981442719E-2</v>
      </c>
      <c r="J47" s="70">
        <f t="shared" si="3"/>
        <v>-6792</v>
      </c>
      <c r="K47" s="124">
        <f t="shared" si="0"/>
        <v>1.6754052455049878E-2</v>
      </c>
      <c r="L47" s="124">
        <f>H47/H44</f>
        <v>0.33537187888679681</v>
      </c>
      <c r="M47" s="70">
        <v>3496</v>
      </c>
      <c r="N47" s="70">
        <v>5949</v>
      </c>
      <c r="O47" s="70">
        <v>8645</v>
      </c>
      <c r="P47" s="70">
        <v>6458</v>
      </c>
      <c r="Q47" s="70">
        <v>7109</v>
      </c>
      <c r="R47" s="70">
        <v>6797</v>
      </c>
      <c r="S47" s="124">
        <f t="shared" si="4"/>
        <v>-4.3888029258686179E-2</v>
      </c>
      <c r="T47" s="70">
        <f t="shared" si="1"/>
        <v>-312</v>
      </c>
      <c r="U47" s="124">
        <f t="shared" si="5"/>
        <v>1.5231203920773212E-2</v>
      </c>
      <c r="V47" s="124">
        <f>IFERROR(R47/R44,"-")</f>
        <v>0.31164603392939016</v>
      </c>
    </row>
    <row r="48" spans="2:22" ht="15.75" x14ac:dyDescent="0.25">
      <c r="B48" s="161" t="s">
        <v>54</v>
      </c>
      <c r="C48" s="162">
        <v>71319</v>
      </c>
      <c r="D48" s="162">
        <v>77584</v>
      </c>
      <c r="E48" s="162">
        <v>190426</v>
      </c>
      <c r="F48" s="162">
        <v>205238</v>
      </c>
      <c r="G48" s="162">
        <v>213816</v>
      </c>
      <c r="H48" s="162">
        <v>213733</v>
      </c>
      <c r="I48" s="163">
        <f t="shared" si="2"/>
        <v>-3.8818423317243944E-4</v>
      </c>
      <c r="J48" s="162">
        <f t="shared" si="3"/>
        <v>-83</v>
      </c>
      <c r="K48" s="163">
        <f t="shared" si="0"/>
        <v>5.2491151927984515E-2</v>
      </c>
      <c r="L48" s="164">
        <f>H48/H48</f>
        <v>1</v>
      </c>
      <c r="M48" s="162">
        <v>5725</v>
      </c>
      <c r="N48" s="162">
        <v>15267</v>
      </c>
      <c r="O48" s="162">
        <v>20130</v>
      </c>
      <c r="P48" s="162">
        <v>22106</v>
      </c>
      <c r="Q48" s="162">
        <v>21182</v>
      </c>
      <c r="R48" s="162">
        <v>24257</v>
      </c>
      <c r="S48" s="163">
        <f t="shared" si="4"/>
        <v>0.14517042772165056</v>
      </c>
      <c r="T48" s="162">
        <f t="shared" si="1"/>
        <v>3075</v>
      </c>
      <c r="U48" s="163">
        <f t="shared" si="5"/>
        <v>5.2137038382256522E-2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55367</v>
      </c>
      <c r="D49" s="166">
        <v>64813</v>
      </c>
      <c r="E49" s="166">
        <v>157275</v>
      </c>
      <c r="F49" s="166">
        <v>168976</v>
      </c>
      <c r="G49" s="166">
        <v>176312</v>
      </c>
      <c r="H49" s="166">
        <v>173044</v>
      </c>
      <c r="I49" s="167">
        <f t="shared" si="2"/>
        <v>-1.853532374427147E-2</v>
      </c>
      <c r="J49" s="166">
        <f t="shared" si="3"/>
        <v>-3268</v>
      </c>
      <c r="K49" s="167">
        <f t="shared" si="0"/>
        <v>4.2498251997708132E-2</v>
      </c>
      <c r="L49" s="167">
        <f>H49/H48</f>
        <v>0.80962696448372506</v>
      </c>
      <c r="M49" s="166">
        <v>4549</v>
      </c>
      <c r="N49" s="166">
        <v>13091</v>
      </c>
      <c r="O49" s="166">
        <v>16918</v>
      </c>
      <c r="P49" s="166">
        <v>18135</v>
      </c>
      <c r="Q49" s="166">
        <v>17254</v>
      </c>
      <c r="R49" s="166">
        <v>20129</v>
      </c>
      <c r="S49" s="167">
        <f t="shared" si="4"/>
        <v>0.16662802828329659</v>
      </c>
      <c r="T49" s="166">
        <f t="shared" si="1"/>
        <v>2875</v>
      </c>
      <c r="U49" s="167">
        <f t="shared" si="5"/>
        <v>4.2771428167113996E-2</v>
      </c>
      <c r="V49" s="167">
        <f>IFERROR(R49/R48,"-")</f>
        <v>0.82982231933050254</v>
      </c>
    </row>
    <row r="50" spans="2:22" x14ac:dyDescent="0.25">
      <c r="B50" s="123" t="s">
        <v>142</v>
      </c>
      <c r="C50" s="70">
        <v>40956</v>
      </c>
      <c r="D50" s="70">
        <v>25030</v>
      </c>
      <c r="E50" s="70">
        <v>120299</v>
      </c>
      <c r="F50" s="70">
        <v>132879</v>
      </c>
      <c r="G50" s="70">
        <v>136256</v>
      </c>
      <c r="H50" s="70">
        <v>134715</v>
      </c>
      <c r="I50" s="124">
        <f t="shared" si="2"/>
        <v>-1.1309593705965293E-2</v>
      </c>
      <c r="J50" s="70">
        <f t="shared" si="3"/>
        <v>-1541</v>
      </c>
      <c r="K50" s="124">
        <f t="shared" si="0"/>
        <v>3.308494959589036E-2</v>
      </c>
      <c r="L50" s="124">
        <f>H50/H48</f>
        <v>0.630295742819312</v>
      </c>
      <c r="M50" s="70">
        <v>0</v>
      </c>
      <c r="N50" s="70">
        <v>9556</v>
      </c>
      <c r="O50" s="70">
        <v>12977</v>
      </c>
      <c r="P50" s="70">
        <v>14015</v>
      </c>
      <c r="Q50" s="70">
        <v>12989</v>
      </c>
      <c r="R50" s="70">
        <v>16265</v>
      </c>
      <c r="S50" s="124">
        <f t="shared" si="4"/>
        <v>0.25221341134806385</v>
      </c>
      <c r="T50" s="70">
        <f t="shared" si="1"/>
        <v>3276</v>
      </c>
      <c r="U50" s="124">
        <f t="shared" si="5"/>
        <v>3.3054401200005662E-2</v>
      </c>
      <c r="V50" s="124">
        <f>IFERROR(R50/R48,"-")</f>
        <v>0.67052809498289156</v>
      </c>
    </row>
    <row r="51" spans="2:22" x14ac:dyDescent="0.25">
      <c r="B51" s="123" t="s">
        <v>144</v>
      </c>
      <c r="C51" s="70">
        <v>9862</v>
      </c>
      <c r="D51" s="70">
        <v>12187</v>
      </c>
      <c r="E51" s="70">
        <v>36976</v>
      </c>
      <c r="F51" s="70">
        <v>36097</v>
      </c>
      <c r="G51" s="70">
        <v>40056</v>
      </c>
      <c r="H51" s="70">
        <v>38329</v>
      </c>
      <c r="I51" s="124">
        <f t="shared" si="2"/>
        <v>-4.3114639504693408E-2</v>
      </c>
      <c r="J51" s="70">
        <f t="shared" si="3"/>
        <v>-1727</v>
      </c>
      <c r="K51" s="124">
        <f t="shared" si="0"/>
        <v>9.4133024018177754E-3</v>
      </c>
      <c r="L51" s="124">
        <f>H51/H48</f>
        <v>0.17933122166441307</v>
      </c>
      <c r="M51" s="70">
        <v>0</v>
      </c>
      <c r="N51" s="70">
        <v>3535</v>
      </c>
      <c r="O51" s="70">
        <v>3941</v>
      </c>
      <c r="P51" s="70">
        <v>4120</v>
      </c>
      <c r="Q51" s="70">
        <v>4265</v>
      </c>
      <c r="R51" s="70">
        <v>3864</v>
      </c>
      <c r="S51" s="124">
        <f t="shared" si="4"/>
        <v>-9.4021101992965983E-2</v>
      </c>
      <c r="T51" s="70">
        <f t="shared" si="1"/>
        <v>-401</v>
      </c>
      <c r="U51" s="124">
        <f t="shared" si="5"/>
        <v>9.7170269671083363E-3</v>
      </c>
      <c r="V51" s="124">
        <f>IFERROR(R51/R48,"-")</f>
        <v>0.15929422434761101</v>
      </c>
    </row>
    <row r="52" spans="2:22" ht="16.5" thickBot="1" x14ac:dyDescent="0.3">
      <c r="B52" s="168" t="s">
        <v>65</v>
      </c>
      <c r="C52" s="169">
        <v>15952</v>
      </c>
      <c r="D52" s="169">
        <v>12771</v>
      </c>
      <c r="E52" s="169">
        <v>33151</v>
      </c>
      <c r="F52" s="169">
        <v>36262</v>
      </c>
      <c r="G52" s="169">
        <v>37504</v>
      </c>
      <c r="H52" s="169">
        <v>40689</v>
      </c>
      <c r="I52" s="170">
        <f t="shared" si="2"/>
        <v>8.4924274744027306E-2</v>
      </c>
      <c r="J52" s="169">
        <f t="shared" si="3"/>
        <v>3185</v>
      </c>
      <c r="K52" s="170">
        <f t="shared" si="0"/>
        <v>9.9928999302763815E-3</v>
      </c>
      <c r="L52" s="170">
        <f>H52/H48</f>
        <v>0.19037303551627499</v>
      </c>
      <c r="M52" s="169">
        <v>1176</v>
      </c>
      <c r="N52" s="169">
        <v>2176</v>
      </c>
      <c r="O52" s="169">
        <v>3212</v>
      </c>
      <c r="P52" s="169">
        <v>3971</v>
      </c>
      <c r="Q52" s="169">
        <v>3928</v>
      </c>
      <c r="R52" s="169">
        <v>4128</v>
      </c>
      <c r="S52" s="170">
        <f t="shared" si="4"/>
        <v>5.0916496945010215E-2</v>
      </c>
      <c r="T52" s="169">
        <f t="shared" si="1"/>
        <v>200</v>
      </c>
      <c r="U52" s="170">
        <f t="shared" si="5"/>
        <v>9.3656102151425235E-3</v>
      </c>
      <c r="V52" s="170">
        <f>IFERROR(R52/R48,"-")</f>
        <v>0.17017768066949746</v>
      </c>
    </row>
    <row r="53" spans="2:22" ht="15.75" x14ac:dyDescent="0.25">
      <c r="B53" s="161" t="s">
        <v>55</v>
      </c>
      <c r="C53" s="162">
        <f t="shared" ref="C53:H56" si="6">C6-C11-C16-C21-C26-C30-C35-C39-C44-C48</f>
        <v>133502</v>
      </c>
      <c r="D53" s="162">
        <f t="shared" si="6"/>
        <v>42879</v>
      </c>
      <c r="E53" s="162">
        <f t="shared" si="6"/>
        <v>81548</v>
      </c>
      <c r="F53" s="162">
        <f t="shared" si="6"/>
        <v>89780</v>
      </c>
      <c r="G53" s="162">
        <f t="shared" si="6"/>
        <v>94601</v>
      </c>
      <c r="H53" s="162">
        <f t="shared" si="6"/>
        <v>94517</v>
      </c>
      <c r="I53" s="163">
        <f t="shared" si="2"/>
        <v>-8.8793987378565919E-4</v>
      </c>
      <c r="J53" s="162">
        <f t="shared" si="3"/>
        <v>-84</v>
      </c>
      <c r="K53" s="163">
        <f t="shared" si="0"/>
        <v>2.3212635422594136E-2</v>
      </c>
      <c r="L53" s="164">
        <f>H53/H53</f>
        <v>1</v>
      </c>
      <c r="M53" s="162">
        <v>3786</v>
      </c>
      <c r="N53" s="162">
        <v>7762</v>
      </c>
      <c r="O53" s="162">
        <v>9104</v>
      </c>
      <c r="P53" s="162">
        <v>10225</v>
      </c>
      <c r="Q53" s="162">
        <v>11098</v>
      </c>
      <c r="R53" s="162">
        <v>11263</v>
      </c>
      <c r="S53" s="163">
        <f t="shared" si="4"/>
        <v>1.4867543701567953E-2</v>
      </c>
      <c r="T53" s="162">
        <f t="shared" si="1"/>
        <v>165</v>
      </c>
      <c r="U53" s="163">
        <f t="shared" si="5"/>
        <v>2.411567979094241E-2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100711</v>
      </c>
      <c r="D54" s="166">
        <f t="shared" si="6"/>
        <v>44448</v>
      </c>
      <c r="E54" s="166">
        <f t="shared" si="6"/>
        <v>78991</v>
      </c>
      <c r="F54" s="166">
        <f t="shared" si="6"/>
        <v>82998</v>
      </c>
      <c r="G54" s="166">
        <f t="shared" si="6"/>
        <v>86316</v>
      </c>
      <c r="H54" s="166">
        <f t="shared" si="6"/>
        <v>85085</v>
      </c>
      <c r="I54" s="167">
        <f t="shared" si="2"/>
        <v>-1.4261550581583959E-2</v>
      </c>
      <c r="J54" s="166">
        <f t="shared" si="3"/>
        <v>-1231</v>
      </c>
      <c r="K54" s="167">
        <f t="shared" si="0"/>
        <v>2.0896210046144312E-2</v>
      </c>
      <c r="L54" s="167">
        <f>H54/H53</f>
        <v>0.90020842811346102</v>
      </c>
      <c r="M54" s="166">
        <v>3765</v>
      </c>
      <c r="N54" s="166">
        <v>7704</v>
      </c>
      <c r="O54" s="166">
        <v>8796</v>
      </c>
      <c r="P54" s="166">
        <v>9444</v>
      </c>
      <c r="Q54" s="166">
        <v>10242</v>
      </c>
      <c r="R54" s="166">
        <v>10246</v>
      </c>
      <c r="S54" s="167">
        <f t="shared" si="4"/>
        <v>3.9054872095301008E-4</v>
      </c>
      <c r="T54" s="166">
        <f t="shared" si="1"/>
        <v>4</v>
      </c>
      <c r="U54" s="167">
        <f t="shared" si="5"/>
        <v>2.2273689970235707E-2</v>
      </c>
      <c r="V54" s="167">
        <f>IFERROR(R54/R53,"-")</f>
        <v>0.90970434164964931</v>
      </c>
    </row>
    <row r="55" spans="2:22" x14ac:dyDescent="0.25">
      <c r="B55" s="123" t="s">
        <v>142</v>
      </c>
      <c r="C55" s="70">
        <f t="shared" si="6"/>
        <v>104208</v>
      </c>
      <c r="D55" s="70">
        <f t="shared" si="6"/>
        <v>124872</v>
      </c>
      <c r="E55" s="70">
        <f t="shared" si="6"/>
        <v>291205</v>
      </c>
      <c r="F55" s="70">
        <f t="shared" si="6"/>
        <v>266200</v>
      </c>
      <c r="G55" s="70">
        <f t="shared" si="6"/>
        <v>337797</v>
      </c>
      <c r="H55" s="70">
        <f t="shared" si="6"/>
        <v>303306</v>
      </c>
      <c r="I55" s="124">
        <f t="shared" si="2"/>
        <v>-0.10210570253732276</v>
      </c>
      <c r="J55" s="70">
        <f t="shared" si="3"/>
        <v>-34491</v>
      </c>
      <c r="K55" s="124">
        <f t="shared" si="0"/>
        <v>7.4489579646892484E-2</v>
      </c>
      <c r="L55" s="124">
        <f>H55/H53</f>
        <v>3.2090100193615965</v>
      </c>
      <c r="M55" s="70">
        <v>2145</v>
      </c>
      <c r="N55" s="70">
        <v>5920</v>
      </c>
      <c r="O55" s="70">
        <v>6631</v>
      </c>
      <c r="P55" s="70">
        <v>6908</v>
      </c>
      <c r="Q55" s="70">
        <v>7159</v>
      </c>
      <c r="R55" s="70">
        <v>6931</v>
      </c>
      <c r="S55" s="124">
        <f t="shared" si="4"/>
        <v>-3.1848023466964692E-2</v>
      </c>
      <c r="T55" s="70">
        <f t="shared" si="1"/>
        <v>-228</v>
      </c>
      <c r="U55" s="124">
        <f t="shared" si="5"/>
        <v>1.6292529681743783E-2</v>
      </c>
      <c r="V55" s="124">
        <f>IFERROR(R55/R53,"-")</f>
        <v>0.61537778566989254</v>
      </c>
    </row>
    <row r="56" spans="2:22" x14ac:dyDescent="0.25">
      <c r="B56" s="123" t="s">
        <v>144</v>
      </c>
      <c r="C56" s="70">
        <f t="shared" si="6"/>
        <v>43327</v>
      </c>
      <c r="D56" s="70">
        <f t="shared" si="6"/>
        <v>38837</v>
      </c>
      <c r="E56" s="70">
        <f t="shared" si="6"/>
        <v>60778</v>
      </c>
      <c r="F56" s="70">
        <f t="shared" si="6"/>
        <v>86961</v>
      </c>
      <c r="G56" s="70">
        <f t="shared" si="6"/>
        <v>83628</v>
      </c>
      <c r="H56" s="70">
        <f t="shared" si="6"/>
        <v>93806</v>
      </c>
      <c r="I56" s="124">
        <f t="shared" si="2"/>
        <v>0.12170564882575219</v>
      </c>
      <c r="J56" s="70">
        <f t="shared" si="3"/>
        <v>10178</v>
      </c>
      <c r="K56" s="124">
        <f t="shared" si="0"/>
        <v>2.3038019387537328E-2</v>
      </c>
      <c r="L56" s="124">
        <f>H56/H53</f>
        <v>0.99247754372229335</v>
      </c>
      <c r="M56" s="70">
        <v>1620</v>
      </c>
      <c r="N56" s="70">
        <v>1784</v>
      </c>
      <c r="O56" s="70">
        <v>2165</v>
      </c>
      <c r="P56" s="70">
        <v>2536</v>
      </c>
      <c r="Q56" s="70">
        <v>3083</v>
      </c>
      <c r="R56" s="70">
        <v>3315</v>
      </c>
      <c r="S56" s="124">
        <f t="shared" si="4"/>
        <v>7.5251378527408264E-2</v>
      </c>
      <c r="T56" s="70">
        <f t="shared" si="1"/>
        <v>232</v>
      </c>
      <c r="U56" s="124">
        <f t="shared" si="5"/>
        <v>5.9811602884919267E-3</v>
      </c>
      <c r="V56" s="124">
        <f>IFERROR(R56/R53,"-")</f>
        <v>0.29432655597975671</v>
      </c>
    </row>
    <row r="57" spans="2:22" ht="15.75" x14ac:dyDescent="0.25">
      <c r="B57" s="168" t="s">
        <v>65</v>
      </c>
      <c r="C57" s="169">
        <f>C53-C54</f>
        <v>32791</v>
      </c>
      <c r="D57" s="169">
        <f t="shared" ref="D57:H57" si="7">D53-D54</f>
        <v>-1569</v>
      </c>
      <c r="E57" s="169">
        <f t="shared" si="7"/>
        <v>2557</v>
      </c>
      <c r="F57" s="169">
        <f t="shared" si="7"/>
        <v>6782</v>
      </c>
      <c r="G57" s="169">
        <f t="shared" si="7"/>
        <v>8285</v>
      </c>
      <c r="H57" s="169">
        <f t="shared" si="7"/>
        <v>9432</v>
      </c>
      <c r="I57" s="170">
        <f t="shared" si="2"/>
        <v>0.13844296922148458</v>
      </c>
      <c r="J57" s="169">
        <f t="shared" si="3"/>
        <v>1147</v>
      </c>
      <c r="K57" s="170">
        <f t="shared" si="0"/>
        <v>2.3164253764498227E-3</v>
      </c>
      <c r="L57" s="170">
        <f>H57/H53</f>
        <v>9.9791571886538935E-2</v>
      </c>
      <c r="M57" s="169">
        <v>51</v>
      </c>
      <c r="N57" s="169">
        <v>919</v>
      </c>
      <c r="O57" s="169">
        <v>789</v>
      </c>
      <c r="P57" s="169">
        <v>1370</v>
      </c>
      <c r="Q57" s="169">
        <v>3865</v>
      </c>
      <c r="R57" s="169">
        <v>3904</v>
      </c>
      <c r="S57" s="170">
        <f t="shared" si="4"/>
        <v>1.0090556274256146E-2</v>
      </c>
      <c r="T57" s="169">
        <f t="shared" si="1"/>
        <v>39</v>
      </c>
      <c r="U57" s="170">
        <f t="shared" si="5"/>
        <v>3.231147316732626E-3</v>
      </c>
      <c r="V57" s="170">
        <f>IFERROR(R57/R53,"-")</f>
        <v>0.34662168161235907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D158-8210-410F-A2F8-6C60E6CAF51C}">
  <sheetPr>
    <tabColor theme="7" tint="0.79998168889431442"/>
    <pageSetUpPr fitToPage="1"/>
  </sheetPr>
  <dimension ref="A1:W162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51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55887</v>
      </c>
      <c r="P8" s="188">
        <v>24221</v>
      </c>
      <c r="Q8" s="188">
        <v>33444</v>
      </c>
      <c r="R8" s="188">
        <v>51485</v>
      </c>
      <c r="S8" s="188">
        <v>58157</v>
      </c>
      <c r="T8" s="188">
        <v>57388</v>
      </c>
      <c r="U8" s="189">
        <f>IFERROR(T8/S8-1,"-")</f>
        <v>-1.3222827862510056E-2</v>
      </c>
      <c r="V8" s="188">
        <f>T8-S8</f>
        <v>-769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37119</v>
      </c>
      <c r="P9" s="191">
        <v>16023</v>
      </c>
      <c r="Q9" s="191">
        <v>21732</v>
      </c>
      <c r="R9" s="191">
        <v>33809</v>
      </c>
      <c r="S9" s="191">
        <v>37722</v>
      </c>
      <c r="T9" s="191">
        <v>35821</v>
      </c>
      <c r="U9" s="192">
        <f>IFERROR(T9/S9-1,"-")</f>
        <v>-5.0394994963151474E-2</v>
      </c>
      <c r="V9" s="191">
        <f t="shared" ref="V9:V19" si="2">T9-S9</f>
        <v>-1901</v>
      </c>
      <c r="W9" s="192">
        <f>T9/T$8</f>
        <v>0.62418972607513767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19153</v>
      </c>
      <c r="P10" s="195">
        <v>8684</v>
      </c>
      <c r="Q10" s="195">
        <v>11001</v>
      </c>
      <c r="R10" s="195">
        <v>16289</v>
      </c>
      <c r="S10" s="195">
        <v>12024</v>
      </c>
      <c r="T10" s="195">
        <v>11877</v>
      </c>
      <c r="U10" s="196">
        <f>IFERROR(T10/S10-1,"-")</f>
        <v>-1.2225548902195627E-2</v>
      </c>
      <c r="V10" s="195">
        <f t="shared" si="2"/>
        <v>-147</v>
      </c>
      <c r="W10" s="196">
        <f>T10/T$8</f>
        <v>0.20695964313096815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17966</v>
      </c>
      <c r="P11" s="195">
        <v>7339</v>
      </c>
      <c r="Q11" s="195">
        <v>10731</v>
      </c>
      <c r="R11" s="195">
        <v>17520</v>
      </c>
      <c r="S11" s="195">
        <v>25698</v>
      </c>
      <c r="T11" s="195">
        <v>23944</v>
      </c>
      <c r="U11" s="196">
        <f>IFERROR(T11/S11-1,"-")</f>
        <v>-6.8254338859055186E-2</v>
      </c>
      <c r="V11" s="195">
        <f t="shared" si="2"/>
        <v>-1754</v>
      </c>
      <c r="W11" s="196">
        <f>T11/T$8</f>
        <v>0.41723008294416952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18768</v>
      </c>
      <c r="P12" s="191">
        <v>8198</v>
      </c>
      <c r="Q12" s="191">
        <v>11712</v>
      </c>
      <c r="R12" s="191">
        <v>17676</v>
      </c>
      <c r="S12" s="191">
        <v>20435</v>
      </c>
      <c r="T12" s="191">
        <v>21567</v>
      </c>
      <c r="U12" s="192">
        <f>IFERROR(T12/S12-1,"-")</f>
        <v>5.539515537068751E-2</v>
      </c>
      <c r="V12" s="191">
        <f t="shared" si="2"/>
        <v>1132</v>
      </c>
      <c r="W12" s="192">
        <f>T12/T$8</f>
        <v>0.37581027392486233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2421</v>
      </c>
      <c r="P13" s="195">
        <v>1288</v>
      </c>
      <c r="Q13" s="195">
        <v>921</v>
      </c>
      <c r="R13" s="195">
        <v>2403</v>
      </c>
      <c r="S13" s="195">
        <v>2795</v>
      </c>
      <c r="T13" s="195">
        <v>3030</v>
      </c>
      <c r="U13" s="196">
        <f t="shared" ref="U13:U20" si="4">IFERROR(T13/S13-1,"-")</f>
        <v>8.4078711985688726E-2</v>
      </c>
      <c r="V13" s="195">
        <f t="shared" si="2"/>
        <v>235</v>
      </c>
      <c r="W13" s="196">
        <f t="shared" ref="W13:W20" si="5">T13/T$8</f>
        <v>5.2798494458771869E-2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3905</v>
      </c>
      <c r="P14" s="195">
        <v>1481</v>
      </c>
      <c r="Q14" s="195">
        <v>2395</v>
      </c>
      <c r="R14" s="195">
        <v>3482</v>
      </c>
      <c r="S14" s="195">
        <v>3814</v>
      </c>
      <c r="T14" s="195">
        <v>4234</v>
      </c>
      <c r="U14" s="196">
        <f t="shared" si="4"/>
        <v>0.11012060828526482</v>
      </c>
      <c r="V14" s="195">
        <f t="shared" si="2"/>
        <v>420</v>
      </c>
      <c r="W14" s="196">
        <f t="shared" si="5"/>
        <v>7.3778490276712905E-2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3854</v>
      </c>
      <c r="P15" s="195">
        <v>1974</v>
      </c>
      <c r="Q15" s="195">
        <v>3541</v>
      </c>
      <c r="R15" s="195">
        <v>3412</v>
      </c>
      <c r="S15" s="195">
        <v>3885</v>
      </c>
      <c r="T15" s="195">
        <v>3685</v>
      </c>
      <c r="U15" s="196">
        <f t="shared" si="4"/>
        <v>-5.1480051480051525E-2</v>
      </c>
      <c r="V15" s="195">
        <f t="shared" si="2"/>
        <v>-200</v>
      </c>
      <c r="W15" s="196">
        <f t="shared" si="5"/>
        <v>6.4212030389628499E-2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699</v>
      </c>
      <c r="P16" s="195">
        <v>323</v>
      </c>
      <c r="Q16" s="195">
        <v>432</v>
      </c>
      <c r="R16" s="195">
        <v>1172</v>
      </c>
      <c r="S16" s="195">
        <v>938</v>
      </c>
      <c r="T16" s="195">
        <v>933</v>
      </c>
      <c r="U16" s="196">
        <f t="shared" si="4"/>
        <v>-5.3304904051172386E-3</v>
      </c>
      <c r="V16" s="195">
        <f t="shared" si="2"/>
        <v>-5</v>
      </c>
      <c r="W16" s="196">
        <f t="shared" si="5"/>
        <v>1.6257754234334704E-2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519</v>
      </c>
      <c r="P17" s="195">
        <v>351</v>
      </c>
      <c r="Q17" s="195">
        <v>507</v>
      </c>
      <c r="R17" s="195">
        <v>682</v>
      </c>
      <c r="S17" s="195">
        <v>650</v>
      </c>
      <c r="T17" s="195">
        <v>903</v>
      </c>
      <c r="U17" s="196">
        <f t="shared" si="4"/>
        <v>0.38923076923076927</v>
      </c>
      <c r="V17" s="195">
        <f t="shared" si="2"/>
        <v>253</v>
      </c>
      <c r="W17" s="196">
        <f t="shared" si="5"/>
        <v>1.5734996863455773E-2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155</v>
      </c>
      <c r="P18" s="195">
        <v>124</v>
      </c>
      <c r="Q18" s="195">
        <v>105</v>
      </c>
      <c r="R18" s="195">
        <v>270</v>
      </c>
      <c r="S18" s="195">
        <v>153</v>
      </c>
      <c r="T18" s="195">
        <v>230</v>
      </c>
      <c r="U18" s="196">
        <f t="shared" si="4"/>
        <v>0.50326797385620914</v>
      </c>
      <c r="V18" s="195">
        <f t="shared" si="2"/>
        <v>77</v>
      </c>
      <c r="W18" s="196">
        <f t="shared" si="5"/>
        <v>4.0078065100717921E-3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271</v>
      </c>
      <c r="P19" s="195">
        <v>89</v>
      </c>
      <c r="Q19" s="195">
        <v>96</v>
      </c>
      <c r="R19" s="195">
        <v>168</v>
      </c>
      <c r="S19" s="195">
        <v>270</v>
      </c>
      <c r="T19" s="195">
        <v>384</v>
      </c>
      <c r="U19" s="196">
        <f t="shared" si="4"/>
        <v>0.42222222222222228</v>
      </c>
      <c r="V19" s="195">
        <f t="shared" si="2"/>
        <v>114</v>
      </c>
      <c r="W19" s="196">
        <f t="shared" si="5"/>
        <v>6.6912943472502966E-3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6944</v>
      </c>
      <c r="P20" s="200">
        <f t="shared" si="7"/>
        <v>2568</v>
      </c>
      <c r="Q20" s="200">
        <f t="shared" si="7"/>
        <v>3715</v>
      </c>
      <c r="R20" s="200">
        <f t="shared" si="7"/>
        <v>6087</v>
      </c>
      <c r="S20" s="200">
        <f t="shared" si="7"/>
        <v>7930</v>
      </c>
      <c r="T20" s="200">
        <f t="shared" si="7"/>
        <v>8168</v>
      </c>
      <c r="U20" s="201">
        <f t="shared" si="4"/>
        <v>3.0012610340479196E-2</v>
      </c>
      <c r="V20" s="200">
        <f>T20-S20</f>
        <v>238</v>
      </c>
      <c r="W20" s="201">
        <f t="shared" si="5"/>
        <v>0.14232940684463652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150C-1D1F-400E-8166-B99EE8DEC1F8}">
  <sheetPr>
    <tabColor theme="7" tint="0.79998168889431442"/>
  </sheetPr>
  <dimension ref="A1:T165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51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109886</v>
      </c>
      <c r="D11" s="209">
        <v>280035</v>
      </c>
      <c r="E11" s="209">
        <v>390968</v>
      </c>
      <c r="F11" s="209">
        <v>423998</v>
      </c>
      <c r="G11" s="209">
        <v>434954</v>
      </c>
      <c r="H11" s="209">
        <v>435535</v>
      </c>
      <c r="I11" s="210">
        <f t="shared" ref="I11:I23" si="0">IFERROR(H11/G11-1,"-")</f>
        <v>1.3357734381107544E-3</v>
      </c>
      <c r="J11" s="210">
        <f>H11/H11</f>
        <v>1</v>
      </c>
      <c r="K11" s="103"/>
      <c r="L11" s="103"/>
      <c r="M11" s="187" t="s">
        <v>70</v>
      </c>
      <c r="N11" s="209">
        <v>1764</v>
      </c>
      <c r="O11" s="209">
        <v>3914</v>
      </c>
      <c r="P11" s="209">
        <v>4578</v>
      </c>
      <c r="Q11" s="209">
        <v>4521</v>
      </c>
      <c r="R11" s="209">
        <v>5087</v>
      </c>
      <c r="S11" s="210">
        <f t="shared" ref="S11:S23" si="1">IFERROR(R11/Q11-1,"-")</f>
        <v>0.12519354125193538</v>
      </c>
      <c r="T11" s="210">
        <f>R11/R11</f>
        <v>1</v>
      </c>
    </row>
    <row r="12" spans="1:20" x14ac:dyDescent="0.25">
      <c r="B12" s="190" t="s">
        <v>99</v>
      </c>
      <c r="C12" s="191">
        <v>73204</v>
      </c>
      <c r="D12" s="191">
        <v>97380</v>
      </c>
      <c r="E12" s="191">
        <v>96096</v>
      </c>
      <c r="F12" s="191">
        <v>102289</v>
      </c>
      <c r="G12" s="191">
        <v>101390</v>
      </c>
      <c r="H12" s="191">
        <v>104319</v>
      </c>
      <c r="I12" s="192">
        <f t="shared" si="0"/>
        <v>2.8888450537528421E-2</v>
      </c>
      <c r="J12" s="192">
        <f>H12/H11</f>
        <v>0.23951921200362772</v>
      </c>
      <c r="K12" s="103"/>
      <c r="L12" s="103"/>
      <c r="M12" s="190" t="s">
        <v>99</v>
      </c>
      <c r="N12" s="191">
        <v>1442</v>
      </c>
      <c r="O12" s="191">
        <v>3104</v>
      </c>
      <c r="P12" s="191">
        <v>3509</v>
      </c>
      <c r="Q12" s="191">
        <v>3382</v>
      </c>
      <c r="R12" s="191">
        <v>4092</v>
      </c>
      <c r="S12" s="192">
        <f t="shared" si="1"/>
        <v>0.20993494973388538</v>
      </c>
      <c r="T12" s="192">
        <f>R12/R11</f>
        <v>0.80440338116768229</v>
      </c>
    </row>
    <row r="13" spans="1:20" x14ac:dyDescent="0.25">
      <c r="B13" s="194" t="s">
        <v>105</v>
      </c>
      <c r="C13" s="195">
        <v>31986</v>
      </c>
      <c r="D13" s="195">
        <v>43984</v>
      </c>
      <c r="E13" s="195">
        <v>37641</v>
      </c>
      <c r="F13" s="195">
        <v>45679</v>
      </c>
      <c r="G13" s="195">
        <v>41466</v>
      </c>
      <c r="H13" s="195">
        <v>44277</v>
      </c>
      <c r="I13" s="196">
        <f t="shared" si="0"/>
        <v>6.7790478946606836E-2</v>
      </c>
      <c r="J13" s="196">
        <f>H13/H11</f>
        <v>0.10166117533608091</v>
      </c>
      <c r="K13" s="103"/>
      <c r="L13" s="103"/>
      <c r="M13" s="194" t="s">
        <v>105</v>
      </c>
      <c r="N13" s="195">
        <v>679</v>
      </c>
      <c r="O13" s="195">
        <v>1500</v>
      </c>
      <c r="P13" s="195">
        <v>1677</v>
      </c>
      <c r="Q13" s="195">
        <v>932</v>
      </c>
      <c r="R13" s="195">
        <v>1746</v>
      </c>
      <c r="S13" s="196">
        <f t="shared" si="1"/>
        <v>0.87339055793991416</v>
      </c>
      <c r="T13" s="196">
        <f>R13/R11</f>
        <v>0.34322783565952431</v>
      </c>
    </row>
    <row r="14" spans="1:20" x14ac:dyDescent="0.25">
      <c r="B14" s="194" t="s">
        <v>102</v>
      </c>
      <c r="C14" s="195">
        <v>41218</v>
      </c>
      <c r="D14" s="195">
        <v>53396</v>
      </c>
      <c r="E14" s="195">
        <v>58455</v>
      </c>
      <c r="F14" s="195">
        <v>56610</v>
      </c>
      <c r="G14" s="195">
        <v>59924</v>
      </c>
      <c r="H14" s="195">
        <v>60042</v>
      </c>
      <c r="I14" s="196">
        <f t="shared" si="0"/>
        <v>1.96916093718702E-3</v>
      </c>
      <c r="J14" s="196">
        <f>H14/H11</f>
        <v>0.13785803666754681</v>
      </c>
      <c r="K14" s="103"/>
      <c r="L14" s="103"/>
      <c r="M14" s="194" t="s">
        <v>102</v>
      </c>
      <c r="N14" s="195">
        <v>763</v>
      </c>
      <c r="O14" s="195">
        <v>1604</v>
      </c>
      <c r="P14" s="195">
        <v>1832</v>
      </c>
      <c r="Q14" s="195">
        <v>2450</v>
      </c>
      <c r="R14" s="195">
        <v>2346</v>
      </c>
      <c r="S14" s="196">
        <f t="shared" si="1"/>
        <v>-4.2448979591836689E-2</v>
      </c>
      <c r="T14" s="196">
        <f>R14/R11</f>
        <v>0.46117554550815804</v>
      </c>
    </row>
    <row r="15" spans="1:20" x14ac:dyDescent="0.25">
      <c r="B15" s="190" t="s">
        <v>109</v>
      </c>
      <c r="C15" s="191">
        <v>36682</v>
      </c>
      <c r="D15" s="191">
        <v>182655</v>
      </c>
      <c r="E15" s="191">
        <v>294872</v>
      </c>
      <c r="F15" s="191">
        <v>321709</v>
      </c>
      <c r="G15" s="191">
        <v>333564</v>
      </c>
      <c r="H15" s="191">
        <v>331216</v>
      </c>
      <c r="I15" s="192">
        <f t="shared" si="0"/>
        <v>-7.0391289227854648E-3</v>
      </c>
      <c r="J15" s="192">
        <f>H15/H11</f>
        <v>0.76048078799637231</v>
      </c>
      <c r="K15" s="103"/>
      <c r="L15" s="103"/>
      <c r="M15" s="190" t="s">
        <v>109</v>
      </c>
      <c r="N15" s="191">
        <v>322</v>
      </c>
      <c r="O15" s="191">
        <v>810</v>
      </c>
      <c r="P15" s="191">
        <v>1069</v>
      </c>
      <c r="Q15" s="191">
        <v>1139</v>
      </c>
      <c r="R15" s="191">
        <v>995</v>
      </c>
      <c r="S15" s="192">
        <f t="shared" si="1"/>
        <v>-0.12642669007901663</v>
      </c>
      <c r="T15" s="192">
        <f>R15/R11</f>
        <v>0.19559661883231766</v>
      </c>
    </row>
    <row r="16" spans="1:20" x14ac:dyDescent="0.25">
      <c r="B16" s="194" t="s">
        <v>112</v>
      </c>
      <c r="C16" s="195">
        <v>10348</v>
      </c>
      <c r="D16" s="195">
        <v>64169</v>
      </c>
      <c r="E16" s="195">
        <v>153817</v>
      </c>
      <c r="F16" s="195">
        <v>174897</v>
      </c>
      <c r="G16" s="195">
        <v>177109</v>
      </c>
      <c r="H16" s="195">
        <v>175494</v>
      </c>
      <c r="I16" s="196">
        <f t="shared" si="0"/>
        <v>-9.1186783280352568E-3</v>
      </c>
      <c r="J16" s="196">
        <f>H16/H11</f>
        <v>0.40293891420896139</v>
      </c>
      <c r="K16" s="103"/>
      <c r="L16" s="103"/>
      <c r="M16" s="194" t="s">
        <v>112</v>
      </c>
      <c r="N16" s="195">
        <v>24</v>
      </c>
      <c r="O16" s="195">
        <v>73</v>
      </c>
      <c r="P16" s="195">
        <v>163</v>
      </c>
      <c r="Q16" s="195">
        <v>144</v>
      </c>
      <c r="R16" s="195">
        <v>123</v>
      </c>
      <c r="S16" s="196">
        <f t="shared" si="1"/>
        <v>-0.14583333333333337</v>
      </c>
      <c r="T16" s="196">
        <f>R16/R11</f>
        <v>2.4179280518969924E-2</v>
      </c>
    </row>
    <row r="17" spans="1:20" x14ac:dyDescent="0.25">
      <c r="B17" s="194" t="s">
        <v>115</v>
      </c>
      <c r="C17" s="195">
        <v>1689</v>
      </c>
      <c r="D17" s="195">
        <v>29438</v>
      </c>
      <c r="E17" s="195">
        <v>28674</v>
      </c>
      <c r="F17" s="195">
        <v>31033</v>
      </c>
      <c r="G17" s="195">
        <v>29833</v>
      </c>
      <c r="H17" s="195">
        <v>29353</v>
      </c>
      <c r="I17" s="196">
        <f t="shared" si="0"/>
        <v>-1.6089565246539039E-2</v>
      </c>
      <c r="J17" s="196">
        <f>H17/H11</f>
        <v>6.7395272480971685E-2</v>
      </c>
      <c r="K17" s="103"/>
      <c r="L17" s="103"/>
      <c r="M17" s="194" t="s">
        <v>115</v>
      </c>
      <c r="N17" s="195">
        <v>42</v>
      </c>
      <c r="O17" s="195">
        <v>194</v>
      </c>
      <c r="P17" s="195">
        <v>224</v>
      </c>
      <c r="Q17" s="195">
        <v>222</v>
      </c>
      <c r="R17" s="195">
        <v>224</v>
      </c>
      <c r="S17" s="196">
        <f t="shared" si="1"/>
        <v>9.009009009008917E-3</v>
      </c>
      <c r="T17" s="196">
        <f>R17/R11</f>
        <v>4.4033811676823277E-2</v>
      </c>
    </row>
    <row r="18" spans="1:20" x14ac:dyDescent="0.25">
      <c r="B18" s="194" t="s">
        <v>118</v>
      </c>
      <c r="C18" s="195">
        <v>2195</v>
      </c>
      <c r="D18" s="195">
        <v>9908</v>
      </c>
      <c r="E18" s="195">
        <v>14090</v>
      </c>
      <c r="F18" s="195">
        <v>15420</v>
      </c>
      <c r="G18" s="195">
        <v>15379</v>
      </c>
      <c r="H18" s="195">
        <v>15645</v>
      </c>
      <c r="I18" s="196">
        <f t="shared" si="0"/>
        <v>1.7296313154301357E-2</v>
      </c>
      <c r="J18" s="196">
        <f>H18/H11</f>
        <v>3.5921338124375771E-2</v>
      </c>
      <c r="K18" s="103"/>
      <c r="L18" s="103"/>
      <c r="M18" s="194" t="s">
        <v>118</v>
      </c>
      <c r="N18" s="195">
        <v>48</v>
      </c>
      <c r="O18" s="195">
        <v>180</v>
      </c>
      <c r="P18" s="195">
        <v>154</v>
      </c>
      <c r="Q18" s="195">
        <v>208</v>
      </c>
      <c r="R18" s="195">
        <v>152</v>
      </c>
      <c r="S18" s="196">
        <f t="shared" si="1"/>
        <v>-0.26923076923076927</v>
      </c>
      <c r="T18" s="196">
        <f>R18/R11</f>
        <v>2.9880086494987221E-2</v>
      </c>
    </row>
    <row r="19" spans="1:20" x14ac:dyDescent="0.25">
      <c r="B19" s="194" t="s">
        <v>125</v>
      </c>
      <c r="C19" s="195">
        <v>476</v>
      </c>
      <c r="D19" s="195">
        <v>13430</v>
      </c>
      <c r="E19" s="195">
        <v>13656</v>
      </c>
      <c r="F19" s="195">
        <v>13942</v>
      </c>
      <c r="G19" s="195">
        <v>13294</v>
      </c>
      <c r="H19" s="195">
        <v>13038</v>
      </c>
      <c r="I19" s="196">
        <f t="shared" si="0"/>
        <v>-1.925680758236803E-2</v>
      </c>
      <c r="J19" s="196">
        <f>H19/H11</f>
        <v>2.9935596450342682E-2</v>
      </c>
      <c r="K19" s="103"/>
      <c r="L19" s="103"/>
      <c r="M19" s="194" t="s">
        <v>125</v>
      </c>
      <c r="N19" s="195">
        <v>6</v>
      </c>
      <c r="O19" s="195">
        <v>39</v>
      </c>
      <c r="P19" s="195">
        <v>66</v>
      </c>
      <c r="Q19" s="195">
        <v>31</v>
      </c>
      <c r="R19" s="195">
        <v>31</v>
      </c>
      <c r="S19" s="196">
        <f t="shared" si="1"/>
        <v>0</v>
      </c>
      <c r="T19" s="196">
        <f>R19/R11</f>
        <v>6.0939650088460782E-3</v>
      </c>
    </row>
    <row r="20" spans="1:20" x14ac:dyDescent="0.25">
      <c r="B20" s="194" t="s">
        <v>121</v>
      </c>
      <c r="C20" s="195">
        <v>8280</v>
      </c>
      <c r="D20" s="195">
        <v>12066</v>
      </c>
      <c r="E20" s="195">
        <v>10921</v>
      </c>
      <c r="F20" s="195">
        <v>11159</v>
      </c>
      <c r="G20" s="195">
        <v>11085</v>
      </c>
      <c r="H20" s="195">
        <v>10927</v>
      </c>
      <c r="I20" s="196">
        <f t="shared" si="0"/>
        <v>-1.4253495714930065E-2</v>
      </c>
      <c r="J20" s="196">
        <f>H20/H11</f>
        <v>2.5088684032282135E-2</v>
      </c>
      <c r="K20" s="103"/>
      <c r="L20" s="103"/>
      <c r="M20" s="194" t="s">
        <v>121</v>
      </c>
      <c r="N20" s="195">
        <v>40</v>
      </c>
      <c r="O20" s="195">
        <v>36</v>
      </c>
      <c r="P20" s="195">
        <v>30</v>
      </c>
      <c r="Q20" s="195">
        <v>41</v>
      </c>
      <c r="R20" s="195">
        <v>41</v>
      </c>
      <c r="S20" s="196">
        <f t="shared" si="1"/>
        <v>0</v>
      </c>
      <c r="T20" s="196">
        <f>R20/R11</f>
        <v>8.0597601729899739E-3</v>
      </c>
    </row>
    <row r="21" spans="1:20" x14ac:dyDescent="0.25">
      <c r="B21" s="194" t="s">
        <v>130</v>
      </c>
      <c r="C21" s="195">
        <v>49</v>
      </c>
      <c r="D21" s="195">
        <v>873</v>
      </c>
      <c r="E21" s="195">
        <v>1312</v>
      </c>
      <c r="F21" s="195">
        <v>1217</v>
      </c>
      <c r="G21" s="195">
        <v>1499</v>
      </c>
      <c r="H21" s="195">
        <v>1402</v>
      </c>
      <c r="I21" s="196">
        <f t="shared" si="0"/>
        <v>-6.4709806537691761E-2</v>
      </c>
      <c r="J21" s="196">
        <f>H21/H11</f>
        <v>3.219029469503025E-3</v>
      </c>
      <c r="K21" s="103"/>
      <c r="L21" s="103"/>
      <c r="M21" s="194" t="s">
        <v>130</v>
      </c>
      <c r="N21" s="195">
        <v>1</v>
      </c>
      <c r="O21" s="195">
        <v>1</v>
      </c>
      <c r="P21" s="195">
        <v>5</v>
      </c>
      <c r="Q21" s="195">
        <v>4</v>
      </c>
      <c r="R21" s="195">
        <v>13</v>
      </c>
      <c r="S21" s="196">
        <f t="shared" si="1"/>
        <v>2.25</v>
      </c>
      <c r="T21" s="196">
        <f>R21/R11</f>
        <v>2.5555337133870652E-3</v>
      </c>
    </row>
    <row r="22" spans="1:20" x14ac:dyDescent="0.25">
      <c r="A22" s="198"/>
      <c r="B22" s="194" t="s">
        <v>133</v>
      </c>
      <c r="C22" s="195">
        <v>111</v>
      </c>
      <c r="D22" s="195">
        <v>273</v>
      </c>
      <c r="E22" s="195">
        <v>714</v>
      </c>
      <c r="F22" s="195">
        <v>953</v>
      </c>
      <c r="G22" s="195">
        <v>552</v>
      </c>
      <c r="H22" s="195">
        <v>411</v>
      </c>
      <c r="I22" s="196">
        <f t="shared" si="0"/>
        <v>-0.25543478260869568</v>
      </c>
      <c r="J22" s="196">
        <f>H22/H11</f>
        <v>9.436669842836971E-4</v>
      </c>
      <c r="K22" s="103"/>
      <c r="L22" s="103"/>
      <c r="M22" s="194" t="s">
        <v>133</v>
      </c>
      <c r="N22" s="195">
        <v>2</v>
      </c>
      <c r="O22" s="195">
        <v>10</v>
      </c>
      <c r="P22" s="195">
        <v>6</v>
      </c>
      <c r="Q22" s="195">
        <v>12</v>
      </c>
      <c r="R22" s="195">
        <v>10</v>
      </c>
      <c r="S22" s="196">
        <f t="shared" si="1"/>
        <v>-0.16666666666666663</v>
      </c>
      <c r="T22" s="196">
        <f>R22/R11</f>
        <v>1.9657951641438962E-3</v>
      </c>
    </row>
    <row r="23" spans="1:20" x14ac:dyDescent="0.25">
      <c r="B23" s="199" t="s">
        <v>147</v>
      </c>
      <c r="C23" s="200">
        <f t="shared" ref="C23:H23" si="2">C15-SUM(C16:C22)</f>
        <v>13534</v>
      </c>
      <c r="D23" s="200">
        <f t="shared" si="2"/>
        <v>52498</v>
      </c>
      <c r="E23" s="200">
        <f t="shared" si="2"/>
        <v>71688</v>
      </c>
      <c r="F23" s="200">
        <f t="shared" si="2"/>
        <v>73088</v>
      </c>
      <c r="G23" s="200">
        <f t="shared" si="2"/>
        <v>84813</v>
      </c>
      <c r="H23" s="200">
        <f t="shared" si="2"/>
        <v>84946</v>
      </c>
      <c r="I23" s="201">
        <f t="shared" si="0"/>
        <v>1.5681558251683381E-3</v>
      </c>
      <c r="J23" s="201">
        <f>H23/H11</f>
        <v>0.19503828624565189</v>
      </c>
      <c r="K23" s="202"/>
      <c r="L23" s="202"/>
      <c r="M23" s="199" t="s">
        <v>147</v>
      </c>
      <c r="N23" s="200">
        <f>N15-SUM(N16:N22)</f>
        <v>159</v>
      </c>
      <c r="O23" s="200">
        <f>O15-SUM(O16:O22)</f>
        <v>277</v>
      </c>
      <c r="P23" s="200">
        <f>P15-SUM(P16:P22)</f>
        <v>421</v>
      </c>
      <c r="Q23" s="200">
        <f>Q15-SUM(Q16:Q22)</f>
        <v>477</v>
      </c>
      <c r="R23" s="200">
        <f>R15-SUM(R16:R22)</f>
        <v>401</v>
      </c>
      <c r="S23" s="201">
        <f t="shared" si="1"/>
        <v>-0.15932914046121593</v>
      </c>
      <c r="T23" s="201">
        <f>R23/R11</f>
        <v>7.8828386082170243E-2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37281</v>
      </c>
      <c r="D25" s="209">
        <v>105384</v>
      </c>
      <c r="E25" s="209">
        <v>140395</v>
      </c>
      <c r="F25" s="209">
        <v>153067</v>
      </c>
      <c r="G25" s="209">
        <v>148572</v>
      </c>
      <c r="H25" s="209">
        <v>143018</v>
      </c>
      <c r="I25" s="210">
        <f t="shared" ref="I25:I37" si="3">IFERROR(H25/G25-1,"-")</f>
        <v>-3.738254852865952E-2</v>
      </c>
      <c r="J25" s="210">
        <f>H25/H25</f>
        <v>1</v>
      </c>
    </row>
    <row r="26" spans="1:20" x14ac:dyDescent="0.25">
      <c r="B26" s="190" t="s">
        <v>99</v>
      </c>
      <c r="C26" s="191">
        <v>24772</v>
      </c>
      <c r="D26" s="191">
        <v>26618</v>
      </c>
      <c r="E26" s="191">
        <v>19659</v>
      </c>
      <c r="F26" s="191">
        <v>17879</v>
      </c>
      <c r="G26" s="191">
        <v>15893</v>
      </c>
      <c r="H26" s="191">
        <v>14504</v>
      </c>
      <c r="I26" s="192">
        <f t="shared" si="3"/>
        <v>-8.739696721827217E-2</v>
      </c>
      <c r="J26" s="192">
        <f>H26/H25</f>
        <v>0.10141380805213329</v>
      </c>
    </row>
    <row r="27" spans="1:20" x14ac:dyDescent="0.25">
      <c r="B27" s="194" t="s">
        <v>105</v>
      </c>
      <c r="C27" s="195">
        <v>15287</v>
      </c>
      <c r="D27" s="195">
        <v>11740</v>
      </c>
      <c r="E27" s="195">
        <v>7997</v>
      </c>
      <c r="F27" s="195">
        <v>7212</v>
      </c>
      <c r="G27" s="195">
        <v>5816</v>
      </c>
      <c r="H27" s="195">
        <v>7469</v>
      </c>
      <c r="I27" s="196">
        <f t="shared" si="3"/>
        <v>0.28421595598349381</v>
      </c>
      <c r="J27" s="196">
        <f>H27/H25</f>
        <v>5.2224195555804168E-2</v>
      </c>
    </row>
    <row r="28" spans="1:20" x14ac:dyDescent="0.25">
      <c r="B28" s="194" t="s">
        <v>102</v>
      </c>
      <c r="C28" s="195">
        <v>9485</v>
      </c>
      <c r="D28" s="195">
        <v>14878</v>
      </c>
      <c r="E28" s="195">
        <v>11662</v>
      </c>
      <c r="F28" s="195">
        <v>10667</v>
      </c>
      <c r="G28" s="195">
        <v>10077</v>
      </c>
      <c r="H28" s="195">
        <v>7035</v>
      </c>
      <c r="I28" s="196">
        <f t="shared" si="3"/>
        <v>-0.30187555820184575</v>
      </c>
      <c r="J28" s="196">
        <f>H28/H25</f>
        <v>4.9189612496329131E-2</v>
      </c>
    </row>
    <row r="29" spans="1:20" x14ac:dyDescent="0.25">
      <c r="B29" s="190" t="s">
        <v>109</v>
      </c>
      <c r="C29" s="191">
        <v>12509</v>
      </c>
      <c r="D29" s="191">
        <v>78766</v>
      </c>
      <c r="E29" s="191">
        <v>120736</v>
      </c>
      <c r="F29" s="191">
        <v>135188</v>
      </c>
      <c r="G29" s="191">
        <v>132679</v>
      </c>
      <c r="H29" s="191">
        <v>128514</v>
      </c>
      <c r="I29" s="192">
        <f t="shared" si="3"/>
        <v>-3.1391554051507731E-2</v>
      </c>
      <c r="J29" s="192">
        <f>H29/H25</f>
        <v>0.89858619194786671</v>
      </c>
    </row>
    <row r="30" spans="1:20" x14ac:dyDescent="0.25">
      <c r="B30" s="194" t="s">
        <v>112</v>
      </c>
      <c r="C30" s="195">
        <v>3761</v>
      </c>
      <c r="D30" s="195">
        <v>29320</v>
      </c>
      <c r="E30" s="195">
        <v>68680</v>
      </c>
      <c r="F30" s="195">
        <v>79984</v>
      </c>
      <c r="G30" s="195">
        <v>76583</v>
      </c>
      <c r="H30" s="195">
        <v>76146</v>
      </c>
      <c r="I30" s="196">
        <f t="shared" si="3"/>
        <v>-5.706227230586447E-3</v>
      </c>
      <c r="J30" s="196">
        <f>H30/H25</f>
        <v>0.53242249227369987</v>
      </c>
    </row>
    <row r="31" spans="1:20" x14ac:dyDescent="0.25">
      <c r="B31" s="194" t="s">
        <v>115</v>
      </c>
      <c r="C31" s="195">
        <v>577</v>
      </c>
      <c r="D31" s="195">
        <v>16025</v>
      </c>
      <c r="E31" s="195">
        <v>12907</v>
      </c>
      <c r="F31" s="195">
        <v>13896</v>
      </c>
      <c r="G31" s="195">
        <v>13107</v>
      </c>
      <c r="H31" s="195">
        <v>11892</v>
      </c>
      <c r="I31" s="196">
        <f t="shared" si="3"/>
        <v>-9.2698558022430766E-2</v>
      </c>
      <c r="J31" s="196">
        <f>H31/H25</f>
        <v>8.3150372680361906E-2</v>
      </c>
    </row>
    <row r="32" spans="1:20" x14ac:dyDescent="0.25">
      <c r="B32" s="194" t="s">
        <v>118</v>
      </c>
      <c r="C32" s="195">
        <v>757</v>
      </c>
      <c r="D32" s="195">
        <v>2945</v>
      </c>
      <c r="E32" s="195">
        <v>4266</v>
      </c>
      <c r="F32" s="195">
        <v>4861</v>
      </c>
      <c r="G32" s="195">
        <v>3048</v>
      </c>
      <c r="H32" s="195">
        <v>3323</v>
      </c>
      <c r="I32" s="196">
        <f t="shared" si="3"/>
        <v>9.0223097112860806E-2</v>
      </c>
      <c r="J32" s="196">
        <f>H32/H25</f>
        <v>2.3234837572892922E-2</v>
      </c>
    </row>
    <row r="33" spans="2:10" x14ac:dyDescent="0.25">
      <c r="B33" s="194" t="s">
        <v>125</v>
      </c>
      <c r="C33" s="195">
        <v>194</v>
      </c>
      <c r="D33" s="195">
        <v>6334</v>
      </c>
      <c r="E33" s="195">
        <v>6059</v>
      </c>
      <c r="F33" s="195">
        <v>5713</v>
      </c>
      <c r="G33" s="195">
        <v>5429</v>
      </c>
      <c r="H33" s="195">
        <v>5142</v>
      </c>
      <c r="I33" s="196">
        <f t="shared" si="3"/>
        <v>-5.2864247559403221E-2</v>
      </c>
      <c r="J33" s="196">
        <f>H33/H25</f>
        <v>3.5953516340600483E-2</v>
      </c>
    </row>
    <row r="34" spans="2:10" x14ac:dyDescent="0.25">
      <c r="B34" s="194" t="s">
        <v>121</v>
      </c>
      <c r="C34" s="195">
        <v>3745</v>
      </c>
      <c r="D34" s="195">
        <v>6568</v>
      </c>
      <c r="E34" s="195">
        <v>5560</v>
      </c>
      <c r="F34" s="195">
        <v>5596</v>
      </c>
      <c r="G34" s="195">
        <v>5752</v>
      </c>
      <c r="H34" s="195">
        <v>5417</v>
      </c>
      <c r="I34" s="196">
        <f t="shared" si="3"/>
        <v>-5.8240611961057009E-2</v>
      </c>
      <c r="J34" s="196">
        <f>H34/H25</f>
        <v>3.7876351228516687E-2</v>
      </c>
    </row>
    <row r="35" spans="2:10" x14ac:dyDescent="0.25">
      <c r="B35" s="194" t="s">
        <v>130</v>
      </c>
      <c r="C35" s="195">
        <v>1</v>
      </c>
      <c r="D35" s="195">
        <v>187</v>
      </c>
      <c r="E35" s="195">
        <v>487</v>
      </c>
      <c r="F35" s="195">
        <v>563</v>
      </c>
      <c r="G35" s="195">
        <v>786</v>
      </c>
      <c r="H35" s="195">
        <v>512</v>
      </c>
      <c r="I35" s="196">
        <f t="shared" si="3"/>
        <v>-0.34860050890585237</v>
      </c>
      <c r="J35" s="196">
        <f>H35/H25</f>
        <v>3.5799689549567189E-3</v>
      </c>
    </row>
    <row r="36" spans="2:10" x14ac:dyDescent="0.25">
      <c r="B36" s="194" t="s">
        <v>133</v>
      </c>
      <c r="C36" s="195">
        <v>16</v>
      </c>
      <c r="D36" s="195">
        <v>54</v>
      </c>
      <c r="E36" s="195">
        <v>382</v>
      </c>
      <c r="F36" s="195">
        <v>399</v>
      </c>
      <c r="G36" s="195">
        <v>175</v>
      </c>
      <c r="H36" s="195">
        <v>80</v>
      </c>
      <c r="I36" s="196">
        <f t="shared" si="3"/>
        <v>-0.54285714285714293</v>
      </c>
      <c r="J36" s="196">
        <f>H36/H25</f>
        <v>5.5937014921198728E-4</v>
      </c>
    </row>
    <row r="37" spans="2:10" x14ac:dyDescent="0.25">
      <c r="B37" s="199" t="s">
        <v>147</v>
      </c>
      <c r="C37" s="200">
        <f t="shared" ref="C37:H37" si="4">C29-SUM(C30:C36)</f>
        <v>3458</v>
      </c>
      <c r="D37" s="200">
        <f t="shared" si="4"/>
        <v>17333</v>
      </c>
      <c r="E37" s="200">
        <f t="shared" si="4"/>
        <v>22395</v>
      </c>
      <c r="F37" s="200">
        <f t="shared" si="4"/>
        <v>24176</v>
      </c>
      <c r="G37" s="200">
        <f t="shared" si="4"/>
        <v>27799</v>
      </c>
      <c r="H37" s="200">
        <f t="shared" si="4"/>
        <v>26002</v>
      </c>
      <c r="I37" s="201">
        <f t="shared" si="3"/>
        <v>-6.4642613043634611E-2</v>
      </c>
      <c r="J37" s="201">
        <f>H37/H25</f>
        <v>0.18180928274762617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18180</v>
      </c>
      <c r="D39" s="209">
        <v>59020</v>
      </c>
      <c r="E39" s="209">
        <v>103298</v>
      </c>
      <c r="F39" s="209">
        <v>107312</v>
      </c>
      <c r="G39" s="209">
        <v>111150</v>
      </c>
      <c r="H39" s="209">
        <v>115871</v>
      </c>
      <c r="I39" s="210">
        <f t="shared" ref="I39:I51" si="5">IFERROR(H39/G39-1,"-")</f>
        <v>4.2474134053081425E-2</v>
      </c>
      <c r="J39" s="210">
        <f>H39/H39</f>
        <v>1</v>
      </c>
    </row>
    <row r="40" spans="2:10" x14ac:dyDescent="0.25">
      <c r="B40" s="190" t="s">
        <v>99</v>
      </c>
      <c r="C40" s="191">
        <v>7078</v>
      </c>
      <c r="D40" s="191">
        <v>8593</v>
      </c>
      <c r="E40" s="191">
        <v>11009</v>
      </c>
      <c r="F40" s="191">
        <v>10743</v>
      </c>
      <c r="G40" s="191">
        <v>10757</v>
      </c>
      <c r="H40" s="191">
        <v>12182</v>
      </c>
      <c r="I40" s="192">
        <f t="shared" si="5"/>
        <v>0.1324718787766106</v>
      </c>
      <c r="J40" s="192">
        <f>H40/H39</f>
        <v>0.10513415781343045</v>
      </c>
    </row>
    <row r="41" spans="2:10" x14ac:dyDescent="0.25">
      <c r="B41" s="194" t="s">
        <v>105</v>
      </c>
      <c r="C41" s="195">
        <v>4100</v>
      </c>
      <c r="D41" s="195">
        <v>2824</v>
      </c>
      <c r="E41" s="195">
        <v>3964</v>
      </c>
      <c r="F41" s="195">
        <v>4631</v>
      </c>
      <c r="G41" s="195">
        <v>4675</v>
      </c>
      <c r="H41" s="195">
        <v>5969</v>
      </c>
      <c r="I41" s="196">
        <f t="shared" si="5"/>
        <v>0.27679144385026744</v>
      </c>
      <c r="J41" s="196">
        <f>H41/H39</f>
        <v>5.1514183876897587E-2</v>
      </c>
    </row>
    <row r="42" spans="2:10" x14ac:dyDescent="0.25">
      <c r="B42" s="194" t="s">
        <v>102</v>
      </c>
      <c r="C42" s="195">
        <v>2978</v>
      </c>
      <c r="D42" s="195">
        <v>5769</v>
      </c>
      <c r="E42" s="195">
        <v>7045</v>
      </c>
      <c r="F42" s="195">
        <v>6112</v>
      </c>
      <c r="G42" s="195">
        <v>6082</v>
      </c>
      <c r="H42" s="195">
        <v>6213</v>
      </c>
      <c r="I42" s="196">
        <f t="shared" si="5"/>
        <v>2.1538967444919344E-2</v>
      </c>
      <c r="J42" s="196">
        <f>H42/H39</f>
        <v>5.3619973936532866E-2</v>
      </c>
    </row>
    <row r="43" spans="2:10" x14ac:dyDescent="0.25">
      <c r="B43" s="190" t="s">
        <v>109</v>
      </c>
      <c r="C43" s="191">
        <v>11102</v>
      </c>
      <c r="D43" s="191">
        <v>50427</v>
      </c>
      <c r="E43" s="191">
        <v>92289</v>
      </c>
      <c r="F43" s="191">
        <v>96569</v>
      </c>
      <c r="G43" s="191">
        <v>100393</v>
      </c>
      <c r="H43" s="191">
        <v>103689</v>
      </c>
      <c r="I43" s="192">
        <f t="shared" si="5"/>
        <v>3.2830974271114588E-2</v>
      </c>
      <c r="J43" s="192">
        <f>H43/H39</f>
        <v>0.8948658421865695</v>
      </c>
    </row>
    <row r="44" spans="2:10" x14ac:dyDescent="0.25">
      <c r="B44" s="194" t="s">
        <v>112</v>
      </c>
      <c r="C44" s="195">
        <v>4395</v>
      </c>
      <c r="D44" s="195">
        <v>23200</v>
      </c>
      <c r="E44" s="195">
        <v>55821</v>
      </c>
      <c r="F44" s="195">
        <v>60872</v>
      </c>
      <c r="G44" s="195">
        <v>62946</v>
      </c>
      <c r="H44" s="195">
        <v>61772</v>
      </c>
      <c r="I44" s="196">
        <f t="shared" si="5"/>
        <v>-1.8650907126743554E-2</v>
      </c>
      <c r="J44" s="196">
        <f>H44/H39</f>
        <v>0.53311009657291297</v>
      </c>
    </row>
    <row r="45" spans="2:10" x14ac:dyDescent="0.25">
      <c r="B45" s="194" t="s">
        <v>115</v>
      </c>
      <c r="C45" s="195">
        <v>238</v>
      </c>
      <c r="D45" s="195">
        <v>2765</v>
      </c>
      <c r="E45" s="195">
        <v>2665</v>
      </c>
      <c r="F45" s="195">
        <v>3076</v>
      </c>
      <c r="G45" s="195">
        <v>2728</v>
      </c>
      <c r="H45" s="195">
        <v>3215</v>
      </c>
      <c r="I45" s="196">
        <f t="shared" si="5"/>
        <v>0.17851906158357767</v>
      </c>
      <c r="J45" s="196">
        <f>H45/H39</f>
        <v>2.7746373121833763E-2</v>
      </c>
    </row>
    <row r="46" spans="2:10" x14ac:dyDescent="0.25">
      <c r="B46" s="194" t="s">
        <v>118</v>
      </c>
      <c r="C46" s="195">
        <v>368</v>
      </c>
      <c r="D46" s="195">
        <v>1381</v>
      </c>
      <c r="E46" s="195">
        <v>1823</v>
      </c>
      <c r="F46" s="195">
        <v>1975</v>
      </c>
      <c r="G46" s="195">
        <v>1850</v>
      </c>
      <c r="H46" s="195">
        <v>2168</v>
      </c>
      <c r="I46" s="196">
        <f t="shared" si="5"/>
        <v>0.17189189189189191</v>
      </c>
      <c r="J46" s="196">
        <f>H46/H39</f>
        <v>1.8710462497087278E-2</v>
      </c>
    </row>
    <row r="47" spans="2:10" x14ac:dyDescent="0.25">
      <c r="B47" s="194" t="s">
        <v>125</v>
      </c>
      <c r="C47" s="195">
        <v>158</v>
      </c>
      <c r="D47" s="195">
        <v>4567</v>
      </c>
      <c r="E47" s="195">
        <v>4984</v>
      </c>
      <c r="F47" s="195">
        <v>5095</v>
      </c>
      <c r="G47" s="195">
        <v>4458</v>
      </c>
      <c r="H47" s="195">
        <v>4443</v>
      </c>
      <c r="I47" s="196">
        <f t="shared" si="5"/>
        <v>-3.3647375504710642E-3</v>
      </c>
      <c r="J47" s="196">
        <f>H47/H39</f>
        <v>3.8344365717047406E-2</v>
      </c>
    </row>
    <row r="48" spans="2:10" x14ac:dyDescent="0.25">
      <c r="B48" s="194" t="s">
        <v>121</v>
      </c>
      <c r="C48" s="195">
        <v>2218</v>
      </c>
      <c r="D48" s="195">
        <v>3200</v>
      </c>
      <c r="E48" s="195">
        <v>3335</v>
      </c>
      <c r="F48" s="195">
        <v>3714</v>
      </c>
      <c r="G48" s="195">
        <v>3091</v>
      </c>
      <c r="H48" s="195">
        <v>3541</v>
      </c>
      <c r="I48" s="196">
        <f t="shared" si="5"/>
        <v>0.1455839534131349</v>
      </c>
      <c r="J48" s="196">
        <f>H48/H39</f>
        <v>3.0559846726100577E-2</v>
      </c>
    </row>
    <row r="49" spans="2:10" x14ac:dyDescent="0.25">
      <c r="B49" s="194" t="s">
        <v>130</v>
      </c>
      <c r="C49" s="195">
        <v>8</v>
      </c>
      <c r="D49" s="195">
        <v>516</v>
      </c>
      <c r="E49" s="195">
        <v>493</v>
      </c>
      <c r="F49" s="195">
        <v>422</v>
      </c>
      <c r="G49" s="195">
        <v>439</v>
      </c>
      <c r="H49" s="195">
        <v>495</v>
      </c>
      <c r="I49" s="196">
        <f t="shared" si="5"/>
        <v>0.1275626423690206</v>
      </c>
      <c r="J49" s="196">
        <f>H49/H39</f>
        <v>4.2719921291781374E-3</v>
      </c>
    </row>
    <row r="50" spans="2:10" x14ac:dyDescent="0.25">
      <c r="B50" s="194" t="s">
        <v>133</v>
      </c>
      <c r="C50" s="195">
        <v>27</v>
      </c>
      <c r="D50" s="195">
        <v>62</v>
      </c>
      <c r="E50" s="195">
        <v>100</v>
      </c>
      <c r="F50" s="195">
        <v>349</v>
      </c>
      <c r="G50" s="195">
        <v>104</v>
      </c>
      <c r="H50" s="195">
        <v>144</v>
      </c>
      <c r="I50" s="196">
        <f t="shared" si="5"/>
        <v>0.38461538461538458</v>
      </c>
      <c r="J50" s="196">
        <f>H50/H39</f>
        <v>1.2427613466700037E-3</v>
      </c>
    </row>
    <row r="51" spans="2:10" x14ac:dyDescent="0.25">
      <c r="B51" s="199" t="s">
        <v>147</v>
      </c>
      <c r="C51" s="200">
        <f t="shared" ref="C51:H51" si="6">C43-SUM(C44:C50)</f>
        <v>3690</v>
      </c>
      <c r="D51" s="200">
        <f t="shared" si="6"/>
        <v>14736</v>
      </c>
      <c r="E51" s="200">
        <f t="shared" si="6"/>
        <v>23068</v>
      </c>
      <c r="F51" s="200">
        <f t="shared" si="6"/>
        <v>21066</v>
      </c>
      <c r="G51" s="200">
        <f t="shared" si="6"/>
        <v>24777</v>
      </c>
      <c r="H51" s="200">
        <f t="shared" si="6"/>
        <v>27911</v>
      </c>
      <c r="I51" s="201">
        <f t="shared" si="5"/>
        <v>0.12648827541671714</v>
      </c>
      <c r="J51" s="201">
        <f>H51/H39</f>
        <v>0.2408799440757394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220</v>
      </c>
      <c r="D53" s="209">
        <v>2289</v>
      </c>
      <c r="E53" s="209">
        <v>3143</v>
      </c>
      <c r="F53" s="209">
        <v>3734</v>
      </c>
      <c r="G53" s="209">
        <v>3135</v>
      </c>
      <c r="H53" s="209">
        <v>3984</v>
      </c>
      <c r="I53" s="210">
        <f t="shared" ref="I53:I65" si="7">IFERROR(H53/G53-1,"-")</f>
        <v>0.27081339712918662</v>
      </c>
      <c r="J53" s="210">
        <f>H53/H53</f>
        <v>1</v>
      </c>
    </row>
    <row r="54" spans="2:10" x14ac:dyDescent="0.25">
      <c r="B54" s="190" t="s">
        <v>99</v>
      </c>
      <c r="C54" s="191">
        <v>116</v>
      </c>
      <c r="D54" s="191">
        <v>638</v>
      </c>
      <c r="E54" s="191">
        <v>517</v>
      </c>
      <c r="F54" s="191">
        <v>1723</v>
      </c>
      <c r="G54" s="191">
        <v>878</v>
      </c>
      <c r="H54" s="191">
        <v>1342</v>
      </c>
      <c r="I54" s="192">
        <f t="shared" si="7"/>
        <v>0.52847380410022771</v>
      </c>
      <c r="J54" s="192">
        <f>H54/H53</f>
        <v>0.33684738955823296</v>
      </c>
    </row>
    <row r="55" spans="2:10" x14ac:dyDescent="0.25">
      <c r="B55" s="194" t="s">
        <v>105</v>
      </c>
      <c r="C55" s="195">
        <v>75</v>
      </c>
      <c r="D55" s="195">
        <v>323</v>
      </c>
      <c r="E55" s="195">
        <v>284</v>
      </c>
      <c r="F55" s="195">
        <v>1386</v>
      </c>
      <c r="G55" s="195">
        <v>669</v>
      </c>
      <c r="H55" s="195">
        <v>842</v>
      </c>
      <c r="I55" s="196">
        <f t="shared" si="7"/>
        <v>0.25859491778774291</v>
      </c>
      <c r="J55" s="196">
        <f>H55/H53</f>
        <v>0.21134538152610441</v>
      </c>
    </row>
    <row r="56" spans="2:10" x14ac:dyDescent="0.25">
      <c r="B56" s="194" t="s">
        <v>102</v>
      </c>
      <c r="C56" s="195">
        <v>41</v>
      </c>
      <c r="D56" s="195">
        <v>315</v>
      </c>
      <c r="E56" s="195">
        <v>233</v>
      </c>
      <c r="F56" s="195">
        <v>337</v>
      </c>
      <c r="G56" s="195">
        <v>209</v>
      </c>
      <c r="H56" s="195">
        <v>500</v>
      </c>
      <c r="I56" s="196">
        <f t="shared" si="7"/>
        <v>1.3923444976076556</v>
      </c>
      <c r="J56" s="196">
        <f>H56/H53</f>
        <v>0.12550200803212852</v>
      </c>
    </row>
    <row r="57" spans="2:10" x14ac:dyDescent="0.25">
      <c r="B57" s="190" t="s">
        <v>109</v>
      </c>
      <c r="C57" s="191">
        <v>104</v>
      </c>
      <c r="D57" s="191">
        <v>1651</v>
      </c>
      <c r="E57" s="191">
        <v>2626</v>
      </c>
      <c r="F57" s="191">
        <v>2011</v>
      </c>
      <c r="G57" s="191">
        <v>2257</v>
      </c>
      <c r="H57" s="191">
        <v>2642</v>
      </c>
      <c r="I57" s="192">
        <f t="shared" si="7"/>
        <v>0.17058041648205591</v>
      </c>
      <c r="J57" s="192">
        <f>H57/H53</f>
        <v>0.6631526104417671</v>
      </c>
    </row>
    <row r="58" spans="2:10" x14ac:dyDescent="0.25">
      <c r="B58" s="194" t="s">
        <v>112</v>
      </c>
      <c r="C58" s="195">
        <v>23</v>
      </c>
      <c r="D58" s="195">
        <v>620</v>
      </c>
      <c r="E58" s="195">
        <v>817</v>
      </c>
      <c r="F58" s="195">
        <v>818</v>
      </c>
      <c r="G58" s="195">
        <v>852</v>
      </c>
      <c r="H58" s="195">
        <v>1001</v>
      </c>
      <c r="I58" s="196">
        <f t="shared" si="7"/>
        <v>0.17488262910798125</v>
      </c>
      <c r="J58" s="196">
        <f>H58/H53</f>
        <v>0.2512550200803213</v>
      </c>
    </row>
    <row r="59" spans="2:10" x14ac:dyDescent="0.25">
      <c r="B59" s="194" t="s">
        <v>115</v>
      </c>
      <c r="C59" s="195">
        <v>31</v>
      </c>
      <c r="D59" s="195">
        <v>429</v>
      </c>
      <c r="E59" s="195">
        <v>444</v>
      </c>
      <c r="F59" s="195">
        <v>347</v>
      </c>
      <c r="G59" s="195">
        <v>351</v>
      </c>
      <c r="H59" s="195">
        <v>430</v>
      </c>
      <c r="I59" s="196">
        <f t="shared" si="7"/>
        <v>0.22507122507122501</v>
      </c>
      <c r="J59" s="196">
        <f>H59/H53</f>
        <v>0.10793172690763052</v>
      </c>
    </row>
    <row r="60" spans="2:10" x14ac:dyDescent="0.25">
      <c r="B60" s="194" t="s">
        <v>118</v>
      </c>
      <c r="C60" s="195">
        <v>12</v>
      </c>
      <c r="D60" s="195">
        <v>99</v>
      </c>
      <c r="E60" s="195">
        <v>289</v>
      </c>
      <c r="F60" s="195">
        <v>156</v>
      </c>
      <c r="G60" s="195">
        <v>203</v>
      </c>
      <c r="H60" s="195">
        <v>270</v>
      </c>
      <c r="I60" s="196">
        <f t="shared" si="7"/>
        <v>0.33004926108374377</v>
      </c>
      <c r="J60" s="196">
        <f>H60/H53</f>
        <v>6.7771084337349394E-2</v>
      </c>
    </row>
    <row r="61" spans="2:10" x14ac:dyDescent="0.25">
      <c r="B61" s="194" t="s">
        <v>125</v>
      </c>
      <c r="C61" s="195">
        <v>0</v>
      </c>
      <c r="D61" s="195">
        <v>48</v>
      </c>
      <c r="E61" s="195">
        <v>47</v>
      </c>
      <c r="F61" s="195">
        <v>36</v>
      </c>
      <c r="G61" s="195">
        <v>77</v>
      </c>
      <c r="H61" s="195">
        <v>93</v>
      </c>
      <c r="I61" s="196">
        <f t="shared" si="7"/>
        <v>0.20779220779220786</v>
      </c>
      <c r="J61" s="196">
        <f>H61/H53</f>
        <v>2.3343373493975902E-2</v>
      </c>
    </row>
    <row r="62" spans="2:10" x14ac:dyDescent="0.25">
      <c r="B62" s="194" t="s">
        <v>121</v>
      </c>
      <c r="C62" s="195">
        <v>10</v>
      </c>
      <c r="D62" s="195">
        <v>21</v>
      </c>
      <c r="E62" s="195">
        <v>54</v>
      </c>
      <c r="F62" s="195">
        <v>18</v>
      </c>
      <c r="G62" s="195">
        <v>67</v>
      </c>
      <c r="H62" s="195">
        <v>53</v>
      </c>
      <c r="I62" s="196">
        <f t="shared" si="7"/>
        <v>-0.20895522388059706</v>
      </c>
      <c r="J62" s="196">
        <f>H62/H53</f>
        <v>1.3303212851405623E-2</v>
      </c>
    </row>
    <row r="63" spans="2:10" x14ac:dyDescent="0.25">
      <c r="B63" s="194" t="s">
        <v>130</v>
      </c>
      <c r="C63" s="195">
        <v>0</v>
      </c>
      <c r="D63" s="195">
        <v>0</v>
      </c>
      <c r="E63" s="195">
        <v>0</v>
      </c>
      <c r="F63" s="195">
        <v>6</v>
      </c>
      <c r="G63" s="195">
        <v>4</v>
      </c>
      <c r="H63" s="195">
        <v>2</v>
      </c>
      <c r="I63" s="196">
        <f t="shared" si="7"/>
        <v>-0.5</v>
      </c>
      <c r="J63" s="196">
        <f>H63/H53</f>
        <v>5.0200803212851401E-4</v>
      </c>
    </row>
    <row r="64" spans="2:10" x14ac:dyDescent="0.25">
      <c r="B64" s="194" t="s">
        <v>133</v>
      </c>
      <c r="C64" s="195">
        <v>0</v>
      </c>
      <c r="D64" s="195">
        <v>2</v>
      </c>
      <c r="E64" s="195">
        <v>0</v>
      </c>
      <c r="F64" s="195">
        <v>0</v>
      </c>
      <c r="G64" s="195">
        <v>0</v>
      </c>
      <c r="H64" s="195">
        <v>0</v>
      </c>
      <c r="I64" s="196" t="str">
        <f t="shared" si="7"/>
        <v>-</v>
      </c>
      <c r="J64" s="196">
        <f>H64/H53</f>
        <v>0</v>
      </c>
    </row>
    <row r="65" spans="2:10" x14ac:dyDescent="0.25">
      <c r="B65" s="199" t="s">
        <v>147</v>
      </c>
      <c r="C65" s="200">
        <f t="shared" ref="C65:H65" si="8">C57-SUM(C58:C64)</f>
        <v>28</v>
      </c>
      <c r="D65" s="200">
        <f t="shared" si="8"/>
        <v>432</v>
      </c>
      <c r="E65" s="200">
        <f t="shared" si="8"/>
        <v>975</v>
      </c>
      <c r="F65" s="200">
        <f t="shared" si="8"/>
        <v>630</v>
      </c>
      <c r="G65" s="200">
        <f t="shared" si="8"/>
        <v>703</v>
      </c>
      <c r="H65" s="200">
        <f t="shared" si="8"/>
        <v>793</v>
      </c>
      <c r="I65" s="201">
        <f t="shared" si="7"/>
        <v>0.12802275960170695</v>
      </c>
      <c r="J65" s="201">
        <f>H65/H53</f>
        <v>0.19904618473895583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6236</v>
      </c>
      <c r="D67" s="209">
        <v>8360</v>
      </c>
      <c r="E67" s="209">
        <v>10763</v>
      </c>
      <c r="F67" s="209">
        <v>16386</v>
      </c>
      <c r="G67" s="209">
        <v>17100</v>
      </c>
      <c r="H67" s="209">
        <v>13666</v>
      </c>
      <c r="I67" s="210">
        <f t="shared" ref="I67:I79" si="9">IFERROR(H67/G67-1,"-")</f>
        <v>-0.20081871345029245</v>
      </c>
      <c r="J67" s="210">
        <f>H67/H67</f>
        <v>1</v>
      </c>
    </row>
    <row r="68" spans="2:10" x14ac:dyDescent="0.25">
      <c r="B68" s="190" t="s">
        <v>99</v>
      </c>
      <c r="C68" s="191">
        <v>5480</v>
      </c>
      <c r="D68" s="191">
        <v>4392</v>
      </c>
      <c r="E68" s="191">
        <v>1239</v>
      </c>
      <c r="F68" s="191">
        <v>8868</v>
      </c>
      <c r="G68" s="191">
        <v>7018</v>
      </c>
      <c r="H68" s="191">
        <v>3304</v>
      </c>
      <c r="I68" s="192">
        <f t="shared" si="9"/>
        <v>-0.5292106013109148</v>
      </c>
      <c r="J68" s="192">
        <f>H68/H67</f>
        <v>0.24176789111663985</v>
      </c>
    </row>
    <row r="69" spans="2:10" x14ac:dyDescent="0.25">
      <c r="B69" s="194" t="s">
        <v>105</v>
      </c>
      <c r="C69" s="195">
        <v>1984</v>
      </c>
      <c r="D69" s="195">
        <v>3162</v>
      </c>
      <c r="E69" s="195">
        <v>268</v>
      </c>
      <c r="F69" s="195">
        <v>7303</v>
      </c>
      <c r="G69" s="195">
        <v>5017</v>
      </c>
      <c r="H69" s="195">
        <v>1185</v>
      </c>
      <c r="I69" s="196">
        <f t="shared" si="9"/>
        <v>-0.76380306956348409</v>
      </c>
      <c r="J69" s="196">
        <f>H69/H67</f>
        <v>8.6711546904727058E-2</v>
      </c>
    </row>
    <row r="70" spans="2:10" x14ac:dyDescent="0.25">
      <c r="B70" s="194" t="s">
        <v>102</v>
      </c>
      <c r="C70" s="195">
        <v>3496</v>
      </c>
      <c r="D70" s="195">
        <v>1230</v>
      </c>
      <c r="E70" s="195">
        <v>971</v>
      </c>
      <c r="F70" s="195">
        <v>1565</v>
      </c>
      <c r="G70" s="195">
        <v>2001</v>
      </c>
      <c r="H70" s="195">
        <v>2119</v>
      </c>
      <c r="I70" s="196">
        <f t="shared" si="9"/>
        <v>5.897051474262871E-2</v>
      </c>
      <c r="J70" s="196">
        <f>H70/H67</f>
        <v>0.15505634421191278</v>
      </c>
    </row>
    <row r="71" spans="2:10" x14ac:dyDescent="0.25">
      <c r="B71" s="190" t="s">
        <v>109</v>
      </c>
      <c r="C71" s="191">
        <v>756</v>
      </c>
      <c r="D71" s="191">
        <v>3968</v>
      </c>
      <c r="E71" s="191">
        <v>9524</v>
      </c>
      <c r="F71" s="191">
        <v>7518</v>
      </c>
      <c r="G71" s="191">
        <v>10082</v>
      </c>
      <c r="H71" s="191">
        <v>10362</v>
      </c>
      <c r="I71" s="192">
        <f t="shared" si="9"/>
        <v>2.7772267407260465E-2</v>
      </c>
      <c r="J71" s="192">
        <f>H71/H67</f>
        <v>0.75823210888336012</v>
      </c>
    </row>
    <row r="72" spans="2:10" x14ac:dyDescent="0.25">
      <c r="B72" s="194" t="s">
        <v>112</v>
      </c>
      <c r="C72" s="195">
        <v>220</v>
      </c>
      <c r="D72" s="195">
        <v>1726</v>
      </c>
      <c r="E72" s="195">
        <v>3976</v>
      </c>
      <c r="F72" s="195">
        <v>2961</v>
      </c>
      <c r="G72" s="195">
        <v>4768</v>
      </c>
      <c r="H72" s="195">
        <v>5328</v>
      </c>
      <c r="I72" s="196">
        <f t="shared" si="9"/>
        <v>0.1174496644295302</v>
      </c>
      <c r="J72" s="196">
        <f>H72/H67</f>
        <v>0.38987267671593734</v>
      </c>
    </row>
    <row r="73" spans="2:10" x14ac:dyDescent="0.25">
      <c r="B73" s="194" t="s">
        <v>115</v>
      </c>
      <c r="C73" s="195">
        <v>57</v>
      </c>
      <c r="D73" s="195">
        <v>481</v>
      </c>
      <c r="E73" s="195">
        <v>270</v>
      </c>
      <c r="F73" s="195">
        <v>706</v>
      </c>
      <c r="G73" s="195">
        <v>518</v>
      </c>
      <c r="H73" s="195">
        <v>739</v>
      </c>
      <c r="I73" s="196">
        <f t="shared" si="9"/>
        <v>0.42664092664092657</v>
      </c>
      <c r="J73" s="196">
        <f>H73/H67</f>
        <v>5.4075808576028096E-2</v>
      </c>
    </row>
    <row r="74" spans="2:10" x14ac:dyDescent="0.25">
      <c r="B74" s="194" t="s">
        <v>118</v>
      </c>
      <c r="C74" s="195">
        <v>133</v>
      </c>
      <c r="D74" s="195">
        <v>376</v>
      </c>
      <c r="E74" s="195">
        <v>1446</v>
      </c>
      <c r="F74" s="195">
        <v>303</v>
      </c>
      <c r="G74" s="195">
        <v>991</v>
      </c>
      <c r="H74" s="195">
        <v>659</v>
      </c>
      <c r="I74" s="196">
        <f t="shared" si="9"/>
        <v>-0.33501513622603429</v>
      </c>
      <c r="J74" s="196">
        <f>H74/H67</f>
        <v>4.8221864481194206E-2</v>
      </c>
    </row>
    <row r="75" spans="2:10" x14ac:dyDescent="0.25">
      <c r="B75" s="194" t="s">
        <v>125</v>
      </c>
      <c r="C75" s="195">
        <v>8</v>
      </c>
      <c r="D75" s="195">
        <v>393</v>
      </c>
      <c r="E75" s="195">
        <v>172</v>
      </c>
      <c r="F75" s="195">
        <v>292</v>
      </c>
      <c r="G75" s="195">
        <v>484</v>
      </c>
      <c r="H75" s="195">
        <v>728</v>
      </c>
      <c r="I75" s="196">
        <f t="shared" si="9"/>
        <v>0.50413223140495877</v>
      </c>
      <c r="J75" s="196">
        <f>H75/H67</f>
        <v>5.3270891262988437E-2</v>
      </c>
    </row>
    <row r="76" spans="2:10" x14ac:dyDescent="0.25">
      <c r="B76" s="194" t="s">
        <v>121</v>
      </c>
      <c r="C76" s="195">
        <v>139</v>
      </c>
      <c r="D76" s="195">
        <v>103</v>
      </c>
      <c r="E76" s="195">
        <v>393</v>
      </c>
      <c r="F76" s="195">
        <v>48</v>
      </c>
      <c r="G76" s="195">
        <v>267</v>
      </c>
      <c r="H76" s="195">
        <v>180</v>
      </c>
      <c r="I76" s="196">
        <f t="shared" si="9"/>
        <v>-0.3258426966292135</v>
      </c>
      <c r="J76" s="196">
        <f>H76/H67</f>
        <v>1.3171374213376262E-2</v>
      </c>
    </row>
    <row r="77" spans="2:10" x14ac:dyDescent="0.25">
      <c r="B77" s="194" t="s">
        <v>130</v>
      </c>
      <c r="C77" s="195">
        <v>0</v>
      </c>
      <c r="D77" s="195">
        <v>22</v>
      </c>
      <c r="E77" s="195">
        <v>9</v>
      </c>
      <c r="F77" s="195">
        <v>1</v>
      </c>
      <c r="G77" s="195">
        <v>33</v>
      </c>
      <c r="H77" s="195">
        <v>60</v>
      </c>
      <c r="I77" s="196">
        <f t="shared" si="9"/>
        <v>0.81818181818181812</v>
      </c>
      <c r="J77" s="196">
        <f>H77/H67</f>
        <v>4.3904580711254205E-3</v>
      </c>
    </row>
    <row r="78" spans="2:10" x14ac:dyDescent="0.25">
      <c r="B78" s="194" t="s">
        <v>133</v>
      </c>
      <c r="C78" s="195">
        <v>9</v>
      </c>
      <c r="D78" s="195">
        <v>7</v>
      </c>
      <c r="E78" s="195">
        <v>9</v>
      </c>
      <c r="F78" s="195">
        <v>3</v>
      </c>
      <c r="G78" s="195">
        <v>47</v>
      </c>
      <c r="H78" s="195">
        <v>52</v>
      </c>
      <c r="I78" s="196">
        <f t="shared" si="9"/>
        <v>0.1063829787234043</v>
      </c>
      <c r="J78" s="196">
        <f>H78/H67</f>
        <v>3.8050636616420311E-3</v>
      </c>
    </row>
    <row r="79" spans="2:10" x14ac:dyDescent="0.25">
      <c r="B79" s="199" t="s">
        <v>147</v>
      </c>
      <c r="C79" s="200">
        <f t="shared" ref="C79:H79" si="10">C71-SUM(C72:C78)</f>
        <v>190</v>
      </c>
      <c r="D79" s="200">
        <f t="shared" si="10"/>
        <v>860</v>
      </c>
      <c r="E79" s="200">
        <f t="shared" si="10"/>
        <v>3249</v>
      </c>
      <c r="F79" s="200">
        <f t="shared" si="10"/>
        <v>3204</v>
      </c>
      <c r="G79" s="200">
        <f t="shared" si="10"/>
        <v>2974</v>
      </c>
      <c r="H79" s="200">
        <f t="shared" si="10"/>
        <v>2616</v>
      </c>
      <c r="I79" s="201">
        <f t="shared" si="9"/>
        <v>-0.12037659717552118</v>
      </c>
      <c r="J79" s="201">
        <f>H79/H67</f>
        <v>0.19142397190106836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17561</v>
      </c>
      <c r="D81" s="209">
        <v>48518</v>
      </c>
      <c r="E81" s="209">
        <v>62173</v>
      </c>
      <c r="F81" s="209">
        <v>71851</v>
      </c>
      <c r="G81" s="209">
        <v>77584</v>
      </c>
      <c r="H81" s="209">
        <v>79102</v>
      </c>
      <c r="I81" s="210">
        <f t="shared" ref="I81:I93" si="11">IFERROR(H81/G81-1,"-")</f>
        <v>1.9565889874200826E-2</v>
      </c>
      <c r="J81" s="210">
        <f>H81/H81</f>
        <v>1</v>
      </c>
    </row>
    <row r="82" spans="2:10" x14ac:dyDescent="0.25">
      <c r="B82" s="190" t="s">
        <v>99</v>
      </c>
      <c r="C82" s="191">
        <v>13494</v>
      </c>
      <c r="D82" s="191">
        <v>27292</v>
      </c>
      <c r="E82" s="191">
        <v>32660</v>
      </c>
      <c r="F82" s="191">
        <v>34430</v>
      </c>
      <c r="G82" s="191">
        <v>34597</v>
      </c>
      <c r="H82" s="191">
        <v>38088</v>
      </c>
      <c r="I82" s="192">
        <f t="shared" si="11"/>
        <v>0.10090470271988905</v>
      </c>
      <c r="J82" s="192">
        <f>H82/H81</f>
        <v>0.48150489241738514</v>
      </c>
    </row>
    <row r="83" spans="2:10" x14ac:dyDescent="0.25">
      <c r="B83" s="194" t="s">
        <v>105</v>
      </c>
      <c r="C83" s="195">
        <v>3358</v>
      </c>
      <c r="D83" s="195">
        <v>8529</v>
      </c>
      <c r="E83" s="195">
        <v>8011</v>
      </c>
      <c r="F83" s="195">
        <v>11184</v>
      </c>
      <c r="G83" s="195">
        <v>7971</v>
      </c>
      <c r="H83" s="195">
        <v>10304</v>
      </c>
      <c r="I83" s="196">
        <f t="shared" si="11"/>
        <v>0.29268598670179391</v>
      </c>
      <c r="J83" s="196">
        <f>H83/H81</f>
        <v>0.1302621931177467</v>
      </c>
    </row>
    <row r="84" spans="2:10" x14ac:dyDescent="0.25">
      <c r="B84" s="194" t="s">
        <v>102</v>
      </c>
      <c r="C84" s="195">
        <v>10136</v>
      </c>
      <c r="D84" s="195">
        <v>18763</v>
      </c>
      <c r="E84" s="195">
        <v>24649</v>
      </c>
      <c r="F84" s="195">
        <v>23246</v>
      </c>
      <c r="G84" s="195">
        <v>26626</v>
      </c>
      <c r="H84" s="195">
        <v>27784</v>
      </c>
      <c r="I84" s="196">
        <f t="shared" si="11"/>
        <v>4.3491324269510967E-2</v>
      </c>
      <c r="J84" s="196">
        <f>H84/H81</f>
        <v>0.35124269929963842</v>
      </c>
    </row>
    <row r="85" spans="2:10" x14ac:dyDescent="0.25">
      <c r="B85" s="190" t="s">
        <v>109</v>
      </c>
      <c r="C85" s="191">
        <v>4067</v>
      </c>
      <c r="D85" s="191">
        <v>21226</v>
      </c>
      <c r="E85" s="191">
        <v>29513</v>
      </c>
      <c r="F85" s="191">
        <v>37421</v>
      </c>
      <c r="G85" s="191">
        <v>42987</v>
      </c>
      <c r="H85" s="191">
        <v>41014</v>
      </c>
      <c r="I85" s="192">
        <f t="shared" si="11"/>
        <v>-4.589759694791451E-2</v>
      </c>
      <c r="J85" s="192">
        <f>H85/H81</f>
        <v>0.51849510758261486</v>
      </c>
    </row>
    <row r="86" spans="2:10" x14ac:dyDescent="0.25">
      <c r="B86" s="194" t="s">
        <v>112</v>
      </c>
      <c r="C86" s="195">
        <v>721</v>
      </c>
      <c r="D86" s="195">
        <v>2089</v>
      </c>
      <c r="E86" s="195">
        <v>6158</v>
      </c>
      <c r="F86" s="195">
        <v>9384</v>
      </c>
      <c r="G86" s="195">
        <v>10580</v>
      </c>
      <c r="H86" s="195">
        <v>11025</v>
      </c>
      <c r="I86" s="196">
        <f t="shared" si="11"/>
        <v>4.2060491493383756E-2</v>
      </c>
      <c r="J86" s="196">
        <f>H86/H81</f>
        <v>0.13937700690248034</v>
      </c>
    </row>
    <row r="87" spans="2:10" x14ac:dyDescent="0.25">
      <c r="B87" s="194" t="s">
        <v>115</v>
      </c>
      <c r="C87" s="195">
        <v>355</v>
      </c>
      <c r="D87" s="195">
        <v>6864</v>
      </c>
      <c r="E87" s="195">
        <v>9313</v>
      </c>
      <c r="F87" s="195">
        <v>9338</v>
      </c>
      <c r="G87" s="195">
        <v>10044</v>
      </c>
      <c r="H87" s="195">
        <v>9422</v>
      </c>
      <c r="I87" s="196">
        <f t="shared" si="11"/>
        <v>-6.1927518916766178E-2</v>
      </c>
      <c r="J87" s="196">
        <f>H87/H81</f>
        <v>0.11911203256554828</v>
      </c>
    </row>
    <row r="88" spans="2:10" x14ac:dyDescent="0.25">
      <c r="B88" s="194" t="s">
        <v>118</v>
      </c>
      <c r="C88" s="195">
        <v>234</v>
      </c>
      <c r="D88" s="195">
        <v>2090</v>
      </c>
      <c r="E88" s="195">
        <v>2484</v>
      </c>
      <c r="F88" s="195">
        <v>3816</v>
      </c>
      <c r="G88" s="195">
        <v>4449</v>
      </c>
      <c r="H88" s="195">
        <v>4039</v>
      </c>
      <c r="I88" s="196">
        <f t="shared" si="11"/>
        <v>-9.2155540570914796E-2</v>
      </c>
      <c r="J88" s="196">
        <f>H88/H81</f>
        <v>5.1060655862051531E-2</v>
      </c>
    </row>
    <row r="89" spans="2:10" x14ac:dyDescent="0.25">
      <c r="B89" s="194" t="s">
        <v>125</v>
      </c>
      <c r="C89" s="195">
        <v>57</v>
      </c>
      <c r="D89" s="195">
        <v>661</v>
      </c>
      <c r="E89" s="195">
        <v>829</v>
      </c>
      <c r="F89" s="195">
        <v>1287</v>
      </c>
      <c r="G89" s="195">
        <v>1667</v>
      </c>
      <c r="H89" s="195">
        <v>1262</v>
      </c>
      <c r="I89" s="196">
        <f t="shared" si="11"/>
        <v>-0.2429514097180564</v>
      </c>
      <c r="J89" s="196">
        <f>H89/H81</f>
        <v>1.5954084599630856E-2</v>
      </c>
    </row>
    <row r="90" spans="2:10" x14ac:dyDescent="0.25">
      <c r="B90" s="194" t="s">
        <v>121</v>
      </c>
      <c r="C90" s="195">
        <v>446</v>
      </c>
      <c r="D90" s="195">
        <v>807</v>
      </c>
      <c r="E90" s="195">
        <v>477</v>
      </c>
      <c r="F90" s="195">
        <v>664</v>
      </c>
      <c r="G90" s="195">
        <v>820</v>
      </c>
      <c r="H90" s="195">
        <v>903</v>
      </c>
      <c r="I90" s="196">
        <f t="shared" si="11"/>
        <v>0.10121951219512204</v>
      </c>
      <c r="J90" s="196">
        <f>H90/H81</f>
        <v>1.1415640565346009E-2</v>
      </c>
    </row>
    <row r="91" spans="2:10" x14ac:dyDescent="0.25">
      <c r="B91" s="194" t="s">
        <v>130</v>
      </c>
      <c r="C91" s="195">
        <v>20</v>
      </c>
      <c r="D91" s="195">
        <v>111</v>
      </c>
      <c r="E91" s="195">
        <v>238</v>
      </c>
      <c r="F91" s="195">
        <v>125</v>
      </c>
      <c r="G91" s="195">
        <v>164</v>
      </c>
      <c r="H91" s="195">
        <v>260</v>
      </c>
      <c r="I91" s="196">
        <f t="shared" si="11"/>
        <v>0.58536585365853666</v>
      </c>
      <c r="J91" s="196">
        <f>H91/H81</f>
        <v>3.2868954008748201E-3</v>
      </c>
    </row>
    <row r="92" spans="2:10" x14ac:dyDescent="0.25">
      <c r="B92" s="194" t="s">
        <v>133</v>
      </c>
      <c r="C92" s="195">
        <v>24</v>
      </c>
      <c r="D92" s="195">
        <v>82</v>
      </c>
      <c r="E92" s="195">
        <v>170</v>
      </c>
      <c r="F92" s="195">
        <v>101</v>
      </c>
      <c r="G92" s="195">
        <v>169</v>
      </c>
      <c r="H92" s="195">
        <v>77</v>
      </c>
      <c r="I92" s="196">
        <f t="shared" si="11"/>
        <v>-0.54437869822485208</v>
      </c>
      <c r="J92" s="196">
        <f>H92/H81</f>
        <v>9.7342671487446583E-4</v>
      </c>
    </row>
    <row r="93" spans="2:10" x14ac:dyDescent="0.25">
      <c r="B93" s="199" t="s">
        <v>147</v>
      </c>
      <c r="C93" s="200">
        <f t="shared" ref="C93:H93" si="12">C85-SUM(C86:C92)</f>
        <v>2210</v>
      </c>
      <c r="D93" s="200">
        <f t="shared" si="12"/>
        <v>8522</v>
      </c>
      <c r="E93" s="200">
        <f t="shared" si="12"/>
        <v>9844</v>
      </c>
      <c r="F93" s="200">
        <f t="shared" si="12"/>
        <v>12706</v>
      </c>
      <c r="G93" s="200">
        <f t="shared" si="12"/>
        <v>15094</v>
      </c>
      <c r="H93" s="200">
        <f t="shared" si="12"/>
        <v>14026</v>
      </c>
      <c r="I93" s="201">
        <f t="shared" si="11"/>
        <v>-7.0756592023320519E-2</v>
      </c>
      <c r="J93" s="201">
        <f>H93/H81</f>
        <v>0.17731536497180855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3914</v>
      </c>
      <c r="E95" s="209">
        <v>4578</v>
      </c>
      <c r="F95" s="209">
        <v>4521</v>
      </c>
      <c r="G95" s="209">
        <v>5087</v>
      </c>
      <c r="H95" s="209">
        <v>4387</v>
      </c>
      <c r="I95" s="210">
        <f t="shared" ref="I95:I107" si="13">IFERROR(H95/G95-1,"-")</f>
        <v>-0.13760566149007269</v>
      </c>
      <c r="J95" s="210">
        <f>H95/H95</f>
        <v>1</v>
      </c>
    </row>
    <row r="96" spans="2:10" x14ac:dyDescent="0.25">
      <c r="B96" s="190" t="s">
        <v>99</v>
      </c>
      <c r="C96" s="191">
        <v>1442</v>
      </c>
      <c r="D96" s="191">
        <v>3104</v>
      </c>
      <c r="E96" s="191">
        <v>3509</v>
      </c>
      <c r="F96" s="191">
        <v>3382</v>
      </c>
      <c r="G96" s="191">
        <v>4092</v>
      </c>
      <c r="H96" s="191">
        <v>3227</v>
      </c>
      <c r="I96" s="192">
        <f t="shared" si="13"/>
        <v>-0.21138807429130013</v>
      </c>
      <c r="J96" s="192">
        <f>H96/H95</f>
        <v>0.73558240255299745</v>
      </c>
    </row>
    <row r="97" spans="2:10" x14ac:dyDescent="0.25">
      <c r="B97" s="194" t="s">
        <v>105</v>
      </c>
      <c r="C97" s="195">
        <v>679</v>
      </c>
      <c r="D97" s="195">
        <v>1500</v>
      </c>
      <c r="E97" s="195">
        <v>1677</v>
      </c>
      <c r="F97" s="195">
        <v>932</v>
      </c>
      <c r="G97" s="195">
        <v>1746</v>
      </c>
      <c r="H97" s="195">
        <v>1071</v>
      </c>
      <c r="I97" s="196">
        <f t="shared" si="13"/>
        <v>-0.38659793814432986</v>
      </c>
      <c r="J97" s="196">
        <f>H97/H95</f>
        <v>0.24413038522908592</v>
      </c>
    </row>
    <row r="98" spans="2:10" x14ac:dyDescent="0.25">
      <c r="B98" s="194" t="s">
        <v>102</v>
      </c>
      <c r="C98" s="195">
        <v>763</v>
      </c>
      <c r="D98" s="195">
        <v>1604</v>
      </c>
      <c r="E98" s="195">
        <v>1832</v>
      </c>
      <c r="F98" s="195">
        <v>2450</v>
      </c>
      <c r="G98" s="195">
        <v>2346</v>
      </c>
      <c r="H98" s="195">
        <v>2156</v>
      </c>
      <c r="I98" s="196">
        <f t="shared" si="13"/>
        <v>-8.0988917306052843E-2</v>
      </c>
      <c r="J98" s="196">
        <f>H98/H95</f>
        <v>0.49145201732391158</v>
      </c>
    </row>
    <row r="99" spans="2:10" x14ac:dyDescent="0.25">
      <c r="B99" s="190" t="s">
        <v>109</v>
      </c>
      <c r="C99" s="191">
        <v>322</v>
      </c>
      <c r="D99" s="191">
        <v>810</v>
      </c>
      <c r="E99" s="191">
        <v>1069</v>
      </c>
      <c r="F99" s="191">
        <v>1139</v>
      </c>
      <c r="G99" s="191">
        <v>995</v>
      </c>
      <c r="H99" s="191">
        <v>1160</v>
      </c>
      <c r="I99" s="192">
        <f t="shared" si="13"/>
        <v>0.16582914572864316</v>
      </c>
      <c r="J99" s="192">
        <f>H99/H95</f>
        <v>0.26441759744700249</v>
      </c>
    </row>
    <row r="100" spans="2:10" x14ac:dyDescent="0.25">
      <c r="B100" s="194" t="s">
        <v>112</v>
      </c>
      <c r="C100" s="195">
        <v>24</v>
      </c>
      <c r="D100" s="195">
        <v>73</v>
      </c>
      <c r="E100" s="195">
        <v>163</v>
      </c>
      <c r="F100" s="195">
        <v>144</v>
      </c>
      <c r="G100" s="195">
        <v>123</v>
      </c>
      <c r="H100" s="195">
        <v>111</v>
      </c>
      <c r="I100" s="196">
        <f t="shared" si="13"/>
        <v>-9.7560975609756073E-2</v>
      </c>
      <c r="J100" s="196">
        <f>H100/H95</f>
        <v>2.5302028721221791E-2</v>
      </c>
    </row>
    <row r="101" spans="2:10" x14ac:dyDescent="0.25">
      <c r="B101" s="194" t="s">
        <v>115</v>
      </c>
      <c r="C101" s="195">
        <v>42</v>
      </c>
      <c r="D101" s="195">
        <v>194</v>
      </c>
      <c r="E101" s="195">
        <v>224</v>
      </c>
      <c r="F101" s="195">
        <v>222</v>
      </c>
      <c r="G101" s="195">
        <v>224</v>
      </c>
      <c r="H101" s="195">
        <v>207</v>
      </c>
      <c r="I101" s="196">
        <f t="shared" si="13"/>
        <v>-7.5892857142857095E-2</v>
      </c>
      <c r="J101" s="196">
        <f>H101/H95</f>
        <v>4.7184864372008209E-2</v>
      </c>
    </row>
    <row r="102" spans="2:10" x14ac:dyDescent="0.25">
      <c r="B102" s="194" t="s">
        <v>118</v>
      </c>
      <c r="C102" s="195">
        <v>48</v>
      </c>
      <c r="D102" s="195">
        <v>180</v>
      </c>
      <c r="E102" s="195">
        <v>154</v>
      </c>
      <c r="F102" s="195">
        <v>208</v>
      </c>
      <c r="G102" s="195">
        <v>152</v>
      </c>
      <c r="H102" s="195">
        <v>204</v>
      </c>
      <c r="I102" s="196">
        <f t="shared" si="13"/>
        <v>0.34210526315789469</v>
      </c>
      <c r="J102" s="196">
        <f>H102/H95</f>
        <v>4.650102575792113E-2</v>
      </c>
    </row>
    <row r="103" spans="2:10" x14ac:dyDescent="0.25">
      <c r="B103" s="194" t="s">
        <v>125</v>
      </c>
      <c r="C103" s="195">
        <v>6</v>
      </c>
      <c r="D103" s="195">
        <v>39</v>
      </c>
      <c r="E103" s="195">
        <v>66</v>
      </c>
      <c r="F103" s="195">
        <v>31</v>
      </c>
      <c r="G103" s="195">
        <v>31</v>
      </c>
      <c r="H103" s="195">
        <v>22</v>
      </c>
      <c r="I103" s="196">
        <f t="shared" si="13"/>
        <v>-0.29032258064516125</v>
      </c>
      <c r="J103" s="196">
        <f>H103/H95</f>
        <v>5.0148165033052196E-3</v>
      </c>
    </row>
    <row r="104" spans="2:10" x14ac:dyDescent="0.25">
      <c r="B104" s="194" t="s">
        <v>121</v>
      </c>
      <c r="C104" s="195">
        <v>40</v>
      </c>
      <c r="D104" s="195">
        <v>36</v>
      </c>
      <c r="E104" s="195">
        <v>30</v>
      </c>
      <c r="F104" s="195">
        <v>41</v>
      </c>
      <c r="G104" s="195">
        <v>41</v>
      </c>
      <c r="H104" s="195">
        <v>44</v>
      </c>
      <c r="I104" s="196">
        <f t="shared" si="13"/>
        <v>7.3170731707317138E-2</v>
      </c>
      <c r="J104" s="196">
        <f>H104/H95</f>
        <v>1.0029633006610439E-2</v>
      </c>
    </row>
    <row r="105" spans="2:10" x14ac:dyDescent="0.25">
      <c r="B105" s="194" t="s">
        <v>130</v>
      </c>
      <c r="C105" s="195">
        <v>1</v>
      </c>
      <c r="D105" s="195">
        <v>1</v>
      </c>
      <c r="E105" s="195">
        <v>5</v>
      </c>
      <c r="F105" s="195">
        <v>4</v>
      </c>
      <c r="G105" s="195">
        <v>13</v>
      </c>
      <c r="H105" s="195">
        <v>2</v>
      </c>
      <c r="I105" s="196">
        <f t="shared" si="13"/>
        <v>-0.84615384615384615</v>
      </c>
      <c r="J105" s="196">
        <f>H105/H95</f>
        <v>4.5589240939138365E-4</v>
      </c>
    </row>
    <row r="106" spans="2:10" x14ac:dyDescent="0.25">
      <c r="B106" s="194" t="s">
        <v>133</v>
      </c>
      <c r="C106" s="195">
        <v>2</v>
      </c>
      <c r="D106" s="195">
        <v>10</v>
      </c>
      <c r="E106" s="195">
        <v>6</v>
      </c>
      <c r="F106" s="195">
        <v>12</v>
      </c>
      <c r="G106" s="195">
        <v>10</v>
      </c>
      <c r="H106" s="195">
        <v>6</v>
      </c>
      <c r="I106" s="196">
        <f t="shared" si="13"/>
        <v>-0.4</v>
      </c>
      <c r="J106" s="196">
        <f>H106/H95</f>
        <v>1.3676772281741509E-3</v>
      </c>
    </row>
    <row r="107" spans="2:10" x14ac:dyDescent="0.25">
      <c r="B107" s="199" t="s">
        <v>147</v>
      </c>
      <c r="C107" s="200">
        <f t="shared" ref="C107:H107" si="14">C99-SUM(C100:C106)</f>
        <v>159</v>
      </c>
      <c r="D107" s="200">
        <f t="shared" si="14"/>
        <v>277</v>
      </c>
      <c r="E107" s="200">
        <f t="shared" si="14"/>
        <v>421</v>
      </c>
      <c r="F107" s="200">
        <f t="shared" si="14"/>
        <v>477</v>
      </c>
      <c r="G107" s="200">
        <f t="shared" si="14"/>
        <v>401</v>
      </c>
      <c r="H107" s="200">
        <f t="shared" si="14"/>
        <v>564</v>
      </c>
      <c r="I107" s="201">
        <f t="shared" si="13"/>
        <v>0.40648379052369088</v>
      </c>
      <c r="J107" s="201">
        <f>H107/H95</f>
        <v>0.1285616594483702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11710</v>
      </c>
      <c r="D109" s="209">
        <v>13048</v>
      </c>
      <c r="E109" s="209">
        <v>17425</v>
      </c>
      <c r="F109" s="209">
        <v>18863</v>
      </c>
      <c r="G109" s="209">
        <v>20469</v>
      </c>
      <c r="H109" s="209">
        <v>18177</v>
      </c>
      <c r="I109" s="210">
        <f t="shared" ref="I109:I121" si="15">IFERROR(H109/G109-1,"-")</f>
        <v>-0.11197420489520737</v>
      </c>
      <c r="J109" s="210">
        <f>H109/H109</f>
        <v>1</v>
      </c>
    </row>
    <row r="110" spans="2:10" x14ac:dyDescent="0.25">
      <c r="B110" s="190" t="s">
        <v>99</v>
      </c>
      <c r="C110" s="191">
        <v>8538</v>
      </c>
      <c r="D110" s="191">
        <v>5963</v>
      </c>
      <c r="E110" s="191">
        <v>5843</v>
      </c>
      <c r="F110" s="191">
        <v>5114</v>
      </c>
      <c r="G110" s="191">
        <v>5525</v>
      </c>
      <c r="H110" s="191">
        <v>5001</v>
      </c>
      <c r="I110" s="192">
        <f t="shared" si="15"/>
        <v>-9.4841628959276059E-2</v>
      </c>
      <c r="J110" s="192">
        <f>H110/H109</f>
        <v>0.27512790889585742</v>
      </c>
    </row>
    <row r="111" spans="2:10" x14ac:dyDescent="0.25">
      <c r="B111" s="194" t="s">
        <v>105</v>
      </c>
      <c r="C111" s="195">
        <v>298</v>
      </c>
      <c r="D111" s="195">
        <v>3200</v>
      </c>
      <c r="E111" s="195">
        <v>1911</v>
      </c>
      <c r="F111" s="195">
        <v>1510</v>
      </c>
      <c r="G111" s="195">
        <v>1981</v>
      </c>
      <c r="H111" s="195">
        <v>2092</v>
      </c>
      <c r="I111" s="196">
        <f t="shared" si="15"/>
        <v>5.6032306915699159E-2</v>
      </c>
      <c r="J111" s="196">
        <f>H111/H109</f>
        <v>0.1150904989822303</v>
      </c>
    </row>
    <row r="112" spans="2:10" x14ac:dyDescent="0.25">
      <c r="B112" s="194" t="s">
        <v>102</v>
      </c>
      <c r="C112" s="195">
        <v>8240</v>
      </c>
      <c r="D112" s="195">
        <v>2763</v>
      </c>
      <c r="E112" s="195">
        <v>3932</v>
      </c>
      <c r="F112" s="195">
        <v>3604</v>
      </c>
      <c r="G112" s="195">
        <v>3544</v>
      </c>
      <c r="H112" s="195">
        <v>2909</v>
      </c>
      <c r="I112" s="196">
        <f t="shared" si="15"/>
        <v>-0.17917607223476295</v>
      </c>
      <c r="J112" s="196">
        <f>H112/H109</f>
        <v>0.16003740991362711</v>
      </c>
    </row>
    <row r="113" spans="2:10" x14ac:dyDescent="0.25">
      <c r="B113" s="190" t="s">
        <v>109</v>
      </c>
      <c r="C113" s="191">
        <v>3172</v>
      </c>
      <c r="D113" s="191">
        <v>7085</v>
      </c>
      <c r="E113" s="191">
        <v>11582</v>
      </c>
      <c r="F113" s="191">
        <v>13749</v>
      </c>
      <c r="G113" s="191">
        <v>14944</v>
      </c>
      <c r="H113" s="191">
        <v>13176</v>
      </c>
      <c r="I113" s="192">
        <f t="shared" si="15"/>
        <v>-0.1183083511777302</v>
      </c>
      <c r="J113" s="192">
        <f>H113/H109</f>
        <v>0.72487209110414264</v>
      </c>
    </row>
    <row r="114" spans="2:10" x14ac:dyDescent="0.25">
      <c r="B114" s="194" t="s">
        <v>112</v>
      </c>
      <c r="C114" s="195">
        <v>827</v>
      </c>
      <c r="D114" s="195">
        <v>3529</v>
      </c>
      <c r="E114" s="195">
        <v>7683</v>
      </c>
      <c r="F114" s="195">
        <v>9672</v>
      </c>
      <c r="G114" s="195">
        <v>9883</v>
      </c>
      <c r="H114" s="195">
        <v>8592</v>
      </c>
      <c r="I114" s="196">
        <f t="shared" si="15"/>
        <v>-0.13062835171506626</v>
      </c>
      <c r="J114" s="196">
        <f>H114/H109</f>
        <v>0.4726852615943225</v>
      </c>
    </row>
    <row r="115" spans="2:10" x14ac:dyDescent="0.25">
      <c r="B115" s="194" t="s">
        <v>115</v>
      </c>
      <c r="C115" s="195">
        <v>116</v>
      </c>
      <c r="D115" s="195">
        <v>522</v>
      </c>
      <c r="E115" s="195">
        <v>409</v>
      </c>
      <c r="F115" s="195">
        <v>570</v>
      </c>
      <c r="G115" s="195">
        <v>486</v>
      </c>
      <c r="H115" s="195">
        <v>595</v>
      </c>
      <c r="I115" s="196">
        <f t="shared" si="15"/>
        <v>0.22427983539094654</v>
      </c>
      <c r="J115" s="196">
        <f>H115/H109</f>
        <v>3.2733674423722284E-2</v>
      </c>
    </row>
    <row r="116" spans="2:10" x14ac:dyDescent="0.25">
      <c r="B116" s="194" t="s">
        <v>118</v>
      </c>
      <c r="C116" s="195">
        <v>243</v>
      </c>
      <c r="D116" s="195">
        <v>615</v>
      </c>
      <c r="E116" s="195">
        <v>904</v>
      </c>
      <c r="F116" s="195">
        <v>596</v>
      </c>
      <c r="G116" s="195">
        <v>1285</v>
      </c>
      <c r="H116" s="195">
        <v>1156</v>
      </c>
      <c r="I116" s="196">
        <f t="shared" si="15"/>
        <v>-0.10038910505836574</v>
      </c>
      <c r="J116" s="196">
        <f>H116/H109</f>
        <v>6.3596853166089012E-2</v>
      </c>
    </row>
    <row r="117" spans="2:10" x14ac:dyDescent="0.25">
      <c r="B117" s="194" t="s">
        <v>125</v>
      </c>
      <c r="C117" s="195">
        <v>22</v>
      </c>
      <c r="D117" s="195">
        <v>494</v>
      </c>
      <c r="E117" s="195">
        <v>392</v>
      </c>
      <c r="F117" s="195">
        <v>394</v>
      </c>
      <c r="G117" s="195">
        <v>386</v>
      </c>
      <c r="H117" s="195">
        <v>458</v>
      </c>
      <c r="I117" s="196">
        <f t="shared" si="15"/>
        <v>0.18652849740932642</v>
      </c>
      <c r="J117" s="196">
        <f>H117/H109</f>
        <v>2.5196677119436652E-2</v>
      </c>
    </row>
    <row r="118" spans="2:10" x14ac:dyDescent="0.25">
      <c r="B118" s="194" t="s">
        <v>121</v>
      </c>
      <c r="C118" s="195">
        <v>1202</v>
      </c>
      <c r="D118" s="195">
        <v>618</v>
      </c>
      <c r="E118" s="195">
        <v>425</v>
      </c>
      <c r="F118" s="195">
        <v>370</v>
      </c>
      <c r="G118" s="195">
        <v>360</v>
      </c>
      <c r="H118" s="195">
        <v>264</v>
      </c>
      <c r="I118" s="196">
        <f t="shared" si="15"/>
        <v>-0.26666666666666672</v>
      </c>
      <c r="J118" s="196">
        <f>H118/H109</f>
        <v>1.4523848819937284E-2</v>
      </c>
    </row>
    <row r="119" spans="2:10" x14ac:dyDescent="0.25">
      <c r="B119" s="194" t="s">
        <v>130</v>
      </c>
      <c r="C119" s="195">
        <v>14</v>
      </c>
      <c r="D119" s="195">
        <v>10</v>
      </c>
      <c r="E119" s="195">
        <v>16</v>
      </c>
      <c r="F119" s="195">
        <v>43</v>
      </c>
      <c r="G119" s="195">
        <v>13</v>
      </c>
      <c r="H119" s="195">
        <v>15</v>
      </c>
      <c r="I119" s="196">
        <f t="shared" si="15"/>
        <v>0.15384615384615374</v>
      </c>
      <c r="J119" s="196">
        <f>H119/H109</f>
        <v>8.2521868295098197E-4</v>
      </c>
    </row>
    <row r="120" spans="2:10" x14ac:dyDescent="0.25">
      <c r="B120" s="194" t="s">
        <v>133</v>
      </c>
      <c r="C120" s="195">
        <v>8</v>
      </c>
      <c r="D120" s="195">
        <v>13</v>
      </c>
      <c r="E120" s="195">
        <v>7</v>
      </c>
      <c r="F120" s="195">
        <v>18</v>
      </c>
      <c r="G120" s="195">
        <v>4</v>
      </c>
      <c r="H120" s="195">
        <v>16</v>
      </c>
      <c r="I120" s="196">
        <f t="shared" si="15"/>
        <v>3</v>
      </c>
      <c r="J120" s="196">
        <f>H120/H109</f>
        <v>8.8023326181438084E-4</v>
      </c>
    </row>
    <row r="121" spans="2:10" x14ac:dyDescent="0.25">
      <c r="B121" s="199" t="s">
        <v>147</v>
      </c>
      <c r="C121" s="200">
        <f t="shared" ref="C121:H121" si="16">C113-SUM(C114:C120)</f>
        <v>740</v>
      </c>
      <c r="D121" s="200">
        <f t="shared" si="16"/>
        <v>1284</v>
      </c>
      <c r="E121" s="200">
        <f t="shared" si="16"/>
        <v>1746</v>
      </c>
      <c r="F121" s="200">
        <f t="shared" si="16"/>
        <v>2086</v>
      </c>
      <c r="G121" s="200">
        <f t="shared" si="16"/>
        <v>2527</v>
      </c>
      <c r="H121" s="200">
        <f t="shared" si="16"/>
        <v>2080</v>
      </c>
      <c r="I121" s="201">
        <f t="shared" si="15"/>
        <v>-0.17688959240205782</v>
      </c>
      <c r="J121" s="201">
        <f>H121/H109</f>
        <v>0.1144303240358695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7423</v>
      </c>
      <c r="D123" s="209">
        <v>16473</v>
      </c>
      <c r="E123" s="209">
        <v>19959</v>
      </c>
      <c r="F123" s="209">
        <v>15933</v>
      </c>
      <c r="G123" s="209">
        <v>19577</v>
      </c>
      <c r="H123" s="209">
        <v>21810</v>
      </c>
      <c r="I123" s="210">
        <f t="shared" ref="I123:I135" si="17">IFERROR(H123/G123-1,"-")</f>
        <v>0.11406242018695401</v>
      </c>
      <c r="J123" s="210">
        <f>H123/H123</f>
        <v>1</v>
      </c>
    </row>
    <row r="124" spans="2:10" x14ac:dyDescent="0.25">
      <c r="B124" s="190" t="s">
        <v>99</v>
      </c>
      <c r="C124" s="191">
        <v>5198</v>
      </c>
      <c r="D124" s="191">
        <v>11073</v>
      </c>
      <c r="E124" s="191">
        <v>12859</v>
      </c>
      <c r="F124" s="191">
        <v>11310</v>
      </c>
      <c r="G124" s="191">
        <v>14314</v>
      </c>
      <c r="H124" s="191">
        <v>15733</v>
      </c>
      <c r="I124" s="192">
        <f t="shared" si="17"/>
        <v>9.91337152438172E-2</v>
      </c>
      <c r="J124" s="192">
        <f>H124/H123</f>
        <v>0.72136634571297575</v>
      </c>
    </row>
    <row r="125" spans="2:10" x14ac:dyDescent="0.25">
      <c r="B125" s="194" t="s">
        <v>105</v>
      </c>
      <c r="C125" s="195">
        <v>1770</v>
      </c>
      <c r="D125" s="195">
        <v>5330</v>
      </c>
      <c r="E125" s="195">
        <v>6683</v>
      </c>
      <c r="F125" s="195">
        <v>4833</v>
      </c>
      <c r="G125" s="195">
        <v>8109</v>
      </c>
      <c r="H125" s="195">
        <v>8271</v>
      </c>
      <c r="I125" s="196">
        <f t="shared" si="17"/>
        <v>1.9977802441731418E-2</v>
      </c>
      <c r="J125" s="196">
        <f>H125/H123</f>
        <v>0.37922971114167814</v>
      </c>
    </row>
    <row r="126" spans="2:10" x14ac:dyDescent="0.25">
      <c r="B126" s="194" t="s">
        <v>102</v>
      </c>
      <c r="C126" s="195">
        <v>3428</v>
      </c>
      <c r="D126" s="195">
        <v>5743</v>
      </c>
      <c r="E126" s="195">
        <v>6176</v>
      </c>
      <c r="F126" s="195">
        <v>6477</v>
      </c>
      <c r="G126" s="195">
        <v>6205</v>
      </c>
      <c r="H126" s="195">
        <v>7462</v>
      </c>
      <c r="I126" s="196">
        <f t="shared" si="17"/>
        <v>0.20257856567284449</v>
      </c>
      <c r="J126" s="196">
        <f>H126/H123</f>
        <v>0.34213663457129756</v>
      </c>
    </row>
    <row r="127" spans="2:10" x14ac:dyDescent="0.25">
      <c r="B127" s="190" t="s">
        <v>109</v>
      </c>
      <c r="C127" s="191">
        <v>2225</v>
      </c>
      <c r="D127" s="191">
        <v>5400</v>
      </c>
      <c r="E127" s="191">
        <v>7100</v>
      </c>
      <c r="F127" s="191">
        <v>4623</v>
      </c>
      <c r="G127" s="191">
        <v>5263</v>
      </c>
      <c r="H127" s="191">
        <v>6077</v>
      </c>
      <c r="I127" s="192">
        <f t="shared" si="17"/>
        <v>0.15466463993919821</v>
      </c>
      <c r="J127" s="192">
        <f>H127/H123</f>
        <v>0.2786336542870243</v>
      </c>
    </row>
    <row r="128" spans="2:10" x14ac:dyDescent="0.25">
      <c r="B128" s="194" t="s">
        <v>112</v>
      </c>
      <c r="C128" s="195">
        <v>105</v>
      </c>
      <c r="D128" s="195">
        <v>297</v>
      </c>
      <c r="E128" s="195">
        <v>1068</v>
      </c>
      <c r="F128" s="195">
        <v>508</v>
      </c>
      <c r="G128" s="195">
        <v>623</v>
      </c>
      <c r="H128" s="195">
        <v>596</v>
      </c>
      <c r="I128" s="196">
        <f t="shared" si="17"/>
        <v>-4.3338683788122001E-2</v>
      </c>
      <c r="J128" s="196">
        <f>H128/H123</f>
        <v>2.7326914259513984E-2</v>
      </c>
    </row>
    <row r="129" spans="2:10" x14ac:dyDescent="0.25">
      <c r="B129" s="194" t="s">
        <v>115</v>
      </c>
      <c r="C129" s="195">
        <v>122</v>
      </c>
      <c r="D129" s="195">
        <v>487</v>
      </c>
      <c r="E129" s="195">
        <v>710</v>
      </c>
      <c r="F129" s="195">
        <v>556</v>
      </c>
      <c r="G129" s="195">
        <v>520</v>
      </c>
      <c r="H129" s="195">
        <v>664</v>
      </c>
      <c r="I129" s="196">
        <f t="shared" si="17"/>
        <v>0.27692307692307683</v>
      </c>
      <c r="J129" s="196">
        <f>H129/H123</f>
        <v>3.0444750114626318E-2</v>
      </c>
    </row>
    <row r="130" spans="2:10" x14ac:dyDescent="0.25">
      <c r="B130" s="194" t="s">
        <v>118</v>
      </c>
      <c r="C130" s="195">
        <v>103</v>
      </c>
      <c r="D130" s="195">
        <v>553</v>
      </c>
      <c r="E130" s="195">
        <v>557</v>
      </c>
      <c r="F130" s="195">
        <v>548</v>
      </c>
      <c r="G130" s="195">
        <v>597</v>
      </c>
      <c r="H130" s="195">
        <v>719</v>
      </c>
      <c r="I130" s="196">
        <f t="shared" si="17"/>
        <v>0.20435510887772201</v>
      </c>
      <c r="J130" s="196">
        <f>H130/H123</f>
        <v>3.2966529115084825E-2</v>
      </c>
    </row>
    <row r="131" spans="2:10" x14ac:dyDescent="0.25">
      <c r="B131" s="194" t="s">
        <v>125</v>
      </c>
      <c r="C131" s="195">
        <v>19</v>
      </c>
      <c r="D131" s="195">
        <v>122</v>
      </c>
      <c r="E131" s="195">
        <v>209</v>
      </c>
      <c r="F131" s="195">
        <v>146</v>
      </c>
      <c r="G131" s="195">
        <v>101</v>
      </c>
      <c r="H131" s="195">
        <v>263</v>
      </c>
      <c r="I131" s="196">
        <f t="shared" si="17"/>
        <v>1.6039603960396041</v>
      </c>
      <c r="J131" s="196">
        <f>H131/H123</f>
        <v>1.2058688674919762E-2</v>
      </c>
    </row>
    <row r="132" spans="2:10" x14ac:dyDescent="0.25">
      <c r="B132" s="194" t="s">
        <v>121</v>
      </c>
      <c r="C132" s="195">
        <v>74</v>
      </c>
      <c r="D132" s="195">
        <v>87</v>
      </c>
      <c r="E132" s="195">
        <v>97</v>
      </c>
      <c r="F132" s="195">
        <v>102</v>
      </c>
      <c r="G132" s="195">
        <v>143</v>
      </c>
      <c r="H132" s="195">
        <v>145</v>
      </c>
      <c r="I132" s="196">
        <f t="shared" si="17"/>
        <v>1.3986013986013957E-2</v>
      </c>
      <c r="J132" s="196">
        <f>H132/H123</f>
        <v>6.6483264557542412E-3</v>
      </c>
    </row>
    <row r="133" spans="2:10" x14ac:dyDescent="0.25">
      <c r="B133" s="194" t="s">
        <v>130</v>
      </c>
      <c r="C133" s="195">
        <v>0</v>
      </c>
      <c r="D133" s="195">
        <v>17</v>
      </c>
      <c r="E133" s="195">
        <v>32</v>
      </c>
      <c r="F133" s="195">
        <v>28</v>
      </c>
      <c r="G133" s="195">
        <v>24</v>
      </c>
      <c r="H133" s="195">
        <v>32</v>
      </c>
      <c r="I133" s="196">
        <f t="shared" si="17"/>
        <v>0.33333333333333326</v>
      </c>
      <c r="J133" s="196">
        <f>H133/H123</f>
        <v>1.4672168729940394E-3</v>
      </c>
    </row>
    <row r="134" spans="2:10" x14ac:dyDescent="0.25">
      <c r="B134" s="194" t="s">
        <v>133</v>
      </c>
      <c r="C134" s="195">
        <v>25</v>
      </c>
      <c r="D134" s="195">
        <v>33</v>
      </c>
      <c r="E134" s="195">
        <v>34</v>
      </c>
      <c r="F134" s="195">
        <v>37</v>
      </c>
      <c r="G134" s="195">
        <v>24</v>
      </c>
      <c r="H134" s="195">
        <v>25</v>
      </c>
      <c r="I134" s="196">
        <f t="shared" si="17"/>
        <v>4.1666666666666741E-2</v>
      </c>
      <c r="J134" s="196">
        <f>H134/H123</f>
        <v>1.1462631820265932E-3</v>
      </c>
    </row>
    <row r="135" spans="2:10" x14ac:dyDescent="0.25">
      <c r="B135" s="199" t="s">
        <v>147</v>
      </c>
      <c r="C135" s="200">
        <f t="shared" ref="C135:H135" si="18">C127-SUM(C128:C134)</f>
        <v>1777</v>
      </c>
      <c r="D135" s="200">
        <f t="shared" si="18"/>
        <v>3804</v>
      </c>
      <c r="E135" s="200">
        <f t="shared" si="18"/>
        <v>4393</v>
      </c>
      <c r="F135" s="200">
        <f t="shared" si="18"/>
        <v>2698</v>
      </c>
      <c r="G135" s="200">
        <f t="shared" si="18"/>
        <v>3231</v>
      </c>
      <c r="H135" s="200">
        <f t="shared" si="18"/>
        <v>3633</v>
      </c>
      <c r="I135" s="201">
        <f t="shared" si="17"/>
        <v>0.12441968430826367</v>
      </c>
      <c r="J135" s="201">
        <f>H135/H123</f>
        <v>0.16657496561210455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5725</v>
      </c>
      <c r="D137" s="209">
        <v>15267</v>
      </c>
      <c r="E137" s="209">
        <v>20130</v>
      </c>
      <c r="F137" s="209">
        <v>22106</v>
      </c>
      <c r="G137" s="209">
        <v>21182</v>
      </c>
      <c r="H137" s="209">
        <v>24257</v>
      </c>
      <c r="I137" s="210">
        <f t="shared" ref="I137:I149" si="19">IFERROR(H137/G137-1,"-")</f>
        <v>0.14517042772165056</v>
      </c>
      <c r="J137" s="210">
        <f>H137/H137</f>
        <v>1</v>
      </c>
    </row>
    <row r="138" spans="2:10" x14ac:dyDescent="0.25">
      <c r="B138" s="190" t="s">
        <v>99</v>
      </c>
      <c r="C138" s="191">
        <v>3978</v>
      </c>
      <c r="D138" s="191">
        <v>5192</v>
      </c>
      <c r="E138" s="191">
        <v>3446</v>
      </c>
      <c r="F138" s="191">
        <v>3382</v>
      </c>
      <c r="G138" s="191">
        <v>2838</v>
      </c>
      <c r="H138" s="191">
        <v>5461</v>
      </c>
      <c r="I138" s="192">
        <f t="shared" si="19"/>
        <v>0.92424242424242431</v>
      </c>
      <c r="J138" s="192">
        <f>H138/H137</f>
        <v>0.22513089005235601</v>
      </c>
    </row>
    <row r="139" spans="2:10" x14ac:dyDescent="0.25">
      <c r="B139" s="194" t="s">
        <v>105</v>
      </c>
      <c r="C139" s="195">
        <v>2381</v>
      </c>
      <c r="D139" s="195">
        <v>3849</v>
      </c>
      <c r="E139" s="195">
        <v>2532</v>
      </c>
      <c r="F139" s="195">
        <v>2355</v>
      </c>
      <c r="G139" s="195">
        <v>1691</v>
      </c>
      <c r="H139" s="195">
        <v>3661</v>
      </c>
      <c r="I139" s="196">
        <f t="shared" si="19"/>
        <v>1.1649911295091662</v>
      </c>
      <c r="J139" s="196">
        <f>H139/H137</f>
        <v>0.15092550603949376</v>
      </c>
    </row>
    <row r="140" spans="2:10" x14ac:dyDescent="0.25">
      <c r="B140" s="194" t="s">
        <v>102</v>
      </c>
      <c r="C140" s="195">
        <v>1597</v>
      </c>
      <c r="D140" s="195">
        <v>1343</v>
      </c>
      <c r="E140" s="195">
        <v>914</v>
      </c>
      <c r="F140" s="195">
        <v>1027</v>
      </c>
      <c r="G140" s="195">
        <v>1147</v>
      </c>
      <c r="H140" s="195">
        <v>1800</v>
      </c>
      <c r="I140" s="196">
        <f t="shared" si="19"/>
        <v>0.56931124673060163</v>
      </c>
      <c r="J140" s="196">
        <f>H140/H137</f>
        <v>7.4205384012862266E-2</v>
      </c>
    </row>
    <row r="141" spans="2:10" x14ac:dyDescent="0.25">
      <c r="B141" s="190" t="s">
        <v>109</v>
      </c>
      <c r="C141" s="191">
        <v>1747</v>
      </c>
      <c r="D141" s="191">
        <v>10075</v>
      </c>
      <c r="E141" s="191">
        <v>16684</v>
      </c>
      <c r="F141" s="191">
        <v>18724</v>
      </c>
      <c r="G141" s="191">
        <v>18344</v>
      </c>
      <c r="H141" s="191">
        <v>18796</v>
      </c>
      <c r="I141" s="192">
        <f t="shared" si="19"/>
        <v>2.4640209332751795E-2</v>
      </c>
      <c r="J141" s="192">
        <f>H141/H137</f>
        <v>0.77486910994764402</v>
      </c>
    </row>
    <row r="142" spans="2:10" x14ac:dyDescent="0.25">
      <c r="B142" s="194" t="s">
        <v>112</v>
      </c>
      <c r="C142" s="195">
        <v>247</v>
      </c>
      <c r="D142" s="195">
        <v>2693</v>
      </c>
      <c r="E142" s="195">
        <v>8053</v>
      </c>
      <c r="F142" s="195">
        <v>9284</v>
      </c>
      <c r="G142" s="195">
        <v>9243</v>
      </c>
      <c r="H142" s="195">
        <v>9507</v>
      </c>
      <c r="I142" s="196">
        <f t="shared" si="19"/>
        <v>2.8562155144433721E-2</v>
      </c>
      <c r="J142" s="196">
        <f>H142/H137</f>
        <v>0.3919281032279342</v>
      </c>
    </row>
    <row r="143" spans="2:10" x14ac:dyDescent="0.25">
      <c r="B143" s="194" t="s">
        <v>115</v>
      </c>
      <c r="C143" s="195">
        <v>76</v>
      </c>
      <c r="D143" s="195">
        <v>827</v>
      </c>
      <c r="E143" s="195">
        <v>1047</v>
      </c>
      <c r="F143" s="195">
        <v>1465</v>
      </c>
      <c r="G143" s="195">
        <v>1114</v>
      </c>
      <c r="H143" s="195">
        <v>1375</v>
      </c>
      <c r="I143" s="196">
        <f t="shared" si="19"/>
        <v>0.23429084380610421</v>
      </c>
      <c r="J143" s="196">
        <f>H143/H137</f>
        <v>5.6684668343158676E-2</v>
      </c>
    </row>
    <row r="144" spans="2:10" x14ac:dyDescent="0.25">
      <c r="B144" s="194" t="s">
        <v>118</v>
      </c>
      <c r="C144" s="195">
        <v>256</v>
      </c>
      <c r="D144" s="195">
        <v>1185</v>
      </c>
      <c r="E144" s="195">
        <v>1641</v>
      </c>
      <c r="F144" s="195">
        <v>2059</v>
      </c>
      <c r="G144" s="195">
        <v>1668</v>
      </c>
      <c r="H144" s="195">
        <v>1642</v>
      </c>
      <c r="I144" s="196">
        <f t="shared" si="19"/>
        <v>-1.5587529976019199E-2</v>
      </c>
      <c r="J144" s="196">
        <f>H144/H137</f>
        <v>6.769180030506658E-2</v>
      </c>
    </row>
    <row r="145" spans="2:10" x14ac:dyDescent="0.25">
      <c r="B145" s="194" t="s">
        <v>125</v>
      </c>
      <c r="C145" s="195">
        <v>2</v>
      </c>
      <c r="D145" s="195">
        <v>686</v>
      </c>
      <c r="E145" s="195">
        <v>808</v>
      </c>
      <c r="F145" s="195">
        <v>805</v>
      </c>
      <c r="G145" s="195">
        <v>446</v>
      </c>
      <c r="H145" s="195">
        <v>459</v>
      </c>
      <c r="I145" s="196">
        <f t="shared" si="19"/>
        <v>2.9147982062780242E-2</v>
      </c>
      <c r="J145" s="196">
        <f>H145/H137</f>
        <v>1.8922372923279879E-2</v>
      </c>
    </row>
    <row r="146" spans="2:10" x14ac:dyDescent="0.25">
      <c r="B146" s="194" t="s">
        <v>121</v>
      </c>
      <c r="C146" s="195">
        <v>168</v>
      </c>
      <c r="D146" s="195">
        <v>500</v>
      </c>
      <c r="E146" s="195">
        <v>331</v>
      </c>
      <c r="F146" s="195">
        <v>339</v>
      </c>
      <c r="G146" s="195">
        <v>217</v>
      </c>
      <c r="H146" s="195">
        <v>205</v>
      </c>
      <c r="I146" s="196">
        <f t="shared" si="19"/>
        <v>-5.5299539170506895E-2</v>
      </c>
      <c r="J146" s="196">
        <f>H146/H137</f>
        <v>8.4511687347982034E-3</v>
      </c>
    </row>
    <row r="147" spans="2:10" x14ac:dyDescent="0.25">
      <c r="B147" s="194" t="s">
        <v>130</v>
      </c>
      <c r="C147" s="195">
        <v>2</v>
      </c>
      <c r="D147" s="195">
        <v>3</v>
      </c>
      <c r="E147" s="195">
        <v>21</v>
      </c>
      <c r="F147" s="195">
        <v>12</v>
      </c>
      <c r="G147" s="195">
        <v>10</v>
      </c>
      <c r="H147" s="195">
        <v>17</v>
      </c>
      <c r="I147" s="196">
        <f t="shared" si="19"/>
        <v>0.7</v>
      </c>
      <c r="J147" s="196">
        <f>H147/H137</f>
        <v>7.0082862678814365E-4</v>
      </c>
    </row>
    <row r="148" spans="2:10" x14ac:dyDescent="0.25">
      <c r="B148" s="194" t="s">
        <v>133</v>
      </c>
      <c r="C148" s="195">
        <v>0</v>
      </c>
      <c r="D148" s="195">
        <v>0</v>
      </c>
      <c r="E148" s="195">
        <v>0</v>
      </c>
      <c r="F148" s="195">
        <v>11</v>
      </c>
      <c r="G148" s="195">
        <v>12</v>
      </c>
      <c r="H148" s="195">
        <v>7</v>
      </c>
      <c r="I148" s="196">
        <f t="shared" si="19"/>
        <v>-0.41666666666666663</v>
      </c>
      <c r="J148" s="196">
        <f>H148/H137</f>
        <v>2.8857649338335324E-4</v>
      </c>
    </row>
    <row r="149" spans="2:10" x14ac:dyDescent="0.25">
      <c r="B149" s="199" t="s">
        <v>147</v>
      </c>
      <c r="C149" s="200">
        <f t="shared" ref="C149:H149" si="20">C141-SUM(C142:C148)</f>
        <v>996</v>
      </c>
      <c r="D149" s="200">
        <f t="shared" si="20"/>
        <v>4181</v>
      </c>
      <c r="E149" s="200">
        <f t="shared" si="20"/>
        <v>4783</v>
      </c>
      <c r="F149" s="200">
        <f t="shared" si="20"/>
        <v>4749</v>
      </c>
      <c r="G149" s="200">
        <f t="shared" si="20"/>
        <v>5634</v>
      </c>
      <c r="H149" s="200">
        <f t="shared" si="20"/>
        <v>5584</v>
      </c>
      <c r="I149" s="201">
        <f t="shared" si="19"/>
        <v>-8.8746893858715481E-3</v>
      </c>
      <c r="J149" s="201">
        <f>H149/H137</f>
        <v>0.23020159129323495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3786</v>
      </c>
      <c r="D151" s="209">
        <v>7762</v>
      </c>
      <c r="E151" s="209">
        <v>9104</v>
      </c>
      <c r="F151" s="209">
        <v>10225</v>
      </c>
      <c r="G151" s="209">
        <v>11098</v>
      </c>
      <c r="H151" s="209">
        <v>11263</v>
      </c>
      <c r="I151" s="210">
        <f t="shared" ref="I151:I163" si="21">IFERROR(H151/G151-1,"-")</f>
        <v>1.4867543701567953E-2</v>
      </c>
      <c r="J151" s="210">
        <f>H151/H151</f>
        <v>1</v>
      </c>
    </row>
    <row r="152" spans="2:10" x14ac:dyDescent="0.25">
      <c r="B152" s="190" t="s">
        <v>99</v>
      </c>
      <c r="C152" s="191">
        <v>3108</v>
      </c>
      <c r="D152" s="191">
        <v>4515</v>
      </c>
      <c r="E152" s="191">
        <v>5355</v>
      </c>
      <c r="F152" s="191">
        <v>5458</v>
      </c>
      <c r="G152" s="191">
        <v>5478</v>
      </c>
      <c r="H152" s="191">
        <v>5477</v>
      </c>
      <c r="I152" s="192">
        <f t="shared" si="21"/>
        <v>-1.825483753195023E-4</v>
      </c>
      <c r="J152" s="192">
        <f>H152/H151</f>
        <v>0.486282517979224</v>
      </c>
    </row>
    <row r="153" spans="2:10" x14ac:dyDescent="0.25">
      <c r="B153" s="194" t="s">
        <v>105</v>
      </c>
      <c r="C153" s="195">
        <v>2054</v>
      </c>
      <c r="D153" s="195">
        <v>3527</v>
      </c>
      <c r="E153" s="195">
        <v>4314</v>
      </c>
      <c r="F153" s="195">
        <v>4333</v>
      </c>
      <c r="G153" s="195">
        <v>3791</v>
      </c>
      <c r="H153" s="195">
        <v>3413</v>
      </c>
      <c r="I153" s="196">
        <f t="shared" si="21"/>
        <v>-9.9709839092587682E-2</v>
      </c>
      <c r="J153" s="196">
        <f>H153/H151</f>
        <v>0.30302761253662436</v>
      </c>
    </row>
    <row r="154" spans="2:10" x14ac:dyDescent="0.25">
      <c r="B154" s="194" t="s">
        <v>102</v>
      </c>
      <c r="C154" s="195">
        <v>1054</v>
      </c>
      <c r="D154" s="195">
        <v>988</v>
      </c>
      <c r="E154" s="195">
        <v>1041</v>
      </c>
      <c r="F154" s="195">
        <v>1125</v>
      </c>
      <c r="G154" s="195">
        <v>1687</v>
      </c>
      <c r="H154" s="195">
        <v>2064</v>
      </c>
      <c r="I154" s="196">
        <f t="shared" si="21"/>
        <v>0.22347362181387087</v>
      </c>
      <c r="J154" s="196">
        <f>H154/H151</f>
        <v>0.18325490544259967</v>
      </c>
    </row>
    <row r="155" spans="2:10" x14ac:dyDescent="0.25">
      <c r="B155" s="190" t="s">
        <v>109</v>
      </c>
      <c r="C155" s="191">
        <v>678</v>
      </c>
      <c r="D155" s="191">
        <v>3247</v>
      </c>
      <c r="E155" s="191">
        <v>3749</v>
      </c>
      <c r="F155" s="191">
        <v>4767</v>
      </c>
      <c r="G155" s="191">
        <v>5620</v>
      </c>
      <c r="H155" s="191">
        <v>5786</v>
      </c>
      <c r="I155" s="192">
        <f t="shared" si="21"/>
        <v>2.9537366548042732E-2</v>
      </c>
      <c r="J155" s="192">
        <f>H155/H151</f>
        <v>0.51371748202077594</v>
      </c>
    </row>
    <row r="156" spans="2:10" x14ac:dyDescent="0.25">
      <c r="B156" s="194" t="s">
        <v>112</v>
      </c>
      <c r="C156" s="195">
        <v>25</v>
      </c>
      <c r="D156" s="195">
        <v>622</v>
      </c>
      <c r="E156" s="195">
        <v>1398</v>
      </c>
      <c r="F156" s="195">
        <v>1270</v>
      </c>
      <c r="G156" s="195">
        <v>1508</v>
      </c>
      <c r="H156" s="195">
        <v>1416</v>
      </c>
      <c r="I156" s="196">
        <f t="shared" si="21"/>
        <v>-6.1007957559681691E-2</v>
      </c>
      <c r="J156" s="196">
        <f>H156/H151</f>
        <v>0.12572138861759743</v>
      </c>
    </row>
    <row r="157" spans="2:10" x14ac:dyDescent="0.25">
      <c r="B157" s="194" t="s">
        <v>115</v>
      </c>
      <c r="C157" s="195">
        <v>75</v>
      </c>
      <c r="D157" s="195">
        <v>844</v>
      </c>
      <c r="E157" s="195">
        <v>685</v>
      </c>
      <c r="F157" s="195">
        <v>857</v>
      </c>
      <c r="G157" s="195">
        <v>741</v>
      </c>
      <c r="H157" s="195">
        <v>814</v>
      </c>
      <c r="I157" s="196">
        <f t="shared" si="21"/>
        <v>9.8515519568151078E-2</v>
      </c>
      <c r="J157" s="196">
        <f>H157/H151</f>
        <v>7.2272041196839207E-2</v>
      </c>
    </row>
    <row r="158" spans="2:10" x14ac:dyDescent="0.25">
      <c r="B158" s="194" t="s">
        <v>118</v>
      </c>
      <c r="C158" s="195">
        <v>41</v>
      </c>
      <c r="D158" s="195">
        <v>484</v>
      </c>
      <c r="E158" s="195">
        <v>526</v>
      </c>
      <c r="F158" s="195">
        <v>898</v>
      </c>
      <c r="G158" s="195">
        <v>1136</v>
      </c>
      <c r="H158" s="195">
        <v>1465</v>
      </c>
      <c r="I158" s="196">
        <f t="shared" si="21"/>
        <v>0.289612676056338</v>
      </c>
      <c r="J158" s="196">
        <f>H158/H151</f>
        <v>0.13007191689603126</v>
      </c>
    </row>
    <row r="159" spans="2:10" x14ac:dyDescent="0.25">
      <c r="B159" s="194" t="s">
        <v>125</v>
      </c>
      <c r="C159" s="195">
        <v>10</v>
      </c>
      <c r="D159" s="195">
        <v>86</v>
      </c>
      <c r="E159" s="195">
        <v>90</v>
      </c>
      <c r="F159" s="195">
        <v>143</v>
      </c>
      <c r="G159" s="195">
        <v>215</v>
      </c>
      <c r="H159" s="195">
        <v>168</v>
      </c>
      <c r="I159" s="196">
        <f t="shared" si="21"/>
        <v>-0.21860465116279071</v>
      </c>
      <c r="J159" s="196">
        <f>H159/H151</f>
        <v>1.4916096954630205E-2</v>
      </c>
    </row>
    <row r="160" spans="2:10" x14ac:dyDescent="0.25">
      <c r="B160" s="194" t="s">
        <v>121</v>
      </c>
      <c r="C160" s="195">
        <v>238</v>
      </c>
      <c r="D160" s="195">
        <v>126</v>
      </c>
      <c r="E160" s="195">
        <v>219</v>
      </c>
      <c r="F160" s="195">
        <v>267</v>
      </c>
      <c r="G160" s="195">
        <v>327</v>
      </c>
      <c r="H160" s="195">
        <v>175</v>
      </c>
      <c r="I160" s="196">
        <f t="shared" si="21"/>
        <v>-0.46483180428134552</v>
      </c>
      <c r="J160" s="196">
        <f>H160/H151</f>
        <v>1.5537600994406464E-2</v>
      </c>
    </row>
    <row r="161" spans="2:10" x14ac:dyDescent="0.25">
      <c r="B161" s="194" t="s">
        <v>130</v>
      </c>
      <c r="C161" s="195">
        <v>3</v>
      </c>
      <c r="D161" s="195">
        <v>6</v>
      </c>
      <c r="E161" s="195">
        <v>11</v>
      </c>
      <c r="F161" s="195">
        <v>13</v>
      </c>
      <c r="G161" s="195">
        <v>13</v>
      </c>
      <c r="H161" s="195">
        <v>7</v>
      </c>
      <c r="I161" s="196">
        <f t="shared" si="21"/>
        <v>-0.46153846153846156</v>
      </c>
      <c r="J161" s="196">
        <f>H161/H151</f>
        <v>6.215040397762585E-4</v>
      </c>
    </row>
    <row r="162" spans="2:10" x14ac:dyDescent="0.25">
      <c r="B162" s="194" t="s">
        <v>133</v>
      </c>
      <c r="C162" s="195">
        <v>0</v>
      </c>
      <c r="D162" s="195">
        <v>10</v>
      </c>
      <c r="E162" s="195">
        <v>6</v>
      </c>
      <c r="F162" s="195">
        <v>23</v>
      </c>
      <c r="G162" s="195">
        <v>7</v>
      </c>
      <c r="H162" s="195">
        <v>4</v>
      </c>
      <c r="I162" s="196">
        <f t="shared" si="21"/>
        <v>-0.4285714285714286</v>
      </c>
      <c r="J162" s="196">
        <f>H162/H151</f>
        <v>3.5514516558643347E-4</v>
      </c>
    </row>
    <row r="163" spans="2:10" x14ac:dyDescent="0.25">
      <c r="B163" s="199" t="s">
        <v>147</v>
      </c>
      <c r="C163" s="200">
        <f t="shared" ref="C163:H163" si="22">C155-SUM(C156:C162)</f>
        <v>286</v>
      </c>
      <c r="D163" s="200">
        <f t="shared" si="22"/>
        <v>1069</v>
      </c>
      <c r="E163" s="200">
        <f t="shared" si="22"/>
        <v>814</v>
      </c>
      <c r="F163" s="200">
        <f t="shared" si="22"/>
        <v>1296</v>
      </c>
      <c r="G163" s="200">
        <f t="shared" si="22"/>
        <v>1673</v>
      </c>
      <c r="H163" s="200">
        <f t="shared" si="22"/>
        <v>1737</v>
      </c>
      <c r="I163" s="201">
        <f t="shared" si="21"/>
        <v>3.8254632396891752E-2</v>
      </c>
      <c r="J163" s="201">
        <f>H163/H151</f>
        <v>0.15422178815590873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8D36-0F2D-45F7-88A4-C6C0493C2E88}">
  <sheetPr>
    <tabColor theme="7" tint="0.79998168889431442"/>
    <pageSetUpPr fitToPage="1"/>
  </sheetPr>
  <dimension ref="A1:Y163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51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1311192</v>
      </c>
      <c r="D9" s="209">
        <v>1311969</v>
      </c>
      <c r="E9" s="209">
        <v>3492085</v>
      </c>
      <c r="F9" s="209">
        <v>3849133</v>
      </c>
      <c r="G9" s="209">
        <v>4095618</v>
      </c>
      <c r="H9" s="209">
        <v>4071791</v>
      </c>
      <c r="I9" s="210">
        <f>IFERROR(H9/G9-1,"-")</f>
        <v>-5.8176812388264221E-3</v>
      </c>
      <c r="J9" s="210">
        <f>IFERROR(H9/D9-1,"-")</f>
        <v>2.1035725691689362</v>
      </c>
      <c r="K9" s="209">
        <f>H9-G9</f>
        <v>-23827</v>
      </c>
      <c r="L9" s="209">
        <f>H9-D9</f>
        <v>2759822</v>
      </c>
      <c r="M9" s="210">
        <f t="shared" ref="M9:M21" si="0">H9/H$9</f>
        <v>1</v>
      </c>
      <c r="P9" s="187" t="s">
        <v>70</v>
      </c>
      <c r="Q9" s="209">
        <v>17295</v>
      </c>
      <c r="R9" s="209">
        <v>21073</v>
      </c>
      <c r="S9" s="209">
        <v>37456</v>
      </c>
      <c r="T9" s="209">
        <v>44189</v>
      </c>
      <c r="U9" s="209">
        <v>41777</v>
      </c>
      <c r="V9" s="209">
        <v>40413</v>
      </c>
      <c r="W9" s="210">
        <f>IFERROR(V9/U9-1,"-")</f>
        <v>-3.2649544007468223E-2</v>
      </c>
      <c r="X9" s="209">
        <f>V9-U9</f>
        <v>-1364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355635</v>
      </c>
      <c r="D10" s="191">
        <v>606515</v>
      </c>
      <c r="E10" s="191">
        <v>802083</v>
      </c>
      <c r="F10" s="191">
        <v>830806</v>
      </c>
      <c r="G10" s="191">
        <v>834904</v>
      </c>
      <c r="H10" s="191">
        <v>845159</v>
      </c>
      <c r="I10" s="211">
        <f>IFERROR(H10/G10-1,"-")</f>
        <v>1.2282849285666364E-2</v>
      </c>
      <c r="J10" s="192">
        <f t="shared" ref="J10:J21" si="2">IFERROR(H10/D10-1,"-")</f>
        <v>0.39346759766864792</v>
      </c>
      <c r="K10" s="191">
        <f t="shared" ref="K10:K20" si="3">H10-G10</f>
        <v>10255</v>
      </c>
      <c r="L10" s="191">
        <f t="shared" ref="L10:L21" si="4">H10-D10</f>
        <v>238644</v>
      </c>
      <c r="M10" s="192">
        <f t="shared" si="0"/>
        <v>0.20756443540446942</v>
      </c>
      <c r="P10" s="190" t="s">
        <v>99</v>
      </c>
      <c r="Q10" s="191">
        <v>11031</v>
      </c>
      <c r="R10" s="191">
        <v>13958</v>
      </c>
      <c r="S10" s="191">
        <v>24786</v>
      </c>
      <c r="T10" s="191">
        <v>29860</v>
      </c>
      <c r="U10" s="191">
        <v>26153</v>
      </c>
      <c r="V10" s="191">
        <v>25265</v>
      </c>
      <c r="W10" s="211">
        <f>IFERROR(V10/U10-1,"-")</f>
        <v>-3.3954039689519377E-2</v>
      </c>
      <c r="X10" s="190">
        <f t="shared" ref="X10:X20" si="5">V10-U10</f>
        <v>-888</v>
      </c>
      <c r="Y10" s="192">
        <f t="shared" si="1"/>
        <v>0.62517011852621684</v>
      </c>
    </row>
    <row r="11" spans="1:25" x14ac:dyDescent="0.25">
      <c r="A11" s="193" t="s">
        <v>102</v>
      </c>
      <c r="B11" s="194" t="s">
        <v>105</v>
      </c>
      <c r="C11" s="195">
        <v>151426</v>
      </c>
      <c r="D11" s="195">
        <v>325238</v>
      </c>
      <c r="E11" s="195">
        <v>341997</v>
      </c>
      <c r="F11" s="195">
        <v>348792</v>
      </c>
      <c r="G11" s="195">
        <v>338193</v>
      </c>
      <c r="H11" s="195">
        <v>332797</v>
      </c>
      <c r="I11" s="212">
        <f>IFERROR(H11/G11-1,"-")</f>
        <v>-1.595538642136296E-2</v>
      </c>
      <c r="J11" s="196">
        <f t="shared" si="2"/>
        <v>2.3241441651959516E-2</v>
      </c>
      <c r="K11" s="195">
        <f t="shared" si="3"/>
        <v>-5396</v>
      </c>
      <c r="L11" s="195">
        <f t="shared" si="4"/>
        <v>7559</v>
      </c>
      <c r="M11" s="196">
        <f t="shared" si="0"/>
        <v>8.1732338423067388E-2</v>
      </c>
      <c r="P11" s="194" t="s">
        <v>105</v>
      </c>
      <c r="Q11" s="195">
        <v>5930</v>
      </c>
      <c r="R11" s="195">
        <v>7014</v>
      </c>
      <c r="S11" s="195">
        <v>11891</v>
      </c>
      <c r="T11" s="195">
        <v>9535</v>
      </c>
      <c r="U11" s="195">
        <v>8202</v>
      </c>
      <c r="V11" s="195">
        <v>8889</v>
      </c>
      <c r="W11" s="212">
        <f>IFERROR(V11/U11-1,"-")</f>
        <v>8.376005852231172E-2</v>
      </c>
      <c r="X11" s="194">
        <f t="shared" si="5"/>
        <v>687</v>
      </c>
      <c r="Y11" s="196">
        <f>V11/V$9</f>
        <v>0.21995397520599808</v>
      </c>
    </row>
    <row r="12" spans="1:25" x14ac:dyDescent="0.25">
      <c r="A12" s="1"/>
      <c r="B12" s="194" t="s">
        <v>102</v>
      </c>
      <c r="C12" s="195">
        <v>204209</v>
      </c>
      <c r="D12" s="195">
        <v>281277</v>
      </c>
      <c r="E12" s="195">
        <v>460086</v>
      </c>
      <c r="F12" s="195">
        <v>482014</v>
      </c>
      <c r="G12" s="195">
        <v>496711</v>
      </c>
      <c r="H12" s="195">
        <v>512362</v>
      </c>
      <c r="I12" s="212">
        <f>IFERROR(H12/G12-1,"-")</f>
        <v>3.1509267964671572E-2</v>
      </c>
      <c r="J12" s="196">
        <f t="shared" si="2"/>
        <v>0.82155668611368871</v>
      </c>
      <c r="K12" s="195">
        <f t="shared" si="3"/>
        <v>15651</v>
      </c>
      <c r="L12" s="195">
        <f t="shared" si="4"/>
        <v>231085</v>
      </c>
      <c r="M12" s="196">
        <f t="shared" si="0"/>
        <v>0.12583209698140205</v>
      </c>
      <c r="P12" s="194" t="s">
        <v>102</v>
      </c>
      <c r="Q12" s="195">
        <v>5101</v>
      </c>
      <c r="R12" s="195">
        <v>6944</v>
      </c>
      <c r="S12" s="195">
        <v>12895</v>
      </c>
      <c r="T12" s="195">
        <v>20325</v>
      </c>
      <c r="U12" s="195">
        <v>17951</v>
      </c>
      <c r="V12" s="195">
        <v>16376</v>
      </c>
      <c r="W12" s="212">
        <f>IFERROR(V12/U12-1,"-")</f>
        <v>-8.7738844632610946E-2</v>
      </c>
      <c r="X12" s="194">
        <f t="shared" si="5"/>
        <v>-1575</v>
      </c>
      <c r="Y12" s="196">
        <f t="shared" si="1"/>
        <v>0.40521614332021877</v>
      </c>
    </row>
    <row r="13" spans="1:25" s="74" customFormat="1" x14ac:dyDescent="0.25">
      <c r="B13" s="190" t="s">
        <v>109</v>
      </c>
      <c r="C13" s="191">
        <v>955557</v>
      </c>
      <c r="D13" s="191">
        <v>705454</v>
      </c>
      <c r="E13" s="191">
        <v>2690002</v>
      </c>
      <c r="F13" s="191">
        <v>3018327</v>
      </c>
      <c r="G13" s="191">
        <v>3260714</v>
      </c>
      <c r="H13" s="191">
        <v>3226632</v>
      </c>
      <c r="I13" s="211">
        <f>IFERROR(H13/G13-1,"-")</f>
        <v>-1.0452311978296769E-2</v>
      </c>
      <c r="J13" s="192">
        <f t="shared" si="2"/>
        <v>3.5738375570908945</v>
      </c>
      <c r="K13" s="191">
        <f t="shared" si="3"/>
        <v>-34082</v>
      </c>
      <c r="L13" s="191">
        <f t="shared" si="4"/>
        <v>2521178</v>
      </c>
      <c r="M13" s="192">
        <f t="shared" si="0"/>
        <v>0.79243556459553055</v>
      </c>
      <c r="P13" s="190" t="s">
        <v>109</v>
      </c>
      <c r="Q13" s="191">
        <v>6264</v>
      </c>
      <c r="R13" s="191">
        <v>7115</v>
      </c>
      <c r="S13" s="191">
        <v>12670</v>
      </c>
      <c r="T13" s="191">
        <v>14329</v>
      </c>
      <c r="U13" s="191">
        <v>15624</v>
      </c>
      <c r="V13" s="191">
        <v>15148</v>
      </c>
      <c r="W13" s="211">
        <f>IFERROR(V13/U13-1,"-")</f>
        <v>-3.046594982078854E-2</v>
      </c>
      <c r="X13" s="190">
        <f t="shared" si="5"/>
        <v>-476</v>
      </c>
      <c r="Y13" s="192">
        <f t="shared" si="1"/>
        <v>0.37482988147378321</v>
      </c>
    </row>
    <row r="14" spans="1:25" s="74" customFormat="1" x14ac:dyDescent="0.25">
      <c r="B14" s="194" t="s">
        <v>112</v>
      </c>
      <c r="C14" s="195">
        <v>368680</v>
      </c>
      <c r="D14" s="195">
        <v>143554</v>
      </c>
      <c r="E14" s="195">
        <v>1262054</v>
      </c>
      <c r="F14" s="195">
        <v>1438371</v>
      </c>
      <c r="G14" s="195">
        <v>1561349</v>
      </c>
      <c r="H14" s="195">
        <v>1555048</v>
      </c>
      <c r="I14" s="212">
        <f t="shared" ref="I14:I21" si="6">IFERROR(H14/G14-1,"-")</f>
        <v>-4.0356127938084851E-3</v>
      </c>
      <c r="J14" s="196">
        <f t="shared" si="2"/>
        <v>9.8324950889560725</v>
      </c>
      <c r="K14" s="195">
        <f t="shared" si="3"/>
        <v>-6301</v>
      </c>
      <c r="L14" s="195">
        <f t="shared" si="4"/>
        <v>1411494</v>
      </c>
      <c r="M14" s="196">
        <f t="shared" si="0"/>
        <v>0.38190761755699149</v>
      </c>
      <c r="P14" s="194" t="s">
        <v>112</v>
      </c>
      <c r="Q14" s="195">
        <v>1042</v>
      </c>
      <c r="R14" s="195">
        <v>346</v>
      </c>
      <c r="S14" s="195">
        <v>1661</v>
      </c>
      <c r="T14" s="195">
        <v>2018</v>
      </c>
      <c r="U14" s="195">
        <v>2246</v>
      </c>
      <c r="V14" s="195">
        <v>1878</v>
      </c>
      <c r="W14" s="212">
        <f t="shared" ref="W14:W21" si="7">IFERROR(V14/U14-1,"-")</f>
        <v>-0.16384683882457707</v>
      </c>
      <c r="X14" s="194">
        <f t="shared" si="5"/>
        <v>-368</v>
      </c>
      <c r="Y14" s="196">
        <f t="shared" si="1"/>
        <v>4.6470195234206813E-2</v>
      </c>
    </row>
    <row r="15" spans="1:25" x14ac:dyDescent="0.25">
      <c r="A15" s="1"/>
      <c r="B15" s="194" t="s">
        <v>115</v>
      </c>
      <c r="C15" s="195">
        <v>121788</v>
      </c>
      <c r="D15" s="195">
        <v>104995</v>
      </c>
      <c r="E15" s="195">
        <v>266922</v>
      </c>
      <c r="F15" s="195">
        <v>303364</v>
      </c>
      <c r="G15" s="195">
        <v>315820</v>
      </c>
      <c r="H15" s="195">
        <v>309639</v>
      </c>
      <c r="I15" s="212">
        <f t="shared" si="6"/>
        <v>-1.9571274776771563E-2</v>
      </c>
      <c r="J15" s="196">
        <f t="shared" si="2"/>
        <v>1.9490832896804609</v>
      </c>
      <c r="K15" s="195">
        <f t="shared" si="3"/>
        <v>-6181</v>
      </c>
      <c r="L15" s="195">
        <f t="shared" si="4"/>
        <v>204644</v>
      </c>
      <c r="M15" s="196">
        <f t="shared" si="0"/>
        <v>7.6044914878980768E-2</v>
      </c>
      <c r="P15" s="194" t="s">
        <v>115</v>
      </c>
      <c r="Q15" s="195">
        <v>1199</v>
      </c>
      <c r="R15" s="195">
        <v>1176</v>
      </c>
      <c r="S15" s="195">
        <v>2396</v>
      </c>
      <c r="T15" s="195">
        <v>2589</v>
      </c>
      <c r="U15" s="195">
        <v>3010</v>
      </c>
      <c r="V15" s="195">
        <v>2671</v>
      </c>
      <c r="W15" s="212">
        <f t="shared" si="7"/>
        <v>-0.11262458471760795</v>
      </c>
      <c r="X15" s="194">
        <f t="shared" si="5"/>
        <v>-339</v>
      </c>
      <c r="Y15" s="196">
        <f t="shared" si="1"/>
        <v>6.6092593967287755E-2</v>
      </c>
    </row>
    <row r="16" spans="1:25" x14ac:dyDescent="0.25">
      <c r="A16" s="1"/>
      <c r="B16" s="194" t="s">
        <v>118</v>
      </c>
      <c r="C16" s="195">
        <v>46683</v>
      </c>
      <c r="D16" s="195">
        <v>81248</v>
      </c>
      <c r="E16" s="195">
        <v>143090</v>
      </c>
      <c r="F16" s="195">
        <v>161004</v>
      </c>
      <c r="G16" s="195">
        <v>174252</v>
      </c>
      <c r="H16" s="195">
        <v>168531</v>
      </c>
      <c r="I16" s="212">
        <f t="shared" si="6"/>
        <v>-3.2831760898009765E-2</v>
      </c>
      <c r="J16" s="196">
        <f t="shared" si="2"/>
        <v>1.0742787514769594</v>
      </c>
      <c r="K16" s="195">
        <f t="shared" si="3"/>
        <v>-5721</v>
      </c>
      <c r="L16" s="195">
        <f t="shared" si="4"/>
        <v>87283</v>
      </c>
      <c r="M16" s="196">
        <f t="shared" si="0"/>
        <v>4.1389894520617587E-2</v>
      </c>
      <c r="P16" s="194" t="s">
        <v>118</v>
      </c>
      <c r="Q16" s="195">
        <v>1494</v>
      </c>
      <c r="R16" s="195">
        <v>2663</v>
      </c>
      <c r="S16" s="195">
        <v>2543</v>
      </c>
      <c r="T16" s="195">
        <v>2839</v>
      </c>
      <c r="U16" s="195">
        <v>2752</v>
      </c>
      <c r="V16" s="195">
        <v>2727</v>
      </c>
      <c r="W16" s="212">
        <f t="shared" si="7"/>
        <v>-9.0843023255814392E-3</v>
      </c>
      <c r="X16" s="194">
        <f t="shared" si="5"/>
        <v>-25</v>
      </c>
      <c r="Y16" s="196">
        <f t="shared" si="1"/>
        <v>6.7478286689926503E-2</v>
      </c>
    </row>
    <row r="17" spans="1:25" x14ac:dyDescent="0.25">
      <c r="A17" s="1"/>
      <c r="B17" s="194" t="s">
        <v>125</v>
      </c>
      <c r="C17" s="195">
        <v>36153</v>
      </c>
      <c r="D17" s="195">
        <v>43472</v>
      </c>
      <c r="E17" s="195">
        <v>132833</v>
      </c>
      <c r="F17" s="195">
        <v>122542</v>
      </c>
      <c r="G17" s="195">
        <v>129946</v>
      </c>
      <c r="H17" s="195">
        <v>120838</v>
      </c>
      <c r="I17" s="212">
        <f t="shared" si="6"/>
        <v>-7.0090653040493778E-2</v>
      </c>
      <c r="J17" s="196">
        <f t="shared" si="2"/>
        <v>1.7796742730953259</v>
      </c>
      <c r="K17" s="195">
        <f t="shared" si="3"/>
        <v>-9108</v>
      </c>
      <c r="L17" s="195">
        <f t="shared" si="4"/>
        <v>77366</v>
      </c>
      <c r="M17" s="196">
        <f t="shared" si="0"/>
        <v>2.9676867010119134E-2</v>
      </c>
      <c r="P17" s="194" t="s">
        <v>125</v>
      </c>
      <c r="Q17" s="195">
        <v>280</v>
      </c>
      <c r="R17" s="195">
        <v>162</v>
      </c>
      <c r="S17" s="195">
        <v>886</v>
      </c>
      <c r="T17" s="195">
        <v>646</v>
      </c>
      <c r="U17" s="195">
        <v>701</v>
      </c>
      <c r="V17" s="195">
        <v>667</v>
      </c>
      <c r="W17" s="212">
        <f t="shared" si="7"/>
        <v>-4.8502139800285282E-2</v>
      </c>
      <c r="X17" s="194">
        <f t="shared" si="5"/>
        <v>-34</v>
      </c>
      <c r="Y17" s="196">
        <f t="shared" si="1"/>
        <v>1.6504590107143741E-2</v>
      </c>
    </row>
    <row r="18" spans="1:25" x14ac:dyDescent="0.25">
      <c r="A18" s="1"/>
      <c r="B18" s="194" t="s">
        <v>121</v>
      </c>
      <c r="C18" s="195">
        <v>47605</v>
      </c>
      <c r="D18" s="195">
        <v>45336</v>
      </c>
      <c r="E18" s="195">
        <v>106439</v>
      </c>
      <c r="F18" s="195">
        <v>108990</v>
      </c>
      <c r="G18" s="195">
        <v>115024</v>
      </c>
      <c r="H18" s="195">
        <v>104640</v>
      </c>
      <c r="I18" s="212">
        <f t="shared" si="6"/>
        <v>-9.0276811795799161E-2</v>
      </c>
      <c r="J18" s="196">
        <f t="shared" si="2"/>
        <v>1.3080995235574377</v>
      </c>
      <c r="K18" s="195">
        <f t="shared" si="3"/>
        <v>-10384</v>
      </c>
      <c r="L18" s="195">
        <f t="shared" si="4"/>
        <v>59304</v>
      </c>
      <c r="M18" s="196">
        <f t="shared" si="0"/>
        <v>2.5698764990639254E-2</v>
      </c>
      <c r="P18" s="194" t="s">
        <v>121</v>
      </c>
      <c r="Q18" s="195">
        <v>217</v>
      </c>
      <c r="R18" s="195">
        <v>272</v>
      </c>
      <c r="S18" s="195">
        <v>523</v>
      </c>
      <c r="T18" s="195">
        <v>426</v>
      </c>
      <c r="U18" s="195">
        <v>639</v>
      </c>
      <c r="V18" s="195">
        <v>604</v>
      </c>
      <c r="W18" s="212">
        <f t="shared" si="7"/>
        <v>-5.477308294209704E-2</v>
      </c>
      <c r="X18" s="194">
        <f t="shared" si="5"/>
        <v>-35</v>
      </c>
      <c r="Y18" s="196">
        <f t="shared" si="1"/>
        <v>1.4945685794175141E-2</v>
      </c>
    </row>
    <row r="19" spans="1:25" x14ac:dyDescent="0.25">
      <c r="A19" s="193" t="s">
        <v>146</v>
      </c>
      <c r="B19" s="194" t="s">
        <v>130</v>
      </c>
      <c r="C19" s="195">
        <v>28519</v>
      </c>
      <c r="D19" s="195">
        <v>3834</v>
      </c>
      <c r="E19" s="195">
        <v>37941</v>
      </c>
      <c r="F19" s="195">
        <v>46327</v>
      </c>
      <c r="G19" s="195">
        <v>42252</v>
      </c>
      <c r="H19" s="195">
        <v>41139</v>
      </c>
      <c r="I19" s="212">
        <f t="shared" si="6"/>
        <v>-2.6341948310139141E-2</v>
      </c>
      <c r="J19" s="196">
        <f t="shared" si="2"/>
        <v>9.7300469483568079</v>
      </c>
      <c r="K19" s="195">
        <f t="shared" si="3"/>
        <v>-1113</v>
      </c>
      <c r="L19" s="195">
        <f t="shared" si="4"/>
        <v>37305</v>
      </c>
      <c r="M19" s="196">
        <f t="shared" si="0"/>
        <v>1.0103416408160438E-2</v>
      </c>
      <c r="P19" s="194" t="s">
        <v>130</v>
      </c>
      <c r="Q19" s="195">
        <v>114</v>
      </c>
      <c r="R19" s="195">
        <v>20</v>
      </c>
      <c r="S19" s="195">
        <v>222</v>
      </c>
      <c r="T19" s="195">
        <v>106</v>
      </c>
      <c r="U19" s="195">
        <v>178</v>
      </c>
      <c r="V19" s="195">
        <v>157</v>
      </c>
      <c r="W19" s="212">
        <f t="shared" si="7"/>
        <v>-0.1179775280898876</v>
      </c>
      <c r="X19" s="194">
        <f t="shared" si="5"/>
        <v>-21</v>
      </c>
      <c r="Y19" s="196">
        <f t="shared" si="1"/>
        <v>3.8848885259693661E-3</v>
      </c>
    </row>
    <row r="20" spans="1:25" x14ac:dyDescent="0.25">
      <c r="A20" s="198" t="s">
        <v>147</v>
      </c>
      <c r="B20" s="194" t="s">
        <v>133</v>
      </c>
      <c r="C20" s="195">
        <v>40390</v>
      </c>
      <c r="D20" s="195">
        <v>3295</v>
      </c>
      <c r="E20" s="195">
        <v>28084</v>
      </c>
      <c r="F20" s="195">
        <v>41477</v>
      </c>
      <c r="G20" s="195">
        <v>41887</v>
      </c>
      <c r="H20" s="195">
        <v>33556</v>
      </c>
      <c r="I20" s="212">
        <f t="shared" si="6"/>
        <v>-0.19889225774106523</v>
      </c>
      <c r="J20" s="196">
        <f t="shared" si="2"/>
        <v>9.1839150227617594</v>
      </c>
      <c r="K20" s="195">
        <f t="shared" si="3"/>
        <v>-8331</v>
      </c>
      <c r="L20" s="195">
        <f t="shared" si="4"/>
        <v>30261</v>
      </c>
      <c r="M20" s="196">
        <f t="shared" si="0"/>
        <v>8.2410909597275504E-3</v>
      </c>
      <c r="P20" s="194" t="s">
        <v>133</v>
      </c>
      <c r="Q20" s="195">
        <v>66</v>
      </c>
      <c r="R20" s="195">
        <v>63</v>
      </c>
      <c r="S20" s="195">
        <v>114</v>
      </c>
      <c r="T20" s="195">
        <v>190</v>
      </c>
      <c r="U20" s="195">
        <v>282</v>
      </c>
      <c r="V20" s="195">
        <v>159</v>
      </c>
      <c r="W20" s="212">
        <f t="shared" si="7"/>
        <v>-0.43617021276595747</v>
      </c>
      <c r="X20" s="194">
        <f t="shared" si="5"/>
        <v>-123</v>
      </c>
      <c r="Y20" s="196">
        <f t="shared" si="1"/>
        <v>3.9343775517778935E-3</v>
      </c>
    </row>
    <row r="21" spans="1:25" x14ac:dyDescent="0.25">
      <c r="B21" s="199" t="s">
        <v>147</v>
      </c>
      <c r="C21" s="200">
        <f t="shared" ref="C21" si="8">C13-SUM(C14:C20)</f>
        <v>265739</v>
      </c>
      <c r="D21" s="200">
        <f t="shared" ref="D21:E21" si="9">D13-SUM(D14:D20)</f>
        <v>279720</v>
      </c>
      <c r="E21" s="200">
        <f t="shared" si="9"/>
        <v>712639</v>
      </c>
      <c r="F21" s="200">
        <f t="shared" ref="F21:H21" si="10">F13-SUM(F14:F20)</f>
        <v>796252</v>
      </c>
      <c r="G21" s="200">
        <f t="shared" si="10"/>
        <v>880184</v>
      </c>
      <c r="H21" s="200">
        <f t="shared" si="10"/>
        <v>893241</v>
      </c>
      <c r="I21" s="213">
        <f t="shared" si="6"/>
        <v>1.483439826218147E-2</v>
      </c>
      <c r="J21" s="201">
        <f t="shared" si="2"/>
        <v>2.1933397683397682</v>
      </c>
      <c r="K21" s="200">
        <f>H21-G21</f>
        <v>13057</v>
      </c>
      <c r="L21" s="200">
        <f t="shared" si="4"/>
        <v>613521</v>
      </c>
      <c r="M21" s="201">
        <f t="shared" si="0"/>
        <v>0.21937299827029433</v>
      </c>
      <c r="P21" s="199" t="s">
        <v>147</v>
      </c>
      <c r="Q21" s="200">
        <f t="shared" ref="Q21:V21" si="11">Q13-SUM(Q14:Q20)</f>
        <v>1852</v>
      </c>
      <c r="R21" s="200">
        <f t="shared" si="11"/>
        <v>2413</v>
      </c>
      <c r="S21" s="200">
        <f t="shared" si="11"/>
        <v>4325</v>
      </c>
      <c r="T21" s="200">
        <f t="shared" si="11"/>
        <v>5515</v>
      </c>
      <c r="U21" s="200">
        <f t="shared" si="11"/>
        <v>5816</v>
      </c>
      <c r="V21" s="200">
        <f t="shared" si="11"/>
        <v>6285</v>
      </c>
      <c r="W21" s="213">
        <f t="shared" si="7"/>
        <v>8.0639614855570807E-2</v>
      </c>
      <c r="X21" s="199">
        <f>V21-U21</f>
        <v>469</v>
      </c>
      <c r="Y21" s="201">
        <f t="shared" si="1"/>
        <v>0.15551926360329596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434246</v>
      </c>
      <c r="D23" s="209">
        <v>505565</v>
      </c>
      <c r="E23" s="209">
        <v>1298122</v>
      </c>
      <c r="F23" s="209">
        <v>1400057</v>
      </c>
      <c r="G23" s="209">
        <v>1449683</v>
      </c>
      <c r="H23" s="209">
        <v>1380443</v>
      </c>
      <c r="I23" s="210">
        <f>IFERROR(H23/G23-1,"-")</f>
        <v>-4.7762165935587242E-2</v>
      </c>
      <c r="J23" s="210">
        <f>IFERROR(H23/D23-1,"-")</f>
        <v>1.7304955841484282</v>
      </c>
      <c r="K23" s="209">
        <f>H23-G23</f>
        <v>-69240</v>
      </c>
      <c r="L23" s="209">
        <f>H23-D23</f>
        <v>874878</v>
      </c>
      <c r="M23" s="210">
        <f t="shared" ref="M23:M35" si="12">H23/H$9</f>
        <v>0.33902599617711221</v>
      </c>
    </row>
    <row r="24" spans="1:25" x14ac:dyDescent="0.25">
      <c r="B24" s="190" t="s">
        <v>99</v>
      </c>
      <c r="C24" s="191">
        <v>76613</v>
      </c>
      <c r="D24" s="191">
        <v>207995</v>
      </c>
      <c r="E24" s="191">
        <v>171971</v>
      </c>
      <c r="F24" s="191">
        <v>148781</v>
      </c>
      <c r="G24" s="191">
        <v>132009</v>
      </c>
      <c r="H24" s="191">
        <v>120234</v>
      </c>
      <c r="I24" s="211">
        <f>IFERROR(H24/G24-1,"-")</f>
        <v>-8.9198463741108514E-2</v>
      </c>
      <c r="J24" s="192">
        <f t="shared" ref="J24:J35" si="13">IFERROR(H24/D24-1,"-")</f>
        <v>-0.42193802735642683</v>
      </c>
      <c r="K24" s="191">
        <f t="shared" ref="K24:K34" si="14">H24-G24</f>
        <v>-11775</v>
      </c>
      <c r="L24" s="191">
        <f t="shared" ref="L24:L35" si="15">H24-D24</f>
        <v>-87761</v>
      </c>
      <c r="M24" s="192">
        <f t="shared" si="12"/>
        <v>2.9528529337581422E-2</v>
      </c>
    </row>
    <row r="25" spans="1:25" x14ac:dyDescent="0.25">
      <c r="B25" s="194" t="s">
        <v>105</v>
      </c>
      <c r="C25" s="195">
        <v>42842</v>
      </c>
      <c r="D25" s="195">
        <v>110132</v>
      </c>
      <c r="E25" s="195">
        <v>74040</v>
      </c>
      <c r="F25" s="195">
        <v>63391</v>
      </c>
      <c r="G25" s="195">
        <v>50766</v>
      </c>
      <c r="H25" s="195">
        <v>56352</v>
      </c>
      <c r="I25" s="212">
        <f>IFERROR(H25/G25-1,"-")</f>
        <v>0.11003427490840334</v>
      </c>
      <c r="J25" s="196">
        <f t="shared" si="13"/>
        <v>-0.48832310318526861</v>
      </c>
      <c r="K25" s="195">
        <f t="shared" si="14"/>
        <v>5586</v>
      </c>
      <c r="L25" s="195">
        <f t="shared" si="15"/>
        <v>-53780</v>
      </c>
      <c r="M25" s="196">
        <f t="shared" si="12"/>
        <v>1.3839610137160773E-2</v>
      </c>
    </row>
    <row r="26" spans="1:25" x14ac:dyDescent="0.25">
      <c r="B26" s="194" t="s">
        <v>102</v>
      </c>
      <c r="C26" s="195">
        <v>33771</v>
      </c>
      <c r="D26" s="195">
        <v>97863</v>
      </c>
      <c r="E26" s="195">
        <v>97931</v>
      </c>
      <c r="F26" s="195">
        <v>85390</v>
      </c>
      <c r="G26" s="195">
        <v>81243</v>
      </c>
      <c r="H26" s="195">
        <v>63882</v>
      </c>
      <c r="I26" s="212">
        <f>IFERROR(H26/G26-1,"-")</f>
        <v>-0.21369225656364244</v>
      </c>
      <c r="J26" s="196">
        <f t="shared" si="13"/>
        <v>-0.34723031176236163</v>
      </c>
      <c r="K26" s="195">
        <f t="shared" si="14"/>
        <v>-17361</v>
      </c>
      <c r="L26" s="195">
        <f t="shared" si="15"/>
        <v>-33981</v>
      </c>
      <c r="M26" s="196">
        <f t="shared" si="12"/>
        <v>1.5688919200420651E-2</v>
      </c>
    </row>
    <row r="27" spans="1:25" x14ac:dyDescent="0.25">
      <c r="B27" s="190" t="s">
        <v>109</v>
      </c>
      <c r="C27" s="191">
        <v>357633</v>
      </c>
      <c r="D27" s="191">
        <v>297570</v>
      </c>
      <c r="E27" s="191">
        <v>1126151</v>
      </c>
      <c r="F27" s="191">
        <v>1251276</v>
      </c>
      <c r="G27" s="191">
        <v>1317674</v>
      </c>
      <c r="H27" s="191">
        <v>1260209</v>
      </c>
      <c r="I27" s="211">
        <f>IFERROR(H27/G27-1,"-")</f>
        <v>-4.3610938669200405E-2</v>
      </c>
      <c r="J27" s="192">
        <f t="shared" si="13"/>
        <v>3.2350001680276907</v>
      </c>
      <c r="K27" s="191">
        <f t="shared" si="14"/>
        <v>-57465</v>
      </c>
      <c r="L27" s="191">
        <f t="shared" si="15"/>
        <v>962639</v>
      </c>
      <c r="M27" s="192">
        <f t="shared" si="12"/>
        <v>0.30949746683953083</v>
      </c>
    </row>
    <row r="28" spans="1:25" x14ac:dyDescent="0.25">
      <c r="B28" s="194" t="s">
        <v>112</v>
      </c>
      <c r="C28" s="195">
        <v>155761</v>
      </c>
      <c r="D28" s="195">
        <v>69127</v>
      </c>
      <c r="E28" s="195">
        <v>575306</v>
      </c>
      <c r="F28" s="195">
        <v>656025</v>
      </c>
      <c r="G28" s="195">
        <v>697141</v>
      </c>
      <c r="H28" s="195">
        <v>677162</v>
      </c>
      <c r="I28" s="212">
        <f t="shared" ref="I28:I35" si="16">IFERROR(H28/G28-1,"-")</f>
        <v>-2.8658477983650399E-2</v>
      </c>
      <c r="J28" s="196">
        <f t="shared" si="13"/>
        <v>8.7959118723508904</v>
      </c>
      <c r="K28" s="195">
        <f t="shared" si="14"/>
        <v>-19979</v>
      </c>
      <c r="L28" s="195">
        <f t="shared" si="15"/>
        <v>608035</v>
      </c>
      <c r="M28" s="196">
        <f t="shared" si="12"/>
        <v>0.16630568710427426</v>
      </c>
    </row>
    <row r="29" spans="1:25" x14ac:dyDescent="0.25">
      <c r="B29" s="194" t="s">
        <v>115</v>
      </c>
      <c r="C29" s="195">
        <v>45028</v>
      </c>
      <c r="D29" s="195">
        <v>53584</v>
      </c>
      <c r="E29" s="195">
        <v>120904</v>
      </c>
      <c r="F29" s="195">
        <v>131670</v>
      </c>
      <c r="G29" s="195">
        <v>132799</v>
      </c>
      <c r="H29" s="195">
        <v>122821</v>
      </c>
      <c r="I29" s="212">
        <f t="shared" si="16"/>
        <v>-7.5136107952620157E-2</v>
      </c>
      <c r="J29" s="196">
        <f t="shared" si="13"/>
        <v>1.2921207823230816</v>
      </c>
      <c r="K29" s="195">
        <f t="shared" si="14"/>
        <v>-9978</v>
      </c>
      <c r="L29" s="195">
        <f t="shared" si="15"/>
        <v>69237</v>
      </c>
      <c r="M29" s="196">
        <f t="shared" si="12"/>
        <v>3.016387628932821E-2</v>
      </c>
    </row>
    <row r="30" spans="1:25" x14ac:dyDescent="0.25">
      <c r="B30" s="194" t="s">
        <v>118</v>
      </c>
      <c r="C30" s="195">
        <v>15695</v>
      </c>
      <c r="D30" s="195">
        <v>28064</v>
      </c>
      <c r="E30" s="195">
        <v>46955</v>
      </c>
      <c r="F30" s="195">
        <v>49227</v>
      </c>
      <c r="G30" s="195">
        <v>44942</v>
      </c>
      <c r="H30" s="195">
        <v>39385</v>
      </c>
      <c r="I30" s="212">
        <f t="shared" si="16"/>
        <v>-0.12364825775443911</v>
      </c>
      <c r="J30" s="196">
        <f t="shared" si="13"/>
        <v>0.40339937286202954</v>
      </c>
      <c r="K30" s="195">
        <f t="shared" si="14"/>
        <v>-5557</v>
      </c>
      <c r="L30" s="195">
        <f t="shared" si="15"/>
        <v>11321</v>
      </c>
      <c r="M30" s="196">
        <f t="shared" si="12"/>
        <v>9.6726477365856947E-3</v>
      </c>
    </row>
    <row r="31" spans="1:25" x14ac:dyDescent="0.25">
      <c r="B31" s="194" t="s">
        <v>125</v>
      </c>
      <c r="C31" s="195">
        <v>15190</v>
      </c>
      <c r="D31" s="195">
        <v>20429</v>
      </c>
      <c r="E31" s="195">
        <v>60469</v>
      </c>
      <c r="F31" s="195">
        <v>53942</v>
      </c>
      <c r="G31" s="195">
        <v>54097</v>
      </c>
      <c r="H31" s="195">
        <v>50042</v>
      </c>
      <c r="I31" s="212">
        <f t="shared" si="16"/>
        <v>-7.4957945911972912E-2</v>
      </c>
      <c r="J31" s="196">
        <f t="shared" si="13"/>
        <v>1.4495570023006512</v>
      </c>
      <c r="K31" s="195">
        <f t="shared" si="14"/>
        <v>-4055</v>
      </c>
      <c r="L31" s="195">
        <f t="shared" si="15"/>
        <v>29613</v>
      </c>
      <c r="M31" s="196">
        <f t="shared" si="12"/>
        <v>1.2289923525053226E-2</v>
      </c>
    </row>
    <row r="32" spans="1:25" x14ac:dyDescent="0.25">
      <c r="B32" s="194" t="s">
        <v>121</v>
      </c>
      <c r="C32" s="195">
        <v>22314</v>
      </c>
      <c r="D32" s="195">
        <v>25341</v>
      </c>
      <c r="E32" s="195">
        <v>60675</v>
      </c>
      <c r="F32" s="195">
        <v>57569</v>
      </c>
      <c r="G32" s="195">
        <v>59410</v>
      </c>
      <c r="H32" s="195">
        <v>54678</v>
      </c>
      <c r="I32" s="212">
        <f t="shared" si="16"/>
        <v>-7.9649890590809624E-2</v>
      </c>
      <c r="J32" s="196">
        <f t="shared" si="13"/>
        <v>1.1576891203977744</v>
      </c>
      <c r="K32" s="195">
        <f t="shared" si="14"/>
        <v>-4732</v>
      </c>
      <c r="L32" s="195">
        <f t="shared" si="15"/>
        <v>29337</v>
      </c>
      <c r="M32" s="196">
        <f t="shared" si="12"/>
        <v>1.3428488839432083E-2</v>
      </c>
    </row>
    <row r="33" spans="2:13" x14ac:dyDescent="0.25">
      <c r="B33" s="194" t="s">
        <v>130</v>
      </c>
      <c r="C33" s="195">
        <v>11529</v>
      </c>
      <c r="D33" s="195">
        <v>701</v>
      </c>
      <c r="E33" s="195">
        <v>14568</v>
      </c>
      <c r="F33" s="195">
        <v>16963</v>
      </c>
      <c r="G33" s="195">
        <v>16255</v>
      </c>
      <c r="H33" s="195">
        <v>14628</v>
      </c>
      <c r="I33" s="212">
        <f t="shared" si="16"/>
        <v>-0.10009227929867737</v>
      </c>
      <c r="J33" s="196">
        <f t="shared" si="13"/>
        <v>19.867332382310984</v>
      </c>
      <c r="K33" s="195">
        <f t="shared" si="14"/>
        <v>-1627</v>
      </c>
      <c r="L33" s="195">
        <f t="shared" si="15"/>
        <v>13927</v>
      </c>
      <c r="M33" s="196">
        <f t="shared" si="12"/>
        <v>3.5925223077510611E-3</v>
      </c>
    </row>
    <row r="34" spans="2:13" x14ac:dyDescent="0.25">
      <c r="B34" s="194" t="s">
        <v>133</v>
      </c>
      <c r="C34" s="195">
        <v>12846</v>
      </c>
      <c r="D34" s="195">
        <v>535</v>
      </c>
      <c r="E34" s="195">
        <v>8856</v>
      </c>
      <c r="F34" s="195">
        <v>14835</v>
      </c>
      <c r="G34" s="195">
        <v>13973</v>
      </c>
      <c r="H34" s="195">
        <v>11192</v>
      </c>
      <c r="I34" s="212">
        <f t="shared" si="16"/>
        <v>-0.19902669433908249</v>
      </c>
      <c r="J34" s="196">
        <f t="shared" si="13"/>
        <v>19.919626168224298</v>
      </c>
      <c r="K34" s="195">
        <f t="shared" si="14"/>
        <v>-2781</v>
      </c>
      <c r="L34" s="195">
        <f t="shared" si="15"/>
        <v>10657</v>
      </c>
      <c r="M34" s="196">
        <f t="shared" si="12"/>
        <v>2.7486676010630212E-3</v>
      </c>
    </row>
    <row r="35" spans="2:13" x14ac:dyDescent="0.25">
      <c r="B35" s="199" t="s">
        <v>147</v>
      </c>
      <c r="C35" s="200">
        <f t="shared" ref="C35" si="17">C27-SUM(C28:C34)</f>
        <v>79270</v>
      </c>
      <c r="D35" s="200">
        <f t="shared" ref="D35:E35" si="18">D27-SUM(D28:D34)</f>
        <v>99789</v>
      </c>
      <c r="E35" s="200">
        <f t="shared" si="18"/>
        <v>238418</v>
      </c>
      <c r="F35" s="200">
        <f t="shared" ref="F35:H35" si="19">F27-SUM(F28:F34)</f>
        <v>271045</v>
      </c>
      <c r="G35" s="200">
        <f t="shared" si="19"/>
        <v>299057</v>
      </c>
      <c r="H35" s="200">
        <f t="shared" si="19"/>
        <v>290301</v>
      </c>
      <c r="I35" s="213">
        <f t="shared" si="16"/>
        <v>-2.9278699378379347E-2</v>
      </c>
      <c r="J35" s="201">
        <f t="shared" si="13"/>
        <v>1.9091483029191596</v>
      </c>
      <c r="K35" s="200">
        <f>H35-G35</f>
        <v>-8756</v>
      </c>
      <c r="L35" s="200">
        <f t="shared" si="15"/>
        <v>190512</v>
      </c>
      <c r="M35" s="201">
        <f t="shared" si="12"/>
        <v>7.1295653436043258E-2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298260</v>
      </c>
      <c r="D37" s="209">
        <v>235520</v>
      </c>
      <c r="E37" s="209">
        <v>914043</v>
      </c>
      <c r="F37" s="209">
        <v>974839</v>
      </c>
      <c r="G37" s="209">
        <v>1033377</v>
      </c>
      <c r="H37" s="209">
        <v>1061717</v>
      </c>
      <c r="I37" s="210">
        <f>IFERROR(H37/G37-1,"-")</f>
        <v>2.7424647539087799E-2</v>
      </c>
      <c r="J37" s="210">
        <f>IFERROR(H37/D37-1,"-")</f>
        <v>3.5079695991847828</v>
      </c>
      <c r="K37" s="209">
        <f>H37-G37</f>
        <v>28340</v>
      </c>
      <c r="L37" s="209">
        <f>H37-D37</f>
        <v>826197</v>
      </c>
      <c r="M37" s="210">
        <f t="shared" ref="M37:M49" si="20">H37/H$9</f>
        <v>0.26074938522139274</v>
      </c>
    </row>
    <row r="38" spans="2:13" x14ac:dyDescent="0.25">
      <c r="B38" s="190" t="s">
        <v>99</v>
      </c>
      <c r="C38" s="191">
        <v>34195</v>
      </c>
      <c r="D38" s="191">
        <v>62289</v>
      </c>
      <c r="E38" s="191">
        <v>100475</v>
      </c>
      <c r="F38" s="191">
        <v>94395</v>
      </c>
      <c r="G38" s="191">
        <v>91109</v>
      </c>
      <c r="H38" s="191">
        <v>93244</v>
      </c>
      <c r="I38" s="211">
        <f>IFERROR(H38/G38-1,"-")</f>
        <v>2.3433469799909901E-2</v>
      </c>
      <c r="J38" s="192">
        <f t="shared" ref="J38:J49" si="21">IFERROR(H38/D38-1,"-")</f>
        <v>0.49695772929409676</v>
      </c>
      <c r="K38" s="191">
        <f t="shared" ref="K38:K48" si="22">H38-G38</f>
        <v>2135</v>
      </c>
      <c r="L38" s="191">
        <f t="shared" ref="L38:L49" si="23">H38-D38</f>
        <v>30955</v>
      </c>
      <c r="M38" s="192">
        <f t="shared" si="20"/>
        <v>2.2899996586268793E-2</v>
      </c>
    </row>
    <row r="39" spans="2:13" x14ac:dyDescent="0.25">
      <c r="B39" s="194" t="s">
        <v>105</v>
      </c>
      <c r="C39" s="195">
        <v>16143</v>
      </c>
      <c r="D39" s="195">
        <v>35855</v>
      </c>
      <c r="E39" s="195">
        <v>41441</v>
      </c>
      <c r="F39" s="195">
        <v>42012</v>
      </c>
      <c r="G39" s="195">
        <v>41448</v>
      </c>
      <c r="H39" s="195">
        <v>41263</v>
      </c>
      <c r="I39" s="212">
        <f>IFERROR(H39/G39-1,"-")</f>
        <v>-4.4634240494113575E-3</v>
      </c>
      <c r="J39" s="196">
        <f t="shared" si="21"/>
        <v>0.15082973086041007</v>
      </c>
      <c r="K39" s="195">
        <f t="shared" si="22"/>
        <v>-185</v>
      </c>
      <c r="L39" s="195">
        <f t="shared" si="23"/>
        <v>5408</v>
      </c>
      <c r="M39" s="196">
        <f t="shared" si="20"/>
        <v>1.0133869837621823E-2</v>
      </c>
    </row>
    <row r="40" spans="2:13" x14ac:dyDescent="0.25">
      <c r="B40" s="194" t="s">
        <v>102</v>
      </c>
      <c r="C40" s="195">
        <v>18052</v>
      </c>
      <c r="D40" s="195">
        <v>26434</v>
      </c>
      <c r="E40" s="195">
        <v>59034</v>
      </c>
      <c r="F40" s="195">
        <v>52383</v>
      </c>
      <c r="G40" s="195">
        <v>49661</v>
      </c>
      <c r="H40" s="195">
        <v>51981</v>
      </c>
      <c r="I40" s="212">
        <f>IFERROR(H40/G40-1,"-")</f>
        <v>4.6716739493767756E-2</v>
      </c>
      <c r="J40" s="196">
        <f t="shared" si="21"/>
        <v>0.96644473027161992</v>
      </c>
      <c r="K40" s="195">
        <f t="shared" si="22"/>
        <v>2320</v>
      </c>
      <c r="L40" s="195">
        <f t="shared" si="23"/>
        <v>25547</v>
      </c>
      <c r="M40" s="196">
        <f t="shared" si="20"/>
        <v>1.2766126748646972E-2</v>
      </c>
    </row>
    <row r="41" spans="2:13" x14ac:dyDescent="0.25">
      <c r="B41" s="190" t="s">
        <v>109</v>
      </c>
      <c r="C41" s="191">
        <v>264065</v>
      </c>
      <c r="D41" s="191">
        <v>173231</v>
      </c>
      <c r="E41" s="191">
        <v>813568</v>
      </c>
      <c r="F41" s="191">
        <v>880444</v>
      </c>
      <c r="G41" s="191">
        <v>942268</v>
      </c>
      <c r="H41" s="191">
        <v>968473</v>
      </c>
      <c r="I41" s="211">
        <f>IFERROR(H41/G41-1,"-")</f>
        <v>2.7810559203963248E-2</v>
      </c>
      <c r="J41" s="192">
        <f t="shared" si="21"/>
        <v>4.5906448614855311</v>
      </c>
      <c r="K41" s="191">
        <f t="shared" si="22"/>
        <v>26205</v>
      </c>
      <c r="L41" s="191">
        <f t="shared" si="23"/>
        <v>795242</v>
      </c>
      <c r="M41" s="192">
        <f t="shared" si="20"/>
        <v>0.23784938863512395</v>
      </c>
    </row>
    <row r="42" spans="2:13" x14ac:dyDescent="0.25">
      <c r="B42" s="194" t="s">
        <v>112</v>
      </c>
      <c r="C42" s="195">
        <v>116664</v>
      </c>
      <c r="D42" s="195">
        <v>44854</v>
      </c>
      <c r="E42" s="195">
        <v>427821</v>
      </c>
      <c r="F42" s="195">
        <v>475496</v>
      </c>
      <c r="G42" s="195">
        <v>519143</v>
      </c>
      <c r="H42" s="195">
        <v>525399</v>
      </c>
      <c r="I42" s="212">
        <f t="shared" ref="I42:I49" si="24">IFERROR(H42/G42-1,"-")</f>
        <v>1.2050629595313778E-2</v>
      </c>
      <c r="J42" s="196">
        <f t="shared" si="21"/>
        <v>10.713537254202524</v>
      </c>
      <c r="K42" s="195">
        <f t="shared" si="22"/>
        <v>6256</v>
      </c>
      <c r="L42" s="195">
        <f t="shared" si="23"/>
        <v>480545</v>
      </c>
      <c r="M42" s="196">
        <f t="shared" si="20"/>
        <v>0.12903388214178971</v>
      </c>
    </row>
    <row r="43" spans="2:13" x14ac:dyDescent="0.25">
      <c r="B43" s="194" t="s">
        <v>115</v>
      </c>
      <c r="C43" s="195">
        <v>13074</v>
      </c>
      <c r="D43" s="195">
        <v>9350</v>
      </c>
      <c r="E43" s="195">
        <v>26383</v>
      </c>
      <c r="F43" s="195">
        <v>31553</v>
      </c>
      <c r="G43" s="195">
        <v>30650</v>
      </c>
      <c r="H43" s="195">
        <v>33806</v>
      </c>
      <c r="I43" s="212">
        <f t="shared" si="24"/>
        <v>0.10296900489396421</v>
      </c>
      <c r="J43" s="196">
        <f t="shared" si="21"/>
        <v>2.6156149732620322</v>
      </c>
      <c r="K43" s="195">
        <f t="shared" si="22"/>
        <v>3156</v>
      </c>
      <c r="L43" s="195">
        <f t="shared" si="23"/>
        <v>24456</v>
      </c>
      <c r="M43" s="196">
        <f t="shared" si="20"/>
        <v>8.3024890029964708E-3</v>
      </c>
    </row>
    <row r="44" spans="2:13" x14ac:dyDescent="0.25">
      <c r="B44" s="194" t="s">
        <v>118</v>
      </c>
      <c r="C44" s="195">
        <v>7121</v>
      </c>
      <c r="D44" s="195">
        <v>12684</v>
      </c>
      <c r="E44" s="195">
        <v>19845</v>
      </c>
      <c r="F44" s="195">
        <v>21845</v>
      </c>
      <c r="G44" s="195">
        <v>22025</v>
      </c>
      <c r="H44" s="195">
        <v>23954</v>
      </c>
      <c r="I44" s="212">
        <f t="shared" si="24"/>
        <v>8.7582292849035293E-2</v>
      </c>
      <c r="J44" s="196">
        <f t="shared" si="21"/>
        <v>0.88852097130242824</v>
      </c>
      <c r="K44" s="195">
        <f t="shared" si="22"/>
        <v>1929</v>
      </c>
      <c r="L44" s="195">
        <f t="shared" si="23"/>
        <v>11270</v>
      </c>
      <c r="M44" s="196">
        <f t="shared" si="20"/>
        <v>5.8829149138548611E-3</v>
      </c>
    </row>
    <row r="45" spans="2:13" x14ac:dyDescent="0.25">
      <c r="B45" s="194" t="s">
        <v>125</v>
      </c>
      <c r="C45" s="195">
        <v>12100</v>
      </c>
      <c r="D45" s="195">
        <v>14626</v>
      </c>
      <c r="E45" s="195">
        <v>45250</v>
      </c>
      <c r="F45" s="195">
        <v>41417</v>
      </c>
      <c r="G45" s="195">
        <v>43313</v>
      </c>
      <c r="H45" s="195">
        <v>40169</v>
      </c>
      <c r="I45" s="212">
        <f t="shared" si="24"/>
        <v>-7.2587906633112431E-2</v>
      </c>
      <c r="J45" s="196">
        <f t="shared" si="21"/>
        <v>1.7464105018460274</v>
      </c>
      <c r="K45" s="195">
        <f t="shared" si="22"/>
        <v>-3144</v>
      </c>
      <c r="L45" s="195">
        <f t="shared" si="23"/>
        <v>25543</v>
      </c>
      <c r="M45" s="196">
        <f t="shared" si="20"/>
        <v>9.8651920002770285E-3</v>
      </c>
    </row>
    <row r="46" spans="2:13" x14ac:dyDescent="0.25">
      <c r="B46" s="194" t="s">
        <v>121</v>
      </c>
      <c r="C46" s="195">
        <v>12738</v>
      </c>
      <c r="D46" s="195">
        <v>10105</v>
      </c>
      <c r="E46" s="195">
        <v>27403</v>
      </c>
      <c r="F46" s="195">
        <v>31835</v>
      </c>
      <c r="G46" s="195">
        <v>32875</v>
      </c>
      <c r="H46" s="195">
        <v>29426</v>
      </c>
      <c r="I46" s="212">
        <f t="shared" si="24"/>
        <v>-0.10491254752851709</v>
      </c>
      <c r="J46" s="196">
        <f t="shared" si="21"/>
        <v>1.9120237506185056</v>
      </c>
      <c r="K46" s="195">
        <f t="shared" si="22"/>
        <v>-3449</v>
      </c>
      <c r="L46" s="195">
        <f t="shared" si="23"/>
        <v>19321</v>
      </c>
      <c r="M46" s="196">
        <f t="shared" si="20"/>
        <v>7.2267952849249875E-3</v>
      </c>
    </row>
    <row r="47" spans="2:13" x14ac:dyDescent="0.25">
      <c r="B47" s="194" t="s">
        <v>130</v>
      </c>
      <c r="C47" s="195">
        <v>9604</v>
      </c>
      <c r="D47" s="195">
        <v>2295</v>
      </c>
      <c r="E47" s="195">
        <v>14374</v>
      </c>
      <c r="F47" s="195">
        <v>15738</v>
      </c>
      <c r="G47" s="195">
        <v>14418</v>
      </c>
      <c r="H47" s="195">
        <v>14910</v>
      </c>
      <c r="I47" s="212">
        <f t="shared" si="24"/>
        <v>3.4124011652101549E-2</v>
      </c>
      <c r="J47" s="196">
        <f t="shared" si="21"/>
        <v>5.4967320261437909</v>
      </c>
      <c r="K47" s="195">
        <f t="shared" si="22"/>
        <v>492</v>
      </c>
      <c r="L47" s="195">
        <f t="shared" si="23"/>
        <v>12615</v>
      </c>
      <c r="M47" s="196">
        <f t="shared" si="20"/>
        <v>3.6617793005584028E-3</v>
      </c>
    </row>
    <row r="48" spans="2:13" x14ac:dyDescent="0.25">
      <c r="B48" s="194" t="s">
        <v>133</v>
      </c>
      <c r="C48" s="195">
        <v>15416</v>
      </c>
      <c r="D48" s="195">
        <v>1716</v>
      </c>
      <c r="E48" s="195">
        <v>11770</v>
      </c>
      <c r="F48" s="195">
        <v>15107</v>
      </c>
      <c r="G48" s="195">
        <v>15047</v>
      </c>
      <c r="H48" s="195">
        <v>11860</v>
      </c>
      <c r="I48" s="212">
        <f t="shared" si="24"/>
        <v>-0.21180301721273342</v>
      </c>
      <c r="J48" s="196">
        <f t="shared" si="21"/>
        <v>5.9114219114219111</v>
      </c>
      <c r="K48" s="195">
        <f t="shared" si="22"/>
        <v>-3187</v>
      </c>
      <c r="L48" s="195">
        <f t="shared" si="23"/>
        <v>10144</v>
      </c>
      <c r="M48" s="196">
        <f t="shared" si="20"/>
        <v>2.9127231726775761E-3</v>
      </c>
    </row>
    <row r="49" spans="2:13" x14ac:dyDescent="0.25">
      <c r="B49" s="199" t="s">
        <v>147</v>
      </c>
      <c r="C49" s="200">
        <f t="shared" ref="C49" si="25">C41-SUM(C42:C48)</f>
        <v>77348</v>
      </c>
      <c r="D49" s="200">
        <f t="shared" ref="D49:E49" si="26">D41-SUM(D42:D48)</f>
        <v>77601</v>
      </c>
      <c r="E49" s="200">
        <f t="shared" si="26"/>
        <v>240722</v>
      </c>
      <c r="F49" s="200">
        <f t="shared" ref="F49:H49" si="27">F41-SUM(F42:F48)</f>
        <v>247453</v>
      </c>
      <c r="G49" s="200">
        <f t="shared" si="27"/>
        <v>264797</v>
      </c>
      <c r="H49" s="200">
        <f t="shared" si="27"/>
        <v>288949</v>
      </c>
      <c r="I49" s="213">
        <f t="shared" si="24"/>
        <v>9.1209492554674032E-2</v>
      </c>
      <c r="J49" s="201">
        <f t="shared" si="21"/>
        <v>2.7235216041030399</v>
      </c>
      <c r="K49" s="200">
        <f>H49-G49</f>
        <v>24152</v>
      </c>
      <c r="L49" s="200">
        <f t="shared" si="23"/>
        <v>211348</v>
      </c>
      <c r="M49" s="201">
        <f t="shared" si="20"/>
        <v>7.0963612818044933E-2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11345</v>
      </c>
      <c r="D51" s="209">
        <v>11501</v>
      </c>
      <c r="E51" s="209">
        <v>25651</v>
      </c>
      <c r="F51" s="209">
        <v>37060</v>
      </c>
      <c r="G51" s="209">
        <v>32035</v>
      </c>
      <c r="H51" s="209">
        <v>31967</v>
      </c>
      <c r="I51" s="210">
        <f>IFERROR(H51/G51-1,"-")</f>
        <v>-2.1226783205868793E-3</v>
      </c>
      <c r="J51" s="210">
        <f>IFERROR(H51/D51-1,"-")</f>
        <v>1.7794974350056516</v>
      </c>
      <c r="K51" s="209">
        <f>H51-G51</f>
        <v>-68</v>
      </c>
      <c r="L51" s="209">
        <f>H51-D51</f>
        <v>20466</v>
      </c>
      <c r="M51" s="210">
        <f t="shared" ref="M51:M63" si="28">H51/H$9</f>
        <v>7.8508449967102933E-3</v>
      </c>
    </row>
    <row r="52" spans="2:13" x14ac:dyDescent="0.25">
      <c r="B52" s="190" t="s">
        <v>99</v>
      </c>
      <c r="C52" s="191">
        <v>2129</v>
      </c>
      <c r="D52" s="191">
        <v>3943</v>
      </c>
      <c r="E52" s="191">
        <v>4228</v>
      </c>
      <c r="F52" s="191">
        <v>16405</v>
      </c>
      <c r="G52" s="191">
        <v>8742</v>
      </c>
      <c r="H52" s="191">
        <v>7080</v>
      </c>
      <c r="I52" s="211">
        <f>IFERROR(H52/G52-1,"-")</f>
        <v>-0.19011667810569666</v>
      </c>
      <c r="J52" s="192">
        <f t="shared" ref="J52:J63" si="29">IFERROR(H52/D52-1,"-")</f>
        <v>0.79558711640882573</v>
      </c>
      <c r="K52" s="191">
        <f t="shared" ref="K52:K62" si="30">H52-G52</f>
        <v>-1662</v>
      </c>
      <c r="L52" s="191">
        <f t="shared" ref="L52:L63" si="31">H52-D52</f>
        <v>3137</v>
      </c>
      <c r="M52" s="192">
        <f t="shared" si="28"/>
        <v>1.738792585375821E-3</v>
      </c>
    </row>
    <row r="53" spans="2:13" x14ac:dyDescent="0.25">
      <c r="B53" s="194" t="s">
        <v>105</v>
      </c>
      <c r="C53" s="195">
        <v>1503</v>
      </c>
      <c r="D53" s="195">
        <v>1994</v>
      </c>
      <c r="E53" s="195">
        <v>2187</v>
      </c>
      <c r="F53" s="195">
        <v>12282</v>
      </c>
      <c r="G53" s="195">
        <v>5931</v>
      </c>
      <c r="H53" s="195">
        <v>4155</v>
      </c>
      <c r="I53" s="212">
        <f>IFERROR(H53/G53-1,"-")</f>
        <v>-0.29944360141628734</v>
      </c>
      <c r="J53" s="196">
        <f t="shared" si="29"/>
        <v>1.0837512537612839</v>
      </c>
      <c r="K53" s="195">
        <f t="shared" si="30"/>
        <v>-1776</v>
      </c>
      <c r="L53" s="195">
        <f t="shared" si="31"/>
        <v>2161</v>
      </c>
      <c r="M53" s="196">
        <f t="shared" si="28"/>
        <v>1.0204354791294543E-3</v>
      </c>
    </row>
    <row r="54" spans="2:13" x14ac:dyDescent="0.25">
      <c r="B54" s="194" t="s">
        <v>102</v>
      </c>
      <c r="C54" s="195">
        <v>626</v>
      </c>
      <c r="D54" s="195">
        <v>1949</v>
      </c>
      <c r="E54" s="195">
        <v>2041</v>
      </c>
      <c r="F54" s="195">
        <v>4123</v>
      </c>
      <c r="G54" s="195">
        <v>2811</v>
      </c>
      <c r="H54" s="195">
        <v>2925</v>
      </c>
      <c r="I54" s="212">
        <f>IFERROR(H54/G54-1,"-")</f>
        <v>4.0554962646744963E-2</v>
      </c>
      <c r="J54" s="196">
        <f t="shared" si="29"/>
        <v>0.50076962544894821</v>
      </c>
      <c r="K54" s="195">
        <f t="shared" si="30"/>
        <v>114</v>
      </c>
      <c r="L54" s="195">
        <f t="shared" si="31"/>
        <v>976</v>
      </c>
      <c r="M54" s="196">
        <f t="shared" si="28"/>
        <v>7.1835710624636672E-4</v>
      </c>
    </row>
    <row r="55" spans="2:13" x14ac:dyDescent="0.25">
      <c r="B55" s="190" t="s">
        <v>109</v>
      </c>
      <c r="C55" s="191">
        <v>9216</v>
      </c>
      <c r="D55" s="191">
        <v>7558</v>
      </c>
      <c r="E55" s="191">
        <v>21423</v>
      </c>
      <c r="F55" s="191">
        <v>20655</v>
      </c>
      <c r="G55" s="191">
        <v>23293</v>
      </c>
      <c r="H55" s="191">
        <v>24887</v>
      </c>
      <c r="I55" s="211">
        <f>IFERROR(H55/G55-1,"-")</f>
        <v>6.8432576310479609E-2</v>
      </c>
      <c r="J55" s="192">
        <f t="shared" si="29"/>
        <v>2.2928023286583752</v>
      </c>
      <c r="K55" s="191">
        <f t="shared" si="30"/>
        <v>1594</v>
      </c>
      <c r="L55" s="191">
        <f t="shared" si="31"/>
        <v>17329</v>
      </c>
      <c r="M55" s="192">
        <f t="shared" si="28"/>
        <v>6.1120524113344715E-3</v>
      </c>
    </row>
    <row r="56" spans="2:13" x14ac:dyDescent="0.25">
      <c r="B56" s="194" t="s">
        <v>112</v>
      </c>
      <c r="C56" s="195">
        <v>2934</v>
      </c>
      <c r="D56" s="195">
        <v>1039</v>
      </c>
      <c r="E56" s="195">
        <v>7632</v>
      </c>
      <c r="F56" s="195">
        <v>6681</v>
      </c>
      <c r="G56" s="195">
        <v>8218</v>
      </c>
      <c r="H56" s="195">
        <v>8975</v>
      </c>
      <c r="I56" s="212">
        <f t="shared" ref="I56:I63" si="32">IFERROR(H56/G56-1,"-")</f>
        <v>9.2114869798004317E-2</v>
      </c>
      <c r="J56" s="196">
        <f t="shared" si="29"/>
        <v>7.6381135707410976</v>
      </c>
      <c r="K56" s="195">
        <f t="shared" si="30"/>
        <v>757</v>
      </c>
      <c r="L56" s="195">
        <f t="shared" si="31"/>
        <v>7936</v>
      </c>
      <c r="M56" s="196">
        <f t="shared" si="28"/>
        <v>2.2041897533542367E-3</v>
      </c>
    </row>
    <row r="57" spans="2:13" x14ac:dyDescent="0.25">
      <c r="B57" s="194" t="s">
        <v>115</v>
      </c>
      <c r="C57" s="195">
        <v>2321</v>
      </c>
      <c r="D57" s="195">
        <v>2433</v>
      </c>
      <c r="E57" s="195">
        <v>4682</v>
      </c>
      <c r="F57" s="195">
        <v>3567</v>
      </c>
      <c r="G57" s="195">
        <v>4513</v>
      </c>
      <c r="H57" s="195">
        <v>4725</v>
      </c>
      <c r="I57" s="212">
        <f t="shared" si="32"/>
        <v>4.6975404387325614E-2</v>
      </c>
      <c r="J57" s="196">
        <f t="shared" si="29"/>
        <v>0.94204685573366209</v>
      </c>
      <c r="K57" s="195">
        <f t="shared" si="30"/>
        <v>212</v>
      </c>
      <c r="L57" s="195">
        <f t="shared" si="31"/>
        <v>2292</v>
      </c>
      <c r="M57" s="196">
        <f t="shared" si="28"/>
        <v>1.1604230177825925E-3</v>
      </c>
    </row>
    <row r="58" spans="2:13" x14ac:dyDescent="0.25">
      <c r="B58" s="194" t="s">
        <v>118</v>
      </c>
      <c r="C58" s="195">
        <v>496</v>
      </c>
      <c r="D58" s="195">
        <v>1034</v>
      </c>
      <c r="E58" s="195">
        <v>1821</v>
      </c>
      <c r="F58" s="195">
        <v>2104</v>
      </c>
      <c r="G58" s="195">
        <v>1721</v>
      </c>
      <c r="H58" s="195">
        <v>1953</v>
      </c>
      <c r="I58" s="212">
        <f t="shared" si="32"/>
        <v>0.13480534572922709</v>
      </c>
      <c r="J58" s="196">
        <f t="shared" si="29"/>
        <v>0.88878143133462273</v>
      </c>
      <c r="K58" s="195">
        <f t="shared" si="30"/>
        <v>232</v>
      </c>
      <c r="L58" s="195">
        <f t="shared" si="31"/>
        <v>919</v>
      </c>
      <c r="M58" s="196">
        <f t="shared" si="28"/>
        <v>4.7964151401680487E-4</v>
      </c>
    </row>
    <row r="59" spans="2:13" x14ac:dyDescent="0.25">
      <c r="B59" s="194" t="s">
        <v>125</v>
      </c>
      <c r="C59" s="195">
        <v>243</v>
      </c>
      <c r="D59" s="195">
        <v>196</v>
      </c>
      <c r="E59" s="195">
        <v>605</v>
      </c>
      <c r="F59" s="195">
        <v>461</v>
      </c>
      <c r="G59" s="195">
        <v>771</v>
      </c>
      <c r="H59" s="195">
        <v>776</v>
      </c>
      <c r="I59" s="212">
        <f t="shared" si="32"/>
        <v>6.4850843060959562E-3</v>
      </c>
      <c r="J59" s="196">
        <f t="shared" si="29"/>
        <v>2.9591836734693877</v>
      </c>
      <c r="K59" s="195">
        <f t="shared" si="30"/>
        <v>5</v>
      </c>
      <c r="L59" s="195">
        <f t="shared" si="31"/>
        <v>580</v>
      </c>
      <c r="M59" s="196">
        <f t="shared" si="28"/>
        <v>1.9057952630672842E-4</v>
      </c>
    </row>
    <row r="60" spans="2:13" x14ac:dyDescent="0.25">
      <c r="B60" s="194" t="s">
        <v>121</v>
      </c>
      <c r="C60" s="195">
        <v>213</v>
      </c>
      <c r="D60" s="195">
        <v>219</v>
      </c>
      <c r="E60" s="195">
        <v>538</v>
      </c>
      <c r="F60" s="195">
        <v>473</v>
      </c>
      <c r="G60" s="195">
        <v>506</v>
      </c>
      <c r="H60" s="195">
        <v>623</v>
      </c>
      <c r="I60" s="212">
        <f t="shared" si="32"/>
        <v>0.23122529644268774</v>
      </c>
      <c r="J60" s="196">
        <f t="shared" si="29"/>
        <v>1.8447488584474887</v>
      </c>
      <c r="K60" s="195">
        <f t="shared" si="30"/>
        <v>117</v>
      </c>
      <c r="L60" s="195">
        <f t="shared" si="31"/>
        <v>404</v>
      </c>
      <c r="M60" s="196">
        <f t="shared" si="28"/>
        <v>1.5300392382614923E-4</v>
      </c>
    </row>
    <row r="61" spans="2:13" x14ac:dyDescent="0.25">
      <c r="B61" s="194" t="s">
        <v>130</v>
      </c>
      <c r="C61" s="195">
        <v>136</v>
      </c>
      <c r="D61" s="195">
        <v>42</v>
      </c>
      <c r="E61" s="195">
        <v>62</v>
      </c>
      <c r="F61" s="195">
        <v>167</v>
      </c>
      <c r="G61" s="195">
        <v>96</v>
      </c>
      <c r="H61" s="195">
        <v>176</v>
      </c>
      <c r="I61" s="212">
        <f t="shared" si="32"/>
        <v>0.83333333333333326</v>
      </c>
      <c r="J61" s="196">
        <f t="shared" si="29"/>
        <v>3.1904761904761907</v>
      </c>
      <c r="K61" s="195">
        <f t="shared" si="30"/>
        <v>80</v>
      </c>
      <c r="L61" s="195">
        <f t="shared" si="31"/>
        <v>134</v>
      </c>
      <c r="M61" s="196">
        <f t="shared" si="28"/>
        <v>4.3224222461319844E-5</v>
      </c>
    </row>
    <row r="62" spans="2:13" x14ac:dyDescent="0.25">
      <c r="B62" s="194" t="s">
        <v>133</v>
      </c>
      <c r="C62" s="195">
        <v>201</v>
      </c>
      <c r="D62" s="195">
        <v>23</v>
      </c>
      <c r="E62" s="195">
        <v>97</v>
      </c>
      <c r="F62" s="195">
        <v>140</v>
      </c>
      <c r="G62" s="195">
        <v>92</v>
      </c>
      <c r="H62" s="195">
        <v>420</v>
      </c>
      <c r="I62" s="212">
        <f t="shared" si="32"/>
        <v>3.5652173913043477</v>
      </c>
      <c r="J62" s="196">
        <f t="shared" si="29"/>
        <v>17.260869565217391</v>
      </c>
      <c r="K62" s="195">
        <f t="shared" si="30"/>
        <v>328</v>
      </c>
      <c r="L62" s="195">
        <f t="shared" si="31"/>
        <v>397</v>
      </c>
      <c r="M62" s="196">
        <f t="shared" si="28"/>
        <v>1.0314871269178599E-4</v>
      </c>
    </row>
    <row r="63" spans="2:13" x14ac:dyDescent="0.25">
      <c r="B63" s="199" t="s">
        <v>147</v>
      </c>
      <c r="C63" s="200">
        <f t="shared" ref="C63" si="33">C55-SUM(C56:C62)</f>
        <v>2672</v>
      </c>
      <c r="D63" s="200">
        <f t="shared" ref="D63:E63" si="34">D55-SUM(D56:D62)</f>
        <v>2572</v>
      </c>
      <c r="E63" s="200">
        <f t="shared" si="34"/>
        <v>5986</v>
      </c>
      <c r="F63" s="200">
        <f t="shared" ref="F63:H63" si="35">F55-SUM(F56:F62)</f>
        <v>7062</v>
      </c>
      <c r="G63" s="200">
        <f t="shared" si="35"/>
        <v>7376</v>
      </c>
      <c r="H63" s="200">
        <f t="shared" si="35"/>
        <v>7239</v>
      </c>
      <c r="I63" s="213">
        <f t="shared" si="32"/>
        <v>-1.8573752711496749E-2</v>
      </c>
      <c r="J63" s="201">
        <f t="shared" si="29"/>
        <v>1.8145412130637637</v>
      </c>
      <c r="K63" s="200">
        <f>H63-G63</f>
        <v>-137</v>
      </c>
      <c r="L63" s="200">
        <f t="shared" si="31"/>
        <v>4667</v>
      </c>
      <c r="M63" s="201">
        <f t="shared" si="28"/>
        <v>1.7778417408948544E-3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36944</v>
      </c>
      <c r="D65" s="209">
        <v>34184</v>
      </c>
      <c r="E65" s="209">
        <v>117560</v>
      </c>
      <c r="F65" s="209">
        <v>137595</v>
      </c>
      <c r="G65" s="209">
        <v>175857</v>
      </c>
      <c r="H65" s="209">
        <v>141765</v>
      </c>
      <c r="I65" s="210">
        <f>IFERROR(H65/G65-1,"-")</f>
        <v>-0.19386205837697679</v>
      </c>
      <c r="J65" s="210">
        <f>IFERROR(H65/D65-1,"-")</f>
        <v>3.1471156096419381</v>
      </c>
      <c r="K65" s="209">
        <f>H65-G65</f>
        <v>-34092</v>
      </c>
      <c r="L65" s="209">
        <f>H65-D65</f>
        <v>107581</v>
      </c>
      <c r="M65" s="210">
        <f t="shared" ref="M65:M77" si="36">H65/H$9</f>
        <v>3.4816374416073909E-2</v>
      </c>
    </row>
    <row r="66" spans="2:13" x14ac:dyDescent="0.25">
      <c r="B66" s="190" t="s">
        <v>99</v>
      </c>
      <c r="C66" s="191">
        <v>16922</v>
      </c>
      <c r="D66" s="191">
        <v>19322</v>
      </c>
      <c r="E66" s="191">
        <v>29432</v>
      </c>
      <c r="F66" s="191">
        <v>39183</v>
      </c>
      <c r="G66" s="191">
        <v>48762</v>
      </c>
      <c r="H66" s="191">
        <v>33672</v>
      </c>
      <c r="I66" s="211">
        <f>IFERROR(H66/G66-1,"-")</f>
        <v>-0.3094622862064722</v>
      </c>
      <c r="J66" s="192">
        <f t="shared" ref="J66:J77" si="37">IFERROR(H66/D66-1,"-")</f>
        <v>0.742676741538143</v>
      </c>
      <c r="K66" s="191">
        <f t="shared" ref="K66:K76" si="38">H66-G66</f>
        <v>-15090</v>
      </c>
      <c r="L66" s="191">
        <f t="shared" ref="L66:L77" si="39">H66-D66</f>
        <v>14350</v>
      </c>
      <c r="M66" s="192">
        <f t="shared" si="36"/>
        <v>8.2695796518043284E-3</v>
      </c>
    </row>
    <row r="67" spans="2:13" x14ac:dyDescent="0.25">
      <c r="B67" s="194" t="s">
        <v>105</v>
      </c>
      <c r="C67" s="195">
        <v>6072</v>
      </c>
      <c r="D67" s="195">
        <v>16748</v>
      </c>
      <c r="E67" s="195">
        <v>22757</v>
      </c>
      <c r="F67" s="195">
        <v>28471</v>
      </c>
      <c r="G67" s="195">
        <v>30835</v>
      </c>
      <c r="H67" s="195">
        <v>12390</v>
      </c>
      <c r="I67" s="212">
        <f>IFERROR(H67/G67-1,"-")</f>
        <v>-0.59818388195232686</v>
      </c>
      <c r="J67" s="196">
        <f t="shared" si="37"/>
        <v>-0.26021017434917604</v>
      </c>
      <c r="K67" s="195">
        <f t="shared" si="38"/>
        <v>-18445</v>
      </c>
      <c r="L67" s="195">
        <f t="shared" si="39"/>
        <v>-4358</v>
      </c>
      <c r="M67" s="196">
        <f t="shared" si="36"/>
        <v>3.042887024407687E-3</v>
      </c>
    </row>
    <row r="68" spans="2:13" x14ac:dyDescent="0.25">
      <c r="B68" s="194" t="s">
        <v>102</v>
      </c>
      <c r="C68" s="195">
        <v>10850</v>
      </c>
      <c r="D68" s="195">
        <v>2574</v>
      </c>
      <c r="E68" s="195">
        <v>6675</v>
      </c>
      <c r="F68" s="195">
        <v>10712</v>
      </c>
      <c r="G68" s="195">
        <v>17927</v>
      </c>
      <c r="H68" s="195">
        <v>21282</v>
      </c>
      <c r="I68" s="212">
        <f>IFERROR(H68/G68-1,"-")</f>
        <v>0.18714787750320738</v>
      </c>
      <c r="J68" s="196">
        <f t="shared" si="37"/>
        <v>7.2680652680652678</v>
      </c>
      <c r="K68" s="195">
        <f t="shared" si="38"/>
        <v>3355</v>
      </c>
      <c r="L68" s="195">
        <f t="shared" si="39"/>
        <v>18708</v>
      </c>
      <c r="M68" s="196">
        <f t="shared" si="36"/>
        <v>5.2266926273966422E-3</v>
      </c>
    </row>
    <row r="69" spans="2:13" x14ac:dyDescent="0.25">
      <c r="B69" s="190" t="s">
        <v>109</v>
      </c>
      <c r="C69" s="191">
        <v>20022</v>
      </c>
      <c r="D69" s="191">
        <v>14862</v>
      </c>
      <c r="E69" s="191">
        <v>88128</v>
      </c>
      <c r="F69" s="191">
        <v>98412</v>
      </c>
      <c r="G69" s="191">
        <v>127095</v>
      </c>
      <c r="H69" s="191">
        <v>108093</v>
      </c>
      <c r="I69" s="211">
        <f>IFERROR(H69/G69-1,"-")</f>
        <v>-0.14951020889885513</v>
      </c>
      <c r="J69" s="192">
        <f t="shared" si="37"/>
        <v>6.2731126362535328</v>
      </c>
      <c r="K69" s="191">
        <f t="shared" si="38"/>
        <v>-19002</v>
      </c>
      <c r="L69" s="191">
        <f t="shared" si="39"/>
        <v>93231</v>
      </c>
      <c r="M69" s="192">
        <f t="shared" si="36"/>
        <v>2.654679476426958E-2</v>
      </c>
    </row>
    <row r="70" spans="2:13" x14ac:dyDescent="0.25">
      <c r="B70" s="194" t="s">
        <v>112</v>
      </c>
      <c r="C70" s="195">
        <v>7595</v>
      </c>
      <c r="D70" s="195">
        <v>2691</v>
      </c>
      <c r="E70" s="195">
        <v>41445</v>
      </c>
      <c r="F70" s="195">
        <v>37332</v>
      </c>
      <c r="G70" s="195">
        <v>55893</v>
      </c>
      <c r="H70" s="195">
        <v>56019</v>
      </c>
      <c r="I70" s="212">
        <f t="shared" ref="I70:I77" si="40">IFERROR(H70/G70-1,"-")</f>
        <v>2.2543073372336409E-3</v>
      </c>
      <c r="J70" s="196">
        <f t="shared" si="37"/>
        <v>19.817168338907468</v>
      </c>
      <c r="K70" s="195">
        <f t="shared" si="38"/>
        <v>126</v>
      </c>
      <c r="L70" s="195">
        <f t="shared" si="39"/>
        <v>53328</v>
      </c>
      <c r="M70" s="196">
        <f t="shared" si="36"/>
        <v>1.3757827943526571E-2</v>
      </c>
    </row>
    <row r="71" spans="2:13" x14ac:dyDescent="0.25">
      <c r="B71" s="194" t="s">
        <v>115</v>
      </c>
      <c r="C71" s="195">
        <v>2405</v>
      </c>
      <c r="D71" s="195">
        <v>1830</v>
      </c>
      <c r="E71" s="195">
        <v>6009</v>
      </c>
      <c r="F71" s="195">
        <v>7116</v>
      </c>
      <c r="G71" s="195">
        <v>7077</v>
      </c>
      <c r="H71" s="195">
        <v>7410</v>
      </c>
      <c r="I71" s="212">
        <f t="shared" si="40"/>
        <v>4.7053836371343749E-2</v>
      </c>
      <c r="J71" s="196">
        <f t="shared" si="37"/>
        <v>3.0491803278688527</v>
      </c>
      <c r="K71" s="195">
        <f t="shared" si="38"/>
        <v>333</v>
      </c>
      <c r="L71" s="195">
        <f t="shared" si="39"/>
        <v>5580</v>
      </c>
      <c r="M71" s="196">
        <f t="shared" si="36"/>
        <v>1.8198380024907958E-3</v>
      </c>
    </row>
    <row r="72" spans="2:13" x14ac:dyDescent="0.25">
      <c r="B72" s="194" t="s">
        <v>118</v>
      </c>
      <c r="C72" s="195">
        <v>2628</v>
      </c>
      <c r="D72" s="195">
        <v>2709</v>
      </c>
      <c r="E72" s="195">
        <v>11317</v>
      </c>
      <c r="F72" s="195">
        <v>10860</v>
      </c>
      <c r="G72" s="195">
        <v>13883</v>
      </c>
      <c r="H72" s="195">
        <v>7650</v>
      </c>
      <c r="I72" s="212">
        <f t="shared" si="40"/>
        <v>-0.4489663617373767</v>
      </c>
      <c r="J72" s="196">
        <f t="shared" si="37"/>
        <v>1.823920265780731</v>
      </c>
      <c r="K72" s="195">
        <f t="shared" si="38"/>
        <v>-6233</v>
      </c>
      <c r="L72" s="195">
        <f t="shared" si="39"/>
        <v>4941</v>
      </c>
      <c r="M72" s="196">
        <f t="shared" si="36"/>
        <v>1.8787801240289592E-3</v>
      </c>
    </row>
    <row r="73" spans="2:13" x14ac:dyDescent="0.25">
      <c r="B73" s="194" t="s">
        <v>125</v>
      </c>
      <c r="C73" s="195">
        <v>266</v>
      </c>
      <c r="D73" s="195">
        <v>977</v>
      </c>
      <c r="E73" s="195">
        <v>2222</v>
      </c>
      <c r="F73" s="195">
        <v>2870</v>
      </c>
      <c r="G73" s="195">
        <v>4717</v>
      </c>
      <c r="H73" s="195">
        <v>4245</v>
      </c>
      <c r="I73" s="212">
        <f t="shared" si="40"/>
        <v>-0.10006359974560097</v>
      </c>
      <c r="J73" s="196">
        <f t="shared" si="37"/>
        <v>3.3449334698055271</v>
      </c>
      <c r="K73" s="195">
        <f t="shared" si="38"/>
        <v>-472</v>
      </c>
      <c r="L73" s="195">
        <f t="shared" si="39"/>
        <v>3268</v>
      </c>
      <c r="M73" s="196">
        <f t="shared" si="36"/>
        <v>1.0425387747062657E-3</v>
      </c>
    </row>
    <row r="74" spans="2:13" x14ac:dyDescent="0.25">
      <c r="B74" s="194" t="s">
        <v>121</v>
      </c>
      <c r="C74" s="195">
        <v>761</v>
      </c>
      <c r="D74" s="195">
        <v>791</v>
      </c>
      <c r="E74" s="195">
        <v>2436</v>
      </c>
      <c r="F74" s="195">
        <v>2203</v>
      </c>
      <c r="G74" s="195">
        <v>3141</v>
      </c>
      <c r="H74" s="195">
        <v>2085</v>
      </c>
      <c r="I74" s="212">
        <f t="shared" si="40"/>
        <v>-0.33619866284622735</v>
      </c>
      <c r="J74" s="196">
        <f t="shared" si="37"/>
        <v>1.6359039190897597</v>
      </c>
      <c r="K74" s="195">
        <f t="shared" si="38"/>
        <v>-1056</v>
      </c>
      <c r="L74" s="195">
        <f t="shared" si="39"/>
        <v>1294</v>
      </c>
      <c r="M74" s="196">
        <f t="shared" si="36"/>
        <v>5.1205968086279478E-4</v>
      </c>
    </row>
    <row r="75" spans="2:13" x14ac:dyDescent="0.25">
      <c r="B75" s="194" t="s">
        <v>130</v>
      </c>
      <c r="C75" s="195">
        <v>664</v>
      </c>
      <c r="D75" s="195">
        <v>23</v>
      </c>
      <c r="E75" s="195">
        <v>1064</v>
      </c>
      <c r="F75" s="195">
        <v>3236</v>
      </c>
      <c r="G75" s="195">
        <v>2249</v>
      </c>
      <c r="H75" s="195">
        <v>1608</v>
      </c>
      <c r="I75" s="212">
        <f t="shared" si="40"/>
        <v>-0.28501556247220983</v>
      </c>
      <c r="J75" s="196">
        <f t="shared" si="37"/>
        <v>68.913043478260875</v>
      </c>
      <c r="K75" s="195">
        <f t="shared" si="38"/>
        <v>-641</v>
      </c>
      <c r="L75" s="195">
        <f t="shared" si="39"/>
        <v>1585</v>
      </c>
      <c r="M75" s="196">
        <f t="shared" si="36"/>
        <v>3.9491221430569496E-4</v>
      </c>
    </row>
    <row r="76" spans="2:13" x14ac:dyDescent="0.25">
      <c r="B76" s="194" t="s">
        <v>133</v>
      </c>
      <c r="C76" s="195">
        <v>797</v>
      </c>
      <c r="D76" s="195">
        <v>7</v>
      </c>
      <c r="E76" s="195">
        <v>444</v>
      </c>
      <c r="F76" s="195">
        <v>975</v>
      </c>
      <c r="G76" s="195">
        <v>1688</v>
      </c>
      <c r="H76" s="195">
        <v>1959</v>
      </c>
      <c r="I76" s="212">
        <f t="shared" si="40"/>
        <v>0.16054502369668255</v>
      </c>
      <c r="J76" s="196">
        <f t="shared" si="37"/>
        <v>278.85714285714283</v>
      </c>
      <c r="K76" s="195">
        <f t="shared" si="38"/>
        <v>271</v>
      </c>
      <c r="L76" s="195">
        <f t="shared" si="39"/>
        <v>1952</v>
      </c>
      <c r="M76" s="196">
        <f t="shared" si="36"/>
        <v>4.8111506705525897E-4</v>
      </c>
    </row>
    <row r="77" spans="2:13" x14ac:dyDescent="0.25">
      <c r="B77" s="199" t="s">
        <v>147</v>
      </c>
      <c r="C77" s="200">
        <f t="shared" ref="C77" si="41">C69-SUM(C70:C76)</f>
        <v>4906</v>
      </c>
      <c r="D77" s="200">
        <f t="shared" ref="D77:E77" si="42">D69-SUM(D70:D76)</f>
        <v>5834</v>
      </c>
      <c r="E77" s="200">
        <f t="shared" si="42"/>
        <v>23191</v>
      </c>
      <c r="F77" s="200">
        <f t="shared" ref="F77:H77" si="43">F69-SUM(F70:F76)</f>
        <v>33820</v>
      </c>
      <c r="G77" s="200">
        <f t="shared" si="43"/>
        <v>38447</v>
      </c>
      <c r="H77" s="200">
        <f t="shared" si="43"/>
        <v>27117</v>
      </c>
      <c r="I77" s="213">
        <f t="shared" si="40"/>
        <v>-0.29469139334668504</v>
      </c>
      <c r="J77" s="201">
        <f t="shared" si="37"/>
        <v>3.64809736030168</v>
      </c>
      <c r="K77" s="200">
        <f>H77-G77</f>
        <v>-11330</v>
      </c>
      <c r="L77" s="200">
        <f t="shared" si="39"/>
        <v>21283</v>
      </c>
      <c r="M77" s="201">
        <f t="shared" si="36"/>
        <v>6.6597229572932402E-3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181508</v>
      </c>
      <c r="D79" s="209">
        <v>210211</v>
      </c>
      <c r="E79" s="209">
        <v>523202</v>
      </c>
      <c r="F79" s="209">
        <v>598329</v>
      </c>
      <c r="G79" s="209">
        <v>691297</v>
      </c>
      <c r="H79" s="209">
        <v>711805</v>
      </c>
      <c r="I79" s="210">
        <f>IFERROR(H79/G79-1,"-")</f>
        <v>2.9665975694961766E-2</v>
      </c>
      <c r="J79" s="210">
        <f>IFERROR(H79/D79-1,"-")</f>
        <v>2.3861453491967595</v>
      </c>
      <c r="K79" s="209">
        <f>H79-G79</f>
        <v>20508</v>
      </c>
      <c r="L79" s="209">
        <f>H79-D79</f>
        <v>501594</v>
      </c>
      <c r="M79" s="210">
        <f t="shared" ref="M79:M91" si="44">H79/H$9</f>
        <v>0.17481373675613507</v>
      </c>
    </row>
    <row r="80" spans="2:13" x14ac:dyDescent="0.25">
      <c r="B80" s="190" t="s">
        <v>99</v>
      </c>
      <c r="C80" s="191">
        <v>75068</v>
      </c>
      <c r="D80" s="191">
        <v>127023</v>
      </c>
      <c r="E80" s="191">
        <v>267342</v>
      </c>
      <c r="F80" s="191">
        <v>277292</v>
      </c>
      <c r="G80" s="191">
        <v>305825</v>
      </c>
      <c r="H80" s="191">
        <v>321321</v>
      </c>
      <c r="I80" s="211">
        <f>IFERROR(H80/G80-1,"-")</f>
        <v>5.0669500531349554E-2</v>
      </c>
      <c r="J80" s="192">
        <f t="shared" ref="J80:J91" si="45">IFERROR(H80/D80-1,"-")</f>
        <v>1.5296284924777401</v>
      </c>
      <c r="K80" s="191">
        <f t="shared" ref="K80:K90" si="46">H80-G80</f>
        <v>15496</v>
      </c>
      <c r="L80" s="191">
        <f t="shared" ref="L80:L91" si="47">H80-D80</f>
        <v>194298</v>
      </c>
      <c r="M80" s="192">
        <f t="shared" si="44"/>
        <v>7.8913922644850878E-2</v>
      </c>
    </row>
    <row r="81" spans="2:13" x14ac:dyDescent="0.25">
      <c r="B81" s="194" t="s">
        <v>105</v>
      </c>
      <c r="C81" s="195">
        <v>16241</v>
      </c>
      <c r="D81" s="195">
        <v>45986</v>
      </c>
      <c r="E81" s="195">
        <v>76215</v>
      </c>
      <c r="F81" s="195">
        <v>76079</v>
      </c>
      <c r="G81" s="195">
        <v>86382</v>
      </c>
      <c r="H81" s="195">
        <v>80878</v>
      </c>
      <c r="I81" s="212">
        <f>IFERROR(H81/G81-1,"-")</f>
        <v>-6.3716978074135788E-2</v>
      </c>
      <c r="J81" s="196">
        <f t="shared" si="45"/>
        <v>0.75875266385421658</v>
      </c>
      <c r="K81" s="195">
        <f t="shared" si="46"/>
        <v>-5504</v>
      </c>
      <c r="L81" s="195">
        <f t="shared" si="47"/>
        <v>34892</v>
      </c>
      <c r="M81" s="196">
        <f t="shared" si="44"/>
        <v>1.9863003774014922E-2</v>
      </c>
    </row>
    <row r="82" spans="2:13" x14ac:dyDescent="0.25">
      <c r="B82" s="194" t="s">
        <v>102</v>
      </c>
      <c r="C82" s="195">
        <v>58827</v>
      </c>
      <c r="D82" s="195">
        <v>81037</v>
      </c>
      <c r="E82" s="195">
        <v>191127</v>
      </c>
      <c r="F82" s="195">
        <v>201213</v>
      </c>
      <c r="G82" s="195">
        <v>219443</v>
      </c>
      <c r="H82" s="195">
        <v>240443</v>
      </c>
      <c r="I82" s="212">
        <f>IFERROR(H82/G82-1,"-")</f>
        <v>9.5696832434846391E-2</v>
      </c>
      <c r="J82" s="196">
        <f t="shared" si="45"/>
        <v>1.9670767674025447</v>
      </c>
      <c r="K82" s="195">
        <f t="shared" si="46"/>
        <v>21000</v>
      </c>
      <c r="L82" s="195">
        <f t="shared" si="47"/>
        <v>159406</v>
      </c>
      <c r="M82" s="196">
        <f t="shared" si="44"/>
        <v>5.9050918870835953E-2</v>
      </c>
    </row>
    <row r="83" spans="2:13" x14ac:dyDescent="0.25">
      <c r="B83" s="190" t="s">
        <v>109</v>
      </c>
      <c r="C83" s="191">
        <v>106440</v>
      </c>
      <c r="D83" s="191">
        <v>83188</v>
      </c>
      <c r="E83" s="191">
        <v>255860</v>
      </c>
      <c r="F83" s="191">
        <v>321037</v>
      </c>
      <c r="G83" s="191">
        <v>385472</v>
      </c>
      <c r="H83" s="191">
        <v>390484</v>
      </c>
      <c r="I83" s="211">
        <f>IFERROR(H83/G83-1,"-")</f>
        <v>1.3002241407936266E-2</v>
      </c>
      <c r="J83" s="192">
        <f t="shared" si="45"/>
        <v>3.6939943261047263</v>
      </c>
      <c r="K83" s="191">
        <f t="shared" si="46"/>
        <v>5012</v>
      </c>
      <c r="L83" s="191">
        <f t="shared" si="47"/>
        <v>307296</v>
      </c>
      <c r="M83" s="192">
        <f t="shared" si="44"/>
        <v>9.5899814111284204E-2</v>
      </c>
    </row>
    <row r="84" spans="2:13" x14ac:dyDescent="0.25">
      <c r="B84" s="194" t="s">
        <v>112</v>
      </c>
      <c r="C84" s="195">
        <v>18163</v>
      </c>
      <c r="D84" s="195">
        <v>6359</v>
      </c>
      <c r="E84" s="195">
        <v>51212</v>
      </c>
      <c r="F84" s="195">
        <v>67248</v>
      </c>
      <c r="G84" s="195">
        <v>81901</v>
      </c>
      <c r="H84" s="195">
        <v>86533</v>
      </c>
      <c r="I84" s="212">
        <f t="shared" ref="I84:I91" si="48">IFERROR(H84/G84-1,"-")</f>
        <v>5.655608600627593E-2</v>
      </c>
      <c r="J84" s="196">
        <f t="shared" si="45"/>
        <v>12.607957225978927</v>
      </c>
      <c r="K84" s="195">
        <f t="shared" si="46"/>
        <v>4632</v>
      </c>
      <c r="L84" s="195">
        <f t="shared" si="47"/>
        <v>80174</v>
      </c>
      <c r="M84" s="196">
        <f t="shared" si="44"/>
        <v>2.12518275127579E-2</v>
      </c>
    </row>
    <row r="85" spans="2:13" x14ac:dyDescent="0.25">
      <c r="B85" s="194" t="s">
        <v>115</v>
      </c>
      <c r="C85" s="195">
        <v>35353</v>
      </c>
      <c r="D85" s="195">
        <v>21107</v>
      </c>
      <c r="E85" s="195">
        <v>77150</v>
      </c>
      <c r="F85" s="195">
        <v>88481</v>
      </c>
      <c r="G85" s="195">
        <v>98955</v>
      </c>
      <c r="H85" s="195">
        <v>98181</v>
      </c>
      <c r="I85" s="212">
        <f t="shared" si="48"/>
        <v>-7.8217371532515179E-3</v>
      </c>
      <c r="J85" s="196">
        <f t="shared" si="45"/>
        <v>3.651584782299711</v>
      </c>
      <c r="K85" s="195">
        <f t="shared" si="46"/>
        <v>-774</v>
      </c>
      <c r="L85" s="195">
        <f t="shared" si="47"/>
        <v>77074</v>
      </c>
      <c r="M85" s="196">
        <f t="shared" si="44"/>
        <v>2.4112485144743432E-2</v>
      </c>
    </row>
    <row r="86" spans="2:13" x14ac:dyDescent="0.25">
      <c r="B86" s="194" t="s">
        <v>118</v>
      </c>
      <c r="C86" s="195">
        <v>6685</v>
      </c>
      <c r="D86" s="195">
        <v>12242</v>
      </c>
      <c r="E86" s="195">
        <v>22539</v>
      </c>
      <c r="F86" s="195">
        <v>30609</v>
      </c>
      <c r="G86" s="195">
        <v>44207</v>
      </c>
      <c r="H86" s="195">
        <v>43978</v>
      </c>
      <c r="I86" s="212">
        <f t="shared" si="48"/>
        <v>-5.1801750853937012E-3</v>
      </c>
      <c r="J86" s="196">
        <f t="shared" si="45"/>
        <v>2.5923868648913575</v>
      </c>
      <c r="K86" s="195">
        <f t="shared" si="46"/>
        <v>-229</v>
      </c>
      <c r="L86" s="195">
        <f t="shared" si="47"/>
        <v>31736</v>
      </c>
      <c r="M86" s="196">
        <f t="shared" si="44"/>
        <v>1.0800652587522297E-2</v>
      </c>
    </row>
    <row r="87" spans="2:13" x14ac:dyDescent="0.25">
      <c r="B87" s="194" t="s">
        <v>125</v>
      </c>
      <c r="C87" s="195">
        <v>1721</v>
      </c>
      <c r="D87" s="195">
        <v>2570</v>
      </c>
      <c r="E87" s="195">
        <v>7869</v>
      </c>
      <c r="F87" s="195">
        <v>8834</v>
      </c>
      <c r="G87" s="195">
        <v>13464</v>
      </c>
      <c r="H87" s="195">
        <v>11759</v>
      </c>
      <c r="I87" s="212">
        <f t="shared" si="48"/>
        <v>-0.12663398692810457</v>
      </c>
      <c r="J87" s="196">
        <f t="shared" si="45"/>
        <v>3.5754863813229569</v>
      </c>
      <c r="K87" s="195">
        <f t="shared" si="46"/>
        <v>-1705</v>
      </c>
      <c r="L87" s="195">
        <f t="shared" si="47"/>
        <v>9189</v>
      </c>
      <c r="M87" s="196">
        <f t="shared" si="44"/>
        <v>2.8879183631969323E-3</v>
      </c>
    </row>
    <row r="88" spans="2:13" x14ac:dyDescent="0.25">
      <c r="B88" s="194" t="s">
        <v>121</v>
      </c>
      <c r="C88" s="195">
        <v>1773</v>
      </c>
      <c r="D88" s="195">
        <v>2533</v>
      </c>
      <c r="E88" s="195">
        <v>4255</v>
      </c>
      <c r="F88" s="195">
        <v>5067</v>
      </c>
      <c r="G88" s="195">
        <v>6472</v>
      </c>
      <c r="H88" s="195">
        <v>6692</v>
      </c>
      <c r="I88" s="212">
        <f t="shared" si="48"/>
        <v>3.3992583436341262E-2</v>
      </c>
      <c r="J88" s="196">
        <f t="shared" si="45"/>
        <v>1.6419265692854323</v>
      </c>
      <c r="K88" s="195">
        <f t="shared" si="46"/>
        <v>220</v>
      </c>
      <c r="L88" s="195">
        <f t="shared" si="47"/>
        <v>4159</v>
      </c>
      <c r="M88" s="196">
        <f t="shared" si="44"/>
        <v>1.6435028222224568E-3</v>
      </c>
    </row>
    <row r="89" spans="2:13" x14ac:dyDescent="0.25">
      <c r="B89" s="194" t="s">
        <v>130</v>
      </c>
      <c r="C89" s="195">
        <v>3024</v>
      </c>
      <c r="D89" s="195">
        <v>484</v>
      </c>
      <c r="E89" s="195">
        <v>4253</v>
      </c>
      <c r="F89" s="195">
        <v>5646</v>
      </c>
      <c r="G89" s="195">
        <v>4857</v>
      </c>
      <c r="H89" s="195">
        <v>5364</v>
      </c>
      <c r="I89" s="212">
        <f t="shared" si="48"/>
        <v>0.10438542310067933</v>
      </c>
      <c r="J89" s="196">
        <f t="shared" si="45"/>
        <v>10.082644628099173</v>
      </c>
      <c r="K89" s="195">
        <f t="shared" si="46"/>
        <v>507</v>
      </c>
      <c r="L89" s="195">
        <f t="shared" si="47"/>
        <v>4880</v>
      </c>
      <c r="M89" s="196">
        <f t="shared" si="44"/>
        <v>1.3173564163779525E-3</v>
      </c>
    </row>
    <row r="90" spans="2:13" x14ac:dyDescent="0.25">
      <c r="B90" s="194" t="s">
        <v>133</v>
      </c>
      <c r="C90" s="195">
        <v>4683</v>
      </c>
      <c r="D90" s="195">
        <v>553</v>
      </c>
      <c r="E90" s="195">
        <v>3642</v>
      </c>
      <c r="F90" s="195">
        <v>5970</v>
      </c>
      <c r="G90" s="195">
        <v>6239</v>
      </c>
      <c r="H90" s="195">
        <v>4233</v>
      </c>
      <c r="I90" s="212">
        <f t="shared" si="48"/>
        <v>-0.32152588555858308</v>
      </c>
      <c r="J90" s="196">
        <f t="shared" si="45"/>
        <v>6.6546112115732372</v>
      </c>
      <c r="K90" s="195">
        <f t="shared" si="46"/>
        <v>-2006</v>
      </c>
      <c r="L90" s="195">
        <f t="shared" si="47"/>
        <v>3680</v>
      </c>
      <c r="M90" s="196">
        <f t="shared" si="44"/>
        <v>1.0395916686293575E-3</v>
      </c>
    </row>
    <row r="91" spans="2:13" x14ac:dyDescent="0.25">
      <c r="B91" s="199" t="s">
        <v>147</v>
      </c>
      <c r="C91" s="200">
        <f t="shared" ref="C91" si="49">C83-SUM(C84:C90)</f>
        <v>35038</v>
      </c>
      <c r="D91" s="200">
        <f t="shared" ref="D91:E91" si="50">D83-SUM(D84:D90)</f>
        <v>37340</v>
      </c>
      <c r="E91" s="200">
        <f t="shared" si="50"/>
        <v>84940</v>
      </c>
      <c r="F91" s="200">
        <f t="shared" ref="F91:H91" si="51">F83-SUM(F84:F90)</f>
        <v>109182</v>
      </c>
      <c r="G91" s="200">
        <f t="shared" si="51"/>
        <v>129377</v>
      </c>
      <c r="H91" s="200">
        <f t="shared" si="51"/>
        <v>133744</v>
      </c>
      <c r="I91" s="213">
        <f t="shared" si="48"/>
        <v>3.3754067569969903E-2</v>
      </c>
      <c r="J91" s="201">
        <f t="shared" si="45"/>
        <v>2.5817889662560258</v>
      </c>
      <c r="K91" s="200">
        <f>H91-G91</f>
        <v>4367</v>
      </c>
      <c r="L91" s="200">
        <f t="shared" si="47"/>
        <v>96404</v>
      </c>
      <c r="M91" s="201">
        <f t="shared" si="44"/>
        <v>3.2846479595833873E-2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17295</v>
      </c>
      <c r="D93" s="209">
        <v>21073</v>
      </c>
      <c r="E93" s="209">
        <v>37456</v>
      </c>
      <c r="F93" s="209">
        <v>44189</v>
      </c>
      <c r="G93" s="209">
        <v>41777</v>
      </c>
      <c r="H93" s="209">
        <v>40413</v>
      </c>
      <c r="I93" s="210">
        <f>IFERROR(H93/G93-1,"-")</f>
        <v>-3.2649544007468223E-2</v>
      </c>
      <c r="J93" s="210">
        <f>IFERROR(H93/D93-1,"-")</f>
        <v>0.91776206520191717</v>
      </c>
      <c r="K93" s="209">
        <f>H93-G93</f>
        <v>-1364</v>
      </c>
      <c r="L93" s="209">
        <f>H93-D93</f>
        <v>19340</v>
      </c>
      <c r="M93" s="210">
        <f t="shared" ref="M93:M105" si="52">H93/H$9</f>
        <v>9.9251164905074934E-3</v>
      </c>
    </row>
    <row r="94" spans="2:13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2">
        <f t="shared" ref="J94:J105" si="53">IFERROR(H94/D94-1,"-")</f>
        <v>0.81007307637197301</v>
      </c>
      <c r="K94" s="191">
        <f t="shared" ref="K94:K104" si="54">H94-G94</f>
        <v>-888</v>
      </c>
      <c r="L94" s="191">
        <f t="shared" ref="L94:L105" si="55">H94-D94</f>
        <v>11307</v>
      </c>
      <c r="M94" s="192">
        <f t="shared" si="52"/>
        <v>6.2048862527570789E-3</v>
      </c>
    </row>
    <row r="95" spans="2:13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6">
        <f t="shared" si="53"/>
        <v>0.26732249786141993</v>
      </c>
      <c r="K95" s="195">
        <f t="shared" si="54"/>
        <v>687</v>
      </c>
      <c r="L95" s="195">
        <f t="shared" si="55"/>
        <v>1875</v>
      </c>
      <c r="M95" s="196">
        <f t="shared" si="52"/>
        <v>2.183068826469728E-3</v>
      </c>
    </row>
    <row r="96" spans="2:13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6">
        <f t="shared" si="53"/>
        <v>1.3582949308755761</v>
      </c>
      <c r="K96" s="195">
        <f t="shared" si="54"/>
        <v>-1575</v>
      </c>
      <c r="L96" s="195">
        <f t="shared" si="55"/>
        <v>9432</v>
      </c>
      <c r="M96" s="196">
        <f t="shared" si="52"/>
        <v>4.0218174262873514E-3</v>
      </c>
    </row>
    <row r="97" spans="2:13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2">
        <f t="shared" si="53"/>
        <v>1.1290231904427266</v>
      </c>
      <c r="K97" s="191">
        <f t="shared" si="54"/>
        <v>-476</v>
      </c>
      <c r="L97" s="191">
        <f t="shared" si="55"/>
        <v>8033</v>
      </c>
      <c r="M97" s="192">
        <f t="shared" si="52"/>
        <v>3.720230237750415E-3</v>
      </c>
    </row>
    <row r="98" spans="2:13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56">IFERROR(H98/G98-1,"-")</f>
        <v>-0.16384683882457707</v>
      </c>
      <c r="J98" s="196">
        <f t="shared" si="53"/>
        <v>4.4277456647398843</v>
      </c>
      <c r="K98" s="195">
        <f t="shared" si="54"/>
        <v>-368</v>
      </c>
      <c r="L98" s="195">
        <f t="shared" si="55"/>
        <v>1532</v>
      </c>
      <c r="M98" s="196">
        <f t="shared" si="52"/>
        <v>4.612221010361288E-4</v>
      </c>
    </row>
    <row r="99" spans="2:13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56"/>
        <v>-0.11262458471760795</v>
      </c>
      <c r="J99" s="196">
        <f t="shared" si="53"/>
        <v>1.2712585034013606</v>
      </c>
      <c r="K99" s="195">
        <f t="shared" si="54"/>
        <v>-339</v>
      </c>
      <c r="L99" s="195">
        <f t="shared" si="55"/>
        <v>1495</v>
      </c>
      <c r="M99" s="196">
        <f t="shared" si="52"/>
        <v>6.5597669428514376E-4</v>
      </c>
    </row>
    <row r="100" spans="2:13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56"/>
        <v>-9.0843023255814392E-3</v>
      </c>
      <c r="J100" s="196">
        <f t="shared" si="53"/>
        <v>2.4033045437476641E-2</v>
      </c>
      <c r="K100" s="195">
        <f t="shared" si="54"/>
        <v>-25</v>
      </c>
      <c r="L100" s="195">
        <f t="shared" si="55"/>
        <v>64</v>
      </c>
      <c r="M100" s="196">
        <f t="shared" si="52"/>
        <v>6.6972985597738195E-4</v>
      </c>
    </row>
    <row r="101" spans="2:13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56"/>
        <v>-4.8502139800285282E-2</v>
      </c>
      <c r="J101" s="196">
        <f t="shared" si="53"/>
        <v>3.117283950617284</v>
      </c>
      <c r="K101" s="195">
        <f t="shared" si="54"/>
        <v>-34</v>
      </c>
      <c r="L101" s="195">
        <f t="shared" si="55"/>
        <v>505</v>
      </c>
      <c r="M101" s="196">
        <f t="shared" si="52"/>
        <v>1.638099794414792E-4</v>
      </c>
    </row>
    <row r="102" spans="2:13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56"/>
        <v>-5.477308294209704E-2</v>
      </c>
      <c r="J102" s="196">
        <f t="shared" si="53"/>
        <v>1.2205882352941178</v>
      </c>
      <c r="K102" s="195">
        <f t="shared" si="54"/>
        <v>-35</v>
      </c>
      <c r="L102" s="195">
        <f t="shared" si="55"/>
        <v>332</v>
      </c>
      <c r="M102" s="196">
        <f t="shared" si="52"/>
        <v>1.483376725377113E-4</v>
      </c>
    </row>
    <row r="103" spans="2:13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56"/>
        <v>-0.1179775280898876</v>
      </c>
      <c r="J103" s="196">
        <f t="shared" si="53"/>
        <v>6.85</v>
      </c>
      <c r="K103" s="195">
        <f t="shared" si="54"/>
        <v>-21</v>
      </c>
      <c r="L103" s="195">
        <f t="shared" si="55"/>
        <v>137</v>
      </c>
      <c r="M103" s="196">
        <f t="shared" si="52"/>
        <v>3.8557971172881911E-5</v>
      </c>
    </row>
    <row r="104" spans="2:13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56"/>
        <v>-0.43617021276595747</v>
      </c>
      <c r="J104" s="196">
        <f t="shared" si="53"/>
        <v>1.5238095238095237</v>
      </c>
      <c r="K104" s="195">
        <f t="shared" si="54"/>
        <v>-123</v>
      </c>
      <c r="L104" s="195">
        <f t="shared" si="55"/>
        <v>96</v>
      </c>
      <c r="M104" s="196">
        <f t="shared" si="52"/>
        <v>3.9049155519033271E-5</v>
      </c>
    </row>
    <row r="105" spans="2:13" x14ac:dyDescent="0.25">
      <c r="B105" s="199" t="s">
        <v>147</v>
      </c>
      <c r="C105" s="200">
        <f t="shared" ref="C105" si="57">C97-SUM(C98:C104)</f>
        <v>1852</v>
      </c>
      <c r="D105" s="200">
        <f t="shared" ref="D105:E105" si="58">D97-SUM(D98:D104)</f>
        <v>2413</v>
      </c>
      <c r="E105" s="200">
        <f t="shared" si="58"/>
        <v>4325</v>
      </c>
      <c r="F105" s="200">
        <f t="shared" ref="F105:H105" si="59">F97-SUM(F98:F104)</f>
        <v>5515</v>
      </c>
      <c r="G105" s="200">
        <f t="shared" si="59"/>
        <v>5816</v>
      </c>
      <c r="H105" s="200">
        <f t="shared" si="59"/>
        <v>6285</v>
      </c>
      <c r="I105" s="213">
        <f t="shared" si="56"/>
        <v>8.0639614855570807E-2</v>
      </c>
      <c r="J105" s="201">
        <f t="shared" si="53"/>
        <v>1.6046415250725237</v>
      </c>
      <c r="K105" s="200">
        <f>H105-G105</f>
        <v>469</v>
      </c>
      <c r="L105" s="200">
        <f t="shared" si="55"/>
        <v>3872</v>
      </c>
      <c r="M105" s="201">
        <f t="shared" si="52"/>
        <v>1.5435468077806547E-3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59721</v>
      </c>
      <c r="D107" s="209">
        <v>69853</v>
      </c>
      <c r="E107" s="209">
        <v>146094</v>
      </c>
      <c r="F107" s="209">
        <v>187734</v>
      </c>
      <c r="G107" s="209">
        <v>181355</v>
      </c>
      <c r="H107" s="209">
        <v>192018</v>
      </c>
      <c r="I107" s="210">
        <f>IFERROR(H107/G107-1,"-")</f>
        <v>5.8796283532298599E-2</v>
      </c>
      <c r="J107" s="210">
        <f>IFERROR(H107/D107-1,"-")</f>
        <v>1.7488869483057279</v>
      </c>
      <c r="K107" s="209">
        <f>H107-G107</f>
        <v>10663</v>
      </c>
      <c r="L107" s="209">
        <f>H107-D107</f>
        <v>122165</v>
      </c>
      <c r="M107" s="210">
        <f t="shared" ref="M107:M119" si="60">H107/H$9</f>
        <v>4.7158117889646106E-2</v>
      </c>
    </row>
    <row r="108" spans="2:13" x14ac:dyDescent="0.25">
      <c r="B108" s="190" t="s">
        <v>99</v>
      </c>
      <c r="C108" s="191">
        <v>24373</v>
      </c>
      <c r="D108" s="191">
        <v>37856</v>
      </c>
      <c r="E108" s="191">
        <v>37846</v>
      </c>
      <c r="F108" s="191">
        <v>43389</v>
      </c>
      <c r="G108" s="191">
        <v>40492</v>
      </c>
      <c r="H108" s="191">
        <v>43451</v>
      </c>
      <c r="I108" s="211">
        <f>IFERROR(H108/G108-1,"-")</f>
        <v>7.3076163192729471E-2</v>
      </c>
      <c r="J108" s="192">
        <f t="shared" ref="J108:J119" si="61">IFERROR(H108/D108-1,"-")</f>
        <v>0.14779691462383759</v>
      </c>
      <c r="K108" s="191">
        <f t="shared" ref="K108:K118" si="62">H108-G108</f>
        <v>2959</v>
      </c>
      <c r="L108" s="191">
        <f t="shared" ref="L108:L119" si="63">H108-D108</f>
        <v>5595</v>
      </c>
      <c r="M108" s="192">
        <f t="shared" si="60"/>
        <v>1.0671225512311413E-2</v>
      </c>
    </row>
    <row r="109" spans="2:13" x14ac:dyDescent="0.25">
      <c r="B109" s="194" t="s">
        <v>105</v>
      </c>
      <c r="C109" s="195">
        <v>2058</v>
      </c>
      <c r="D109" s="195">
        <v>21947</v>
      </c>
      <c r="E109" s="195">
        <v>13592</v>
      </c>
      <c r="F109" s="195">
        <v>16768</v>
      </c>
      <c r="G109" s="195">
        <v>13342</v>
      </c>
      <c r="H109" s="195">
        <v>16373</v>
      </c>
      <c r="I109" s="212">
        <f>IFERROR(H109/G109-1,"-")</f>
        <v>0.22717733473242396</v>
      </c>
      <c r="J109" s="196">
        <f t="shared" si="61"/>
        <v>-0.25397548639905221</v>
      </c>
      <c r="K109" s="195">
        <f t="shared" si="62"/>
        <v>3031</v>
      </c>
      <c r="L109" s="195">
        <f t="shared" si="63"/>
        <v>-5574</v>
      </c>
      <c r="M109" s="196">
        <f t="shared" si="60"/>
        <v>4.0210806497681245E-3</v>
      </c>
    </row>
    <row r="110" spans="2:13" x14ac:dyDescent="0.25">
      <c r="B110" s="194" t="s">
        <v>102</v>
      </c>
      <c r="C110" s="195">
        <v>22315</v>
      </c>
      <c r="D110" s="195">
        <v>15909</v>
      </c>
      <c r="E110" s="195">
        <v>24254</v>
      </c>
      <c r="F110" s="195">
        <v>26621</v>
      </c>
      <c r="G110" s="195">
        <v>27150</v>
      </c>
      <c r="H110" s="195">
        <v>27078</v>
      </c>
      <c r="I110" s="212">
        <f>IFERROR(H110/G110-1,"-")</f>
        <v>-2.6519337016575051E-3</v>
      </c>
      <c r="J110" s="196">
        <f t="shared" si="61"/>
        <v>0.70205544031680178</v>
      </c>
      <c r="K110" s="195">
        <f t="shared" si="62"/>
        <v>-72</v>
      </c>
      <c r="L110" s="195">
        <f t="shared" si="63"/>
        <v>11169</v>
      </c>
      <c r="M110" s="196">
        <f t="shared" si="60"/>
        <v>6.6501448625432887E-3</v>
      </c>
    </row>
    <row r="111" spans="2:13" x14ac:dyDescent="0.25">
      <c r="B111" s="190" t="s">
        <v>109</v>
      </c>
      <c r="C111" s="191">
        <v>35348</v>
      </c>
      <c r="D111" s="191">
        <v>31997</v>
      </c>
      <c r="E111" s="191">
        <v>108248</v>
      </c>
      <c r="F111" s="191">
        <v>144345</v>
      </c>
      <c r="G111" s="191">
        <v>140863</v>
      </c>
      <c r="H111" s="191">
        <v>148567</v>
      </c>
      <c r="I111" s="211">
        <f>IFERROR(H111/G111-1,"-")</f>
        <v>5.4691437779970542E-2</v>
      </c>
      <c r="J111" s="192">
        <f t="shared" si="61"/>
        <v>3.6431540456917837</v>
      </c>
      <c r="K111" s="191">
        <f t="shared" si="62"/>
        <v>7704</v>
      </c>
      <c r="L111" s="191">
        <f t="shared" si="63"/>
        <v>116570</v>
      </c>
      <c r="M111" s="192">
        <f t="shared" si="60"/>
        <v>3.6486892377334691E-2</v>
      </c>
    </row>
    <row r="112" spans="2:13" x14ac:dyDescent="0.25">
      <c r="B112" s="194" t="s">
        <v>112</v>
      </c>
      <c r="C112" s="195">
        <v>17631</v>
      </c>
      <c r="D112" s="195">
        <v>9707</v>
      </c>
      <c r="E112" s="195">
        <v>65362</v>
      </c>
      <c r="F112" s="195">
        <v>94419</v>
      </c>
      <c r="G112" s="195">
        <v>87590</v>
      </c>
      <c r="H112" s="195">
        <v>90370</v>
      </c>
      <c r="I112" s="212">
        <f t="shared" ref="I112:I119" si="64">IFERROR(H112/G112-1,"-")</f>
        <v>3.1738782966092005E-2</v>
      </c>
      <c r="J112" s="196">
        <f t="shared" si="61"/>
        <v>8.3097764499845468</v>
      </c>
      <c r="K112" s="195">
        <f t="shared" si="62"/>
        <v>2780</v>
      </c>
      <c r="L112" s="195">
        <f t="shared" si="63"/>
        <v>80663</v>
      </c>
      <c r="M112" s="196">
        <f t="shared" si="60"/>
        <v>2.2194164680849286E-2</v>
      </c>
    </row>
    <row r="113" spans="2:13" x14ac:dyDescent="0.25">
      <c r="B113" s="194" t="s">
        <v>115</v>
      </c>
      <c r="C113" s="195">
        <v>2335</v>
      </c>
      <c r="D113" s="195">
        <v>5059</v>
      </c>
      <c r="E113" s="195">
        <v>4642</v>
      </c>
      <c r="F113" s="195">
        <v>6272</v>
      </c>
      <c r="G113" s="195">
        <v>6015</v>
      </c>
      <c r="H113" s="195">
        <v>6896</v>
      </c>
      <c r="I113" s="212">
        <f t="shared" si="64"/>
        <v>0.14646716541978377</v>
      </c>
      <c r="J113" s="196">
        <f t="shared" si="61"/>
        <v>0.36311524016604069</v>
      </c>
      <c r="K113" s="195">
        <f t="shared" si="62"/>
        <v>881</v>
      </c>
      <c r="L113" s="195">
        <f t="shared" si="63"/>
        <v>1837</v>
      </c>
      <c r="M113" s="196">
        <f t="shared" si="60"/>
        <v>1.6936036255298958E-3</v>
      </c>
    </row>
    <row r="114" spans="2:13" x14ac:dyDescent="0.25">
      <c r="B114" s="194" t="s">
        <v>118</v>
      </c>
      <c r="C114" s="195">
        <v>1974</v>
      </c>
      <c r="D114" s="195">
        <v>4878</v>
      </c>
      <c r="E114" s="195">
        <v>7032</v>
      </c>
      <c r="F114" s="195">
        <v>10935</v>
      </c>
      <c r="G114" s="195">
        <v>10431</v>
      </c>
      <c r="H114" s="195">
        <v>11906</v>
      </c>
      <c r="I114" s="212">
        <f t="shared" si="64"/>
        <v>0.14140542613364016</v>
      </c>
      <c r="J114" s="196">
        <f t="shared" si="61"/>
        <v>1.4407544075440755</v>
      </c>
      <c r="K114" s="195">
        <f t="shared" si="62"/>
        <v>1475</v>
      </c>
      <c r="L114" s="195">
        <f t="shared" si="63"/>
        <v>7028</v>
      </c>
      <c r="M114" s="196">
        <f t="shared" si="60"/>
        <v>2.9240204126390573E-3</v>
      </c>
    </row>
    <row r="115" spans="2:13" x14ac:dyDescent="0.25">
      <c r="B115" s="194" t="s">
        <v>125</v>
      </c>
      <c r="C115" s="195">
        <v>1058</v>
      </c>
      <c r="D115" s="195">
        <v>2165</v>
      </c>
      <c r="E115" s="195">
        <v>4569</v>
      </c>
      <c r="F115" s="195">
        <v>4338</v>
      </c>
      <c r="G115" s="195">
        <v>4452</v>
      </c>
      <c r="H115" s="195">
        <v>5010</v>
      </c>
      <c r="I115" s="212">
        <f t="shared" si="64"/>
        <v>0.1253369272237197</v>
      </c>
      <c r="J115" s="196">
        <f t="shared" si="61"/>
        <v>1.3140877598152425</v>
      </c>
      <c r="K115" s="195">
        <f t="shared" si="62"/>
        <v>558</v>
      </c>
      <c r="L115" s="195">
        <f t="shared" si="63"/>
        <v>2845</v>
      </c>
      <c r="M115" s="196">
        <f t="shared" si="60"/>
        <v>1.2304167871091615E-3</v>
      </c>
    </row>
    <row r="116" spans="2:13" x14ac:dyDescent="0.25">
      <c r="B116" s="194" t="s">
        <v>121</v>
      </c>
      <c r="C116" s="195">
        <v>2533</v>
      </c>
      <c r="D116" s="195">
        <v>2658</v>
      </c>
      <c r="E116" s="195">
        <v>3747</v>
      </c>
      <c r="F116" s="195">
        <v>4004</v>
      </c>
      <c r="G116" s="195">
        <v>3610</v>
      </c>
      <c r="H116" s="195">
        <v>3645</v>
      </c>
      <c r="I116" s="212">
        <f t="shared" si="64"/>
        <v>9.6952908587257802E-3</v>
      </c>
      <c r="J116" s="196">
        <f t="shared" si="61"/>
        <v>0.37133182844243784</v>
      </c>
      <c r="K116" s="195">
        <f t="shared" si="62"/>
        <v>35</v>
      </c>
      <c r="L116" s="195">
        <f t="shared" si="63"/>
        <v>987</v>
      </c>
      <c r="M116" s="196">
        <f t="shared" si="60"/>
        <v>8.9518347086085706E-4</v>
      </c>
    </row>
    <row r="117" spans="2:13" x14ac:dyDescent="0.25">
      <c r="B117" s="194" t="s">
        <v>130</v>
      </c>
      <c r="C117" s="195">
        <v>403</v>
      </c>
      <c r="D117" s="195">
        <v>61</v>
      </c>
      <c r="E117" s="195">
        <v>552</v>
      </c>
      <c r="F117" s="195">
        <v>913</v>
      </c>
      <c r="G117" s="195">
        <v>911</v>
      </c>
      <c r="H117" s="195">
        <v>897</v>
      </c>
      <c r="I117" s="212">
        <f t="shared" si="64"/>
        <v>-1.5367727771679496E-2</v>
      </c>
      <c r="J117" s="196">
        <f t="shared" si="61"/>
        <v>13.704918032786885</v>
      </c>
      <c r="K117" s="195">
        <f t="shared" si="62"/>
        <v>-14</v>
      </c>
      <c r="L117" s="195">
        <f t="shared" si="63"/>
        <v>836</v>
      </c>
      <c r="M117" s="196">
        <f t="shared" si="60"/>
        <v>2.2029617924888581E-4</v>
      </c>
    </row>
    <row r="118" spans="2:13" x14ac:dyDescent="0.25">
      <c r="B118" s="194" t="s">
        <v>133</v>
      </c>
      <c r="C118" s="195">
        <v>917</v>
      </c>
      <c r="D118" s="195">
        <v>39</v>
      </c>
      <c r="E118" s="195">
        <v>725</v>
      </c>
      <c r="F118" s="195">
        <v>490</v>
      </c>
      <c r="G118" s="195">
        <v>1136</v>
      </c>
      <c r="H118" s="195">
        <v>754</v>
      </c>
      <c r="I118" s="212">
        <f t="shared" si="64"/>
        <v>-0.33626760563380287</v>
      </c>
      <c r="J118" s="196">
        <f t="shared" si="61"/>
        <v>18.333333333333332</v>
      </c>
      <c r="K118" s="195">
        <f t="shared" si="62"/>
        <v>-382</v>
      </c>
      <c r="L118" s="195">
        <f t="shared" si="63"/>
        <v>715</v>
      </c>
      <c r="M118" s="196">
        <f t="shared" si="60"/>
        <v>1.8517649849906343E-4</v>
      </c>
    </row>
    <row r="119" spans="2:13" x14ac:dyDescent="0.25">
      <c r="B119" s="199" t="s">
        <v>147</v>
      </c>
      <c r="C119" s="200">
        <f t="shared" ref="C119" si="65">C111-SUM(C112:C118)</f>
        <v>8497</v>
      </c>
      <c r="D119" s="200">
        <f t="shared" ref="D119:E119" si="66">D111-SUM(D112:D118)</f>
        <v>7430</v>
      </c>
      <c r="E119" s="200">
        <f t="shared" si="66"/>
        <v>21619</v>
      </c>
      <c r="F119" s="200">
        <f t="shared" ref="F119:H119" si="67">F111-SUM(F112:F118)</f>
        <v>22974</v>
      </c>
      <c r="G119" s="200">
        <f t="shared" si="67"/>
        <v>26718</v>
      </c>
      <c r="H119" s="200">
        <f t="shared" si="67"/>
        <v>29089</v>
      </c>
      <c r="I119" s="213">
        <f t="shared" si="64"/>
        <v>8.8741672280859385E-2</v>
      </c>
      <c r="J119" s="201">
        <f t="shared" si="61"/>
        <v>2.9150740242261102</v>
      </c>
      <c r="K119" s="200">
        <f>H119-G119</f>
        <v>2371</v>
      </c>
      <c r="L119" s="200">
        <f t="shared" si="63"/>
        <v>21659</v>
      </c>
      <c r="M119" s="201">
        <f t="shared" si="60"/>
        <v>7.1440307225984828E-3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67052</v>
      </c>
      <c r="D121" s="209">
        <v>103599</v>
      </c>
      <c r="E121" s="209">
        <v>157983</v>
      </c>
      <c r="F121" s="209">
        <v>174312</v>
      </c>
      <c r="G121" s="209">
        <v>181820</v>
      </c>
      <c r="H121" s="209">
        <v>203413</v>
      </c>
      <c r="I121" s="210">
        <f>IFERROR(H121/G121-1,"-")</f>
        <v>0.11876031239687612</v>
      </c>
      <c r="J121" s="210">
        <f>IFERROR(H121/D121-1,"-")</f>
        <v>0.96346489830982929</v>
      </c>
      <c r="K121" s="209">
        <f>H121-G121</f>
        <v>21593</v>
      </c>
      <c r="L121" s="209">
        <f>H121-D121</f>
        <v>99814</v>
      </c>
      <c r="M121" s="210">
        <f t="shared" ref="M121:M133" si="68">H121/H$9</f>
        <v>4.995664070184349E-2</v>
      </c>
    </row>
    <row r="122" spans="2:13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2">
        <f t="shared" ref="J122:J133" si="69">IFERROR(H122/D122-1,"-")</f>
        <v>0.9210633352701918</v>
      </c>
      <c r="K122" s="191">
        <f t="shared" ref="K122:K132" si="70">H122-G122</f>
        <v>16395</v>
      </c>
      <c r="L122" s="191">
        <f t="shared" ref="L122:L133" si="71">H122-D122</f>
        <v>63406</v>
      </c>
      <c r="M122" s="192">
        <f t="shared" si="68"/>
        <v>3.2478582520566505E-2</v>
      </c>
    </row>
    <row r="123" spans="2:13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6">
        <f t="shared" si="69"/>
        <v>1.0096142840792033</v>
      </c>
      <c r="K123" s="195">
        <f t="shared" si="70"/>
        <v>12797</v>
      </c>
      <c r="L123" s="195">
        <f t="shared" si="71"/>
        <v>35284</v>
      </c>
      <c r="M123" s="196">
        <f t="shared" si="68"/>
        <v>1.7248429499451223E-2</v>
      </c>
    </row>
    <row r="124" spans="2:13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6">
        <f t="shared" si="69"/>
        <v>0.8297533341201464</v>
      </c>
      <c r="K124" s="195">
        <f t="shared" si="70"/>
        <v>3598</v>
      </c>
      <c r="L124" s="195">
        <f t="shared" si="71"/>
        <v>28122</v>
      </c>
      <c r="M124" s="196">
        <f t="shared" si="68"/>
        <v>1.5230153021115278E-2</v>
      </c>
    </row>
    <row r="125" spans="2:13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2">
        <f t="shared" si="69"/>
        <v>1.0474409505451825</v>
      </c>
      <c r="K125" s="191">
        <f t="shared" si="70"/>
        <v>5198</v>
      </c>
      <c r="L125" s="191">
        <f t="shared" si="71"/>
        <v>36408</v>
      </c>
      <c r="M125" s="192">
        <f t="shared" si="68"/>
        <v>1.7478058181276988E-2</v>
      </c>
    </row>
    <row r="126" spans="2:13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72">IFERROR(H126/G126-1,"-")</f>
        <v>-5.7450628366247702E-2</v>
      </c>
      <c r="J126" s="196">
        <f t="shared" si="69"/>
        <v>4.5014970059880239</v>
      </c>
      <c r="K126" s="195">
        <f t="shared" si="70"/>
        <v>-448</v>
      </c>
      <c r="L126" s="195">
        <f t="shared" si="71"/>
        <v>6014</v>
      </c>
      <c r="M126" s="196">
        <f t="shared" si="68"/>
        <v>1.805102472106255E-3</v>
      </c>
    </row>
    <row r="127" spans="2:13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72"/>
        <v>9.5632444696539975E-2</v>
      </c>
      <c r="J127" s="196">
        <f t="shared" si="69"/>
        <v>1.7840876333237246</v>
      </c>
      <c r="K127" s="195">
        <f t="shared" si="70"/>
        <v>843</v>
      </c>
      <c r="L127" s="195">
        <f t="shared" si="71"/>
        <v>6189</v>
      </c>
      <c r="M127" s="196">
        <f t="shared" si="68"/>
        <v>2.3719292075649267E-3</v>
      </c>
    </row>
    <row r="128" spans="2:13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72"/>
        <v>8.7966672007691038E-2</v>
      </c>
      <c r="J128" s="196">
        <f t="shared" si="69"/>
        <v>0.39053860331763257</v>
      </c>
      <c r="K128" s="195">
        <f t="shared" si="70"/>
        <v>549</v>
      </c>
      <c r="L128" s="195">
        <f t="shared" si="71"/>
        <v>1907</v>
      </c>
      <c r="M128" s="196">
        <f t="shared" si="68"/>
        <v>1.6675708551838735E-3</v>
      </c>
    </row>
    <row r="129" spans="2:13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72"/>
        <v>0.16637063351095316</v>
      </c>
      <c r="J129" s="196">
        <f t="shared" si="69"/>
        <v>1.9579579579579578</v>
      </c>
      <c r="K129" s="195">
        <f t="shared" si="70"/>
        <v>281</v>
      </c>
      <c r="L129" s="195">
        <f t="shared" si="71"/>
        <v>1304</v>
      </c>
      <c r="M129" s="196">
        <f t="shared" si="68"/>
        <v>4.8381658095909147E-4</v>
      </c>
    </row>
    <row r="130" spans="2:13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72"/>
        <v>0.23436376707404749</v>
      </c>
      <c r="J130" s="196">
        <f t="shared" si="69"/>
        <v>1.9705882352941178</v>
      </c>
      <c r="K130" s="195">
        <f t="shared" si="70"/>
        <v>326</v>
      </c>
      <c r="L130" s="195">
        <f t="shared" si="71"/>
        <v>1139</v>
      </c>
      <c r="M130" s="196">
        <f t="shared" si="68"/>
        <v>4.2168176117094418E-4</v>
      </c>
    </row>
    <row r="131" spans="2:13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72"/>
        <v>-0.19556025369978858</v>
      </c>
      <c r="J131" s="196">
        <f t="shared" si="69"/>
        <v>6.7653061224489797</v>
      </c>
      <c r="K131" s="195">
        <f t="shared" si="70"/>
        <v>-185</v>
      </c>
      <c r="L131" s="195">
        <f t="shared" si="71"/>
        <v>663</v>
      </c>
      <c r="M131" s="196">
        <f t="shared" si="68"/>
        <v>1.868956437105932E-4</v>
      </c>
    </row>
    <row r="132" spans="2:13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72"/>
        <v>2.1023125437981793E-2</v>
      </c>
      <c r="J132" s="196">
        <f t="shared" si="69"/>
        <v>5.4185022026431717</v>
      </c>
      <c r="K132" s="195">
        <f t="shared" si="70"/>
        <v>30</v>
      </c>
      <c r="L132" s="195">
        <f t="shared" si="71"/>
        <v>1230</v>
      </c>
      <c r="M132" s="196">
        <f t="shared" si="68"/>
        <v>3.5782779617126717E-4</v>
      </c>
    </row>
    <row r="133" spans="2:13" x14ac:dyDescent="0.25">
      <c r="B133" s="199" t="s">
        <v>147</v>
      </c>
      <c r="C133" s="200">
        <f t="shared" ref="C133" si="73">C125-SUM(C126:C132)</f>
        <v>19475</v>
      </c>
      <c r="D133" s="200">
        <f t="shared" ref="D133:E133" si="74">D125-SUM(D126:D132)</f>
        <v>23502</v>
      </c>
      <c r="E133" s="200">
        <f t="shared" si="74"/>
        <v>36928</v>
      </c>
      <c r="F133" s="200">
        <f t="shared" ref="F133:H133" si="75">F125-SUM(F126:F132)</f>
        <v>36143</v>
      </c>
      <c r="G133" s="200">
        <f t="shared" si="75"/>
        <v>37662</v>
      </c>
      <c r="H133" s="200">
        <f t="shared" si="75"/>
        <v>41464</v>
      </c>
      <c r="I133" s="213">
        <f t="shared" si="72"/>
        <v>0.10095056024640225</v>
      </c>
      <c r="J133" s="201">
        <f t="shared" si="69"/>
        <v>0.76427538081865376</v>
      </c>
      <c r="K133" s="200">
        <f>H133-G133</f>
        <v>3802</v>
      </c>
      <c r="L133" s="200">
        <f t="shared" si="71"/>
        <v>17962</v>
      </c>
      <c r="M133" s="201">
        <f t="shared" si="68"/>
        <v>1.0183233864410035E-2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71319</v>
      </c>
      <c r="D135" s="209">
        <v>77584</v>
      </c>
      <c r="E135" s="209">
        <v>190426</v>
      </c>
      <c r="F135" s="209">
        <v>205238</v>
      </c>
      <c r="G135" s="209">
        <v>213816</v>
      </c>
      <c r="H135" s="209">
        <v>213733</v>
      </c>
      <c r="I135" s="210">
        <f>IFERROR(H135/G135-1,"-")</f>
        <v>-3.8818423317243944E-4</v>
      </c>
      <c r="J135" s="210">
        <f>IFERROR(H135/D135-1,"-")</f>
        <v>1.7548592493297588</v>
      </c>
      <c r="K135" s="209">
        <f>H135-G135</f>
        <v>-83</v>
      </c>
      <c r="L135" s="209">
        <f>H135-D135</f>
        <v>136149</v>
      </c>
      <c r="M135" s="210">
        <f t="shared" ref="M135:M147" si="76">H135/H$9</f>
        <v>5.2491151927984515E-2</v>
      </c>
    </row>
    <row r="136" spans="2:13" x14ac:dyDescent="0.25">
      <c r="B136" s="190" t="s">
        <v>99</v>
      </c>
      <c r="C136" s="191">
        <v>14652</v>
      </c>
      <c r="D136" s="191">
        <v>37616</v>
      </c>
      <c r="E136" s="191">
        <v>24500</v>
      </c>
      <c r="F136" s="191">
        <v>26474</v>
      </c>
      <c r="G136" s="191">
        <v>22996</v>
      </c>
      <c r="H136" s="191">
        <v>26539</v>
      </c>
      <c r="I136" s="211">
        <f>IFERROR(H136/G136-1,"-")</f>
        <v>0.15407027309097243</v>
      </c>
      <c r="J136" s="192">
        <f t="shared" ref="J136:J147" si="77">IFERROR(H136/D136-1,"-")</f>
        <v>-0.29447575499787326</v>
      </c>
      <c r="K136" s="191">
        <f t="shared" ref="K136:K146" si="78">H136-G136</f>
        <v>3543</v>
      </c>
      <c r="L136" s="191">
        <f t="shared" ref="L136:L147" si="79">H136-D136</f>
        <v>-11077</v>
      </c>
      <c r="M136" s="192">
        <f t="shared" si="76"/>
        <v>6.5177706812554964E-3</v>
      </c>
    </row>
    <row r="137" spans="2:13" x14ac:dyDescent="0.25">
      <c r="B137" s="194" t="s">
        <v>105</v>
      </c>
      <c r="C137" s="195">
        <v>10065</v>
      </c>
      <c r="D137" s="195">
        <v>28597</v>
      </c>
      <c r="E137" s="195">
        <v>17244</v>
      </c>
      <c r="F137" s="195">
        <v>17464</v>
      </c>
      <c r="G137" s="195">
        <v>15005</v>
      </c>
      <c r="H137" s="195">
        <v>16291</v>
      </c>
      <c r="I137" s="212">
        <f>IFERROR(H137/G137-1,"-")</f>
        <v>8.5704765078307155E-2</v>
      </c>
      <c r="J137" s="196">
        <f t="shared" si="77"/>
        <v>-0.43032485925097042</v>
      </c>
      <c r="K137" s="195">
        <f t="shared" si="78"/>
        <v>1286</v>
      </c>
      <c r="L137" s="195">
        <f t="shared" si="79"/>
        <v>-12306</v>
      </c>
      <c r="M137" s="196">
        <f t="shared" si="76"/>
        <v>4.0009420915759182E-3</v>
      </c>
    </row>
    <row r="138" spans="2:13" x14ac:dyDescent="0.25">
      <c r="B138" s="194" t="s">
        <v>102</v>
      </c>
      <c r="C138" s="195">
        <v>4587</v>
      </c>
      <c r="D138" s="195">
        <v>9019</v>
      </c>
      <c r="E138" s="195">
        <v>7256</v>
      </c>
      <c r="F138" s="195">
        <v>9010</v>
      </c>
      <c r="G138" s="195">
        <v>7991</v>
      </c>
      <c r="H138" s="195">
        <v>10248</v>
      </c>
      <c r="I138" s="212">
        <f>IFERROR(H138/G138-1,"-")</f>
        <v>0.28244274809160297</v>
      </c>
      <c r="J138" s="196">
        <f t="shared" si="77"/>
        <v>0.1362678789222751</v>
      </c>
      <c r="K138" s="195">
        <f t="shared" si="78"/>
        <v>2257</v>
      </c>
      <c r="L138" s="195">
        <f t="shared" si="79"/>
        <v>1229</v>
      </c>
      <c r="M138" s="196">
        <f t="shared" si="76"/>
        <v>2.5168285896795782E-3</v>
      </c>
    </row>
    <row r="139" spans="2:13" x14ac:dyDescent="0.25">
      <c r="B139" s="190" t="s">
        <v>109</v>
      </c>
      <c r="C139" s="191">
        <v>56667</v>
      </c>
      <c r="D139" s="191">
        <v>39968</v>
      </c>
      <c r="E139" s="191">
        <v>165926</v>
      </c>
      <c r="F139" s="191">
        <v>178764</v>
      </c>
      <c r="G139" s="191">
        <v>190820</v>
      </c>
      <c r="H139" s="191">
        <v>187194</v>
      </c>
      <c r="I139" s="211">
        <f>IFERROR(H139/G139-1,"-")</f>
        <v>-1.9002201027146004E-2</v>
      </c>
      <c r="J139" s="192">
        <f t="shared" si="77"/>
        <v>3.6835968775020014</v>
      </c>
      <c r="K139" s="191">
        <f t="shared" si="78"/>
        <v>-3626</v>
      </c>
      <c r="L139" s="191">
        <f t="shared" si="79"/>
        <v>147226</v>
      </c>
      <c r="M139" s="192">
        <f t="shared" si="76"/>
        <v>4.597338124672902E-2</v>
      </c>
    </row>
    <row r="140" spans="2:13" x14ac:dyDescent="0.25">
      <c r="B140" s="194" t="s">
        <v>112</v>
      </c>
      <c r="C140" s="195">
        <v>22281</v>
      </c>
      <c r="D140" s="195">
        <v>6710</v>
      </c>
      <c r="E140" s="195">
        <v>71304</v>
      </c>
      <c r="F140" s="195">
        <v>77058</v>
      </c>
      <c r="G140" s="195">
        <v>86387</v>
      </c>
      <c r="H140" s="195">
        <v>87998</v>
      </c>
      <c r="I140" s="212">
        <f t="shared" ref="I140:I147" si="80">IFERROR(H140/G140-1,"-")</f>
        <v>1.8648639262851985E-2</v>
      </c>
      <c r="J140" s="196">
        <f t="shared" si="77"/>
        <v>12.11445603576751</v>
      </c>
      <c r="K140" s="195">
        <f t="shared" si="78"/>
        <v>1611</v>
      </c>
      <c r="L140" s="195">
        <f t="shared" si="79"/>
        <v>81288</v>
      </c>
      <c r="M140" s="196">
        <f t="shared" si="76"/>
        <v>2.161162004631377E-2</v>
      </c>
    </row>
    <row r="141" spans="2:13" x14ac:dyDescent="0.25">
      <c r="B141" s="194" t="s">
        <v>115</v>
      </c>
      <c r="C141" s="195">
        <v>4317</v>
      </c>
      <c r="D141" s="195">
        <v>3916</v>
      </c>
      <c r="E141" s="195">
        <v>10802</v>
      </c>
      <c r="F141" s="195">
        <v>14655</v>
      </c>
      <c r="G141" s="195">
        <v>15235</v>
      </c>
      <c r="H141" s="195">
        <v>14913</v>
      </c>
      <c r="I141" s="212">
        <f t="shared" si="80"/>
        <v>-2.1135543157203784E-2</v>
      </c>
      <c r="J141" s="196">
        <f t="shared" si="77"/>
        <v>2.8082226762002045</v>
      </c>
      <c r="K141" s="195">
        <f t="shared" si="78"/>
        <v>-322</v>
      </c>
      <c r="L141" s="195">
        <f t="shared" si="79"/>
        <v>10997</v>
      </c>
      <c r="M141" s="196">
        <f t="shared" si="76"/>
        <v>3.6625160770776301E-3</v>
      </c>
    </row>
    <row r="142" spans="2:13" x14ac:dyDescent="0.25">
      <c r="B142" s="194" t="s">
        <v>118</v>
      </c>
      <c r="C142" s="195">
        <v>4696</v>
      </c>
      <c r="D142" s="195">
        <v>8530</v>
      </c>
      <c r="E142" s="195">
        <v>20585</v>
      </c>
      <c r="F142" s="195">
        <v>19204</v>
      </c>
      <c r="G142" s="195">
        <v>19029</v>
      </c>
      <c r="H142" s="195">
        <v>17301</v>
      </c>
      <c r="I142" s="212">
        <f t="shared" si="80"/>
        <v>-9.0808765568343053E-2</v>
      </c>
      <c r="J142" s="196">
        <f t="shared" si="77"/>
        <v>1.0282532239155922</v>
      </c>
      <c r="K142" s="195">
        <f t="shared" si="78"/>
        <v>-1728</v>
      </c>
      <c r="L142" s="195">
        <f t="shared" si="79"/>
        <v>8771</v>
      </c>
      <c r="M142" s="196">
        <f t="shared" si="76"/>
        <v>4.248990186382356E-3</v>
      </c>
    </row>
    <row r="143" spans="2:13" x14ac:dyDescent="0.25">
      <c r="B143" s="194" t="s">
        <v>125</v>
      </c>
      <c r="C143" s="195">
        <v>936</v>
      </c>
      <c r="D143" s="195">
        <v>1217</v>
      </c>
      <c r="E143" s="195">
        <v>7986</v>
      </c>
      <c r="F143" s="195">
        <v>6796</v>
      </c>
      <c r="G143" s="195">
        <v>4730</v>
      </c>
      <c r="H143" s="195">
        <v>4410</v>
      </c>
      <c r="I143" s="212">
        <f t="shared" si="80"/>
        <v>-6.7653276955602526E-2</v>
      </c>
      <c r="J143" s="196">
        <f t="shared" si="77"/>
        <v>2.6236647493837304</v>
      </c>
      <c r="K143" s="195">
        <f t="shared" si="78"/>
        <v>-320</v>
      </c>
      <c r="L143" s="195">
        <f t="shared" si="79"/>
        <v>3193</v>
      </c>
      <c r="M143" s="196">
        <f t="shared" si="76"/>
        <v>1.083061483263753E-3</v>
      </c>
    </row>
    <row r="144" spans="2:13" x14ac:dyDescent="0.25">
      <c r="B144" s="194" t="s">
        <v>121</v>
      </c>
      <c r="C144" s="195">
        <v>1567</v>
      </c>
      <c r="D144" s="195">
        <v>1759</v>
      </c>
      <c r="E144" s="195">
        <v>3300</v>
      </c>
      <c r="F144" s="195">
        <v>3893</v>
      </c>
      <c r="G144" s="195">
        <v>4292</v>
      </c>
      <c r="H144" s="195">
        <v>3200</v>
      </c>
      <c r="I144" s="212">
        <f t="shared" si="80"/>
        <v>-0.25442684063373722</v>
      </c>
      <c r="J144" s="196">
        <f t="shared" si="77"/>
        <v>0.81921546333143835</v>
      </c>
      <c r="K144" s="195">
        <f t="shared" si="78"/>
        <v>-1092</v>
      </c>
      <c r="L144" s="195">
        <f t="shared" si="79"/>
        <v>1441</v>
      </c>
      <c r="M144" s="196">
        <f t="shared" si="76"/>
        <v>7.8589495384217905E-4</v>
      </c>
    </row>
    <row r="145" spans="2:13" x14ac:dyDescent="0.25">
      <c r="B145" s="194" t="s">
        <v>130</v>
      </c>
      <c r="C145" s="195">
        <v>1963</v>
      </c>
      <c r="D145" s="195">
        <v>67</v>
      </c>
      <c r="E145" s="195">
        <v>1898</v>
      </c>
      <c r="F145" s="195">
        <v>2272</v>
      </c>
      <c r="G145" s="195">
        <v>2036</v>
      </c>
      <c r="H145" s="195">
        <v>2333</v>
      </c>
      <c r="I145" s="212">
        <f t="shared" si="80"/>
        <v>0.1458742632612966</v>
      </c>
      <c r="J145" s="196">
        <f t="shared" si="77"/>
        <v>33.820895522388057</v>
      </c>
      <c r="K145" s="195">
        <f t="shared" si="78"/>
        <v>297</v>
      </c>
      <c r="L145" s="195">
        <f t="shared" si="79"/>
        <v>2266</v>
      </c>
      <c r="M145" s="196">
        <f t="shared" si="76"/>
        <v>5.7296653978556363E-4</v>
      </c>
    </row>
    <row r="146" spans="2:13" x14ac:dyDescent="0.25">
      <c r="B146" s="194" t="s">
        <v>133</v>
      </c>
      <c r="C146" s="195">
        <v>3936</v>
      </c>
      <c r="D146" s="195">
        <v>53</v>
      </c>
      <c r="E146" s="195">
        <v>926</v>
      </c>
      <c r="F146" s="195">
        <v>1641</v>
      </c>
      <c r="G146" s="195">
        <v>1499</v>
      </c>
      <c r="H146" s="195">
        <v>1133</v>
      </c>
      <c r="I146" s="212">
        <f t="shared" si="80"/>
        <v>-0.24416277518345564</v>
      </c>
      <c r="J146" s="196">
        <f t="shared" si="77"/>
        <v>20.377358490566039</v>
      </c>
      <c r="K146" s="195">
        <f t="shared" si="78"/>
        <v>-366</v>
      </c>
      <c r="L146" s="195">
        <f t="shared" si="79"/>
        <v>1080</v>
      </c>
      <c r="M146" s="196">
        <f t="shared" si="76"/>
        <v>2.7825593209474653E-4</v>
      </c>
    </row>
    <row r="147" spans="2:13" x14ac:dyDescent="0.25">
      <c r="B147" s="199" t="s">
        <v>147</v>
      </c>
      <c r="C147" s="200">
        <f t="shared" ref="C147" si="81">C139-SUM(C140:C146)</f>
        <v>16971</v>
      </c>
      <c r="D147" s="200">
        <f t="shared" ref="D147:E147" si="82">D139-SUM(D140:D146)</f>
        <v>17716</v>
      </c>
      <c r="E147" s="200">
        <f t="shared" si="82"/>
        <v>49125</v>
      </c>
      <c r="F147" s="200">
        <f t="shared" ref="F147:H147" si="83">F139-SUM(F140:F146)</f>
        <v>53245</v>
      </c>
      <c r="G147" s="200">
        <f t="shared" si="83"/>
        <v>57612</v>
      </c>
      <c r="H147" s="200">
        <f t="shared" si="83"/>
        <v>55906</v>
      </c>
      <c r="I147" s="213">
        <f t="shared" si="80"/>
        <v>-2.9611886412552968E-2</v>
      </c>
      <c r="J147" s="201">
        <f t="shared" si="77"/>
        <v>2.155678482727478</v>
      </c>
      <c r="K147" s="200">
        <f>H147-G147</f>
        <v>-1706</v>
      </c>
      <c r="L147" s="200">
        <f t="shared" si="79"/>
        <v>38190</v>
      </c>
      <c r="M147" s="201">
        <f t="shared" si="76"/>
        <v>1.3730076027969019E-2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31688</v>
      </c>
      <c r="D149" s="209">
        <v>42879</v>
      </c>
      <c r="E149" s="209">
        <v>81548</v>
      </c>
      <c r="F149" s="209">
        <v>89780</v>
      </c>
      <c r="G149" s="209">
        <v>94601</v>
      </c>
      <c r="H149" s="209">
        <v>94517</v>
      </c>
      <c r="I149" s="210">
        <f>IFERROR(H149/G149-1,"-")</f>
        <v>-8.8793987378565919E-4</v>
      </c>
      <c r="J149" s="210">
        <f>IFERROR(H149/D149-1,"-")</f>
        <v>1.2042724876979407</v>
      </c>
      <c r="K149" s="209">
        <f>H149-G149</f>
        <v>-84</v>
      </c>
      <c r="L149" s="209">
        <f>H149-D149</f>
        <v>51638</v>
      </c>
      <c r="M149" s="210">
        <f t="shared" ref="M149:M161" si="84">H149/H$9</f>
        <v>2.3212635422594136E-2</v>
      </c>
    </row>
    <row r="150" spans="2:13" x14ac:dyDescent="0.25">
      <c r="B150" s="190" t="s">
        <v>99</v>
      </c>
      <c r="C150" s="191">
        <v>14030</v>
      </c>
      <c r="D150" s="191">
        <v>27673</v>
      </c>
      <c r="E150" s="191">
        <v>44261</v>
      </c>
      <c r="F150" s="191">
        <v>46703</v>
      </c>
      <c r="G150" s="191">
        <v>42965</v>
      </c>
      <c r="H150" s="191">
        <v>42107</v>
      </c>
      <c r="I150" s="211">
        <f>IFERROR(H150/G150-1,"-")</f>
        <v>-1.9969742813918279E-2</v>
      </c>
      <c r="J150" s="192">
        <f t="shared" ref="J150:J161" si="85">IFERROR(H150/D150-1,"-")</f>
        <v>0.52159144292270443</v>
      </c>
      <c r="K150" s="191">
        <f t="shared" ref="K150:K160" si="86">H150-G150</f>
        <v>-858</v>
      </c>
      <c r="L150" s="191">
        <f t="shared" ref="L150:L161" si="87">H150-D150</f>
        <v>14434</v>
      </c>
      <c r="M150" s="192">
        <f t="shared" si="84"/>
        <v>1.0341149631697698E-2</v>
      </c>
    </row>
    <row r="151" spans="2:13" x14ac:dyDescent="0.25">
      <c r="B151" s="194" t="s">
        <v>105</v>
      </c>
      <c r="C151" s="195">
        <v>7709</v>
      </c>
      <c r="D151" s="195">
        <v>22017</v>
      </c>
      <c r="E151" s="195">
        <v>31924</v>
      </c>
      <c r="F151" s="195">
        <v>33975</v>
      </c>
      <c r="G151" s="195">
        <v>28847</v>
      </c>
      <c r="H151" s="195">
        <v>25974</v>
      </c>
      <c r="I151" s="212">
        <f>IFERROR(H151/G151-1,"-")</f>
        <v>-9.9594411897251045E-2</v>
      </c>
      <c r="J151" s="196">
        <f t="shared" si="85"/>
        <v>0.17972475814143607</v>
      </c>
      <c r="K151" s="195">
        <f t="shared" si="86"/>
        <v>-2873</v>
      </c>
      <c r="L151" s="195">
        <f t="shared" si="87"/>
        <v>3957</v>
      </c>
      <c r="M151" s="196">
        <f t="shared" si="84"/>
        <v>6.3790111034677365E-3</v>
      </c>
    </row>
    <row r="152" spans="2:13" x14ac:dyDescent="0.25">
      <c r="B152" s="194" t="s">
        <v>102</v>
      </c>
      <c r="C152" s="195">
        <v>6321</v>
      </c>
      <c r="D152" s="195">
        <v>5656</v>
      </c>
      <c r="E152" s="195">
        <v>12337</v>
      </c>
      <c r="F152" s="195">
        <v>12728</v>
      </c>
      <c r="G152" s="195">
        <v>14118</v>
      </c>
      <c r="H152" s="195">
        <v>16133</v>
      </c>
      <c r="I152" s="212">
        <f>IFERROR(H152/G152-1,"-")</f>
        <v>0.14272559852670352</v>
      </c>
      <c r="J152" s="196">
        <f t="shared" si="85"/>
        <v>1.8523691654879775</v>
      </c>
      <c r="K152" s="195">
        <f t="shared" si="86"/>
        <v>2015</v>
      </c>
      <c r="L152" s="195">
        <f t="shared" si="87"/>
        <v>10477</v>
      </c>
      <c r="M152" s="196">
        <f t="shared" si="84"/>
        <v>3.9621385282299611E-3</v>
      </c>
    </row>
    <row r="153" spans="2:13" x14ac:dyDescent="0.25">
      <c r="B153" s="190" t="s">
        <v>109</v>
      </c>
      <c r="C153" s="191">
        <v>17658</v>
      </c>
      <c r="D153" s="191">
        <v>15206</v>
      </c>
      <c r="E153" s="191">
        <v>37287</v>
      </c>
      <c r="F153" s="191">
        <v>43077</v>
      </c>
      <c r="G153" s="191">
        <v>51636</v>
      </c>
      <c r="H153" s="191">
        <v>52410</v>
      </c>
      <c r="I153" s="211">
        <f>IFERROR(H153/G153-1,"-")</f>
        <v>1.4989542179874471E-2</v>
      </c>
      <c r="J153" s="192">
        <f t="shared" si="85"/>
        <v>2.4466657898198081</v>
      </c>
      <c r="K153" s="191">
        <f t="shared" si="86"/>
        <v>774</v>
      </c>
      <c r="L153" s="191">
        <f t="shared" si="87"/>
        <v>37204</v>
      </c>
      <c r="M153" s="192">
        <f t="shared" si="84"/>
        <v>1.2871485790896439E-2</v>
      </c>
    </row>
    <row r="154" spans="2:13" x14ac:dyDescent="0.25">
      <c r="B154" s="194" t="s">
        <v>112</v>
      </c>
      <c r="C154" s="195">
        <v>4991</v>
      </c>
      <c r="D154" s="195">
        <v>1385</v>
      </c>
      <c r="E154" s="195">
        <v>13622</v>
      </c>
      <c r="F154" s="195">
        <v>13413</v>
      </c>
      <c r="G154" s="195">
        <v>15032</v>
      </c>
      <c r="H154" s="195">
        <v>13364</v>
      </c>
      <c r="I154" s="212">
        <f t="shared" ref="I154:I161" si="88">IFERROR(H154/G154-1,"-")</f>
        <v>-0.11096327833954234</v>
      </c>
      <c r="J154" s="196">
        <f t="shared" si="85"/>
        <v>8.6490974729241881</v>
      </c>
      <c r="K154" s="195">
        <f t="shared" si="86"/>
        <v>-1668</v>
      </c>
      <c r="L154" s="195">
        <f t="shared" si="87"/>
        <v>11979</v>
      </c>
      <c r="M154" s="196">
        <f t="shared" si="84"/>
        <v>3.2820938009834001E-3</v>
      </c>
    </row>
    <row r="155" spans="2:13" x14ac:dyDescent="0.25">
      <c r="B155" s="194" t="s">
        <v>115</v>
      </c>
      <c r="C155" s="195">
        <v>4466</v>
      </c>
      <c r="D155" s="195">
        <v>3071</v>
      </c>
      <c r="E155" s="195">
        <v>7583</v>
      </c>
      <c r="F155" s="195">
        <v>8235</v>
      </c>
      <c r="G155" s="195">
        <v>8751</v>
      </c>
      <c r="H155" s="195">
        <v>8558</v>
      </c>
      <c r="I155" s="212">
        <f t="shared" si="88"/>
        <v>-2.2054622328876672E-2</v>
      </c>
      <c r="J155" s="196">
        <f t="shared" si="85"/>
        <v>1.786714425268642</v>
      </c>
      <c r="K155" s="195">
        <f t="shared" si="86"/>
        <v>-193</v>
      </c>
      <c r="L155" s="195">
        <f t="shared" si="87"/>
        <v>5487</v>
      </c>
      <c r="M155" s="196">
        <f t="shared" si="84"/>
        <v>2.1017778171816773E-3</v>
      </c>
    </row>
    <row r="156" spans="2:13" x14ac:dyDescent="0.25">
      <c r="B156" s="194" t="s">
        <v>118</v>
      </c>
      <c r="C156" s="195">
        <v>1966</v>
      </c>
      <c r="D156" s="195">
        <v>3561</v>
      </c>
      <c r="E156" s="195">
        <v>4576</v>
      </c>
      <c r="F156" s="195">
        <v>7060</v>
      </c>
      <c r="G156" s="195">
        <v>9021</v>
      </c>
      <c r="H156" s="195">
        <v>12887</v>
      </c>
      <c r="I156" s="212">
        <f t="shared" si="88"/>
        <v>0.42855559250637398</v>
      </c>
      <c r="J156" s="196">
        <f t="shared" si="85"/>
        <v>2.6189272676214546</v>
      </c>
      <c r="K156" s="195">
        <f t="shared" si="86"/>
        <v>3866</v>
      </c>
      <c r="L156" s="195">
        <f t="shared" si="87"/>
        <v>9326</v>
      </c>
      <c r="M156" s="196">
        <f t="shared" si="84"/>
        <v>3.1649463344263005E-3</v>
      </c>
    </row>
    <row r="157" spans="2:13" x14ac:dyDescent="0.25">
      <c r="B157" s="194" t="s">
        <v>125</v>
      </c>
      <c r="C157" s="195">
        <v>560</v>
      </c>
      <c r="D157" s="195">
        <v>464</v>
      </c>
      <c r="E157" s="195">
        <v>1124</v>
      </c>
      <c r="F157" s="195">
        <v>1342</v>
      </c>
      <c r="G157" s="195">
        <v>2012</v>
      </c>
      <c r="H157" s="195">
        <v>1790</v>
      </c>
      <c r="I157" s="212">
        <f t="shared" si="88"/>
        <v>-0.11033797216699803</v>
      </c>
      <c r="J157" s="196">
        <f t="shared" si="85"/>
        <v>2.8577586206896552</v>
      </c>
      <c r="K157" s="195">
        <f t="shared" si="86"/>
        <v>-222</v>
      </c>
      <c r="L157" s="195">
        <f t="shared" si="87"/>
        <v>1326</v>
      </c>
      <c r="M157" s="196">
        <f t="shared" si="84"/>
        <v>4.3960998980546891E-4</v>
      </c>
    </row>
    <row r="158" spans="2:13" x14ac:dyDescent="0.25">
      <c r="B158" s="194" t="s">
        <v>121</v>
      </c>
      <c r="C158" s="195">
        <v>1056</v>
      </c>
      <c r="D158" s="195">
        <v>1080</v>
      </c>
      <c r="E158" s="195">
        <v>2299</v>
      </c>
      <c r="F158" s="195">
        <v>2224</v>
      </c>
      <c r="G158" s="195">
        <v>2688</v>
      </c>
      <c r="H158" s="195">
        <v>1970</v>
      </c>
      <c r="I158" s="212">
        <f t="shared" si="88"/>
        <v>-0.26711309523809523</v>
      </c>
      <c r="J158" s="196">
        <f t="shared" si="85"/>
        <v>0.82407407407407418</v>
      </c>
      <c r="K158" s="195">
        <f t="shared" si="86"/>
        <v>-718</v>
      </c>
      <c r="L158" s="195">
        <f t="shared" si="87"/>
        <v>890</v>
      </c>
      <c r="M158" s="196">
        <f t="shared" si="84"/>
        <v>4.8381658095909147E-4</v>
      </c>
    </row>
    <row r="159" spans="2:13" x14ac:dyDescent="0.25">
      <c r="B159" s="194" t="s">
        <v>130</v>
      </c>
      <c r="C159" s="195">
        <v>339</v>
      </c>
      <c r="D159" s="195">
        <v>43</v>
      </c>
      <c r="E159" s="195">
        <v>293</v>
      </c>
      <c r="F159" s="195">
        <v>425</v>
      </c>
      <c r="G159" s="195">
        <v>306</v>
      </c>
      <c r="H159" s="195">
        <v>305</v>
      </c>
      <c r="I159" s="212">
        <f t="shared" si="88"/>
        <v>-3.2679738562091387E-3</v>
      </c>
      <c r="J159" s="196">
        <f t="shared" si="85"/>
        <v>6.0930232558139537</v>
      </c>
      <c r="K159" s="195">
        <f t="shared" si="86"/>
        <v>-1</v>
      </c>
      <c r="L159" s="195">
        <f t="shared" si="87"/>
        <v>262</v>
      </c>
      <c r="M159" s="196">
        <f t="shared" si="84"/>
        <v>7.4905612788082689E-5</v>
      </c>
    </row>
    <row r="160" spans="2:13" x14ac:dyDescent="0.25">
      <c r="B160" s="194" t="s">
        <v>133</v>
      </c>
      <c r="C160" s="195">
        <v>420</v>
      </c>
      <c r="D160" s="195">
        <v>79</v>
      </c>
      <c r="E160" s="195">
        <v>405</v>
      </c>
      <c r="F160" s="195">
        <v>565</v>
      </c>
      <c r="G160" s="195">
        <v>504</v>
      </c>
      <c r="H160" s="195">
        <v>389</v>
      </c>
      <c r="I160" s="212">
        <f t="shared" si="88"/>
        <v>-0.22817460317460314</v>
      </c>
      <c r="J160" s="196">
        <f t="shared" si="85"/>
        <v>3.924050632911392</v>
      </c>
      <c r="K160" s="195">
        <f t="shared" si="86"/>
        <v>-115</v>
      </c>
      <c r="L160" s="195">
        <f t="shared" si="87"/>
        <v>310</v>
      </c>
      <c r="M160" s="196">
        <f t="shared" si="84"/>
        <v>9.5535355326439888E-5</v>
      </c>
    </row>
    <row r="161" spans="2:13" x14ac:dyDescent="0.25">
      <c r="B161" s="199" t="s">
        <v>147</v>
      </c>
      <c r="C161" s="200">
        <f t="shared" ref="C161" si="89">C153-SUM(C154:C160)</f>
        <v>3860</v>
      </c>
      <c r="D161" s="200">
        <f t="shared" ref="D161:E161" si="90">D153-SUM(D154:D160)</f>
        <v>5523</v>
      </c>
      <c r="E161" s="200">
        <f t="shared" si="90"/>
        <v>7385</v>
      </c>
      <c r="F161" s="200">
        <f t="shared" ref="F161:H161" si="91">F153-SUM(F154:F160)</f>
        <v>9813</v>
      </c>
      <c r="G161" s="200">
        <f t="shared" si="91"/>
        <v>13322</v>
      </c>
      <c r="H161" s="200">
        <f t="shared" si="91"/>
        <v>13147</v>
      </c>
      <c r="I161" s="213">
        <f t="shared" si="88"/>
        <v>-1.3136165740879724E-2</v>
      </c>
      <c r="J161" s="201">
        <f t="shared" si="85"/>
        <v>1.3804091978996924</v>
      </c>
      <c r="K161" s="200">
        <f>H161-G161</f>
        <v>-175</v>
      </c>
      <c r="L161" s="200">
        <f t="shared" si="87"/>
        <v>7624</v>
      </c>
      <c r="M161" s="201">
        <f t="shared" si="84"/>
        <v>3.2288002994259775E-3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EC35-FD63-431F-9A13-776B0BC0655C}">
  <sheetPr>
    <tabColor theme="7" tint="0.79998168889431442"/>
    <pageSetUpPr fitToPage="1"/>
  </sheetPr>
  <dimension ref="A1:W163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51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1002314</v>
      </c>
      <c r="D9" s="209">
        <f t="shared" si="0"/>
        <v>1038412</v>
      </c>
      <c r="E9" s="209">
        <f t="shared" si="0"/>
        <v>2770259</v>
      </c>
      <c r="F9" s="209">
        <f t="shared" si="0"/>
        <v>3031978</v>
      </c>
      <c r="G9" s="209">
        <f t="shared" si="0"/>
        <v>3198024</v>
      </c>
      <c r="H9" s="209">
        <f t="shared" si="0"/>
        <v>3129351</v>
      </c>
      <c r="I9" s="210">
        <f>IFERROR(H9/G9-1,"-")</f>
        <v>-2.147357243097614E-2</v>
      </c>
      <c r="J9" s="209">
        <f t="shared" ref="J9:J21" si="1">H9-G9</f>
        <v>-68673</v>
      </c>
      <c r="K9" s="210">
        <f t="shared" ref="K9:K21" si="2">H9/H$9</f>
        <v>1</v>
      </c>
      <c r="N9" s="187" t="s">
        <v>70</v>
      </c>
      <c r="O9" s="209">
        <f t="shared" ref="O9:T9" si="3">O10+O13</f>
        <v>17295</v>
      </c>
      <c r="P9" s="209">
        <f t="shared" si="3"/>
        <v>21073</v>
      </c>
      <c r="Q9" s="209">
        <f t="shared" si="3"/>
        <v>37456</v>
      </c>
      <c r="R9" s="209">
        <f t="shared" si="3"/>
        <v>44189</v>
      </c>
      <c r="S9" s="209">
        <f t="shared" si="3"/>
        <v>41777</v>
      </c>
      <c r="T9" s="209">
        <f t="shared" si="3"/>
        <v>40413</v>
      </c>
      <c r="U9" s="210">
        <f>IFERROR(T9/S9-1,"-")</f>
        <v>-3.2649544007468223E-2</v>
      </c>
      <c r="V9" s="209">
        <f>T9-S9</f>
        <v>-1364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291851</v>
      </c>
      <c r="D10" s="191">
        <v>497468</v>
      </c>
      <c r="E10" s="191">
        <v>674079</v>
      </c>
      <c r="F10" s="191">
        <v>697698</v>
      </c>
      <c r="G10" s="191">
        <v>694742</v>
      </c>
      <c r="H10" s="191">
        <v>690967</v>
      </c>
      <c r="I10" s="211">
        <f>IFERROR(H10/G10-1,"-")</f>
        <v>-5.4336717803156187E-3</v>
      </c>
      <c r="J10" s="190">
        <f t="shared" si="1"/>
        <v>-3775</v>
      </c>
      <c r="K10" s="192">
        <f t="shared" si="2"/>
        <v>0.22080201294134152</v>
      </c>
      <c r="N10" s="190" t="s">
        <v>99</v>
      </c>
      <c r="O10" s="191">
        <v>11031</v>
      </c>
      <c r="P10" s="191">
        <v>13958</v>
      </c>
      <c r="Q10" s="191">
        <v>24786</v>
      </c>
      <c r="R10" s="191">
        <v>29860</v>
      </c>
      <c r="S10" s="191">
        <v>26153</v>
      </c>
      <c r="T10" s="191">
        <v>25265</v>
      </c>
      <c r="U10" s="211">
        <f>IFERROR(T10/S10-1,"-")</f>
        <v>-3.3954039689519377E-2</v>
      </c>
      <c r="V10" s="190">
        <f t="shared" ref="V10:V20" si="5">T10-S10</f>
        <v>-888</v>
      </c>
      <c r="W10" s="192">
        <f t="shared" si="4"/>
        <v>0.62517011852621684</v>
      </c>
    </row>
    <row r="11" spans="1:23" x14ac:dyDescent="0.25">
      <c r="A11" s="193" t="s">
        <v>102</v>
      </c>
      <c r="B11" s="194" t="s">
        <v>105</v>
      </c>
      <c r="C11" s="195">
        <v>107552</v>
      </c>
      <c r="D11" s="195">
        <v>248793</v>
      </c>
      <c r="E11" s="195">
        <v>265673</v>
      </c>
      <c r="F11" s="195">
        <v>273504</v>
      </c>
      <c r="G11" s="195">
        <v>269639</v>
      </c>
      <c r="H11" s="195">
        <v>266057</v>
      </c>
      <c r="I11" s="212">
        <f>IFERROR(H11/G11-1,"-")</f>
        <v>-1.3284428439506168E-2</v>
      </c>
      <c r="J11" s="194">
        <f t="shared" si="1"/>
        <v>-3582</v>
      </c>
      <c r="K11" s="196">
        <f t="shared" si="2"/>
        <v>8.5019865141366377E-2</v>
      </c>
      <c r="N11" s="194" t="s">
        <v>105</v>
      </c>
      <c r="O11" s="195">
        <v>5930</v>
      </c>
      <c r="P11" s="195">
        <v>7014</v>
      </c>
      <c r="Q11" s="195">
        <v>11891</v>
      </c>
      <c r="R11" s="195">
        <v>9535</v>
      </c>
      <c r="S11" s="195">
        <v>8202</v>
      </c>
      <c r="T11" s="195">
        <v>8889</v>
      </c>
      <c r="U11" s="212">
        <f>IFERROR(T11/S11-1,"-")</f>
        <v>8.376005852231172E-2</v>
      </c>
      <c r="V11" s="194">
        <f t="shared" si="5"/>
        <v>687</v>
      </c>
      <c r="W11" s="196">
        <f>T11/T$9</f>
        <v>0.21995397520599808</v>
      </c>
    </row>
    <row r="12" spans="1:23" x14ac:dyDescent="0.25">
      <c r="A12" s="1"/>
      <c r="B12" s="194" t="s">
        <v>102</v>
      </c>
      <c r="C12" s="195">
        <v>184299</v>
      </c>
      <c r="D12" s="195">
        <v>248675</v>
      </c>
      <c r="E12" s="195">
        <v>408406</v>
      </c>
      <c r="F12" s="195">
        <v>424194</v>
      </c>
      <c r="G12" s="195">
        <v>425103</v>
      </c>
      <c r="H12" s="195">
        <v>424910</v>
      </c>
      <c r="I12" s="212">
        <f>IFERROR(H12/G12-1,"-")</f>
        <v>-4.5400761697755865E-4</v>
      </c>
      <c r="J12" s="194">
        <f t="shared" si="1"/>
        <v>-193</v>
      </c>
      <c r="K12" s="196">
        <f t="shared" si="2"/>
        <v>0.13578214779997513</v>
      </c>
      <c r="N12" s="194" t="s">
        <v>102</v>
      </c>
      <c r="O12" s="195">
        <v>5101</v>
      </c>
      <c r="P12" s="195">
        <v>6944</v>
      </c>
      <c r="Q12" s="195">
        <v>12895</v>
      </c>
      <c r="R12" s="195">
        <v>20325</v>
      </c>
      <c r="S12" s="195">
        <v>17951</v>
      </c>
      <c r="T12" s="195">
        <v>16376</v>
      </c>
      <c r="U12" s="212">
        <f>IFERROR(T12/S12-1,"-")</f>
        <v>-8.7738844632610946E-2</v>
      </c>
      <c r="V12" s="194">
        <f t="shared" si="5"/>
        <v>-1575</v>
      </c>
      <c r="W12" s="196">
        <f t="shared" si="4"/>
        <v>0.40521614332021877</v>
      </c>
    </row>
    <row r="13" spans="1:23" s="74" customFormat="1" x14ac:dyDescent="0.25">
      <c r="B13" s="190" t="s">
        <v>109</v>
      </c>
      <c r="C13" s="191">
        <v>710463</v>
      </c>
      <c r="D13" s="191">
        <v>540944</v>
      </c>
      <c r="E13" s="191">
        <v>2096180</v>
      </c>
      <c r="F13" s="191">
        <v>2334280</v>
      </c>
      <c r="G13" s="191">
        <v>2503282</v>
      </c>
      <c r="H13" s="191">
        <v>2438384</v>
      </c>
      <c r="I13" s="211">
        <f>IFERROR(H13/G13-1,"-")</f>
        <v>-2.5925165442806652E-2</v>
      </c>
      <c r="J13" s="190">
        <f t="shared" si="1"/>
        <v>-64898</v>
      </c>
      <c r="K13" s="192">
        <f t="shared" si="2"/>
        <v>0.7791979870586585</v>
      </c>
      <c r="N13" s="190" t="s">
        <v>109</v>
      </c>
      <c r="O13" s="191">
        <v>6264</v>
      </c>
      <c r="P13" s="191">
        <v>7115</v>
      </c>
      <c r="Q13" s="191">
        <v>12670</v>
      </c>
      <c r="R13" s="191">
        <v>14329</v>
      </c>
      <c r="S13" s="191">
        <v>15624</v>
      </c>
      <c r="T13" s="191">
        <v>15148</v>
      </c>
      <c r="U13" s="211">
        <f>IFERROR(T13/S13-1,"-")</f>
        <v>-3.046594982078854E-2</v>
      </c>
      <c r="V13" s="190">
        <f t="shared" si="5"/>
        <v>-476</v>
      </c>
      <c r="W13" s="192">
        <f t="shared" si="4"/>
        <v>0.37482988147378321</v>
      </c>
    </row>
    <row r="14" spans="1:23" s="74" customFormat="1" x14ac:dyDescent="0.25">
      <c r="B14" s="194" t="s">
        <v>112</v>
      </c>
      <c r="C14" s="195">
        <v>267043</v>
      </c>
      <c r="D14" s="195">
        <v>105634</v>
      </c>
      <c r="E14" s="195">
        <v>969789</v>
      </c>
      <c r="F14" s="195">
        <v>1080799</v>
      </c>
      <c r="G14" s="195">
        <v>1149527</v>
      </c>
      <c r="H14" s="195">
        <v>1124150</v>
      </c>
      <c r="I14" s="212">
        <f t="shared" ref="I14:I21" si="6">IFERROR(H14/G14-1,"-")</f>
        <v>-2.2076036491530893E-2</v>
      </c>
      <c r="J14" s="194">
        <f t="shared" si="1"/>
        <v>-25377</v>
      </c>
      <c r="K14" s="196">
        <f t="shared" si="2"/>
        <v>0.35922783989395884</v>
      </c>
      <c r="N14" s="194" t="s">
        <v>112</v>
      </c>
      <c r="O14" s="195">
        <v>1042</v>
      </c>
      <c r="P14" s="195">
        <v>346</v>
      </c>
      <c r="Q14" s="195">
        <v>1661</v>
      </c>
      <c r="R14" s="195">
        <v>2018</v>
      </c>
      <c r="S14" s="195">
        <v>2246</v>
      </c>
      <c r="T14" s="195">
        <v>1878</v>
      </c>
      <c r="U14" s="212">
        <f t="shared" ref="U14:U21" si="7">IFERROR(T14/S14-1,"-")</f>
        <v>-0.16384683882457707</v>
      </c>
      <c r="V14" s="194">
        <f t="shared" si="5"/>
        <v>-368</v>
      </c>
      <c r="W14" s="196">
        <f t="shared" si="4"/>
        <v>4.6470195234206813E-2</v>
      </c>
    </row>
    <row r="15" spans="1:23" x14ac:dyDescent="0.25">
      <c r="A15" s="1"/>
      <c r="B15" s="194" t="s">
        <v>115</v>
      </c>
      <c r="C15" s="195">
        <v>102940</v>
      </c>
      <c r="D15" s="195">
        <v>91132</v>
      </c>
      <c r="E15" s="195">
        <v>234445</v>
      </c>
      <c r="F15" s="195">
        <v>268942</v>
      </c>
      <c r="G15" s="195">
        <v>277141</v>
      </c>
      <c r="H15" s="195">
        <v>269189</v>
      </c>
      <c r="I15" s="212">
        <f t="shared" si="6"/>
        <v>-2.8692975777672713E-2</v>
      </c>
      <c r="J15" s="194">
        <f t="shared" si="1"/>
        <v>-7952</v>
      </c>
      <c r="K15" s="196">
        <f t="shared" si="2"/>
        <v>8.6020711642765549E-2</v>
      </c>
      <c r="N15" s="194" t="s">
        <v>115</v>
      </c>
      <c r="O15" s="195">
        <v>1199</v>
      </c>
      <c r="P15" s="195">
        <v>1176</v>
      </c>
      <c r="Q15" s="195">
        <v>2396</v>
      </c>
      <c r="R15" s="195">
        <v>2589</v>
      </c>
      <c r="S15" s="195">
        <v>3010</v>
      </c>
      <c r="T15" s="195">
        <v>2671</v>
      </c>
      <c r="U15" s="212">
        <f t="shared" si="7"/>
        <v>-0.11262458471760795</v>
      </c>
      <c r="V15" s="194">
        <f t="shared" si="5"/>
        <v>-339</v>
      </c>
      <c r="W15" s="196">
        <f t="shared" si="4"/>
        <v>6.6092593967287755E-2</v>
      </c>
    </row>
    <row r="16" spans="1:23" x14ac:dyDescent="0.25">
      <c r="A16" s="1"/>
      <c r="B16" s="194" t="s">
        <v>118</v>
      </c>
      <c r="C16" s="195">
        <v>39450</v>
      </c>
      <c r="D16" s="195">
        <v>65397</v>
      </c>
      <c r="E16" s="195">
        <v>120986</v>
      </c>
      <c r="F16" s="195">
        <v>131977</v>
      </c>
      <c r="G16" s="195">
        <v>145390</v>
      </c>
      <c r="H16" s="195">
        <v>138650</v>
      </c>
      <c r="I16" s="212">
        <f t="shared" si="6"/>
        <v>-4.6358071394181133E-2</v>
      </c>
      <c r="J16" s="194">
        <f t="shared" si="1"/>
        <v>-6740</v>
      </c>
      <c r="K16" s="196">
        <f t="shared" si="2"/>
        <v>4.4306311436460785E-2</v>
      </c>
      <c r="N16" s="194" t="s">
        <v>118</v>
      </c>
      <c r="O16" s="195">
        <v>1494</v>
      </c>
      <c r="P16" s="195">
        <v>2663</v>
      </c>
      <c r="Q16" s="195">
        <v>2543</v>
      </c>
      <c r="R16" s="195">
        <v>2839</v>
      </c>
      <c r="S16" s="195">
        <v>2752</v>
      </c>
      <c r="T16" s="195">
        <v>2727</v>
      </c>
      <c r="U16" s="212">
        <f t="shared" si="7"/>
        <v>-9.0843023255814392E-3</v>
      </c>
      <c r="V16" s="194">
        <f t="shared" si="5"/>
        <v>-25</v>
      </c>
      <c r="W16" s="196">
        <f t="shared" si="4"/>
        <v>6.7478286689926503E-2</v>
      </c>
    </row>
    <row r="17" spans="1:23" x14ac:dyDescent="0.25">
      <c r="A17" s="1"/>
      <c r="B17" s="194" t="s">
        <v>125</v>
      </c>
      <c r="C17" s="195">
        <v>25260</v>
      </c>
      <c r="D17" s="195">
        <v>31054</v>
      </c>
      <c r="E17" s="195">
        <v>95676</v>
      </c>
      <c r="F17" s="195">
        <v>87162</v>
      </c>
      <c r="G17" s="195">
        <v>94713</v>
      </c>
      <c r="H17" s="195">
        <v>88489</v>
      </c>
      <c r="I17" s="212">
        <f t="shared" si="6"/>
        <v>-6.5714315880607721E-2</v>
      </c>
      <c r="J17" s="194">
        <f t="shared" si="1"/>
        <v>-6224</v>
      </c>
      <c r="K17" s="196">
        <f t="shared" si="2"/>
        <v>2.8277109215297358E-2</v>
      </c>
      <c r="N17" s="194" t="s">
        <v>125</v>
      </c>
      <c r="O17" s="195">
        <v>280</v>
      </c>
      <c r="P17" s="195">
        <v>162</v>
      </c>
      <c r="Q17" s="195">
        <v>886</v>
      </c>
      <c r="R17" s="195">
        <v>646</v>
      </c>
      <c r="S17" s="195">
        <v>701</v>
      </c>
      <c r="T17" s="195">
        <v>667</v>
      </c>
      <c r="U17" s="212">
        <f t="shared" si="7"/>
        <v>-4.8502139800285282E-2</v>
      </c>
      <c r="V17" s="194">
        <f t="shared" si="5"/>
        <v>-34</v>
      </c>
      <c r="W17" s="196">
        <f t="shared" si="4"/>
        <v>1.6504590107143741E-2</v>
      </c>
    </row>
    <row r="18" spans="1:23" x14ac:dyDescent="0.25">
      <c r="A18" s="1"/>
      <c r="B18" s="194" t="s">
        <v>121</v>
      </c>
      <c r="C18" s="195">
        <v>42174</v>
      </c>
      <c r="D18" s="195">
        <v>40134</v>
      </c>
      <c r="E18" s="195">
        <v>95385</v>
      </c>
      <c r="F18" s="195">
        <v>97352</v>
      </c>
      <c r="G18" s="195">
        <v>102779</v>
      </c>
      <c r="H18" s="195">
        <v>93610</v>
      </c>
      <c r="I18" s="212">
        <f t="shared" si="6"/>
        <v>-8.9210831006333979E-2</v>
      </c>
      <c r="J18" s="194">
        <f t="shared" si="1"/>
        <v>-9169</v>
      </c>
      <c r="K18" s="196">
        <f t="shared" si="2"/>
        <v>2.9913550764998877E-2</v>
      </c>
      <c r="N18" s="194" t="s">
        <v>121</v>
      </c>
      <c r="O18" s="195">
        <v>217</v>
      </c>
      <c r="P18" s="195">
        <v>272</v>
      </c>
      <c r="Q18" s="195">
        <v>523</v>
      </c>
      <c r="R18" s="195">
        <v>426</v>
      </c>
      <c r="S18" s="195">
        <v>639</v>
      </c>
      <c r="T18" s="195">
        <v>604</v>
      </c>
      <c r="U18" s="212">
        <f t="shared" si="7"/>
        <v>-5.477308294209704E-2</v>
      </c>
      <c r="V18" s="194">
        <f t="shared" si="5"/>
        <v>-35</v>
      </c>
      <c r="W18" s="196">
        <f t="shared" si="4"/>
        <v>1.4945685794175141E-2</v>
      </c>
    </row>
    <row r="19" spans="1:23" x14ac:dyDescent="0.25">
      <c r="A19" s="193" t="s">
        <v>146</v>
      </c>
      <c r="B19" s="194" t="s">
        <v>130</v>
      </c>
      <c r="C19" s="195">
        <v>18088</v>
      </c>
      <c r="D19" s="195">
        <v>2061</v>
      </c>
      <c r="E19" s="195">
        <v>24723</v>
      </c>
      <c r="F19" s="195">
        <v>30854</v>
      </c>
      <c r="G19" s="195">
        <v>28123</v>
      </c>
      <c r="H19" s="195">
        <v>26744</v>
      </c>
      <c r="I19" s="212">
        <f t="shared" si="6"/>
        <v>-4.9034598015858855E-2</v>
      </c>
      <c r="J19" s="194">
        <f t="shared" si="1"/>
        <v>-1379</v>
      </c>
      <c r="K19" s="196">
        <f t="shared" si="2"/>
        <v>8.5461809812961212E-3</v>
      </c>
      <c r="N19" s="194" t="s">
        <v>130</v>
      </c>
      <c r="O19" s="195">
        <v>114</v>
      </c>
      <c r="P19" s="195">
        <v>20</v>
      </c>
      <c r="Q19" s="195">
        <v>222</v>
      </c>
      <c r="R19" s="195">
        <v>106</v>
      </c>
      <c r="S19" s="195">
        <v>178</v>
      </c>
      <c r="T19" s="195">
        <v>157</v>
      </c>
      <c r="U19" s="212">
        <f t="shared" si="7"/>
        <v>-0.1179775280898876</v>
      </c>
      <c r="V19" s="194">
        <f t="shared" si="5"/>
        <v>-21</v>
      </c>
      <c r="W19" s="196">
        <f t="shared" si="4"/>
        <v>3.8848885259693661E-3</v>
      </c>
    </row>
    <row r="20" spans="1:23" x14ac:dyDescent="0.25">
      <c r="A20" s="198" t="s">
        <v>147</v>
      </c>
      <c r="B20" s="194" t="s">
        <v>133</v>
      </c>
      <c r="C20" s="195">
        <v>24290</v>
      </c>
      <c r="D20" s="195">
        <v>1775</v>
      </c>
      <c r="E20" s="195">
        <v>17076</v>
      </c>
      <c r="F20" s="195">
        <v>26602</v>
      </c>
      <c r="G20" s="195">
        <v>24882</v>
      </c>
      <c r="H20" s="195">
        <v>21254</v>
      </c>
      <c r="I20" s="212">
        <f t="shared" si="6"/>
        <v>-0.14580821477373207</v>
      </c>
      <c r="J20" s="194">
        <f t="shared" si="1"/>
        <v>-3628</v>
      </c>
      <c r="K20" s="196">
        <f t="shared" si="2"/>
        <v>6.7918236081538951E-3</v>
      </c>
      <c r="N20" s="194" t="s">
        <v>133</v>
      </c>
      <c r="O20" s="195">
        <v>66</v>
      </c>
      <c r="P20" s="195">
        <v>63</v>
      </c>
      <c r="Q20" s="195">
        <v>114</v>
      </c>
      <c r="R20" s="195">
        <v>190</v>
      </c>
      <c r="S20" s="195">
        <v>282</v>
      </c>
      <c r="T20" s="195">
        <v>159</v>
      </c>
      <c r="U20" s="212">
        <f t="shared" si="7"/>
        <v>-0.43617021276595747</v>
      </c>
      <c r="V20" s="194">
        <f t="shared" si="5"/>
        <v>-123</v>
      </c>
      <c r="W20" s="196">
        <f t="shared" si="4"/>
        <v>3.9343775517778935E-3</v>
      </c>
    </row>
    <row r="21" spans="1:23" x14ac:dyDescent="0.25">
      <c r="B21" s="199" t="s">
        <v>147</v>
      </c>
      <c r="C21" s="200">
        <f t="shared" ref="C21" si="8">C13-SUM(C14:C20)</f>
        <v>191218</v>
      </c>
      <c r="D21" s="200">
        <f t="shared" ref="D21:H21" si="9">D13-SUM(D14:D20)</f>
        <v>203757</v>
      </c>
      <c r="E21" s="200">
        <f t="shared" si="9"/>
        <v>538100</v>
      </c>
      <c r="F21" s="200">
        <f t="shared" si="9"/>
        <v>610592</v>
      </c>
      <c r="G21" s="200">
        <f t="shared" si="9"/>
        <v>680727</v>
      </c>
      <c r="H21" s="200">
        <f t="shared" si="9"/>
        <v>676298</v>
      </c>
      <c r="I21" s="213">
        <f t="shared" si="6"/>
        <v>-6.5062793160841625E-3</v>
      </c>
      <c r="J21" s="199">
        <f t="shared" si="1"/>
        <v>-4429</v>
      </c>
      <c r="K21" s="201">
        <f t="shared" si="2"/>
        <v>0.21611445951572705</v>
      </c>
      <c r="N21" s="199" t="s">
        <v>147</v>
      </c>
      <c r="O21" s="200">
        <f t="shared" ref="O21:T21" si="10">O13-SUM(O14:O20)</f>
        <v>1852</v>
      </c>
      <c r="P21" s="200">
        <f t="shared" si="10"/>
        <v>2413</v>
      </c>
      <c r="Q21" s="200">
        <f t="shared" si="10"/>
        <v>4325</v>
      </c>
      <c r="R21" s="200">
        <f t="shared" si="10"/>
        <v>5515</v>
      </c>
      <c r="S21" s="200">
        <f t="shared" si="10"/>
        <v>5816</v>
      </c>
      <c r="T21" s="200">
        <f t="shared" si="10"/>
        <v>6285</v>
      </c>
      <c r="U21" s="213">
        <f t="shared" si="7"/>
        <v>8.0639614855570807E-2</v>
      </c>
      <c r="V21" s="199">
        <f>T21-S21</f>
        <v>469</v>
      </c>
      <c r="W21" s="201">
        <f t="shared" si="4"/>
        <v>0.15551926360329596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352777</v>
      </c>
      <c r="D23" s="209">
        <f t="shared" si="11"/>
        <v>425407</v>
      </c>
      <c r="E23" s="209">
        <f t="shared" si="11"/>
        <v>1107347</v>
      </c>
      <c r="F23" s="209">
        <f t="shared" si="11"/>
        <v>1144954</v>
      </c>
      <c r="G23" s="209">
        <f t="shared" si="11"/>
        <v>1180192</v>
      </c>
      <c r="H23" s="209">
        <f t="shared" si="11"/>
        <v>1097321</v>
      </c>
      <c r="I23" s="210">
        <f>IFERROR(H23/G23-1,"-")</f>
        <v>-7.0218235676906771E-2</v>
      </c>
      <c r="J23" s="209">
        <f>H23-G23</f>
        <v>-82871</v>
      </c>
      <c r="K23" s="210">
        <f t="shared" ref="K23:K35" si="12">H23/H$9</f>
        <v>0.35065449673111132</v>
      </c>
    </row>
    <row r="24" spans="1:23" x14ac:dyDescent="0.25">
      <c r="B24" s="190" t="s">
        <v>99</v>
      </c>
      <c r="C24" s="191">
        <v>62090</v>
      </c>
      <c r="D24" s="191">
        <v>171589</v>
      </c>
      <c r="E24" s="191">
        <v>143837</v>
      </c>
      <c r="F24" s="191">
        <v>116447</v>
      </c>
      <c r="G24" s="191">
        <v>104394</v>
      </c>
      <c r="H24" s="191">
        <v>90006</v>
      </c>
      <c r="I24" s="211">
        <f>IFERROR(H24/G24-1,"-")</f>
        <v>-0.13782401287430313</v>
      </c>
      <c r="J24" s="190">
        <f t="shared" ref="J24:J34" si="13">H24-G24</f>
        <v>-14388</v>
      </c>
      <c r="K24" s="192">
        <f t="shared" si="12"/>
        <v>2.8761874267220263E-2</v>
      </c>
    </row>
    <row r="25" spans="1:23" x14ac:dyDescent="0.25">
      <c r="B25" s="194" t="s">
        <v>105</v>
      </c>
      <c r="C25" s="195">
        <v>30289</v>
      </c>
      <c r="D25" s="195">
        <v>83326</v>
      </c>
      <c r="E25" s="195">
        <v>58250</v>
      </c>
      <c r="F25" s="195">
        <v>46066</v>
      </c>
      <c r="G25" s="195">
        <v>36859</v>
      </c>
      <c r="H25" s="195">
        <v>41828</v>
      </c>
      <c r="I25" s="212">
        <f>IFERROR(H25/G25-1,"-")</f>
        <v>0.13481103665319183</v>
      </c>
      <c r="J25" s="194">
        <f t="shared" si="13"/>
        <v>4969</v>
      </c>
      <c r="K25" s="196">
        <f t="shared" si="12"/>
        <v>1.3366349763896732E-2</v>
      </c>
    </row>
    <row r="26" spans="1:23" x14ac:dyDescent="0.25">
      <c r="B26" s="194" t="s">
        <v>102</v>
      </c>
      <c r="C26" s="195">
        <v>31801</v>
      </c>
      <c r="D26" s="195">
        <v>88263</v>
      </c>
      <c r="E26" s="195">
        <v>85587</v>
      </c>
      <c r="F26" s="195">
        <v>70381</v>
      </c>
      <c r="G26" s="195">
        <v>67535</v>
      </c>
      <c r="H26" s="195">
        <v>48178</v>
      </c>
      <c r="I26" s="212">
        <f>IFERROR(H26/G26-1,"-")</f>
        <v>-0.28662175168431181</v>
      </c>
      <c r="J26" s="194">
        <f t="shared" si="13"/>
        <v>-19357</v>
      </c>
      <c r="K26" s="196">
        <f t="shared" si="12"/>
        <v>1.5395524503323533E-2</v>
      </c>
    </row>
    <row r="27" spans="1:23" x14ac:dyDescent="0.25">
      <c r="B27" s="190" t="s">
        <v>109</v>
      </c>
      <c r="C27" s="191">
        <v>290687</v>
      </c>
      <c r="D27" s="191">
        <v>253818</v>
      </c>
      <c r="E27" s="191">
        <v>963510</v>
      </c>
      <c r="F27" s="191">
        <v>1028507</v>
      </c>
      <c r="G27" s="191">
        <v>1075798</v>
      </c>
      <c r="H27" s="191">
        <v>1007315</v>
      </c>
      <c r="I27" s="211">
        <f>IFERROR(H27/G27-1,"-")</f>
        <v>-6.3657861420080675E-2</v>
      </c>
      <c r="J27" s="190">
        <f t="shared" si="13"/>
        <v>-68483</v>
      </c>
      <c r="K27" s="192">
        <f t="shared" si="12"/>
        <v>0.32189262246389105</v>
      </c>
    </row>
    <row r="28" spans="1:23" x14ac:dyDescent="0.25">
      <c r="B28" s="194" t="s">
        <v>112</v>
      </c>
      <c r="C28" s="195">
        <v>120474</v>
      </c>
      <c r="D28" s="195">
        <v>56394</v>
      </c>
      <c r="E28" s="195">
        <v>488203</v>
      </c>
      <c r="F28" s="195">
        <v>528257</v>
      </c>
      <c r="G28" s="195">
        <v>551640</v>
      </c>
      <c r="H28" s="195">
        <v>520623</v>
      </c>
      <c r="I28" s="212">
        <f t="shared" ref="I28:I35" si="14">IFERROR(H28/G28-1,"-")</f>
        <v>-5.6226887100282785E-2</v>
      </c>
      <c r="J28" s="194">
        <f t="shared" si="13"/>
        <v>-31017</v>
      </c>
      <c r="K28" s="196">
        <f t="shared" si="12"/>
        <v>0.16636772289206292</v>
      </c>
    </row>
    <row r="29" spans="1:23" x14ac:dyDescent="0.25">
      <c r="B29" s="194" t="s">
        <v>115</v>
      </c>
      <c r="C29" s="195">
        <v>38968</v>
      </c>
      <c r="D29" s="195">
        <v>48934</v>
      </c>
      <c r="E29" s="195">
        <v>111315</v>
      </c>
      <c r="F29" s="195">
        <v>121028</v>
      </c>
      <c r="G29" s="195">
        <v>121215</v>
      </c>
      <c r="H29" s="195">
        <v>111979</v>
      </c>
      <c r="I29" s="212">
        <f t="shared" si="14"/>
        <v>-7.6195190364228838E-2</v>
      </c>
      <c r="J29" s="194">
        <f t="shared" si="13"/>
        <v>-9236</v>
      </c>
      <c r="K29" s="196">
        <f t="shared" si="12"/>
        <v>3.5783457975791147E-2</v>
      </c>
    </row>
    <row r="30" spans="1:23" x14ac:dyDescent="0.25">
      <c r="B30" s="194" t="s">
        <v>118</v>
      </c>
      <c r="C30" s="195">
        <v>13385</v>
      </c>
      <c r="D30" s="195">
        <v>23535</v>
      </c>
      <c r="E30" s="195">
        <v>39571</v>
      </c>
      <c r="F30" s="195">
        <v>36065</v>
      </c>
      <c r="G30" s="195">
        <v>32682</v>
      </c>
      <c r="H30" s="195">
        <v>30688</v>
      </c>
      <c r="I30" s="212">
        <f t="shared" si="14"/>
        <v>-6.1012177957285307E-2</v>
      </c>
      <c r="J30" s="194">
        <f t="shared" si="13"/>
        <v>-1994</v>
      </c>
      <c r="K30" s="196">
        <f t="shared" si="12"/>
        <v>9.8065062052802646E-3</v>
      </c>
    </row>
    <row r="31" spans="1:23" x14ac:dyDescent="0.25">
      <c r="B31" s="194" t="s">
        <v>125</v>
      </c>
      <c r="C31" s="195">
        <v>12596</v>
      </c>
      <c r="D31" s="195">
        <v>17703</v>
      </c>
      <c r="E31" s="195">
        <v>51227</v>
      </c>
      <c r="F31" s="195">
        <v>43823</v>
      </c>
      <c r="G31" s="195">
        <v>46352</v>
      </c>
      <c r="H31" s="195">
        <v>42680</v>
      </c>
      <c r="I31" s="212">
        <f t="shared" si="14"/>
        <v>-7.9219882637210914E-2</v>
      </c>
      <c r="J31" s="194">
        <f t="shared" si="13"/>
        <v>-3672</v>
      </c>
      <c r="K31" s="196">
        <f t="shared" si="12"/>
        <v>1.3638610689564705E-2</v>
      </c>
    </row>
    <row r="32" spans="1:23" x14ac:dyDescent="0.25">
      <c r="B32" s="194" t="s">
        <v>121</v>
      </c>
      <c r="C32" s="195">
        <v>20610</v>
      </c>
      <c r="D32" s="195">
        <v>23467</v>
      </c>
      <c r="E32" s="195">
        <v>57020</v>
      </c>
      <c r="F32" s="195">
        <v>53612</v>
      </c>
      <c r="G32" s="195">
        <v>55551</v>
      </c>
      <c r="H32" s="195">
        <v>51405</v>
      </c>
      <c r="I32" s="212">
        <f t="shared" si="14"/>
        <v>-7.4634119997839865E-2</v>
      </c>
      <c r="J32" s="194">
        <f t="shared" si="13"/>
        <v>-4146</v>
      </c>
      <c r="K32" s="196">
        <f t="shared" si="12"/>
        <v>1.6426728737044836E-2</v>
      </c>
    </row>
    <row r="33" spans="2:11" x14ac:dyDescent="0.25">
      <c r="B33" s="194" t="s">
        <v>130</v>
      </c>
      <c r="C33" s="195">
        <v>9535</v>
      </c>
      <c r="D33" s="195">
        <v>571</v>
      </c>
      <c r="E33" s="195">
        <v>12945</v>
      </c>
      <c r="F33" s="195">
        <v>14488</v>
      </c>
      <c r="G33" s="195">
        <v>14309</v>
      </c>
      <c r="H33" s="195">
        <v>12361</v>
      </c>
      <c r="I33" s="212">
        <f t="shared" si="14"/>
        <v>-0.13613809490530437</v>
      </c>
      <c r="J33" s="194">
        <f t="shared" si="13"/>
        <v>-1948</v>
      </c>
      <c r="K33" s="196">
        <f t="shared" si="12"/>
        <v>3.9500203077251477E-3</v>
      </c>
    </row>
    <row r="34" spans="2:11" x14ac:dyDescent="0.25">
      <c r="B34" s="194" t="s">
        <v>133</v>
      </c>
      <c r="C34" s="195">
        <v>11137</v>
      </c>
      <c r="D34" s="195">
        <v>351</v>
      </c>
      <c r="E34" s="195">
        <v>7937</v>
      </c>
      <c r="F34" s="195">
        <v>12828</v>
      </c>
      <c r="G34" s="195">
        <v>11734</v>
      </c>
      <c r="H34" s="195">
        <v>9928</v>
      </c>
      <c r="I34" s="212">
        <f t="shared" si="14"/>
        <v>-0.15391170956195666</v>
      </c>
      <c r="J34" s="194">
        <f t="shared" si="13"/>
        <v>-1806</v>
      </c>
      <c r="K34" s="196">
        <f t="shared" si="12"/>
        <v>3.1725428052014619E-3</v>
      </c>
    </row>
    <row r="35" spans="2:11" x14ac:dyDescent="0.25">
      <c r="B35" s="199" t="s">
        <v>147</v>
      </c>
      <c r="C35" s="200">
        <f t="shared" ref="C35" si="15">C27-SUM(C28:C34)</f>
        <v>63982</v>
      </c>
      <c r="D35" s="200">
        <f t="shared" ref="D35:H35" si="16">D27-SUM(D28:D34)</f>
        <v>82863</v>
      </c>
      <c r="E35" s="200">
        <f t="shared" si="16"/>
        <v>195292</v>
      </c>
      <c r="F35" s="200">
        <f t="shared" si="16"/>
        <v>218406</v>
      </c>
      <c r="G35" s="200">
        <f t="shared" si="16"/>
        <v>242315</v>
      </c>
      <c r="H35" s="200">
        <f t="shared" si="16"/>
        <v>227651</v>
      </c>
      <c r="I35" s="213">
        <f t="shared" si="14"/>
        <v>-6.0516270144233775E-2</v>
      </c>
      <c r="J35" s="199">
        <f>H35-G35</f>
        <v>-14664</v>
      </c>
      <c r="K35" s="201">
        <f t="shared" si="12"/>
        <v>7.2747032851220583E-2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170072</v>
      </c>
      <c r="D37" s="209">
        <f t="shared" si="17"/>
        <v>104720</v>
      </c>
      <c r="E37" s="209">
        <f t="shared" si="17"/>
        <v>546989</v>
      </c>
      <c r="F37" s="209">
        <f t="shared" si="17"/>
        <v>598309</v>
      </c>
      <c r="G37" s="209">
        <f t="shared" si="17"/>
        <v>639306</v>
      </c>
      <c r="H37" s="209">
        <f t="shared" si="17"/>
        <v>653963</v>
      </c>
      <c r="I37" s="210">
        <f>IFERROR(H37/G37-1,"-")</f>
        <v>2.2926423340309698E-2</v>
      </c>
      <c r="J37" s="209">
        <f>H37-G37</f>
        <v>14657</v>
      </c>
      <c r="K37" s="210">
        <f t="shared" ref="K37:K49" si="18">H37/H$9</f>
        <v>0.20897719686925501</v>
      </c>
    </row>
    <row r="38" spans="2:11" x14ac:dyDescent="0.25">
      <c r="B38" s="190" t="s">
        <v>99</v>
      </c>
      <c r="C38" s="191">
        <v>17227</v>
      </c>
      <c r="D38" s="191">
        <v>25291</v>
      </c>
      <c r="E38" s="191">
        <v>65724</v>
      </c>
      <c r="F38" s="191">
        <v>63307</v>
      </c>
      <c r="G38" s="191">
        <v>63481</v>
      </c>
      <c r="H38" s="191">
        <v>62658</v>
      </c>
      <c r="I38" s="211">
        <f>IFERROR(H38/G38-1,"-")</f>
        <v>-1.2964509065704677E-2</v>
      </c>
      <c r="J38" s="190">
        <f t="shared" ref="J38:J48" si="19">H38-G38</f>
        <v>-823</v>
      </c>
      <c r="K38" s="192">
        <f t="shared" si="18"/>
        <v>2.002268201937079E-2</v>
      </c>
    </row>
    <row r="39" spans="2:11" x14ac:dyDescent="0.25">
      <c r="B39" s="194" t="s">
        <v>105</v>
      </c>
      <c r="C39" s="195">
        <v>3211</v>
      </c>
      <c r="D39" s="195">
        <v>6077</v>
      </c>
      <c r="E39" s="195">
        <v>15251</v>
      </c>
      <c r="F39" s="195">
        <v>22736</v>
      </c>
      <c r="G39" s="195">
        <v>25712</v>
      </c>
      <c r="H39" s="195">
        <v>23957</v>
      </c>
      <c r="I39" s="212">
        <f>IFERROR(H39/G39-1,"-")</f>
        <v>-6.825606720597388E-2</v>
      </c>
      <c r="J39" s="194">
        <f t="shared" si="19"/>
        <v>-1755</v>
      </c>
      <c r="K39" s="196">
        <f t="shared" si="18"/>
        <v>7.6555809814878549E-3</v>
      </c>
    </row>
    <row r="40" spans="2:11" x14ac:dyDescent="0.25">
      <c r="B40" s="194" t="s">
        <v>102</v>
      </c>
      <c r="C40" s="195">
        <v>14016</v>
      </c>
      <c r="D40" s="195">
        <v>19214</v>
      </c>
      <c r="E40" s="195">
        <v>50473</v>
      </c>
      <c r="F40" s="195">
        <v>40571</v>
      </c>
      <c r="G40" s="195">
        <v>37769</v>
      </c>
      <c r="H40" s="195">
        <v>38701</v>
      </c>
      <c r="I40" s="212">
        <f>IFERROR(H40/G40-1,"-")</f>
        <v>2.4676321851253569E-2</v>
      </c>
      <c r="J40" s="194">
        <f t="shared" si="19"/>
        <v>932</v>
      </c>
      <c r="K40" s="196">
        <f t="shared" si="18"/>
        <v>1.2367101037882935E-2</v>
      </c>
    </row>
    <row r="41" spans="2:11" x14ac:dyDescent="0.25">
      <c r="B41" s="190" t="s">
        <v>109</v>
      </c>
      <c r="C41" s="191">
        <v>152845</v>
      </c>
      <c r="D41" s="191">
        <v>79429</v>
      </c>
      <c r="E41" s="191">
        <v>481265</v>
      </c>
      <c r="F41" s="191">
        <v>535002</v>
      </c>
      <c r="G41" s="191">
        <v>575825</v>
      </c>
      <c r="H41" s="191">
        <v>591305</v>
      </c>
      <c r="I41" s="211">
        <f>IFERROR(H41/G41-1,"-")</f>
        <v>2.6883167629053961E-2</v>
      </c>
      <c r="J41" s="190">
        <f t="shared" si="19"/>
        <v>15480</v>
      </c>
      <c r="K41" s="192">
        <f t="shared" si="18"/>
        <v>0.18895451484988421</v>
      </c>
    </row>
    <row r="42" spans="2:11" x14ac:dyDescent="0.25">
      <c r="B42" s="194" t="s">
        <v>112</v>
      </c>
      <c r="C42" s="195">
        <v>72052</v>
      </c>
      <c r="D42" s="195">
        <v>23046</v>
      </c>
      <c r="E42" s="195">
        <v>252047</v>
      </c>
      <c r="F42" s="195">
        <v>279605</v>
      </c>
      <c r="G42" s="195">
        <v>310166</v>
      </c>
      <c r="H42" s="195">
        <v>310182</v>
      </c>
      <c r="I42" s="212">
        <f t="shared" ref="I42:I49" si="20">IFERROR(H42/G42-1,"-")</f>
        <v>5.1585280140376E-5</v>
      </c>
      <c r="J42" s="194">
        <f t="shared" si="19"/>
        <v>16</v>
      </c>
      <c r="K42" s="196">
        <f t="shared" si="18"/>
        <v>9.9120232917304582E-2</v>
      </c>
    </row>
    <row r="43" spans="2:11" x14ac:dyDescent="0.25">
      <c r="B43" s="194" t="s">
        <v>115</v>
      </c>
      <c r="C43" s="195">
        <v>9329</v>
      </c>
      <c r="D43" s="195">
        <v>4980</v>
      </c>
      <c r="E43" s="195">
        <v>18455</v>
      </c>
      <c r="F43" s="195">
        <v>23623</v>
      </c>
      <c r="G43" s="195">
        <v>21917</v>
      </c>
      <c r="H43" s="195">
        <v>23373</v>
      </c>
      <c r="I43" s="212">
        <f t="shared" si="20"/>
        <v>6.6432449696582463E-2</v>
      </c>
      <c r="J43" s="194">
        <f t="shared" si="19"/>
        <v>1456</v>
      </c>
      <c r="K43" s="196">
        <f t="shared" si="18"/>
        <v>7.4689608164760042E-3</v>
      </c>
    </row>
    <row r="44" spans="2:11" x14ac:dyDescent="0.25">
      <c r="B44" s="194" t="s">
        <v>118</v>
      </c>
      <c r="C44" s="195">
        <v>4807</v>
      </c>
      <c r="D44" s="195">
        <v>5400</v>
      </c>
      <c r="E44" s="195">
        <v>12810</v>
      </c>
      <c r="F44" s="195">
        <v>15002</v>
      </c>
      <c r="G44" s="195">
        <v>14778</v>
      </c>
      <c r="H44" s="195">
        <v>16233</v>
      </c>
      <c r="I44" s="212">
        <f t="shared" si="20"/>
        <v>9.84571660576532E-2</v>
      </c>
      <c r="J44" s="194">
        <f t="shared" si="19"/>
        <v>1455</v>
      </c>
      <c r="K44" s="196">
        <f t="shared" si="18"/>
        <v>5.1873375661598839E-3</v>
      </c>
    </row>
    <row r="45" spans="2:11" x14ac:dyDescent="0.25">
      <c r="B45" s="194" t="s">
        <v>125</v>
      </c>
      <c r="C45" s="195">
        <v>6115</v>
      </c>
      <c r="D45" s="195">
        <v>6290</v>
      </c>
      <c r="E45" s="195">
        <v>23796</v>
      </c>
      <c r="F45" s="195">
        <v>22128</v>
      </c>
      <c r="G45" s="195">
        <v>23732</v>
      </c>
      <c r="H45" s="195">
        <v>21962</v>
      </c>
      <c r="I45" s="212">
        <f t="shared" si="20"/>
        <v>-7.4582841732681593E-2</v>
      </c>
      <c r="J45" s="194">
        <f t="shared" si="19"/>
        <v>-1770</v>
      </c>
      <c r="K45" s="196">
        <f t="shared" si="18"/>
        <v>7.0180686027230569E-3</v>
      </c>
    </row>
    <row r="46" spans="2:11" x14ac:dyDescent="0.25">
      <c r="B46" s="194" t="s">
        <v>121</v>
      </c>
      <c r="C46" s="195">
        <v>10387</v>
      </c>
      <c r="D46" s="195">
        <v>7285</v>
      </c>
      <c r="E46" s="195">
        <v>21823</v>
      </c>
      <c r="F46" s="195">
        <v>26022</v>
      </c>
      <c r="G46" s="195">
        <v>26483</v>
      </c>
      <c r="H46" s="195">
        <v>23423</v>
      </c>
      <c r="I46" s="212">
        <f t="shared" si="20"/>
        <v>-0.1155458218479779</v>
      </c>
      <c r="J46" s="194">
        <f t="shared" si="19"/>
        <v>-3060</v>
      </c>
      <c r="K46" s="196">
        <f t="shared" si="18"/>
        <v>7.4849385703297583E-3</v>
      </c>
    </row>
    <row r="47" spans="2:11" x14ac:dyDescent="0.25">
      <c r="B47" s="194" t="s">
        <v>130</v>
      </c>
      <c r="C47" s="195">
        <v>3321</v>
      </c>
      <c r="D47" s="195">
        <v>974</v>
      </c>
      <c r="E47" s="195">
        <v>5532</v>
      </c>
      <c r="F47" s="195">
        <v>6433</v>
      </c>
      <c r="G47" s="195">
        <v>5436</v>
      </c>
      <c r="H47" s="195">
        <v>6763</v>
      </c>
      <c r="I47" s="212">
        <f t="shared" si="20"/>
        <v>0.24411331861662977</v>
      </c>
      <c r="J47" s="194">
        <f t="shared" si="19"/>
        <v>1327</v>
      </c>
      <c r="K47" s="196">
        <f t="shared" si="18"/>
        <v>2.1611509862588122E-3</v>
      </c>
    </row>
    <row r="48" spans="2:11" x14ac:dyDescent="0.25">
      <c r="B48" s="194" t="s">
        <v>133</v>
      </c>
      <c r="C48" s="195">
        <v>4763</v>
      </c>
      <c r="D48" s="195">
        <v>664</v>
      </c>
      <c r="E48" s="195">
        <v>3971</v>
      </c>
      <c r="F48" s="195">
        <v>6080</v>
      </c>
      <c r="G48" s="195">
        <v>5414</v>
      </c>
      <c r="H48" s="195">
        <v>4768</v>
      </c>
      <c r="I48" s="212">
        <f t="shared" si="20"/>
        <v>-0.11932028075360179</v>
      </c>
      <c r="J48" s="194">
        <f t="shared" si="19"/>
        <v>-646</v>
      </c>
      <c r="K48" s="196">
        <f t="shared" si="18"/>
        <v>1.523638607494014E-3</v>
      </c>
    </row>
    <row r="49" spans="2:11" x14ac:dyDescent="0.25">
      <c r="B49" s="199" t="s">
        <v>147</v>
      </c>
      <c r="C49" s="200">
        <f t="shared" ref="C49" si="21">C41-SUM(C42:C48)</f>
        <v>42071</v>
      </c>
      <c r="D49" s="200">
        <f t="shared" ref="D49:H49" si="22">D41-SUM(D42:D48)</f>
        <v>30790</v>
      </c>
      <c r="E49" s="200">
        <f t="shared" si="22"/>
        <v>142831</v>
      </c>
      <c r="F49" s="200">
        <f t="shared" si="22"/>
        <v>156109</v>
      </c>
      <c r="G49" s="200">
        <f t="shared" si="22"/>
        <v>167899</v>
      </c>
      <c r="H49" s="200">
        <f t="shared" si="22"/>
        <v>184601</v>
      </c>
      <c r="I49" s="213">
        <f t="shared" si="20"/>
        <v>9.9476470973621112E-2</v>
      </c>
      <c r="J49" s="199">
        <f>H49-G49</f>
        <v>16702</v>
      </c>
      <c r="K49" s="201">
        <f t="shared" si="18"/>
        <v>5.8990186783138103E-2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9467</v>
      </c>
      <c r="D51" s="209">
        <f t="shared" si="23"/>
        <v>11501</v>
      </c>
      <c r="E51" s="209">
        <f t="shared" si="23"/>
        <v>25651</v>
      </c>
      <c r="F51" s="209">
        <f t="shared" si="23"/>
        <v>36596</v>
      </c>
      <c r="G51" s="209">
        <f t="shared" si="23"/>
        <v>31559</v>
      </c>
      <c r="H51" s="209">
        <f t="shared" si="23"/>
        <v>31490</v>
      </c>
      <c r="I51" s="210">
        <f>IFERROR(H51/G51-1,"-")</f>
        <v>-2.1863810640387893E-3</v>
      </c>
      <c r="J51" s="209">
        <f>H51-G51</f>
        <v>-69</v>
      </c>
      <c r="K51" s="210">
        <f t="shared" ref="K51:K63" si="24">H51/H$9</f>
        <v>1.0062789377094483E-2</v>
      </c>
    </row>
    <row r="52" spans="2:11" x14ac:dyDescent="0.25">
      <c r="B52" s="190" t="s">
        <v>99</v>
      </c>
      <c r="C52" s="191">
        <v>1779</v>
      </c>
      <c r="D52" s="191">
        <v>3943</v>
      </c>
      <c r="E52" s="191">
        <v>4228</v>
      </c>
      <c r="F52" s="191">
        <v>16245</v>
      </c>
      <c r="G52" s="191">
        <v>8595</v>
      </c>
      <c r="H52" s="191">
        <v>6923</v>
      </c>
      <c r="I52" s="211">
        <f>IFERROR(H52/G52-1,"-")</f>
        <v>-0.19453170447934842</v>
      </c>
      <c r="J52" s="190">
        <f t="shared" ref="J52:J62" si="25">H52-G52</f>
        <v>-1672</v>
      </c>
      <c r="K52" s="192">
        <f t="shared" si="24"/>
        <v>2.212279798590826E-3</v>
      </c>
    </row>
    <row r="53" spans="2:11" x14ac:dyDescent="0.25">
      <c r="B53" s="194" t="s">
        <v>105</v>
      </c>
      <c r="C53" s="195">
        <v>1332</v>
      </c>
      <c r="D53" s="195">
        <v>1994</v>
      </c>
      <c r="E53" s="195">
        <v>2187</v>
      </c>
      <c r="F53" s="195">
        <v>12177</v>
      </c>
      <c r="G53" s="195">
        <v>5827</v>
      </c>
      <c r="H53" s="195">
        <v>4079</v>
      </c>
      <c r="I53" s="212">
        <f>IFERROR(H53/G53-1,"-")</f>
        <v>-0.29998283851038265</v>
      </c>
      <c r="J53" s="194">
        <f t="shared" si="25"/>
        <v>-1748</v>
      </c>
      <c r="K53" s="196">
        <f t="shared" si="24"/>
        <v>1.3034651593892791E-3</v>
      </c>
    </row>
    <row r="54" spans="2:11" x14ac:dyDescent="0.25">
      <c r="B54" s="194" t="s">
        <v>102</v>
      </c>
      <c r="C54" s="195">
        <v>447</v>
      </c>
      <c r="D54" s="195">
        <v>1949</v>
      </c>
      <c r="E54" s="195">
        <v>2041</v>
      </c>
      <c r="F54" s="195">
        <v>4068</v>
      </c>
      <c r="G54" s="195">
        <v>2768</v>
      </c>
      <c r="H54" s="195">
        <v>2844</v>
      </c>
      <c r="I54" s="212">
        <f>IFERROR(H54/G54-1,"-")</f>
        <v>2.7456647398844014E-2</v>
      </c>
      <c r="J54" s="194">
        <f t="shared" si="25"/>
        <v>76</v>
      </c>
      <c r="K54" s="196">
        <f t="shared" si="24"/>
        <v>9.0881463920154692E-4</v>
      </c>
    </row>
    <row r="55" spans="2:11" x14ac:dyDescent="0.25">
      <c r="B55" s="190" t="s">
        <v>109</v>
      </c>
      <c r="C55" s="191">
        <v>7688</v>
      </c>
      <c r="D55" s="191">
        <v>7558</v>
      </c>
      <c r="E55" s="191">
        <v>21423</v>
      </c>
      <c r="F55" s="191">
        <v>20351</v>
      </c>
      <c r="G55" s="191">
        <v>22964</v>
      </c>
      <c r="H55" s="191">
        <v>24567</v>
      </c>
      <c r="I55" s="211">
        <f>IFERROR(H55/G55-1,"-")</f>
        <v>6.9804912036230515E-2</v>
      </c>
      <c r="J55" s="190">
        <f t="shared" si="25"/>
        <v>1603</v>
      </c>
      <c r="K55" s="192">
        <f t="shared" si="24"/>
        <v>7.8505095785036585E-3</v>
      </c>
    </row>
    <row r="56" spans="2:11" x14ac:dyDescent="0.25">
      <c r="B56" s="194" t="s">
        <v>112</v>
      </c>
      <c r="C56" s="195">
        <v>2338</v>
      </c>
      <c r="D56" s="195">
        <v>1039</v>
      </c>
      <c r="E56" s="195">
        <v>7632</v>
      </c>
      <c r="F56" s="195">
        <v>6643</v>
      </c>
      <c r="G56" s="195">
        <v>8156</v>
      </c>
      <c r="H56" s="195">
        <v>8933</v>
      </c>
      <c r="I56" s="212">
        <f t="shared" ref="I56:I63" si="26">IFERROR(H56/G56-1,"-")</f>
        <v>9.5267287886218632E-2</v>
      </c>
      <c r="J56" s="194">
        <f t="shared" si="25"/>
        <v>777</v>
      </c>
      <c r="K56" s="196">
        <f t="shared" si="24"/>
        <v>2.8545855035117507E-3</v>
      </c>
    </row>
    <row r="57" spans="2:11" x14ac:dyDescent="0.25">
      <c r="B57" s="194" t="s">
        <v>115</v>
      </c>
      <c r="C57" s="195">
        <v>2232</v>
      </c>
      <c r="D57" s="195">
        <v>2433</v>
      </c>
      <c r="E57" s="195">
        <v>4682</v>
      </c>
      <c r="F57" s="195">
        <v>3480</v>
      </c>
      <c r="G57" s="195">
        <v>4392</v>
      </c>
      <c r="H57" s="195">
        <v>4601</v>
      </c>
      <c r="I57" s="212">
        <f t="shared" si="26"/>
        <v>4.7586520947176636E-2</v>
      </c>
      <c r="J57" s="194">
        <f t="shared" si="25"/>
        <v>209</v>
      </c>
      <c r="K57" s="196">
        <f t="shared" si="24"/>
        <v>1.4702729096224745E-3</v>
      </c>
    </row>
    <row r="58" spans="2:11" x14ac:dyDescent="0.25">
      <c r="B58" s="194" t="s">
        <v>118</v>
      </c>
      <c r="C58" s="195">
        <v>440</v>
      </c>
      <c r="D58" s="195">
        <v>1034</v>
      </c>
      <c r="E58" s="195">
        <v>1821</v>
      </c>
      <c r="F58" s="195">
        <v>2075</v>
      </c>
      <c r="G58" s="195">
        <v>1710</v>
      </c>
      <c r="H58" s="195">
        <v>1941</v>
      </c>
      <c r="I58" s="212">
        <f t="shared" si="26"/>
        <v>0.13508771929824559</v>
      </c>
      <c r="J58" s="194">
        <f t="shared" si="25"/>
        <v>231</v>
      </c>
      <c r="K58" s="196">
        <f t="shared" si="24"/>
        <v>6.2025640460274347E-4</v>
      </c>
    </row>
    <row r="59" spans="2:11" x14ac:dyDescent="0.25">
      <c r="B59" s="194" t="s">
        <v>125</v>
      </c>
      <c r="C59" s="195">
        <v>230</v>
      </c>
      <c r="D59" s="195">
        <v>196</v>
      </c>
      <c r="E59" s="195">
        <v>605</v>
      </c>
      <c r="F59" s="195">
        <v>443</v>
      </c>
      <c r="G59" s="195">
        <v>756</v>
      </c>
      <c r="H59" s="195">
        <v>750</v>
      </c>
      <c r="I59" s="212">
        <f t="shared" si="26"/>
        <v>-7.9365079365079083E-3</v>
      </c>
      <c r="J59" s="194">
        <f t="shared" si="25"/>
        <v>-6</v>
      </c>
      <c r="K59" s="196">
        <f t="shared" si="24"/>
        <v>2.3966630780631511E-4</v>
      </c>
    </row>
    <row r="60" spans="2:11" x14ac:dyDescent="0.25">
      <c r="B60" s="194" t="s">
        <v>121</v>
      </c>
      <c r="C60" s="195">
        <v>161</v>
      </c>
      <c r="D60" s="195">
        <v>219</v>
      </c>
      <c r="E60" s="195">
        <v>538</v>
      </c>
      <c r="F60" s="195">
        <v>447</v>
      </c>
      <c r="G60" s="195">
        <v>502</v>
      </c>
      <c r="H60" s="195">
        <v>609</v>
      </c>
      <c r="I60" s="212">
        <f t="shared" si="26"/>
        <v>0.21314741035856577</v>
      </c>
      <c r="J60" s="194">
        <f t="shared" si="25"/>
        <v>107</v>
      </c>
      <c r="K60" s="196">
        <f t="shared" si="24"/>
        <v>1.9460904193872787E-4</v>
      </c>
    </row>
    <row r="61" spans="2:11" x14ac:dyDescent="0.25">
      <c r="B61" s="194" t="s">
        <v>130</v>
      </c>
      <c r="C61" s="195">
        <v>76</v>
      </c>
      <c r="D61" s="195">
        <v>42</v>
      </c>
      <c r="E61" s="195">
        <v>62</v>
      </c>
      <c r="F61" s="195">
        <v>165</v>
      </c>
      <c r="G61" s="195">
        <v>96</v>
      </c>
      <c r="H61" s="195">
        <v>174</v>
      </c>
      <c r="I61" s="212">
        <f t="shared" si="26"/>
        <v>0.8125</v>
      </c>
      <c r="J61" s="194">
        <f t="shared" si="25"/>
        <v>78</v>
      </c>
      <c r="K61" s="196">
        <f t="shared" si="24"/>
        <v>5.5602583411065105E-5</v>
      </c>
    </row>
    <row r="62" spans="2:11" x14ac:dyDescent="0.25">
      <c r="B62" s="194" t="s">
        <v>133</v>
      </c>
      <c r="C62" s="195">
        <v>105</v>
      </c>
      <c r="D62" s="195">
        <v>23</v>
      </c>
      <c r="E62" s="195">
        <v>97</v>
      </c>
      <c r="F62" s="195">
        <v>140</v>
      </c>
      <c r="G62" s="195">
        <v>90</v>
      </c>
      <c r="H62" s="195">
        <v>417</v>
      </c>
      <c r="I62" s="212">
        <f t="shared" si="26"/>
        <v>3.6333333333333337</v>
      </c>
      <c r="J62" s="194">
        <f t="shared" si="25"/>
        <v>327</v>
      </c>
      <c r="K62" s="196">
        <f t="shared" si="24"/>
        <v>1.3325446714031121E-4</v>
      </c>
    </row>
    <row r="63" spans="2:11" x14ac:dyDescent="0.25">
      <c r="B63" s="199" t="s">
        <v>147</v>
      </c>
      <c r="C63" s="200">
        <f t="shared" ref="C63" si="27">C55-SUM(C56:C62)</f>
        <v>2106</v>
      </c>
      <c r="D63" s="200">
        <f t="shared" ref="D63:H63" si="28">D55-SUM(D56:D62)</f>
        <v>2572</v>
      </c>
      <c r="E63" s="200">
        <f t="shared" si="28"/>
        <v>5986</v>
      </c>
      <c r="F63" s="200">
        <f t="shared" si="28"/>
        <v>6958</v>
      </c>
      <c r="G63" s="200">
        <f t="shared" si="28"/>
        <v>7262</v>
      </c>
      <c r="H63" s="200">
        <f t="shared" si="28"/>
        <v>7142</v>
      </c>
      <c r="I63" s="213">
        <f t="shared" si="26"/>
        <v>-1.6524373450840013E-2</v>
      </c>
      <c r="J63" s="199">
        <f>H63-G63</f>
        <v>-120</v>
      </c>
      <c r="K63" s="201">
        <f t="shared" si="24"/>
        <v>2.2822623604702701E-3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36134</v>
      </c>
      <c r="D65" s="209">
        <f t="shared" si="29"/>
        <v>32734</v>
      </c>
      <c r="E65" s="209">
        <f t="shared" si="29"/>
        <v>110290</v>
      </c>
      <c r="F65" s="209">
        <f t="shared" si="29"/>
        <v>131067</v>
      </c>
      <c r="G65" s="209">
        <f t="shared" si="29"/>
        <v>146251</v>
      </c>
      <c r="H65" s="209">
        <f t="shared" si="29"/>
        <v>113680</v>
      </c>
      <c r="I65" s="210">
        <f>IFERROR(H65/G65-1,"-")</f>
        <v>-0.22270616953046474</v>
      </c>
      <c r="J65" s="209">
        <f>H65-G65</f>
        <v>-32571</v>
      </c>
      <c r="K65" s="210">
        <f t="shared" ref="K65:K77" si="30">H65/H$9</f>
        <v>3.6327021161895866E-2</v>
      </c>
    </row>
    <row r="66" spans="2:11" x14ac:dyDescent="0.25">
      <c r="B66" s="190" t="s">
        <v>99</v>
      </c>
      <c r="C66" s="191">
        <v>16811</v>
      </c>
      <c r="D66" s="191">
        <v>19069</v>
      </c>
      <c r="E66" s="191">
        <v>28303</v>
      </c>
      <c r="F66" s="191">
        <v>37924</v>
      </c>
      <c r="G66" s="191">
        <v>46749</v>
      </c>
      <c r="H66" s="191">
        <v>32277</v>
      </c>
      <c r="I66" s="211">
        <f>IFERROR(H66/G66-1,"-")</f>
        <v>-0.30956811910415194</v>
      </c>
      <c r="J66" s="190">
        <f t="shared" ref="J66:J76" si="31">H66-G66</f>
        <v>-14472</v>
      </c>
      <c r="K66" s="192">
        <f t="shared" si="30"/>
        <v>1.0314279222752578E-2</v>
      </c>
    </row>
    <row r="67" spans="2:11" x14ac:dyDescent="0.25">
      <c r="B67" s="194" t="s">
        <v>105</v>
      </c>
      <c r="C67" s="195">
        <v>5981</v>
      </c>
      <c r="D67" s="195">
        <v>16643</v>
      </c>
      <c r="E67" s="195">
        <v>22434</v>
      </c>
      <c r="F67" s="195">
        <v>27984</v>
      </c>
      <c r="G67" s="195">
        <v>28822</v>
      </c>
      <c r="H67" s="195">
        <v>10995</v>
      </c>
      <c r="I67" s="212">
        <f>IFERROR(H67/G67-1,"-")</f>
        <v>-0.6185205745610991</v>
      </c>
      <c r="J67" s="194">
        <f t="shared" si="31"/>
        <v>-17827</v>
      </c>
      <c r="K67" s="196">
        <f t="shared" si="30"/>
        <v>3.5135080724405794E-3</v>
      </c>
    </row>
    <row r="68" spans="2:11" x14ac:dyDescent="0.25">
      <c r="B68" s="194" t="s">
        <v>102</v>
      </c>
      <c r="C68" s="195">
        <v>10830</v>
      </c>
      <c r="D68" s="195">
        <v>2426</v>
      </c>
      <c r="E68" s="195">
        <v>5869</v>
      </c>
      <c r="F68" s="195">
        <v>9940</v>
      </c>
      <c r="G68" s="195">
        <v>17927</v>
      </c>
      <c r="H68" s="195">
        <v>21282</v>
      </c>
      <c r="I68" s="212">
        <f>IFERROR(H68/G68-1,"-")</f>
        <v>0.18714787750320738</v>
      </c>
      <c r="J68" s="194">
        <f t="shared" si="31"/>
        <v>3355</v>
      </c>
      <c r="K68" s="196">
        <f t="shared" si="30"/>
        <v>6.8007711503119978E-3</v>
      </c>
    </row>
    <row r="69" spans="2:11" x14ac:dyDescent="0.25">
      <c r="B69" s="190" t="s">
        <v>109</v>
      </c>
      <c r="C69" s="191">
        <v>19323</v>
      </c>
      <c r="D69" s="191">
        <v>13665</v>
      </c>
      <c r="E69" s="191">
        <v>81987</v>
      </c>
      <c r="F69" s="191">
        <v>93143</v>
      </c>
      <c r="G69" s="191">
        <v>99502</v>
      </c>
      <c r="H69" s="191">
        <v>81403</v>
      </c>
      <c r="I69" s="211">
        <f>IFERROR(H69/G69-1,"-")</f>
        <v>-0.18189584128962233</v>
      </c>
      <c r="J69" s="190">
        <f t="shared" si="31"/>
        <v>-18099</v>
      </c>
      <c r="K69" s="192">
        <f t="shared" si="30"/>
        <v>2.6012741939143293E-2</v>
      </c>
    </row>
    <row r="70" spans="2:11" x14ac:dyDescent="0.25">
      <c r="B70" s="194" t="s">
        <v>112</v>
      </c>
      <c r="C70" s="195">
        <v>7331</v>
      </c>
      <c r="D70" s="195">
        <v>2176</v>
      </c>
      <c r="E70" s="195">
        <v>38844</v>
      </c>
      <c r="F70" s="195">
        <v>35609</v>
      </c>
      <c r="G70" s="195">
        <v>34444</v>
      </c>
      <c r="H70" s="195">
        <v>35263</v>
      </c>
      <c r="I70" s="212">
        <f t="shared" ref="I70:I77" si="32">IFERROR(H70/G70-1,"-")</f>
        <v>2.3777726164208479E-2</v>
      </c>
      <c r="J70" s="194">
        <f t="shared" si="31"/>
        <v>819</v>
      </c>
      <c r="K70" s="196">
        <f t="shared" si="30"/>
        <v>1.1268470682898787E-2</v>
      </c>
    </row>
    <row r="71" spans="2:11" x14ac:dyDescent="0.25">
      <c r="B71" s="194" t="s">
        <v>115</v>
      </c>
      <c r="C71" s="195">
        <v>2362</v>
      </c>
      <c r="D71" s="195">
        <v>1757</v>
      </c>
      <c r="E71" s="195">
        <v>5542</v>
      </c>
      <c r="F71" s="195">
        <v>6459</v>
      </c>
      <c r="G71" s="195">
        <v>6633</v>
      </c>
      <c r="H71" s="195">
        <v>7292</v>
      </c>
      <c r="I71" s="212">
        <f t="shared" si="32"/>
        <v>9.9351726217397962E-2</v>
      </c>
      <c r="J71" s="194">
        <f t="shared" si="31"/>
        <v>659</v>
      </c>
      <c r="K71" s="196">
        <f t="shared" si="30"/>
        <v>2.3301956220315332E-3</v>
      </c>
    </row>
    <row r="72" spans="2:11" x14ac:dyDescent="0.25">
      <c r="B72" s="194" t="s">
        <v>118</v>
      </c>
      <c r="C72" s="195">
        <v>2592</v>
      </c>
      <c r="D72" s="195">
        <v>2662</v>
      </c>
      <c r="E72" s="195">
        <v>11009</v>
      </c>
      <c r="F72" s="195">
        <v>10476</v>
      </c>
      <c r="G72" s="195">
        <v>13838</v>
      </c>
      <c r="H72" s="195">
        <v>7605</v>
      </c>
      <c r="I72" s="212">
        <f t="shared" si="32"/>
        <v>-0.45042636219106802</v>
      </c>
      <c r="J72" s="194">
        <f t="shared" si="31"/>
        <v>-6233</v>
      </c>
      <c r="K72" s="196">
        <f t="shared" si="30"/>
        <v>2.4302163611560354E-3</v>
      </c>
    </row>
    <row r="73" spans="2:11" x14ac:dyDescent="0.25">
      <c r="B73" s="194" t="s">
        <v>125</v>
      </c>
      <c r="C73" s="195">
        <v>258</v>
      </c>
      <c r="D73" s="195">
        <v>658</v>
      </c>
      <c r="E73" s="195">
        <v>1360</v>
      </c>
      <c r="F73" s="195">
        <v>2515</v>
      </c>
      <c r="G73" s="195">
        <v>3267</v>
      </c>
      <c r="H73" s="195">
        <v>1879</v>
      </c>
      <c r="I73" s="212">
        <f t="shared" si="32"/>
        <v>-0.42485460667278852</v>
      </c>
      <c r="J73" s="194">
        <f t="shared" si="31"/>
        <v>-1388</v>
      </c>
      <c r="K73" s="196">
        <f t="shared" si="30"/>
        <v>6.0044398982408813E-4</v>
      </c>
    </row>
    <row r="74" spans="2:11" x14ac:dyDescent="0.25">
      <c r="B74" s="194" t="s">
        <v>121</v>
      </c>
      <c r="C74" s="195">
        <v>729</v>
      </c>
      <c r="D74" s="195">
        <v>763</v>
      </c>
      <c r="E74" s="195">
        <v>2196</v>
      </c>
      <c r="F74" s="195">
        <v>1917</v>
      </c>
      <c r="G74" s="195">
        <v>2865</v>
      </c>
      <c r="H74" s="195">
        <v>2069</v>
      </c>
      <c r="I74" s="212">
        <f t="shared" si="32"/>
        <v>-0.27783595113438042</v>
      </c>
      <c r="J74" s="194">
        <f t="shared" si="31"/>
        <v>-796</v>
      </c>
      <c r="K74" s="196">
        <f t="shared" si="30"/>
        <v>6.6115945446835458E-4</v>
      </c>
    </row>
    <row r="75" spans="2:11" x14ac:dyDescent="0.25">
      <c r="B75" s="194" t="s">
        <v>130</v>
      </c>
      <c r="C75" s="195">
        <v>634</v>
      </c>
      <c r="D75" s="195">
        <v>22</v>
      </c>
      <c r="E75" s="195">
        <v>897</v>
      </c>
      <c r="F75" s="195">
        <v>3209</v>
      </c>
      <c r="G75" s="195">
        <v>1645</v>
      </c>
      <c r="H75" s="195">
        <v>844</v>
      </c>
      <c r="I75" s="212">
        <f t="shared" si="32"/>
        <v>-0.48693009118541031</v>
      </c>
      <c r="J75" s="194">
        <f t="shared" si="31"/>
        <v>-801</v>
      </c>
      <c r="K75" s="196">
        <f t="shared" si="30"/>
        <v>2.6970448505137326E-4</v>
      </c>
    </row>
    <row r="76" spans="2:11" x14ac:dyDescent="0.25">
      <c r="B76" s="194" t="s">
        <v>133</v>
      </c>
      <c r="C76" s="195">
        <v>781</v>
      </c>
      <c r="D76" s="195">
        <v>7</v>
      </c>
      <c r="E76" s="195">
        <v>291</v>
      </c>
      <c r="F76" s="195">
        <v>930</v>
      </c>
      <c r="G76" s="195">
        <v>205</v>
      </c>
      <c r="H76" s="195">
        <v>552</v>
      </c>
      <c r="I76" s="212">
        <f t="shared" si="32"/>
        <v>1.6926829268292685</v>
      </c>
      <c r="J76" s="194">
        <f t="shared" si="31"/>
        <v>347</v>
      </c>
      <c r="K76" s="196">
        <f t="shared" si="30"/>
        <v>1.7639440254544792E-4</v>
      </c>
    </row>
    <row r="77" spans="2:11" x14ac:dyDescent="0.25">
      <c r="B77" s="199" t="s">
        <v>147</v>
      </c>
      <c r="C77" s="200">
        <f t="shared" ref="C77" si="33">C69-SUM(C70:C76)</f>
        <v>4636</v>
      </c>
      <c r="D77" s="200">
        <f t="shared" ref="D77:H77" si="34">D69-SUM(D70:D76)</f>
        <v>5620</v>
      </c>
      <c r="E77" s="200">
        <f t="shared" si="34"/>
        <v>21848</v>
      </c>
      <c r="F77" s="200">
        <f t="shared" si="34"/>
        <v>32028</v>
      </c>
      <c r="G77" s="200">
        <f t="shared" si="34"/>
        <v>36605</v>
      </c>
      <c r="H77" s="200">
        <f t="shared" si="34"/>
        <v>25899</v>
      </c>
      <c r="I77" s="213">
        <f t="shared" si="32"/>
        <v>-0.29247370577789922</v>
      </c>
      <c r="J77" s="199">
        <f>H77-G77</f>
        <v>-10706</v>
      </c>
      <c r="K77" s="201">
        <f t="shared" si="30"/>
        <v>8.2761569411676731E-3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147476</v>
      </c>
      <c r="D79" s="209">
        <f t="shared" si="35"/>
        <v>167563</v>
      </c>
      <c r="E79" s="209">
        <f t="shared" si="35"/>
        <v>423670</v>
      </c>
      <c r="F79" s="209">
        <f t="shared" si="35"/>
        <v>487148</v>
      </c>
      <c r="G79" s="209">
        <f t="shared" si="35"/>
        <v>557192</v>
      </c>
      <c r="H79" s="209">
        <f t="shared" si="35"/>
        <v>564085</v>
      </c>
      <c r="I79" s="210">
        <f>IFERROR(H79/G79-1,"-")</f>
        <v>1.2370960099929551E-2</v>
      </c>
      <c r="J79" s="209">
        <f>H79-G79</f>
        <v>6893</v>
      </c>
      <c r="K79" s="210">
        <f t="shared" ref="K79:K91" si="36">H79/H$9</f>
        <v>0.18025622565190036</v>
      </c>
    </row>
    <row r="80" spans="2:11" x14ac:dyDescent="0.25">
      <c r="B80" s="190" t="s">
        <v>99</v>
      </c>
      <c r="C80" s="191">
        <v>63362</v>
      </c>
      <c r="D80" s="191">
        <v>101525</v>
      </c>
      <c r="E80" s="191">
        <v>217516</v>
      </c>
      <c r="F80" s="191">
        <v>224955</v>
      </c>
      <c r="G80" s="191">
        <v>237197</v>
      </c>
      <c r="H80" s="191">
        <v>245836</v>
      </c>
      <c r="I80" s="211">
        <f>IFERROR(H80/G80-1,"-")</f>
        <v>3.6421202629038252E-2</v>
      </c>
      <c r="J80" s="190">
        <f t="shared" ref="J80:J90" si="37">H80-G80</f>
        <v>8639</v>
      </c>
      <c r="K80" s="192">
        <f t="shared" si="36"/>
        <v>7.8558141927831046E-2</v>
      </c>
    </row>
    <row r="81" spans="2:11" x14ac:dyDescent="0.25">
      <c r="B81" s="194" t="s">
        <v>105</v>
      </c>
      <c r="C81" s="195">
        <v>12845</v>
      </c>
      <c r="D81" s="195">
        <v>33041</v>
      </c>
      <c r="E81" s="195">
        <v>52132</v>
      </c>
      <c r="F81" s="195">
        <v>48829</v>
      </c>
      <c r="G81" s="195">
        <v>58314</v>
      </c>
      <c r="H81" s="195">
        <v>55903</v>
      </c>
      <c r="I81" s="212">
        <f>IFERROR(H81/G81-1,"-")</f>
        <v>-4.1345131529306856E-2</v>
      </c>
      <c r="J81" s="194">
        <f t="shared" si="37"/>
        <v>-2411</v>
      </c>
      <c r="K81" s="196">
        <f t="shared" si="36"/>
        <v>1.7864087473728578E-2</v>
      </c>
    </row>
    <row r="82" spans="2:11" x14ac:dyDescent="0.25">
      <c r="B82" s="194" t="s">
        <v>102</v>
      </c>
      <c r="C82" s="195">
        <v>50517</v>
      </c>
      <c r="D82" s="195">
        <v>68484</v>
      </c>
      <c r="E82" s="195">
        <v>165384</v>
      </c>
      <c r="F82" s="195">
        <v>176126</v>
      </c>
      <c r="G82" s="195">
        <v>178883</v>
      </c>
      <c r="H82" s="195">
        <v>189933</v>
      </c>
      <c r="I82" s="212">
        <f>IFERROR(H82/G82-1,"-")</f>
        <v>6.1772219830839248E-2</v>
      </c>
      <c r="J82" s="194">
        <f t="shared" si="37"/>
        <v>11050</v>
      </c>
      <c r="K82" s="196">
        <f t="shared" si="36"/>
        <v>6.0694054454102461E-2</v>
      </c>
    </row>
    <row r="83" spans="2:11" x14ac:dyDescent="0.25">
      <c r="B83" s="190" t="s">
        <v>109</v>
      </c>
      <c r="C83" s="191">
        <v>84114</v>
      </c>
      <c r="D83" s="191">
        <v>66038</v>
      </c>
      <c r="E83" s="191">
        <v>206154</v>
      </c>
      <c r="F83" s="191">
        <v>262193</v>
      </c>
      <c r="G83" s="191">
        <v>319995</v>
      </c>
      <c r="H83" s="191">
        <v>318249</v>
      </c>
      <c r="I83" s="211">
        <f>IFERROR(H83/G83-1,"-")</f>
        <v>-5.4563352552383648E-3</v>
      </c>
      <c r="J83" s="190">
        <f t="shared" si="37"/>
        <v>-1746</v>
      </c>
      <c r="K83" s="192">
        <f t="shared" si="36"/>
        <v>0.1016980837240693</v>
      </c>
    </row>
    <row r="84" spans="2:11" x14ac:dyDescent="0.25">
      <c r="B84" s="194" t="s">
        <v>112</v>
      </c>
      <c r="C84" s="195">
        <v>16144</v>
      </c>
      <c r="D84" s="195">
        <v>5472</v>
      </c>
      <c r="E84" s="195">
        <v>44073</v>
      </c>
      <c r="F84" s="195">
        <v>58110</v>
      </c>
      <c r="G84" s="195">
        <v>70739</v>
      </c>
      <c r="H84" s="195">
        <v>75834</v>
      </c>
      <c r="I84" s="212">
        <f t="shared" ref="I84:I91" si="38">IFERROR(H84/G84-1,"-")</f>
        <v>7.2025332560539557E-2</v>
      </c>
      <c r="J84" s="194">
        <f t="shared" si="37"/>
        <v>5095</v>
      </c>
      <c r="K84" s="196">
        <f t="shared" si="36"/>
        <v>2.4233139714912134E-2</v>
      </c>
    </row>
    <row r="85" spans="2:11" x14ac:dyDescent="0.25">
      <c r="B85" s="194" t="s">
        <v>115</v>
      </c>
      <c r="C85" s="195">
        <v>30159</v>
      </c>
      <c r="D85" s="195">
        <v>17067</v>
      </c>
      <c r="E85" s="195">
        <v>66273</v>
      </c>
      <c r="F85" s="195">
        <v>77508</v>
      </c>
      <c r="G85" s="195">
        <v>86026</v>
      </c>
      <c r="H85" s="195">
        <v>84091</v>
      </c>
      <c r="I85" s="212">
        <f t="shared" si="38"/>
        <v>-2.2493199730314051E-2</v>
      </c>
      <c r="J85" s="194">
        <f t="shared" si="37"/>
        <v>-1935</v>
      </c>
      <c r="K85" s="196">
        <f t="shared" si="36"/>
        <v>2.6871705986321125E-2</v>
      </c>
    </row>
    <row r="86" spans="2:11" x14ac:dyDescent="0.25">
      <c r="B86" s="194" t="s">
        <v>118</v>
      </c>
      <c r="C86" s="195">
        <v>5720</v>
      </c>
      <c r="D86" s="195">
        <v>9816</v>
      </c>
      <c r="E86" s="195">
        <v>18921</v>
      </c>
      <c r="F86" s="195">
        <v>26888</v>
      </c>
      <c r="G86" s="195">
        <v>39888</v>
      </c>
      <c r="H86" s="195">
        <v>35942</v>
      </c>
      <c r="I86" s="212">
        <f t="shared" si="38"/>
        <v>-9.8926995587645394E-2</v>
      </c>
      <c r="J86" s="194">
        <f t="shared" si="37"/>
        <v>-3946</v>
      </c>
      <c r="K86" s="196">
        <f t="shared" si="36"/>
        <v>1.148544858023277E-2</v>
      </c>
    </row>
    <row r="87" spans="2:11" x14ac:dyDescent="0.25">
      <c r="B87" s="194" t="s">
        <v>125</v>
      </c>
      <c r="C87" s="195">
        <v>1339</v>
      </c>
      <c r="D87" s="195">
        <v>1773</v>
      </c>
      <c r="E87" s="195">
        <v>3967</v>
      </c>
      <c r="F87" s="195">
        <v>5102</v>
      </c>
      <c r="G87" s="195">
        <v>9067</v>
      </c>
      <c r="H87" s="195">
        <v>9351</v>
      </c>
      <c r="I87" s="212">
        <f t="shared" si="38"/>
        <v>3.1322377853755468E-2</v>
      </c>
      <c r="J87" s="194">
        <f t="shared" si="37"/>
        <v>284</v>
      </c>
      <c r="K87" s="196">
        <f t="shared" si="36"/>
        <v>2.9881595257291367E-3</v>
      </c>
    </row>
    <row r="88" spans="2:11" x14ac:dyDescent="0.25">
      <c r="B88" s="194" t="s">
        <v>121</v>
      </c>
      <c r="C88" s="195">
        <v>1599</v>
      </c>
      <c r="D88" s="195">
        <v>2230</v>
      </c>
      <c r="E88" s="195">
        <v>3647</v>
      </c>
      <c r="F88" s="195">
        <v>4571</v>
      </c>
      <c r="G88" s="195">
        <v>5773</v>
      </c>
      <c r="H88" s="195">
        <v>6038</v>
      </c>
      <c r="I88" s="212">
        <f t="shared" si="38"/>
        <v>4.5903343149142461E-2</v>
      </c>
      <c r="J88" s="194">
        <f t="shared" si="37"/>
        <v>265</v>
      </c>
      <c r="K88" s="196">
        <f t="shared" si="36"/>
        <v>1.9294735553793741E-3</v>
      </c>
    </row>
    <row r="89" spans="2:11" x14ac:dyDescent="0.25">
      <c r="B89" s="194" t="s">
        <v>130</v>
      </c>
      <c r="C89" s="195">
        <v>1697</v>
      </c>
      <c r="D89" s="195">
        <v>207</v>
      </c>
      <c r="E89" s="195">
        <v>1992</v>
      </c>
      <c r="F89" s="195">
        <v>2564</v>
      </c>
      <c r="G89" s="195">
        <v>2547</v>
      </c>
      <c r="H89" s="195">
        <v>2613</v>
      </c>
      <c r="I89" s="212">
        <f t="shared" si="38"/>
        <v>2.5912838633686652E-2</v>
      </c>
      <c r="J89" s="194">
        <f t="shared" si="37"/>
        <v>66</v>
      </c>
      <c r="K89" s="196">
        <f t="shared" si="36"/>
        <v>8.3499741639720185E-4</v>
      </c>
    </row>
    <row r="90" spans="2:11" x14ac:dyDescent="0.25">
      <c r="B90" s="194" t="s">
        <v>133</v>
      </c>
      <c r="C90" s="195">
        <v>2284</v>
      </c>
      <c r="D90" s="195">
        <v>286</v>
      </c>
      <c r="E90" s="195">
        <v>1771</v>
      </c>
      <c r="F90" s="195">
        <v>2587</v>
      </c>
      <c r="G90" s="195">
        <v>3118</v>
      </c>
      <c r="H90" s="195">
        <v>2178</v>
      </c>
      <c r="I90" s="212">
        <f t="shared" si="38"/>
        <v>-0.30147530468248873</v>
      </c>
      <c r="J90" s="194">
        <f t="shared" si="37"/>
        <v>-940</v>
      </c>
      <c r="K90" s="196">
        <f t="shared" si="36"/>
        <v>6.9599095786953907E-4</v>
      </c>
    </row>
    <row r="91" spans="2:11" x14ac:dyDescent="0.25">
      <c r="B91" s="199" t="s">
        <v>147</v>
      </c>
      <c r="C91" s="200">
        <f t="shared" ref="C91" si="39">C83-SUM(C84:C90)</f>
        <v>25172</v>
      </c>
      <c r="D91" s="200">
        <f t="shared" ref="D91:H91" si="40">D83-SUM(D84:D90)</f>
        <v>29187</v>
      </c>
      <c r="E91" s="200">
        <f t="shared" si="40"/>
        <v>65510</v>
      </c>
      <c r="F91" s="200">
        <f t="shared" si="40"/>
        <v>84863</v>
      </c>
      <c r="G91" s="200">
        <f t="shared" si="40"/>
        <v>102837</v>
      </c>
      <c r="H91" s="200">
        <f t="shared" si="40"/>
        <v>102202</v>
      </c>
      <c r="I91" s="213">
        <f t="shared" si="38"/>
        <v>-6.1748203467623108E-3</v>
      </c>
      <c r="J91" s="199">
        <f>H91-G91</f>
        <v>-635</v>
      </c>
      <c r="K91" s="201">
        <f t="shared" si="36"/>
        <v>3.2659167987228024E-2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17295</v>
      </c>
      <c r="D93" s="209">
        <f t="shared" si="41"/>
        <v>21073</v>
      </c>
      <c r="E93" s="209">
        <f t="shared" si="41"/>
        <v>37456</v>
      </c>
      <c r="F93" s="209">
        <f t="shared" si="41"/>
        <v>44189</v>
      </c>
      <c r="G93" s="209">
        <f t="shared" si="41"/>
        <v>41777</v>
      </c>
      <c r="H93" s="209">
        <f t="shared" si="41"/>
        <v>40413</v>
      </c>
      <c r="I93" s="210">
        <f>IFERROR(H93/G93-1,"-")</f>
        <v>-3.2649544007468223E-2</v>
      </c>
      <c r="J93" s="209">
        <f>H93-G93</f>
        <v>-1364</v>
      </c>
      <c r="K93" s="210">
        <f t="shared" ref="K93:K105" si="42">H93/H$9</f>
        <v>1.2914179329835483E-2</v>
      </c>
    </row>
    <row r="94" spans="2:11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0">
        <f t="shared" ref="J94:J104" si="43">H94-G94</f>
        <v>-888</v>
      </c>
      <c r="K94" s="192">
        <f t="shared" si="42"/>
        <v>8.0735590223020692E-3</v>
      </c>
    </row>
    <row r="95" spans="2:11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4">
        <f t="shared" si="43"/>
        <v>687</v>
      </c>
      <c r="K95" s="196">
        <f t="shared" si="42"/>
        <v>2.8405250801204467E-3</v>
      </c>
    </row>
    <row r="96" spans="2:11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4">
        <f t="shared" si="43"/>
        <v>-1575</v>
      </c>
      <c r="K96" s="196">
        <f t="shared" si="42"/>
        <v>5.2330339421816216E-3</v>
      </c>
    </row>
    <row r="97" spans="2:11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0">
        <f t="shared" si="43"/>
        <v>-476</v>
      </c>
      <c r="K97" s="192">
        <f t="shared" si="42"/>
        <v>4.8406203075334149E-3</v>
      </c>
    </row>
    <row r="98" spans="2:11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44">IFERROR(H98/G98-1,"-")</f>
        <v>-0.16384683882457707</v>
      </c>
      <c r="J98" s="194">
        <f t="shared" si="43"/>
        <v>-368</v>
      </c>
      <c r="K98" s="196">
        <f t="shared" si="42"/>
        <v>6.0012443474701308E-4</v>
      </c>
    </row>
    <row r="99" spans="2:11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44"/>
        <v>-0.11262458471760795</v>
      </c>
      <c r="J99" s="194">
        <f t="shared" si="43"/>
        <v>-339</v>
      </c>
      <c r="K99" s="196">
        <f t="shared" si="42"/>
        <v>8.5353161086755688E-4</v>
      </c>
    </row>
    <row r="100" spans="2:11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44"/>
        <v>-9.0843023255814392E-3</v>
      </c>
      <c r="J100" s="194">
        <f t="shared" si="43"/>
        <v>-25</v>
      </c>
      <c r="K100" s="196">
        <f t="shared" si="42"/>
        <v>8.714266951837617E-4</v>
      </c>
    </row>
    <row r="101" spans="2:11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44"/>
        <v>-4.8502139800285282E-2</v>
      </c>
      <c r="J101" s="194">
        <f t="shared" si="43"/>
        <v>-34</v>
      </c>
      <c r="K101" s="196">
        <f t="shared" si="42"/>
        <v>2.131432364090829E-4</v>
      </c>
    </row>
    <row r="102" spans="2:11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44"/>
        <v>-5.477308294209704E-2</v>
      </c>
      <c r="J102" s="194">
        <f t="shared" si="43"/>
        <v>-35</v>
      </c>
      <c r="K102" s="196">
        <f t="shared" si="42"/>
        <v>1.9301126655335243E-4</v>
      </c>
    </row>
    <row r="103" spans="2:11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44"/>
        <v>-0.1179775280898876</v>
      </c>
      <c r="J103" s="194">
        <f t="shared" si="43"/>
        <v>-21</v>
      </c>
      <c r="K103" s="196">
        <f t="shared" si="42"/>
        <v>5.0170147100788631E-5</v>
      </c>
    </row>
    <row r="104" spans="2:11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44"/>
        <v>-0.43617021276595747</v>
      </c>
      <c r="J104" s="194">
        <f t="shared" si="43"/>
        <v>-123</v>
      </c>
      <c r="K104" s="196">
        <f t="shared" si="42"/>
        <v>5.0809257254938801E-5</v>
      </c>
    </row>
    <row r="105" spans="2:11" x14ac:dyDescent="0.25">
      <c r="B105" s="199" t="s">
        <v>147</v>
      </c>
      <c r="C105" s="200">
        <f t="shared" ref="C105" si="45">C97-SUM(C98:C104)</f>
        <v>1852</v>
      </c>
      <c r="D105" s="200">
        <f t="shared" ref="D105:H105" si="46">D97-SUM(D98:D104)</f>
        <v>2413</v>
      </c>
      <c r="E105" s="200">
        <f t="shared" si="46"/>
        <v>4325</v>
      </c>
      <c r="F105" s="200">
        <f t="shared" si="46"/>
        <v>5515</v>
      </c>
      <c r="G105" s="200">
        <f t="shared" si="46"/>
        <v>5816</v>
      </c>
      <c r="H105" s="200">
        <f t="shared" si="46"/>
        <v>6285</v>
      </c>
      <c r="I105" s="213">
        <f t="shared" si="44"/>
        <v>8.0639614855570807E-2</v>
      </c>
      <c r="J105" s="199">
        <f>H105-G105</f>
        <v>469</v>
      </c>
      <c r="K105" s="201">
        <f t="shared" si="42"/>
        <v>2.0084036594169206E-3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45963</v>
      </c>
      <c r="D107" s="209">
        <f t="shared" si="47"/>
        <v>62554</v>
      </c>
      <c r="E107" s="209">
        <f t="shared" si="47"/>
        <v>124607</v>
      </c>
      <c r="F107" s="209">
        <f t="shared" si="47"/>
        <v>163429</v>
      </c>
      <c r="G107" s="209">
        <f t="shared" si="47"/>
        <v>157299</v>
      </c>
      <c r="H107" s="209">
        <f t="shared" si="47"/>
        <v>166857</v>
      </c>
      <c r="I107" s="210">
        <f>IFERROR(H107/G107-1,"-")</f>
        <v>6.0763259779146761E-2</v>
      </c>
      <c r="J107" s="209">
        <f>H107-G107</f>
        <v>9558</v>
      </c>
      <c r="K107" s="210">
        <f t="shared" ref="K107:K119" si="48">H107/H$9</f>
        <v>5.3320001495517758E-2</v>
      </c>
    </row>
    <row r="108" spans="2:11" x14ac:dyDescent="0.25">
      <c r="B108" s="190" t="s">
        <v>99</v>
      </c>
      <c r="C108" s="191">
        <v>22313</v>
      </c>
      <c r="D108" s="191">
        <v>33144</v>
      </c>
      <c r="E108" s="191">
        <v>31290</v>
      </c>
      <c r="F108" s="191">
        <v>37406</v>
      </c>
      <c r="G108" s="191">
        <v>35367</v>
      </c>
      <c r="H108" s="191">
        <v>38381</v>
      </c>
      <c r="I108" s="211">
        <f>IFERROR(H108/G108-1,"-")</f>
        <v>8.522068595017962E-2</v>
      </c>
      <c r="J108" s="190">
        <f t="shared" ref="J108:J118" si="49">H108-G108</f>
        <v>3014</v>
      </c>
      <c r="K108" s="192">
        <f t="shared" si="48"/>
        <v>1.2264843413218906E-2</v>
      </c>
    </row>
    <row r="109" spans="2:11" x14ac:dyDescent="0.25">
      <c r="B109" s="194" t="s">
        <v>105</v>
      </c>
      <c r="C109" s="195">
        <v>606</v>
      </c>
      <c r="D109" s="195">
        <v>17889</v>
      </c>
      <c r="E109" s="195">
        <v>8698</v>
      </c>
      <c r="F109" s="195">
        <v>12435</v>
      </c>
      <c r="G109" s="195">
        <v>10145</v>
      </c>
      <c r="H109" s="195">
        <v>13375</v>
      </c>
      <c r="I109" s="212">
        <f>IFERROR(H109/G109-1,"-")</f>
        <v>0.31838344011828479</v>
      </c>
      <c r="J109" s="194">
        <f t="shared" si="49"/>
        <v>3230</v>
      </c>
      <c r="K109" s="196">
        <f t="shared" si="48"/>
        <v>4.2740491558792863E-3</v>
      </c>
    </row>
    <row r="110" spans="2:11" x14ac:dyDescent="0.25">
      <c r="B110" s="194" t="s">
        <v>102</v>
      </c>
      <c r="C110" s="195">
        <v>21707</v>
      </c>
      <c r="D110" s="195">
        <v>15255</v>
      </c>
      <c r="E110" s="195">
        <v>22592</v>
      </c>
      <c r="F110" s="195">
        <v>24971</v>
      </c>
      <c r="G110" s="195">
        <v>25222</v>
      </c>
      <c r="H110" s="195">
        <v>25006</v>
      </c>
      <c r="I110" s="212">
        <f>IFERROR(H110/G110-1,"-")</f>
        <v>-8.5639521053049172E-3</v>
      </c>
      <c r="J110" s="194">
        <f t="shared" si="49"/>
        <v>-216</v>
      </c>
      <c r="K110" s="196">
        <f t="shared" si="48"/>
        <v>7.9907942573396208E-3</v>
      </c>
    </row>
    <row r="111" spans="2:11" x14ac:dyDescent="0.25">
      <c r="B111" s="190" t="s">
        <v>109</v>
      </c>
      <c r="C111" s="191">
        <v>23650</v>
      </c>
      <c r="D111" s="191">
        <v>29410</v>
      </c>
      <c r="E111" s="191">
        <v>93317</v>
      </c>
      <c r="F111" s="191">
        <v>126023</v>
      </c>
      <c r="G111" s="191">
        <v>121932</v>
      </c>
      <c r="H111" s="191">
        <v>128476</v>
      </c>
      <c r="I111" s="211">
        <f>IFERROR(H111/G111-1,"-")</f>
        <v>5.3669258275104159E-2</v>
      </c>
      <c r="J111" s="190">
        <f t="shared" si="49"/>
        <v>6544</v>
      </c>
      <c r="K111" s="192">
        <f t="shared" si="48"/>
        <v>4.1055158082298857E-2</v>
      </c>
    </row>
    <row r="112" spans="2:11" x14ac:dyDescent="0.25">
      <c r="B112" s="194" t="s">
        <v>112</v>
      </c>
      <c r="C112" s="195">
        <v>11536</v>
      </c>
      <c r="D112" s="195">
        <v>8851</v>
      </c>
      <c r="E112" s="195">
        <v>56042</v>
      </c>
      <c r="F112" s="195">
        <v>83042</v>
      </c>
      <c r="G112" s="195">
        <v>76715</v>
      </c>
      <c r="H112" s="195">
        <v>78574</v>
      </c>
      <c r="I112" s="212">
        <f t="shared" ref="I112:I119" si="50">IFERROR(H112/G112-1,"-")</f>
        <v>2.423254904516714E-2</v>
      </c>
      <c r="J112" s="194">
        <f t="shared" si="49"/>
        <v>1859</v>
      </c>
      <c r="K112" s="196">
        <f t="shared" si="48"/>
        <v>2.5108720626097873E-2</v>
      </c>
    </row>
    <row r="113" spans="2:11" x14ac:dyDescent="0.25">
      <c r="B113" s="194" t="s">
        <v>115</v>
      </c>
      <c r="C113" s="195">
        <v>1861</v>
      </c>
      <c r="D113" s="195">
        <v>4836</v>
      </c>
      <c r="E113" s="195">
        <v>4079</v>
      </c>
      <c r="F113" s="195">
        <v>5399</v>
      </c>
      <c r="G113" s="195">
        <v>5111</v>
      </c>
      <c r="H113" s="195">
        <v>5802</v>
      </c>
      <c r="I113" s="212">
        <f t="shared" si="50"/>
        <v>0.13519859127372325</v>
      </c>
      <c r="J113" s="194">
        <f t="shared" si="49"/>
        <v>691</v>
      </c>
      <c r="K113" s="196">
        <f t="shared" si="48"/>
        <v>1.8540585571896538E-3</v>
      </c>
    </row>
    <row r="114" spans="2:11" x14ac:dyDescent="0.25">
      <c r="B114" s="194" t="s">
        <v>118</v>
      </c>
      <c r="C114" s="195">
        <v>1351</v>
      </c>
      <c r="D114" s="195">
        <v>4386</v>
      </c>
      <c r="E114" s="195">
        <v>6231</v>
      </c>
      <c r="F114" s="195">
        <v>9908</v>
      </c>
      <c r="G114" s="195">
        <v>9298</v>
      </c>
      <c r="H114" s="195">
        <v>10733</v>
      </c>
      <c r="I114" s="212">
        <f t="shared" si="50"/>
        <v>0.15433426543342654</v>
      </c>
      <c r="J114" s="194">
        <f t="shared" si="49"/>
        <v>1435</v>
      </c>
      <c r="K114" s="196">
        <f t="shared" si="48"/>
        <v>3.4297846422469067E-3</v>
      </c>
    </row>
    <row r="115" spans="2:11" x14ac:dyDescent="0.25">
      <c r="B115" s="194" t="s">
        <v>125</v>
      </c>
      <c r="C115" s="195">
        <v>891</v>
      </c>
      <c r="D115" s="195">
        <v>2087</v>
      </c>
      <c r="E115" s="195">
        <v>4297</v>
      </c>
      <c r="F115" s="195">
        <v>3974</v>
      </c>
      <c r="G115" s="195">
        <v>4038</v>
      </c>
      <c r="H115" s="195">
        <v>4567</v>
      </c>
      <c r="I115" s="212">
        <f t="shared" si="50"/>
        <v>0.13100544824170379</v>
      </c>
      <c r="J115" s="194">
        <f t="shared" si="49"/>
        <v>529</v>
      </c>
      <c r="K115" s="196">
        <f t="shared" si="48"/>
        <v>1.4594080370019214E-3</v>
      </c>
    </row>
    <row r="116" spans="2:11" x14ac:dyDescent="0.25">
      <c r="B116" s="194" t="s">
        <v>121</v>
      </c>
      <c r="C116" s="195">
        <v>2271</v>
      </c>
      <c r="D116" s="195">
        <v>2579</v>
      </c>
      <c r="E116" s="195">
        <v>3452</v>
      </c>
      <c r="F116" s="195">
        <v>3657</v>
      </c>
      <c r="G116" s="195">
        <v>3285</v>
      </c>
      <c r="H116" s="195">
        <v>3298</v>
      </c>
      <c r="I116" s="212">
        <f t="shared" si="50"/>
        <v>3.9573820395737425E-3</v>
      </c>
      <c r="J116" s="194">
        <f t="shared" si="49"/>
        <v>13</v>
      </c>
      <c r="K116" s="196">
        <f t="shared" si="48"/>
        <v>1.0538926441936362E-3</v>
      </c>
    </row>
    <row r="117" spans="2:11" x14ac:dyDescent="0.25">
      <c r="B117" s="194" t="s">
        <v>130</v>
      </c>
      <c r="C117" s="195">
        <v>223</v>
      </c>
      <c r="D117" s="195">
        <v>48</v>
      </c>
      <c r="E117" s="195">
        <v>484</v>
      </c>
      <c r="F117" s="195">
        <v>797</v>
      </c>
      <c r="G117" s="195">
        <v>839</v>
      </c>
      <c r="H117" s="195">
        <v>820</v>
      </c>
      <c r="I117" s="212">
        <f t="shared" si="50"/>
        <v>-2.2646007151370662E-2</v>
      </c>
      <c r="J117" s="194">
        <f t="shared" si="49"/>
        <v>-19</v>
      </c>
      <c r="K117" s="196">
        <f t="shared" si="48"/>
        <v>2.6203516320157116E-4</v>
      </c>
    </row>
    <row r="118" spans="2:11" x14ac:dyDescent="0.25">
      <c r="B118" s="194" t="s">
        <v>133</v>
      </c>
      <c r="C118" s="195">
        <v>534</v>
      </c>
      <c r="D118" s="195">
        <v>32</v>
      </c>
      <c r="E118" s="195">
        <v>645</v>
      </c>
      <c r="F118" s="195">
        <v>414</v>
      </c>
      <c r="G118" s="195">
        <v>1046</v>
      </c>
      <c r="H118" s="195">
        <v>681</v>
      </c>
      <c r="I118" s="212">
        <f t="shared" si="50"/>
        <v>-0.34894837476099427</v>
      </c>
      <c r="J118" s="194">
        <f t="shared" si="49"/>
        <v>-365</v>
      </c>
      <c r="K118" s="196">
        <f t="shared" si="48"/>
        <v>2.1761700748813411E-4</v>
      </c>
    </row>
    <row r="119" spans="2:11" x14ac:dyDescent="0.25">
      <c r="B119" s="199" t="s">
        <v>147</v>
      </c>
      <c r="C119" s="200">
        <f t="shared" ref="C119" si="51">C111-SUM(C112:C118)</f>
        <v>4983</v>
      </c>
      <c r="D119" s="200">
        <f t="shared" ref="D119:H119" si="52">D111-SUM(D112:D118)</f>
        <v>6591</v>
      </c>
      <c r="E119" s="200">
        <f t="shared" si="52"/>
        <v>18087</v>
      </c>
      <c r="F119" s="200">
        <f t="shared" si="52"/>
        <v>18832</v>
      </c>
      <c r="G119" s="200">
        <f t="shared" si="52"/>
        <v>21600</v>
      </c>
      <c r="H119" s="200">
        <f t="shared" si="52"/>
        <v>24001</v>
      </c>
      <c r="I119" s="213">
        <f t="shared" si="50"/>
        <v>0.11115740740740732</v>
      </c>
      <c r="J119" s="199">
        <f>H119-G119</f>
        <v>2401</v>
      </c>
      <c r="K119" s="201">
        <f t="shared" si="48"/>
        <v>7.6696414048791585E-3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67052</v>
      </c>
      <c r="D121" s="209">
        <f t="shared" si="53"/>
        <v>103599</v>
      </c>
      <c r="E121" s="209">
        <f t="shared" si="53"/>
        <v>157983</v>
      </c>
      <c r="F121" s="209">
        <f t="shared" si="53"/>
        <v>174312</v>
      </c>
      <c r="G121" s="209">
        <f t="shared" si="53"/>
        <v>181820</v>
      </c>
      <c r="H121" s="209">
        <f t="shared" si="53"/>
        <v>203413</v>
      </c>
      <c r="I121" s="210">
        <f>IFERROR(H121/G121-1,"-")</f>
        <v>0.11876031239687612</v>
      </c>
      <c r="J121" s="209">
        <f>H121-G121</f>
        <v>21593</v>
      </c>
      <c r="K121" s="210">
        <f t="shared" ref="K121:K133" si="54">H121/H$9</f>
        <v>6.5001656893074633E-2</v>
      </c>
    </row>
    <row r="122" spans="2:11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0">
        <f t="shared" ref="J122:J132" si="55">H122-G122</f>
        <v>16395</v>
      </c>
      <c r="K122" s="192">
        <f t="shared" si="54"/>
        <v>4.2259880722871929E-2</v>
      </c>
    </row>
    <row r="123" spans="2:11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4">
        <f t="shared" si="55"/>
        <v>12797</v>
      </c>
      <c r="K123" s="196">
        <f t="shared" si="54"/>
        <v>2.2442992173137496E-2</v>
      </c>
    </row>
    <row r="124" spans="2:11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4">
        <f t="shared" si="55"/>
        <v>3598</v>
      </c>
      <c r="K124" s="196">
        <f t="shared" si="54"/>
        <v>1.9816888549734433E-2</v>
      </c>
    </row>
    <row r="125" spans="2:11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0">
        <f t="shared" si="55"/>
        <v>5198</v>
      </c>
      <c r="K125" s="192">
        <f t="shared" si="54"/>
        <v>2.2741776170202704E-2</v>
      </c>
    </row>
    <row r="126" spans="2:11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56">IFERROR(H126/G126-1,"-")</f>
        <v>-5.7450628366247702E-2</v>
      </c>
      <c r="J126" s="194">
        <f t="shared" si="55"/>
        <v>-448</v>
      </c>
      <c r="K126" s="196">
        <f t="shared" si="54"/>
        <v>2.3487298165018882E-3</v>
      </c>
    </row>
    <row r="127" spans="2:11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56"/>
        <v>9.5632444696539975E-2</v>
      </c>
      <c r="J127" s="194">
        <f t="shared" si="55"/>
        <v>843</v>
      </c>
      <c r="K127" s="196">
        <f t="shared" si="54"/>
        <v>3.0862629343911883E-3</v>
      </c>
    </row>
    <row r="128" spans="2:11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56"/>
        <v>8.7966672007691038E-2</v>
      </c>
      <c r="J128" s="194">
        <f t="shared" si="55"/>
        <v>549</v>
      </c>
      <c r="K128" s="196">
        <f t="shared" si="54"/>
        <v>2.1697789733398395E-3</v>
      </c>
    </row>
    <row r="129" spans="2:11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56"/>
        <v>0.16637063351095316</v>
      </c>
      <c r="J129" s="194">
        <f t="shared" si="55"/>
        <v>281</v>
      </c>
      <c r="K129" s="196">
        <f t="shared" si="54"/>
        <v>6.2952350183792104E-4</v>
      </c>
    </row>
    <row r="130" spans="2:11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56"/>
        <v>0.23436376707404749</v>
      </c>
      <c r="J130" s="194">
        <f t="shared" si="55"/>
        <v>326</v>
      </c>
      <c r="K130" s="196">
        <f t="shared" si="54"/>
        <v>5.4867606733792409E-4</v>
      </c>
    </row>
    <row r="131" spans="2:11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56"/>
        <v>-0.19556025369978858</v>
      </c>
      <c r="J131" s="194">
        <f t="shared" si="55"/>
        <v>-185</v>
      </c>
      <c r="K131" s="196">
        <f t="shared" si="54"/>
        <v>2.4318141365414108E-4</v>
      </c>
    </row>
    <row r="132" spans="2:11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56"/>
        <v>2.1023125437981793E-2</v>
      </c>
      <c r="J132" s="194">
        <f t="shared" si="55"/>
        <v>30</v>
      </c>
      <c r="K132" s="196">
        <f t="shared" si="54"/>
        <v>4.655917472984015E-4</v>
      </c>
    </row>
    <row r="133" spans="2:11" x14ac:dyDescent="0.25">
      <c r="B133" s="199" t="s">
        <v>147</v>
      </c>
      <c r="C133" s="200">
        <f t="shared" ref="C133" si="57">C125-SUM(C126:C132)</f>
        <v>19475</v>
      </c>
      <c r="D133" s="200">
        <f t="shared" ref="D133:H133" si="58">D125-SUM(D126:D132)</f>
        <v>23502</v>
      </c>
      <c r="E133" s="200">
        <f t="shared" si="58"/>
        <v>36928</v>
      </c>
      <c r="F133" s="200">
        <f t="shared" si="58"/>
        <v>36143</v>
      </c>
      <c r="G133" s="200">
        <f t="shared" si="58"/>
        <v>37662</v>
      </c>
      <c r="H133" s="200">
        <f t="shared" si="58"/>
        <v>41464</v>
      </c>
      <c r="I133" s="213">
        <f t="shared" si="56"/>
        <v>0.10095056024640225</v>
      </c>
      <c r="J133" s="199">
        <f>H133-G133</f>
        <v>3802</v>
      </c>
      <c r="K133" s="201">
        <f t="shared" si="54"/>
        <v>1.3250031715841399E-2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55367</v>
      </c>
      <c r="D135" s="209">
        <f t="shared" si="59"/>
        <v>64813</v>
      </c>
      <c r="E135" s="209">
        <f t="shared" si="59"/>
        <v>157275</v>
      </c>
      <c r="F135" s="209">
        <f t="shared" si="59"/>
        <v>168976</v>
      </c>
      <c r="G135" s="209">
        <f t="shared" si="59"/>
        <v>176312</v>
      </c>
      <c r="H135" s="209">
        <f t="shared" si="59"/>
        <v>173044</v>
      </c>
      <c r="I135" s="210">
        <f>IFERROR(H135/G135-1,"-")</f>
        <v>-1.853532374427147E-2</v>
      </c>
      <c r="J135" s="209">
        <f>H135-G135</f>
        <v>-3268</v>
      </c>
      <c r="K135" s="210">
        <f t="shared" ref="K135:K147" si="60">H135/H$9</f>
        <v>5.5297088757381326E-2</v>
      </c>
    </row>
    <row r="136" spans="2:11" x14ac:dyDescent="0.25">
      <c r="B136" s="190" t="s">
        <v>99</v>
      </c>
      <c r="C136" s="191">
        <v>11787</v>
      </c>
      <c r="D136" s="191">
        <v>31570</v>
      </c>
      <c r="E136" s="191">
        <v>17845</v>
      </c>
      <c r="F136" s="191">
        <v>18970</v>
      </c>
      <c r="G136" s="191">
        <v>16443</v>
      </c>
      <c r="H136" s="191">
        <v>18906</v>
      </c>
      <c r="I136" s="211">
        <f>IFERROR(H136/G136-1,"-")</f>
        <v>0.14979018427294299</v>
      </c>
      <c r="J136" s="190">
        <f t="shared" ref="J136:J146" si="61">H136-G136</f>
        <v>2463</v>
      </c>
      <c r="K136" s="192">
        <f t="shared" si="60"/>
        <v>6.0415082871815911E-3</v>
      </c>
    </row>
    <row r="137" spans="2:11" x14ac:dyDescent="0.25">
      <c r="B137" s="194" t="s">
        <v>105</v>
      </c>
      <c r="C137" s="195">
        <v>7683</v>
      </c>
      <c r="D137" s="195">
        <v>24857</v>
      </c>
      <c r="E137" s="195">
        <v>12496</v>
      </c>
      <c r="F137" s="195">
        <v>12229</v>
      </c>
      <c r="G137" s="195">
        <v>10288</v>
      </c>
      <c r="H137" s="195">
        <v>11971</v>
      </c>
      <c r="I137" s="212">
        <f>IFERROR(H137/G137-1,"-")</f>
        <v>0.16358864696734066</v>
      </c>
      <c r="J137" s="194">
        <f t="shared" si="61"/>
        <v>1683</v>
      </c>
      <c r="K137" s="196">
        <f t="shared" si="60"/>
        <v>3.8253938276658641E-3</v>
      </c>
    </row>
    <row r="138" spans="2:11" x14ac:dyDescent="0.25">
      <c r="B138" s="194" t="s">
        <v>102</v>
      </c>
      <c r="C138" s="195">
        <v>4104</v>
      </c>
      <c r="D138" s="195">
        <v>6713</v>
      </c>
      <c r="E138" s="195">
        <v>5349</v>
      </c>
      <c r="F138" s="195">
        <v>6741</v>
      </c>
      <c r="G138" s="195">
        <v>6155</v>
      </c>
      <c r="H138" s="195">
        <v>6935</v>
      </c>
      <c r="I138" s="212">
        <f>IFERROR(H138/G138-1,"-")</f>
        <v>0.12672623883021927</v>
      </c>
      <c r="J138" s="194">
        <f t="shared" si="61"/>
        <v>780</v>
      </c>
      <c r="K138" s="196">
        <f t="shared" si="60"/>
        <v>2.216114459515727E-3</v>
      </c>
    </row>
    <row r="139" spans="2:11" x14ac:dyDescent="0.25">
      <c r="B139" s="190" t="s">
        <v>109</v>
      </c>
      <c r="C139" s="191">
        <v>43580</v>
      </c>
      <c r="D139" s="191">
        <v>33243</v>
      </c>
      <c r="E139" s="191">
        <v>139430</v>
      </c>
      <c r="F139" s="191">
        <v>150006</v>
      </c>
      <c r="G139" s="191">
        <v>159869</v>
      </c>
      <c r="H139" s="191">
        <v>154138</v>
      </c>
      <c r="I139" s="211">
        <f>IFERROR(H139/G139-1,"-")</f>
        <v>-3.5848100632392743E-2</v>
      </c>
      <c r="J139" s="190">
        <f t="shared" si="61"/>
        <v>-5731</v>
      </c>
      <c r="K139" s="192">
        <f t="shared" si="60"/>
        <v>4.9255580470199734E-2</v>
      </c>
    </row>
    <row r="140" spans="2:11" x14ac:dyDescent="0.25">
      <c r="B140" s="194" t="s">
        <v>112</v>
      </c>
      <c r="C140" s="195">
        <v>15952</v>
      </c>
      <c r="D140" s="195">
        <v>5517</v>
      </c>
      <c r="E140" s="195">
        <v>61036</v>
      </c>
      <c r="F140" s="195">
        <v>65615</v>
      </c>
      <c r="G140" s="195">
        <v>72783</v>
      </c>
      <c r="H140" s="195">
        <v>72439</v>
      </c>
      <c r="I140" s="212">
        <f t="shared" ref="I140:I147" si="62">IFERROR(H140/G140-1,"-")</f>
        <v>-4.726378412541421E-3</v>
      </c>
      <c r="J140" s="194">
        <f t="shared" si="61"/>
        <v>-344</v>
      </c>
      <c r="K140" s="196">
        <f t="shared" si="60"/>
        <v>2.3148250228242215E-2</v>
      </c>
    </row>
    <row r="141" spans="2:11" x14ac:dyDescent="0.25">
      <c r="B141" s="194" t="s">
        <v>115</v>
      </c>
      <c r="C141" s="195">
        <v>3597</v>
      </c>
      <c r="D141" s="195">
        <v>3377</v>
      </c>
      <c r="E141" s="195">
        <v>8746</v>
      </c>
      <c r="F141" s="195">
        <v>12856</v>
      </c>
      <c r="G141" s="195">
        <v>13363</v>
      </c>
      <c r="H141" s="195">
        <v>12998</v>
      </c>
      <c r="I141" s="212">
        <f t="shared" si="62"/>
        <v>-2.7314225847489326E-2</v>
      </c>
      <c r="J141" s="194">
        <f t="shared" si="61"/>
        <v>-365</v>
      </c>
      <c r="K141" s="196">
        <f t="shared" si="60"/>
        <v>4.1535768918219782E-3</v>
      </c>
    </row>
    <row r="142" spans="2:11" x14ac:dyDescent="0.25">
      <c r="B142" s="194" t="s">
        <v>118</v>
      </c>
      <c r="C142" s="195">
        <v>4152</v>
      </c>
      <c r="D142" s="195">
        <v>7198</v>
      </c>
      <c r="E142" s="195">
        <v>17705</v>
      </c>
      <c r="F142" s="195">
        <v>16022</v>
      </c>
      <c r="G142" s="195">
        <v>16112</v>
      </c>
      <c r="H142" s="195">
        <v>14171</v>
      </c>
      <c r="I142" s="212">
        <f t="shared" si="62"/>
        <v>-0.12046921549155909</v>
      </c>
      <c r="J142" s="194">
        <f t="shared" si="61"/>
        <v>-1941</v>
      </c>
      <c r="K142" s="196">
        <f t="shared" si="60"/>
        <v>4.5284149972310552E-3</v>
      </c>
    </row>
    <row r="143" spans="2:11" x14ac:dyDescent="0.25">
      <c r="B143" s="194" t="s">
        <v>125</v>
      </c>
      <c r="C143" s="195">
        <v>562</v>
      </c>
      <c r="D143" s="195">
        <v>1022</v>
      </c>
      <c r="E143" s="195">
        <v>6612</v>
      </c>
      <c r="F143" s="195">
        <v>5654</v>
      </c>
      <c r="G143" s="195">
        <v>3805</v>
      </c>
      <c r="H143" s="195">
        <v>3323</v>
      </c>
      <c r="I143" s="212">
        <f t="shared" si="62"/>
        <v>-0.12667542706964519</v>
      </c>
      <c r="J143" s="194">
        <f t="shared" si="61"/>
        <v>-482</v>
      </c>
      <c r="K143" s="196">
        <f t="shared" si="60"/>
        <v>1.0618815211205135E-3</v>
      </c>
    </row>
    <row r="144" spans="2:11" x14ac:dyDescent="0.25">
      <c r="B144" s="194" t="s">
        <v>121</v>
      </c>
      <c r="C144" s="195">
        <v>1346</v>
      </c>
      <c r="D144" s="195">
        <v>1638</v>
      </c>
      <c r="E144" s="195">
        <v>2635</v>
      </c>
      <c r="F144" s="195">
        <v>3343</v>
      </c>
      <c r="G144" s="195">
        <v>3755</v>
      </c>
      <c r="H144" s="195">
        <v>2601</v>
      </c>
      <c r="I144" s="212">
        <f t="shared" si="62"/>
        <v>-0.30732356857523302</v>
      </c>
      <c r="J144" s="194">
        <f t="shared" si="61"/>
        <v>-1154</v>
      </c>
      <c r="K144" s="196">
        <f t="shared" si="60"/>
        <v>8.311627554723008E-4</v>
      </c>
    </row>
    <row r="145" spans="2:11" x14ac:dyDescent="0.25">
      <c r="B145" s="194" t="s">
        <v>130</v>
      </c>
      <c r="C145" s="195">
        <v>1581</v>
      </c>
      <c r="D145" s="195">
        <v>36</v>
      </c>
      <c r="E145" s="195">
        <v>1657</v>
      </c>
      <c r="F145" s="195">
        <v>1964</v>
      </c>
      <c r="G145" s="195">
        <v>1842</v>
      </c>
      <c r="H145" s="195">
        <v>2040</v>
      </c>
      <c r="I145" s="212">
        <f t="shared" si="62"/>
        <v>0.10749185667752448</v>
      </c>
      <c r="J145" s="194">
        <f t="shared" si="61"/>
        <v>198</v>
      </c>
      <c r="K145" s="196">
        <f t="shared" si="60"/>
        <v>6.5189235723317712E-4</v>
      </c>
    </row>
    <row r="146" spans="2:11" x14ac:dyDescent="0.25">
      <c r="B146" s="194" t="s">
        <v>133</v>
      </c>
      <c r="C146" s="195">
        <v>3280</v>
      </c>
      <c r="D146" s="195">
        <v>43</v>
      </c>
      <c r="E146" s="195">
        <v>742</v>
      </c>
      <c r="F146" s="195">
        <v>1329</v>
      </c>
      <c r="G146" s="195">
        <v>1170</v>
      </c>
      <c r="H146" s="195">
        <v>829</v>
      </c>
      <c r="I146" s="212">
        <f t="shared" si="62"/>
        <v>-0.29145299145299142</v>
      </c>
      <c r="J146" s="194">
        <f t="shared" si="61"/>
        <v>-341</v>
      </c>
      <c r="K146" s="196">
        <f t="shared" si="60"/>
        <v>2.6491115889524695E-4</v>
      </c>
    </row>
    <row r="147" spans="2:11" x14ac:dyDescent="0.25">
      <c r="B147" s="199" t="s">
        <v>147</v>
      </c>
      <c r="C147" s="200">
        <f t="shared" ref="C147" si="63">C139-SUM(C140:C146)</f>
        <v>13110</v>
      </c>
      <c r="D147" s="200">
        <f t="shared" ref="D147:H147" si="64">D139-SUM(D140:D146)</f>
        <v>14412</v>
      </c>
      <c r="E147" s="200">
        <f t="shared" si="64"/>
        <v>40297</v>
      </c>
      <c r="F147" s="200">
        <f t="shared" si="64"/>
        <v>43223</v>
      </c>
      <c r="G147" s="200">
        <f t="shared" si="64"/>
        <v>47039</v>
      </c>
      <c r="H147" s="200">
        <f t="shared" si="64"/>
        <v>45737</v>
      </c>
      <c r="I147" s="213">
        <f t="shared" si="62"/>
        <v>-2.7679159846085155E-2</v>
      </c>
      <c r="J147" s="199">
        <f>H147-G147</f>
        <v>-1302</v>
      </c>
      <c r="K147" s="201">
        <f t="shared" si="60"/>
        <v>1.4615490560183245E-2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30427</v>
      </c>
      <c r="D149" s="209">
        <f t="shared" si="65"/>
        <v>42523</v>
      </c>
      <c r="E149" s="209">
        <f t="shared" si="65"/>
        <v>78991</v>
      </c>
      <c r="F149" s="209">
        <f t="shared" si="65"/>
        <v>82998</v>
      </c>
      <c r="G149" s="209">
        <f t="shared" si="65"/>
        <v>86316</v>
      </c>
      <c r="H149" s="209">
        <f t="shared" si="65"/>
        <v>85085</v>
      </c>
      <c r="I149" s="210">
        <f>IFERROR(H149/G149-1,"-")</f>
        <v>-1.4261550581583959E-2</v>
      </c>
      <c r="J149" s="209">
        <f>H149-G149</f>
        <v>-1231</v>
      </c>
      <c r="K149" s="210">
        <f t="shared" ref="K149:K161" si="66">H149/H$9</f>
        <v>2.718934373293376E-2</v>
      </c>
    </row>
    <row r="150" spans="2:11" x14ac:dyDescent="0.25">
      <c r="B150" s="190" t="s">
        <v>99</v>
      </c>
      <c r="C150" s="191">
        <v>13736</v>
      </c>
      <c r="D150" s="191">
        <v>27547</v>
      </c>
      <c r="E150" s="191">
        <v>43308</v>
      </c>
      <c r="F150" s="191">
        <v>44260</v>
      </c>
      <c r="G150" s="191">
        <v>40512</v>
      </c>
      <c r="H150" s="191">
        <v>38469</v>
      </c>
      <c r="I150" s="211">
        <f>IFERROR(H150/G150-1,"-")</f>
        <v>-5.0429502369668255E-2</v>
      </c>
      <c r="J150" s="190">
        <f t="shared" ref="J150:J160" si="67">H150-G150</f>
        <v>-2043</v>
      </c>
      <c r="K150" s="192">
        <f t="shared" si="66"/>
        <v>1.2292964260001515E-2</v>
      </c>
    </row>
    <row r="151" spans="2:11" x14ac:dyDescent="0.25">
      <c r="B151" s="194" t="s">
        <v>105</v>
      </c>
      <c r="C151" s="195">
        <v>7506</v>
      </c>
      <c r="D151" s="195">
        <v>22012</v>
      </c>
      <c r="E151" s="195">
        <v>31628</v>
      </c>
      <c r="F151" s="195">
        <v>32698</v>
      </c>
      <c r="G151" s="195">
        <v>28035</v>
      </c>
      <c r="H151" s="195">
        <v>24828</v>
      </c>
      <c r="I151" s="212">
        <f>IFERROR(H151/G151-1,"-")</f>
        <v>-0.11439272338148743</v>
      </c>
      <c r="J151" s="194">
        <f t="shared" si="67"/>
        <v>-3207</v>
      </c>
      <c r="K151" s="196">
        <f t="shared" si="66"/>
        <v>7.933913453620255E-3</v>
      </c>
    </row>
    <row r="152" spans="2:11" x14ac:dyDescent="0.25">
      <c r="B152" s="194" t="s">
        <v>102</v>
      </c>
      <c r="C152" s="195">
        <v>6230</v>
      </c>
      <c r="D152" s="195">
        <v>5535</v>
      </c>
      <c r="E152" s="195">
        <v>11680</v>
      </c>
      <c r="F152" s="195">
        <v>11562</v>
      </c>
      <c r="G152" s="195">
        <v>12477</v>
      </c>
      <c r="H152" s="195">
        <v>13641</v>
      </c>
      <c r="I152" s="212">
        <f>IFERROR(H152/G152-1,"-")</f>
        <v>9.329165664823269E-2</v>
      </c>
      <c r="J152" s="194">
        <f t="shared" si="67"/>
        <v>1164</v>
      </c>
      <c r="K152" s="196">
        <f t="shared" si="66"/>
        <v>4.3590508063812592E-3</v>
      </c>
    </row>
    <row r="153" spans="2:11" x14ac:dyDescent="0.25">
      <c r="B153" s="190" t="s">
        <v>109</v>
      </c>
      <c r="C153" s="191">
        <v>16691</v>
      </c>
      <c r="D153" s="191">
        <v>14976</v>
      </c>
      <c r="E153" s="191">
        <v>35683</v>
      </c>
      <c r="F153" s="191">
        <v>38738</v>
      </c>
      <c r="G153" s="191">
        <v>45804</v>
      </c>
      <c r="H153" s="191">
        <v>46616</v>
      </c>
      <c r="I153" s="211">
        <f>IFERROR(H153/G153-1,"-")</f>
        <v>1.7727709370360722E-2</v>
      </c>
      <c r="J153" s="190">
        <f t="shared" si="67"/>
        <v>812</v>
      </c>
      <c r="K153" s="192">
        <f t="shared" si="66"/>
        <v>1.4896379472932247E-2</v>
      </c>
    </row>
    <row r="154" spans="2:11" x14ac:dyDescent="0.25">
      <c r="B154" s="194" t="s">
        <v>112</v>
      </c>
      <c r="C154" s="195">
        <v>4971</v>
      </c>
      <c r="D154" s="195">
        <v>1385</v>
      </c>
      <c r="E154" s="195">
        <v>13562</v>
      </c>
      <c r="F154" s="195">
        <v>13219</v>
      </c>
      <c r="G154" s="195">
        <v>14840</v>
      </c>
      <c r="H154" s="195">
        <v>13074</v>
      </c>
      <c r="I154" s="212">
        <f t="shared" ref="I154:I161" si="68">IFERROR(H154/G154-1,"-")</f>
        <v>-0.11900269541778974</v>
      </c>
      <c r="J154" s="194">
        <f t="shared" si="67"/>
        <v>-1766</v>
      </c>
      <c r="K154" s="196">
        <f t="shared" si="66"/>
        <v>4.1778630776796851E-3</v>
      </c>
    </row>
    <row r="155" spans="2:11" x14ac:dyDescent="0.25">
      <c r="B155" s="194" t="s">
        <v>115</v>
      </c>
      <c r="C155" s="195">
        <v>4075</v>
      </c>
      <c r="D155" s="195">
        <v>2980</v>
      </c>
      <c r="E155" s="195">
        <v>6586</v>
      </c>
      <c r="F155" s="195">
        <v>6774</v>
      </c>
      <c r="G155" s="195">
        <v>6659</v>
      </c>
      <c r="H155" s="195">
        <v>6724</v>
      </c>
      <c r="I155" s="212">
        <f t="shared" si="68"/>
        <v>9.7612254092205308E-3</v>
      </c>
      <c r="J155" s="194">
        <f t="shared" si="67"/>
        <v>65</v>
      </c>
      <c r="K155" s="196">
        <f t="shared" si="66"/>
        <v>2.1486883382528838E-3</v>
      </c>
    </row>
    <row r="156" spans="2:11" x14ac:dyDescent="0.25">
      <c r="B156" s="194" t="s">
        <v>118</v>
      </c>
      <c r="C156" s="195">
        <v>1941</v>
      </c>
      <c r="D156" s="195">
        <v>3522</v>
      </c>
      <c r="E156" s="195">
        <v>4498</v>
      </c>
      <c r="F156" s="195">
        <v>6381</v>
      </c>
      <c r="G156" s="195">
        <v>8091</v>
      </c>
      <c r="H156" s="195">
        <v>11820</v>
      </c>
      <c r="I156" s="212">
        <f t="shared" si="68"/>
        <v>0.46088246199480909</v>
      </c>
      <c r="J156" s="194">
        <f t="shared" si="67"/>
        <v>3729</v>
      </c>
      <c r="K156" s="196">
        <f t="shared" si="66"/>
        <v>3.777141011027526E-3</v>
      </c>
    </row>
    <row r="157" spans="2:11" x14ac:dyDescent="0.25">
      <c r="B157" s="194" t="s">
        <v>125</v>
      </c>
      <c r="C157" s="195">
        <v>538</v>
      </c>
      <c r="D157" s="195">
        <v>461</v>
      </c>
      <c r="E157" s="195">
        <v>1073</v>
      </c>
      <c r="F157" s="195">
        <v>981</v>
      </c>
      <c r="G157" s="195">
        <v>1306</v>
      </c>
      <c r="H157" s="195">
        <v>1340</v>
      </c>
      <c r="I157" s="212">
        <f t="shared" si="68"/>
        <v>2.6033690658499253E-2</v>
      </c>
      <c r="J157" s="194">
        <f t="shared" si="67"/>
        <v>34</v>
      </c>
      <c r="K157" s="196">
        <f t="shared" si="66"/>
        <v>4.2820380328061633E-4</v>
      </c>
    </row>
    <row r="158" spans="2:11" x14ac:dyDescent="0.25">
      <c r="B158" s="194" t="s">
        <v>121</v>
      </c>
      <c r="C158" s="195">
        <v>1049</v>
      </c>
      <c r="D158" s="195">
        <v>1078</v>
      </c>
      <c r="E158" s="195">
        <v>2288</v>
      </c>
      <c r="F158" s="195">
        <v>2061</v>
      </c>
      <c r="G158" s="195">
        <v>2535</v>
      </c>
      <c r="H158" s="195">
        <v>1846</v>
      </c>
      <c r="I158" s="212">
        <f t="shared" si="68"/>
        <v>-0.27179487179487183</v>
      </c>
      <c r="J158" s="194">
        <f t="shared" si="67"/>
        <v>-689</v>
      </c>
      <c r="K158" s="196">
        <f t="shared" si="66"/>
        <v>5.8989867228061025E-4</v>
      </c>
    </row>
    <row r="159" spans="2:11" x14ac:dyDescent="0.25">
      <c r="B159" s="194" t="s">
        <v>130</v>
      </c>
      <c r="C159" s="195">
        <v>217</v>
      </c>
      <c r="D159" s="195">
        <v>43</v>
      </c>
      <c r="E159" s="195">
        <v>277</v>
      </c>
      <c r="F159" s="195">
        <v>267</v>
      </c>
      <c r="G159" s="195">
        <v>285</v>
      </c>
      <c r="H159" s="195">
        <v>211</v>
      </c>
      <c r="I159" s="212">
        <f t="shared" si="68"/>
        <v>-0.25964912280701757</v>
      </c>
      <c r="J159" s="194">
        <f t="shared" si="67"/>
        <v>-74</v>
      </c>
      <c r="K159" s="196">
        <f t="shared" si="66"/>
        <v>6.7426121262843314E-5</v>
      </c>
    </row>
    <row r="160" spans="2:11" x14ac:dyDescent="0.25">
      <c r="B160" s="194" t="s">
        <v>133</v>
      </c>
      <c r="C160" s="195">
        <v>277</v>
      </c>
      <c r="D160" s="195">
        <v>79</v>
      </c>
      <c r="E160" s="195">
        <v>403</v>
      </c>
      <c r="F160" s="195">
        <v>540</v>
      </c>
      <c r="G160" s="195">
        <v>396</v>
      </c>
      <c r="H160" s="195">
        <v>285</v>
      </c>
      <c r="I160" s="212">
        <f t="shared" si="68"/>
        <v>-0.28030303030303028</v>
      </c>
      <c r="J160" s="194">
        <f t="shared" si="67"/>
        <v>-111</v>
      </c>
      <c r="K160" s="196">
        <f t="shared" si="66"/>
        <v>9.1073196966399747E-5</v>
      </c>
    </row>
    <row r="161" spans="2:11" x14ac:dyDescent="0.25">
      <c r="B161" s="199" t="s">
        <v>147</v>
      </c>
      <c r="C161" s="200">
        <f t="shared" ref="C161" si="69">C153-SUM(C154:C160)</f>
        <v>3623</v>
      </c>
      <c r="D161" s="200">
        <f t="shared" ref="D161:H161" si="70">D153-SUM(D154:D160)</f>
        <v>5428</v>
      </c>
      <c r="E161" s="200">
        <f t="shared" si="70"/>
        <v>6996</v>
      </c>
      <c r="F161" s="200">
        <f t="shared" si="70"/>
        <v>8515</v>
      </c>
      <c r="G161" s="200">
        <f t="shared" si="70"/>
        <v>11692</v>
      </c>
      <c r="H161" s="200">
        <f t="shared" si="70"/>
        <v>11316</v>
      </c>
      <c r="I161" s="213">
        <f t="shared" si="68"/>
        <v>-3.2158741019500559E-2</v>
      </c>
      <c r="J161" s="199">
        <f>H161-G161</f>
        <v>-376</v>
      </c>
      <c r="K161" s="201">
        <f t="shared" si="66"/>
        <v>3.6160852521816824E-3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2C6B-7614-4215-B8CE-2FC9AFFFF48F}">
  <sheetPr>
    <tabColor theme="7" tint="0.79998168889431442"/>
    <pageSetUpPr fitToPage="1"/>
  </sheetPr>
  <dimension ref="A1:W163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51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303151</v>
      </c>
      <c r="D9" s="209">
        <f t="shared" si="0"/>
        <v>273557</v>
      </c>
      <c r="E9" s="209">
        <f t="shared" si="0"/>
        <v>721826</v>
      </c>
      <c r="F9" s="209">
        <f t="shared" si="0"/>
        <v>817155</v>
      </c>
      <c r="G9" s="209">
        <f t="shared" si="0"/>
        <v>897594</v>
      </c>
      <c r="H9" s="209">
        <f t="shared" si="0"/>
        <v>942440</v>
      </c>
      <c r="I9" s="210">
        <f>IFERROR(H9/G9-1,"-")</f>
        <v>4.9962455185752042E-2</v>
      </c>
      <c r="J9" s="209">
        <f t="shared" ref="J9:J21" si="1">H9-G9</f>
        <v>44846</v>
      </c>
      <c r="K9" s="210">
        <f t="shared" ref="K9:K21" si="2">H9/H$9</f>
        <v>1</v>
      </c>
      <c r="N9" s="187" t="s">
        <v>70</v>
      </c>
      <c r="O9" s="209" t="e">
        <f t="shared" ref="O9:T9" si="3">O10+O13</f>
        <v>#REF!</v>
      </c>
      <c r="P9" s="209" t="e">
        <f t="shared" si="3"/>
        <v>#REF!</v>
      </c>
      <c r="Q9" s="209" t="e">
        <f t="shared" si="3"/>
        <v>#REF!</v>
      </c>
      <c r="R9" s="209" t="e">
        <f t="shared" si="3"/>
        <v>#REF!</v>
      </c>
      <c r="S9" s="209" t="e">
        <f t="shared" si="3"/>
        <v>#REF!</v>
      </c>
      <c r="T9" s="209" t="e">
        <f t="shared" si="3"/>
        <v>#REF!</v>
      </c>
      <c r="U9" s="210" t="str">
        <f>IFERROR(T9/S9-1,"-")</f>
        <v>-</v>
      </c>
      <c r="V9" s="209" t="e">
        <f>T9-S9</f>
        <v>#REF!</v>
      </c>
      <c r="W9" s="210" t="e">
        <f t="shared" ref="W9:W21" si="4">T9/T$9</f>
        <v>#REF!</v>
      </c>
    </row>
    <row r="10" spans="1:23" x14ac:dyDescent="0.25">
      <c r="A10" s="193" t="s">
        <v>105</v>
      </c>
      <c r="B10" s="190" t="s">
        <v>99</v>
      </c>
      <c r="C10" s="191">
        <v>59454</v>
      </c>
      <c r="D10" s="191">
        <v>109047</v>
      </c>
      <c r="E10" s="191">
        <v>128004</v>
      </c>
      <c r="F10" s="191">
        <v>133108</v>
      </c>
      <c r="G10" s="191">
        <v>140162</v>
      </c>
      <c r="H10" s="191">
        <v>154192</v>
      </c>
      <c r="I10" s="211">
        <f>IFERROR(H10/G10-1,"-")</f>
        <v>0.10009845749917945</v>
      </c>
      <c r="J10" s="190">
        <f t="shared" si="1"/>
        <v>14030</v>
      </c>
      <c r="K10" s="192">
        <f t="shared" si="2"/>
        <v>0.16360935444166208</v>
      </c>
      <c r="N10" s="190" t="s">
        <v>99</v>
      </c>
      <c r="O10" s="191" t="e">
        <v>#REF!</v>
      </c>
      <c r="P10" s="191" t="e">
        <v>#REF!</v>
      </c>
      <c r="Q10" s="191" t="e">
        <v>#REF!</v>
      </c>
      <c r="R10" s="191" t="e">
        <v>#REF!</v>
      </c>
      <c r="S10" s="191" t="e">
        <v>#REF!</v>
      </c>
      <c r="T10" s="191" t="e">
        <v>#REF!</v>
      </c>
      <c r="U10" s="211" t="str">
        <f>IFERROR(T10/S10-1,"-")</f>
        <v>-</v>
      </c>
      <c r="V10" s="190" t="e">
        <f t="shared" ref="V10:V20" si="5">T10-S10</f>
        <v>#REF!</v>
      </c>
      <c r="W10" s="192" t="e">
        <f t="shared" si="4"/>
        <v>#REF!</v>
      </c>
    </row>
    <row r="11" spans="1:23" x14ac:dyDescent="0.25">
      <c r="A11" s="193" t="s">
        <v>102</v>
      </c>
      <c r="B11" s="194" t="s">
        <v>105</v>
      </c>
      <c r="C11" s="195">
        <v>41346</v>
      </c>
      <c r="D11" s="195">
        <v>76445</v>
      </c>
      <c r="E11" s="195">
        <v>76324</v>
      </c>
      <c r="F11" s="195">
        <v>75288</v>
      </c>
      <c r="G11" s="195">
        <v>68554</v>
      </c>
      <c r="H11" s="195">
        <v>66740</v>
      </c>
      <c r="I11" s="212">
        <f>IFERROR(H11/G11-1,"-")</f>
        <v>-2.6460892143419734E-2</v>
      </c>
      <c r="J11" s="194">
        <f t="shared" si="1"/>
        <v>-1814</v>
      </c>
      <c r="K11" s="196">
        <f t="shared" si="2"/>
        <v>7.081617927931752E-2</v>
      </c>
      <c r="N11" s="194" t="s">
        <v>105</v>
      </c>
      <c r="O11" s="195" t="e">
        <v>#REF!</v>
      </c>
      <c r="P11" s="195" t="e">
        <v>#REF!</v>
      </c>
      <c r="Q11" s="195" t="e">
        <v>#REF!</v>
      </c>
      <c r="R11" s="195" t="e">
        <v>#REF!</v>
      </c>
      <c r="S11" s="195" t="e">
        <v>#REF!</v>
      </c>
      <c r="T11" s="195" t="e">
        <v>#REF!</v>
      </c>
      <c r="U11" s="212" t="str">
        <f>IFERROR(T11/S11-1,"-")</f>
        <v>-</v>
      </c>
      <c r="V11" s="194" t="e">
        <f t="shared" si="5"/>
        <v>#REF!</v>
      </c>
      <c r="W11" s="196" t="e">
        <f>T11/T$9</f>
        <v>#REF!</v>
      </c>
    </row>
    <row r="12" spans="1:23" x14ac:dyDescent="0.25">
      <c r="A12" s="1"/>
      <c r="B12" s="194" t="s">
        <v>102</v>
      </c>
      <c r="C12" s="195">
        <v>18108</v>
      </c>
      <c r="D12" s="195">
        <v>32602</v>
      </c>
      <c r="E12" s="195">
        <v>51680</v>
      </c>
      <c r="F12" s="195">
        <v>57820</v>
      </c>
      <c r="G12" s="195">
        <v>71608</v>
      </c>
      <c r="H12" s="195">
        <v>87452</v>
      </c>
      <c r="I12" s="212">
        <f>IFERROR(H12/G12-1,"-")</f>
        <v>0.22126019439168809</v>
      </c>
      <c r="J12" s="194">
        <f t="shared" si="1"/>
        <v>15844</v>
      </c>
      <c r="K12" s="196">
        <f t="shared" si="2"/>
        <v>9.2793175162344546E-2</v>
      </c>
      <c r="N12" s="194" t="s">
        <v>102</v>
      </c>
      <c r="O12" s="195" t="e">
        <v>#REF!</v>
      </c>
      <c r="P12" s="195" t="e">
        <v>#REF!</v>
      </c>
      <c r="Q12" s="195" t="e">
        <v>#REF!</v>
      </c>
      <c r="R12" s="195" t="e">
        <v>#REF!</v>
      </c>
      <c r="S12" s="195" t="e">
        <v>#REF!</v>
      </c>
      <c r="T12" s="195" t="e">
        <v>#REF!</v>
      </c>
      <c r="U12" s="212" t="str">
        <f>IFERROR(T12/S12-1,"-")</f>
        <v>-</v>
      </c>
      <c r="V12" s="194" t="e">
        <f t="shared" si="5"/>
        <v>#REF!</v>
      </c>
      <c r="W12" s="196" t="e">
        <f t="shared" si="4"/>
        <v>#REF!</v>
      </c>
    </row>
    <row r="13" spans="1:23" s="74" customFormat="1" x14ac:dyDescent="0.25">
      <c r="B13" s="190" t="s">
        <v>109</v>
      </c>
      <c r="C13" s="191">
        <v>243697</v>
      </c>
      <c r="D13" s="191">
        <v>164510</v>
      </c>
      <c r="E13" s="191">
        <v>593822</v>
      </c>
      <c r="F13" s="191">
        <v>684047</v>
      </c>
      <c r="G13" s="191">
        <v>757432</v>
      </c>
      <c r="H13" s="191">
        <v>788248</v>
      </c>
      <c r="I13" s="211">
        <f>IFERROR(H13/G13-1,"-")</f>
        <v>4.0684840355305729E-2</v>
      </c>
      <c r="J13" s="190">
        <f t="shared" si="1"/>
        <v>30816</v>
      </c>
      <c r="K13" s="192">
        <f t="shared" si="2"/>
        <v>0.83639064555833798</v>
      </c>
      <c r="N13" s="190" t="s">
        <v>109</v>
      </c>
      <c r="O13" s="191" t="e">
        <v>#REF!</v>
      </c>
      <c r="P13" s="191" t="e">
        <v>#REF!</v>
      </c>
      <c r="Q13" s="191" t="e">
        <v>#REF!</v>
      </c>
      <c r="R13" s="191" t="e">
        <v>#REF!</v>
      </c>
      <c r="S13" s="191" t="e">
        <v>#REF!</v>
      </c>
      <c r="T13" s="191" t="e">
        <v>#REF!</v>
      </c>
      <c r="U13" s="211" t="str">
        <f>IFERROR(T13/S13-1,"-")</f>
        <v>-</v>
      </c>
      <c r="V13" s="190" t="e">
        <f t="shared" si="5"/>
        <v>#REF!</v>
      </c>
      <c r="W13" s="192" t="e">
        <f t="shared" si="4"/>
        <v>#REF!</v>
      </c>
    </row>
    <row r="14" spans="1:23" s="74" customFormat="1" x14ac:dyDescent="0.25">
      <c r="B14" s="194" t="s">
        <v>112</v>
      </c>
      <c r="C14" s="195">
        <v>101481</v>
      </c>
      <c r="D14" s="195">
        <v>37920</v>
      </c>
      <c r="E14" s="195">
        <v>292265</v>
      </c>
      <c r="F14" s="195">
        <v>357572</v>
      </c>
      <c r="G14" s="195">
        <v>411822</v>
      </c>
      <c r="H14" s="195">
        <v>430898</v>
      </c>
      <c r="I14" s="212">
        <f t="shared" ref="I14:I21" si="6">IFERROR(H14/G14-1,"-")</f>
        <v>4.6320983337461374E-2</v>
      </c>
      <c r="J14" s="194">
        <f t="shared" si="1"/>
        <v>19076</v>
      </c>
      <c r="K14" s="196">
        <f t="shared" si="2"/>
        <v>0.45721531344170452</v>
      </c>
      <c r="N14" s="194" t="s">
        <v>112</v>
      </c>
      <c r="O14" s="195" t="e">
        <v>#REF!</v>
      </c>
      <c r="P14" s="195" t="e">
        <v>#REF!</v>
      </c>
      <c r="Q14" s="195" t="e">
        <v>#REF!</v>
      </c>
      <c r="R14" s="195" t="e">
        <v>#REF!</v>
      </c>
      <c r="S14" s="195" t="e">
        <v>#REF!</v>
      </c>
      <c r="T14" s="195" t="e">
        <v>#REF!</v>
      </c>
      <c r="U14" s="212" t="str">
        <f t="shared" ref="U14:U21" si="7">IFERROR(T14/S14-1,"-")</f>
        <v>-</v>
      </c>
      <c r="V14" s="194" t="e">
        <f t="shared" si="5"/>
        <v>#REF!</v>
      </c>
      <c r="W14" s="196" t="e">
        <f t="shared" si="4"/>
        <v>#REF!</v>
      </c>
    </row>
    <row r="15" spans="1:23" x14ac:dyDescent="0.25">
      <c r="A15" s="1"/>
      <c r="B15" s="194" t="s">
        <v>115</v>
      </c>
      <c r="C15" s="195">
        <v>18597</v>
      </c>
      <c r="D15" s="195">
        <v>13863</v>
      </c>
      <c r="E15" s="195">
        <v>32477</v>
      </c>
      <c r="F15" s="195">
        <v>34422</v>
      </c>
      <c r="G15" s="195">
        <v>38679</v>
      </c>
      <c r="H15" s="195">
        <v>40450</v>
      </c>
      <c r="I15" s="212">
        <f t="shared" si="6"/>
        <v>4.5787119625636752E-2</v>
      </c>
      <c r="J15" s="194">
        <f t="shared" si="1"/>
        <v>1771</v>
      </c>
      <c r="K15" s="196">
        <f t="shared" si="2"/>
        <v>4.2920504223080518E-2</v>
      </c>
      <c r="N15" s="194" t="s">
        <v>115</v>
      </c>
      <c r="O15" s="195" t="e">
        <v>#REF!</v>
      </c>
      <c r="P15" s="195" t="e">
        <v>#REF!</v>
      </c>
      <c r="Q15" s="195" t="e">
        <v>#REF!</v>
      </c>
      <c r="R15" s="195" t="e">
        <v>#REF!</v>
      </c>
      <c r="S15" s="195" t="e">
        <v>#REF!</v>
      </c>
      <c r="T15" s="195" t="e">
        <v>#REF!</v>
      </c>
      <c r="U15" s="212" t="str">
        <f t="shared" si="7"/>
        <v>-</v>
      </c>
      <c r="V15" s="194" t="e">
        <f t="shared" si="5"/>
        <v>#REF!</v>
      </c>
      <c r="W15" s="196" t="e">
        <f t="shared" si="4"/>
        <v>#REF!</v>
      </c>
    </row>
    <row r="16" spans="1:23" x14ac:dyDescent="0.25">
      <c r="A16" s="1"/>
      <c r="B16" s="194" t="s">
        <v>118</v>
      </c>
      <c r="C16" s="195">
        <v>7192</v>
      </c>
      <c r="D16" s="195">
        <v>15851</v>
      </c>
      <c r="E16" s="195">
        <v>22104</v>
      </c>
      <c r="F16" s="195">
        <v>29027</v>
      </c>
      <c r="G16" s="195">
        <v>28862</v>
      </c>
      <c r="H16" s="195">
        <v>29881</v>
      </c>
      <c r="I16" s="212">
        <f t="shared" si="6"/>
        <v>3.5305938604393239E-2</v>
      </c>
      <c r="J16" s="194">
        <f t="shared" si="1"/>
        <v>1019</v>
      </c>
      <c r="K16" s="196">
        <f t="shared" si="2"/>
        <v>3.170599719876066E-2</v>
      </c>
      <c r="N16" s="194" t="s">
        <v>118</v>
      </c>
      <c r="O16" s="195" t="e">
        <v>#REF!</v>
      </c>
      <c r="P16" s="195" t="e">
        <v>#REF!</v>
      </c>
      <c r="Q16" s="195" t="e">
        <v>#REF!</v>
      </c>
      <c r="R16" s="195" t="e">
        <v>#REF!</v>
      </c>
      <c r="S16" s="195" t="e">
        <v>#REF!</v>
      </c>
      <c r="T16" s="195" t="e">
        <v>#REF!</v>
      </c>
      <c r="U16" s="212" t="str">
        <f t="shared" si="7"/>
        <v>-</v>
      </c>
      <c r="V16" s="194" t="e">
        <f t="shared" si="5"/>
        <v>#REF!</v>
      </c>
      <c r="W16" s="196" t="e">
        <f t="shared" si="4"/>
        <v>#REF!</v>
      </c>
    </row>
    <row r="17" spans="1:23" x14ac:dyDescent="0.25">
      <c r="A17" s="1"/>
      <c r="B17" s="194" t="s">
        <v>125</v>
      </c>
      <c r="C17" s="195">
        <v>10797</v>
      </c>
      <c r="D17" s="195">
        <v>12418</v>
      </c>
      <c r="E17" s="195">
        <v>37157</v>
      </c>
      <c r="F17" s="195">
        <v>35380</v>
      </c>
      <c r="G17" s="195">
        <v>35233</v>
      </c>
      <c r="H17" s="195">
        <v>32349</v>
      </c>
      <c r="I17" s="212">
        <f t="shared" si="6"/>
        <v>-8.1855079045213275E-2</v>
      </c>
      <c r="J17" s="194">
        <f t="shared" si="1"/>
        <v>-2884</v>
      </c>
      <c r="K17" s="196">
        <f t="shared" si="2"/>
        <v>3.4324731547896947E-2</v>
      </c>
      <c r="N17" s="194" t="s">
        <v>125</v>
      </c>
      <c r="O17" s="195" t="e">
        <v>#REF!</v>
      </c>
      <c r="P17" s="195" t="e">
        <v>#REF!</v>
      </c>
      <c r="Q17" s="195" t="e">
        <v>#REF!</v>
      </c>
      <c r="R17" s="195" t="e">
        <v>#REF!</v>
      </c>
      <c r="S17" s="195" t="e">
        <v>#REF!</v>
      </c>
      <c r="T17" s="195" t="e">
        <v>#REF!</v>
      </c>
      <c r="U17" s="212" t="str">
        <f t="shared" si="7"/>
        <v>-</v>
      </c>
      <c r="V17" s="194" t="e">
        <f t="shared" si="5"/>
        <v>#REF!</v>
      </c>
      <c r="W17" s="196" t="e">
        <f t="shared" si="4"/>
        <v>#REF!</v>
      </c>
    </row>
    <row r="18" spans="1:23" x14ac:dyDescent="0.25">
      <c r="A18" s="1"/>
      <c r="B18" s="194" t="s">
        <v>121</v>
      </c>
      <c r="C18" s="195">
        <v>5388</v>
      </c>
      <c r="D18" s="195">
        <v>5202</v>
      </c>
      <c r="E18" s="195">
        <v>11054</v>
      </c>
      <c r="F18" s="195">
        <v>11638</v>
      </c>
      <c r="G18" s="195">
        <v>12245</v>
      </c>
      <c r="H18" s="195">
        <v>11030</v>
      </c>
      <c r="I18" s="212">
        <f t="shared" si="6"/>
        <v>-9.9224173131890581E-2</v>
      </c>
      <c r="J18" s="194">
        <f t="shared" si="1"/>
        <v>-1215</v>
      </c>
      <c r="K18" s="196">
        <f t="shared" si="2"/>
        <v>1.1703662832647172E-2</v>
      </c>
      <c r="N18" s="194" t="s">
        <v>121</v>
      </c>
      <c r="O18" s="195" t="e">
        <v>#REF!</v>
      </c>
      <c r="P18" s="195" t="e">
        <v>#REF!</v>
      </c>
      <c r="Q18" s="195" t="e">
        <v>#REF!</v>
      </c>
      <c r="R18" s="195" t="e">
        <v>#REF!</v>
      </c>
      <c r="S18" s="195" t="e">
        <v>#REF!</v>
      </c>
      <c r="T18" s="195" t="e">
        <v>#REF!</v>
      </c>
      <c r="U18" s="212" t="str">
        <f t="shared" si="7"/>
        <v>-</v>
      </c>
      <c r="V18" s="194" t="e">
        <f t="shared" si="5"/>
        <v>#REF!</v>
      </c>
      <c r="W18" s="196" t="e">
        <f t="shared" si="4"/>
        <v>#REF!</v>
      </c>
    </row>
    <row r="19" spans="1:23" x14ac:dyDescent="0.25">
      <c r="A19" s="193" t="s">
        <v>146</v>
      </c>
      <c r="B19" s="194" t="s">
        <v>130</v>
      </c>
      <c r="C19" s="195">
        <v>10413</v>
      </c>
      <c r="D19" s="195">
        <v>1773</v>
      </c>
      <c r="E19" s="195">
        <v>13218</v>
      </c>
      <c r="F19" s="195">
        <v>15473</v>
      </c>
      <c r="G19" s="195">
        <v>14129</v>
      </c>
      <c r="H19" s="195">
        <v>14395</v>
      </c>
      <c r="I19" s="212">
        <f t="shared" si="6"/>
        <v>1.882652700120313E-2</v>
      </c>
      <c r="J19" s="194">
        <f t="shared" si="1"/>
        <v>266</v>
      </c>
      <c r="K19" s="196">
        <f t="shared" si="2"/>
        <v>1.5274181910784772E-2</v>
      </c>
      <c r="N19" s="194" t="s">
        <v>130</v>
      </c>
      <c r="O19" s="195" t="e">
        <v>#REF!</v>
      </c>
      <c r="P19" s="195" t="e">
        <v>#REF!</v>
      </c>
      <c r="Q19" s="195" t="e">
        <v>#REF!</v>
      </c>
      <c r="R19" s="195" t="e">
        <v>#REF!</v>
      </c>
      <c r="S19" s="195" t="e">
        <v>#REF!</v>
      </c>
      <c r="T19" s="195" t="e">
        <v>#REF!</v>
      </c>
      <c r="U19" s="212" t="str">
        <f t="shared" si="7"/>
        <v>-</v>
      </c>
      <c r="V19" s="194" t="e">
        <f t="shared" si="5"/>
        <v>#REF!</v>
      </c>
      <c r="W19" s="196" t="e">
        <f t="shared" si="4"/>
        <v>#REF!</v>
      </c>
    </row>
    <row r="20" spans="1:23" x14ac:dyDescent="0.25">
      <c r="A20" s="198" t="s">
        <v>147</v>
      </c>
      <c r="B20" s="194" t="s">
        <v>133</v>
      </c>
      <c r="C20" s="195">
        <v>16060</v>
      </c>
      <c r="D20" s="195">
        <v>1520</v>
      </c>
      <c r="E20" s="195">
        <v>11008</v>
      </c>
      <c r="F20" s="195">
        <v>14875</v>
      </c>
      <c r="G20" s="195">
        <v>17005</v>
      </c>
      <c r="H20" s="195">
        <v>12302</v>
      </c>
      <c r="I20" s="212">
        <f t="shared" si="6"/>
        <v>-0.27656571596589241</v>
      </c>
      <c r="J20" s="194">
        <f t="shared" si="1"/>
        <v>-4703</v>
      </c>
      <c r="K20" s="196">
        <f t="shared" si="2"/>
        <v>1.3053350876448369E-2</v>
      </c>
      <c r="N20" s="194" t="s">
        <v>133</v>
      </c>
      <c r="O20" s="195" t="e">
        <v>#REF!</v>
      </c>
      <c r="P20" s="195" t="e">
        <v>#REF!</v>
      </c>
      <c r="Q20" s="195" t="e">
        <v>#REF!</v>
      </c>
      <c r="R20" s="195" t="e">
        <v>#REF!</v>
      </c>
      <c r="S20" s="195" t="e">
        <v>#REF!</v>
      </c>
      <c r="T20" s="195" t="e">
        <v>#REF!</v>
      </c>
      <c r="U20" s="212" t="str">
        <f t="shared" si="7"/>
        <v>-</v>
      </c>
      <c r="V20" s="194" t="e">
        <f t="shared" si="5"/>
        <v>#REF!</v>
      </c>
      <c r="W20" s="196" t="e">
        <f t="shared" si="4"/>
        <v>#REF!</v>
      </c>
    </row>
    <row r="21" spans="1:23" x14ac:dyDescent="0.25">
      <c r="B21" s="199" t="s">
        <v>147</v>
      </c>
      <c r="C21" s="200">
        <f t="shared" ref="C21" si="8">C13-SUM(C14:C20)</f>
        <v>73769</v>
      </c>
      <c r="D21" s="200">
        <f t="shared" ref="D21:H21" si="9">D13-SUM(D14:D20)</f>
        <v>75963</v>
      </c>
      <c r="E21" s="200">
        <f t="shared" si="9"/>
        <v>174539</v>
      </c>
      <c r="F21" s="200">
        <f t="shared" si="9"/>
        <v>185660</v>
      </c>
      <c r="G21" s="200">
        <f t="shared" si="9"/>
        <v>199457</v>
      </c>
      <c r="H21" s="200">
        <f t="shared" si="9"/>
        <v>216943</v>
      </c>
      <c r="I21" s="213">
        <f t="shared" si="6"/>
        <v>8.766801867069085E-2</v>
      </c>
      <c r="J21" s="199">
        <f t="shared" si="1"/>
        <v>17486</v>
      </c>
      <c r="K21" s="201">
        <f t="shared" si="2"/>
        <v>0.23019290352701499</v>
      </c>
      <c r="N21" s="199" t="s">
        <v>147</v>
      </c>
      <c r="O21" s="200" t="e">
        <f t="shared" ref="O21:T21" si="10">O13-SUM(O14:O20)</f>
        <v>#REF!</v>
      </c>
      <c r="P21" s="200" t="e">
        <f t="shared" si="10"/>
        <v>#REF!</v>
      </c>
      <c r="Q21" s="200" t="e">
        <f t="shared" si="10"/>
        <v>#REF!</v>
      </c>
      <c r="R21" s="200" t="e">
        <f t="shared" si="10"/>
        <v>#REF!</v>
      </c>
      <c r="S21" s="200" t="e">
        <f t="shared" si="10"/>
        <v>#REF!</v>
      </c>
      <c r="T21" s="200" t="e">
        <f t="shared" si="10"/>
        <v>#REF!</v>
      </c>
      <c r="U21" s="213" t="str">
        <f t="shared" si="7"/>
        <v>-</v>
      </c>
      <c r="V21" s="199" t="e">
        <f>T21-S21</f>
        <v>#REF!</v>
      </c>
      <c r="W21" s="201" t="e">
        <f t="shared" si="4"/>
        <v>#REF!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81469</v>
      </c>
      <c r="D23" s="209">
        <f t="shared" si="11"/>
        <v>80158</v>
      </c>
      <c r="E23" s="209">
        <f t="shared" si="11"/>
        <v>190775</v>
      </c>
      <c r="F23" s="209">
        <f t="shared" si="11"/>
        <v>255103</v>
      </c>
      <c r="G23" s="209">
        <f t="shared" si="11"/>
        <v>269491</v>
      </c>
      <c r="H23" s="209">
        <f t="shared" si="11"/>
        <v>283122</v>
      </c>
      <c r="I23" s="210">
        <f>IFERROR(H23/G23-1,"-")</f>
        <v>5.0580538867717184E-2</v>
      </c>
      <c r="J23" s="209">
        <f>H23-G23</f>
        <v>13631</v>
      </c>
      <c r="K23" s="210">
        <f t="shared" ref="K23:K35" si="12">H23/H$9</f>
        <v>0.30041381944739187</v>
      </c>
    </row>
    <row r="24" spans="1:23" x14ac:dyDescent="0.25">
      <c r="B24" s="190" t="s">
        <v>99</v>
      </c>
      <c r="C24" s="191">
        <v>14523</v>
      </c>
      <c r="D24" s="191">
        <v>36406</v>
      </c>
      <c r="E24" s="191">
        <v>28134</v>
      </c>
      <c r="F24" s="191">
        <v>32334</v>
      </c>
      <c r="G24" s="191">
        <v>27615</v>
      </c>
      <c r="H24" s="191">
        <v>30228</v>
      </c>
      <c r="I24" s="211">
        <f>IFERROR(H24/G24-1,"-")</f>
        <v>9.4622487778381226E-2</v>
      </c>
      <c r="J24" s="190">
        <f t="shared" ref="J24:J34" si="13">H24-G24</f>
        <v>2613</v>
      </c>
      <c r="K24" s="192">
        <f t="shared" si="12"/>
        <v>3.2074190399388823E-2</v>
      </c>
    </row>
    <row r="25" spans="1:23" x14ac:dyDescent="0.25">
      <c r="B25" s="194" t="s">
        <v>105</v>
      </c>
      <c r="C25" s="195">
        <v>12553</v>
      </c>
      <c r="D25" s="195">
        <v>26806</v>
      </c>
      <c r="E25" s="195">
        <v>15790</v>
      </c>
      <c r="F25" s="195">
        <v>17325</v>
      </c>
      <c r="G25" s="195">
        <v>13907</v>
      </c>
      <c r="H25" s="195">
        <v>14524</v>
      </c>
      <c r="I25" s="212">
        <f>IFERROR(H25/G25-1,"-")</f>
        <v>4.4366146544905449E-2</v>
      </c>
      <c r="J25" s="194">
        <f t="shared" si="13"/>
        <v>617</v>
      </c>
      <c r="K25" s="196">
        <f t="shared" si="12"/>
        <v>1.541106065107593E-2</v>
      </c>
    </row>
    <row r="26" spans="1:23" x14ac:dyDescent="0.25">
      <c r="B26" s="194" t="s">
        <v>102</v>
      </c>
      <c r="C26" s="195">
        <v>1970</v>
      </c>
      <c r="D26" s="195">
        <v>9600</v>
      </c>
      <c r="E26" s="195">
        <v>12344</v>
      </c>
      <c r="F26" s="195">
        <v>15009</v>
      </c>
      <c r="G26" s="195">
        <v>13708</v>
      </c>
      <c r="H26" s="195">
        <v>15704</v>
      </c>
      <c r="I26" s="212">
        <f>IFERROR(H26/G26-1,"-")</f>
        <v>0.14560840385176532</v>
      </c>
      <c r="J26" s="194">
        <f t="shared" si="13"/>
        <v>1996</v>
      </c>
      <c r="K26" s="196">
        <f t="shared" si="12"/>
        <v>1.666312974831289E-2</v>
      </c>
    </row>
    <row r="27" spans="1:23" x14ac:dyDescent="0.25">
      <c r="B27" s="190" t="s">
        <v>109</v>
      </c>
      <c r="C27" s="191">
        <v>66946</v>
      </c>
      <c r="D27" s="191">
        <v>43752</v>
      </c>
      <c r="E27" s="191">
        <v>162641</v>
      </c>
      <c r="F27" s="191">
        <v>222769</v>
      </c>
      <c r="G27" s="191">
        <v>241876</v>
      </c>
      <c r="H27" s="191">
        <v>252894</v>
      </c>
      <c r="I27" s="211">
        <f>IFERROR(H27/G27-1,"-")</f>
        <v>4.5552266450578083E-2</v>
      </c>
      <c r="J27" s="190">
        <f t="shared" si="13"/>
        <v>11018</v>
      </c>
      <c r="K27" s="192">
        <f t="shared" si="12"/>
        <v>0.26833962904800307</v>
      </c>
    </row>
    <row r="28" spans="1:23" x14ac:dyDescent="0.25">
      <c r="B28" s="194" t="s">
        <v>112</v>
      </c>
      <c r="C28" s="195">
        <v>35287</v>
      </c>
      <c r="D28" s="195">
        <v>12733</v>
      </c>
      <c r="E28" s="195">
        <v>87103</v>
      </c>
      <c r="F28" s="195">
        <v>127768</v>
      </c>
      <c r="G28" s="195">
        <v>145501</v>
      </c>
      <c r="H28" s="195">
        <v>156539</v>
      </c>
      <c r="I28" s="212">
        <f t="shared" ref="I28:I35" si="14">IFERROR(H28/G28-1,"-")</f>
        <v>7.586202156686217E-2</v>
      </c>
      <c r="J28" s="194">
        <f t="shared" si="13"/>
        <v>11038</v>
      </c>
      <c r="K28" s="196">
        <f t="shared" si="12"/>
        <v>0.16609969865455626</v>
      </c>
    </row>
    <row r="29" spans="1:23" x14ac:dyDescent="0.25">
      <c r="B29" s="194" t="s">
        <v>115</v>
      </c>
      <c r="C29" s="195">
        <v>6060</v>
      </c>
      <c r="D29" s="195">
        <v>4650</v>
      </c>
      <c r="E29" s="195">
        <v>9589</v>
      </c>
      <c r="F29" s="195">
        <v>10642</v>
      </c>
      <c r="G29" s="195">
        <v>11584</v>
      </c>
      <c r="H29" s="195">
        <v>10842</v>
      </c>
      <c r="I29" s="212">
        <f t="shared" si="14"/>
        <v>-6.4053867403314868E-2</v>
      </c>
      <c r="J29" s="194">
        <f t="shared" si="13"/>
        <v>-742</v>
      </c>
      <c r="K29" s="196">
        <f t="shared" si="12"/>
        <v>1.1504180637494164E-2</v>
      </c>
    </row>
    <row r="30" spans="1:23" x14ac:dyDescent="0.25">
      <c r="B30" s="194" t="s">
        <v>118</v>
      </c>
      <c r="C30" s="195">
        <v>2310</v>
      </c>
      <c r="D30" s="195">
        <v>4529</v>
      </c>
      <c r="E30" s="195">
        <v>7384</v>
      </c>
      <c r="F30" s="195">
        <v>13162</v>
      </c>
      <c r="G30" s="195">
        <v>12260</v>
      </c>
      <c r="H30" s="195">
        <v>8697</v>
      </c>
      <c r="I30" s="212">
        <f t="shared" si="14"/>
        <v>-0.29061990212071775</v>
      </c>
      <c r="J30" s="194">
        <f t="shared" si="13"/>
        <v>-3563</v>
      </c>
      <c r="K30" s="196">
        <f t="shared" si="12"/>
        <v>9.2281736768388446E-3</v>
      </c>
    </row>
    <row r="31" spans="1:23" x14ac:dyDescent="0.25">
      <c r="B31" s="194" t="s">
        <v>125</v>
      </c>
      <c r="C31" s="195">
        <v>2594</v>
      </c>
      <c r="D31" s="195">
        <v>2726</v>
      </c>
      <c r="E31" s="195">
        <v>9242</v>
      </c>
      <c r="F31" s="195">
        <v>10119</v>
      </c>
      <c r="G31" s="195">
        <v>7745</v>
      </c>
      <c r="H31" s="195">
        <v>7362</v>
      </c>
      <c r="I31" s="212">
        <f t="shared" si="14"/>
        <v>-4.9451258876694659E-2</v>
      </c>
      <c r="J31" s="194">
        <f t="shared" si="13"/>
        <v>-383</v>
      </c>
      <c r="K31" s="196">
        <f t="shared" si="12"/>
        <v>7.8116378761512667E-3</v>
      </c>
    </row>
    <row r="32" spans="1:23" x14ac:dyDescent="0.25">
      <c r="B32" s="194" t="s">
        <v>121</v>
      </c>
      <c r="C32" s="195">
        <v>1704</v>
      </c>
      <c r="D32" s="195">
        <v>1874</v>
      </c>
      <c r="E32" s="195">
        <v>3655</v>
      </c>
      <c r="F32" s="195">
        <v>3957</v>
      </c>
      <c r="G32" s="195">
        <v>3859</v>
      </c>
      <c r="H32" s="195">
        <v>3273</v>
      </c>
      <c r="I32" s="212">
        <f t="shared" si="14"/>
        <v>-0.15185281160922515</v>
      </c>
      <c r="J32" s="194">
        <f t="shared" si="13"/>
        <v>-586</v>
      </c>
      <c r="K32" s="196">
        <f t="shared" si="12"/>
        <v>3.4729001315733626E-3</v>
      </c>
    </row>
    <row r="33" spans="2:11" x14ac:dyDescent="0.25">
      <c r="B33" s="194" t="s">
        <v>130</v>
      </c>
      <c r="C33" s="195">
        <v>1994</v>
      </c>
      <c r="D33" s="195">
        <v>130</v>
      </c>
      <c r="E33" s="195">
        <v>1623</v>
      </c>
      <c r="F33" s="195">
        <v>2475</v>
      </c>
      <c r="G33" s="195">
        <v>1946</v>
      </c>
      <c r="H33" s="195">
        <v>2267</v>
      </c>
      <c r="I33" s="212">
        <f t="shared" si="14"/>
        <v>0.16495375128468659</v>
      </c>
      <c r="J33" s="194">
        <f t="shared" si="13"/>
        <v>321</v>
      </c>
      <c r="K33" s="196">
        <f t="shared" si="12"/>
        <v>2.4054581724035481E-3</v>
      </c>
    </row>
    <row r="34" spans="2:11" x14ac:dyDescent="0.25">
      <c r="B34" s="194" t="s">
        <v>133</v>
      </c>
      <c r="C34" s="195">
        <v>1709</v>
      </c>
      <c r="D34" s="195">
        <v>184</v>
      </c>
      <c r="E34" s="195">
        <v>919</v>
      </c>
      <c r="F34" s="195">
        <v>2007</v>
      </c>
      <c r="G34" s="195">
        <v>2239</v>
      </c>
      <c r="H34" s="195">
        <v>1264</v>
      </c>
      <c r="I34" s="212">
        <f t="shared" si="14"/>
        <v>-0.43546225993747212</v>
      </c>
      <c r="J34" s="194">
        <f t="shared" si="13"/>
        <v>-975</v>
      </c>
      <c r="K34" s="196">
        <f t="shared" si="12"/>
        <v>1.3411994397521327E-3</v>
      </c>
    </row>
    <row r="35" spans="2:11" x14ac:dyDescent="0.25">
      <c r="B35" s="199" t="s">
        <v>147</v>
      </c>
      <c r="C35" s="200">
        <f t="shared" ref="C35" si="15">C27-SUM(C28:C34)</f>
        <v>15288</v>
      </c>
      <c r="D35" s="200">
        <f t="shared" ref="D35:H35" si="16">D27-SUM(D28:D34)</f>
        <v>16926</v>
      </c>
      <c r="E35" s="200">
        <f t="shared" si="16"/>
        <v>43126</v>
      </c>
      <c r="F35" s="200">
        <f t="shared" si="16"/>
        <v>52639</v>
      </c>
      <c r="G35" s="200">
        <f t="shared" si="16"/>
        <v>56742</v>
      </c>
      <c r="H35" s="200">
        <f t="shared" si="16"/>
        <v>62650</v>
      </c>
      <c r="I35" s="213">
        <f t="shared" si="14"/>
        <v>0.10412040463853933</v>
      </c>
      <c r="J35" s="199">
        <f>H35-G35</f>
        <v>5908</v>
      </c>
      <c r="K35" s="201">
        <f t="shared" si="12"/>
        <v>6.6476380459233472E-2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128188</v>
      </c>
      <c r="D37" s="209">
        <f t="shared" si="17"/>
        <v>130800</v>
      </c>
      <c r="E37" s="209">
        <f t="shared" si="17"/>
        <v>367054</v>
      </c>
      <c r="F37" s="209">
        <f t="shared" si="17"/>
        <v>376530</v>
      </c>
      <c r="G37" s="209">
        <f t="shared" si="17"/>
        <v>394071</v>
      </c>
      <c r="H37" s="209">
        <f t="shared" si="17"/>
        <v>407754</v>
      </c>
      <c r="I37" s="210">
        <f>IFERROR(H37/G37-1,"-")</f>
        <v>3.4722169355268395E-2</v>
      </c>
      <c r="J37" s="209">
        <f>H37-G37</f>
        <v>13683</v>
      </c>
      <c r="K37" s="210">
        <f t="shared" ref="K37:K49" si="18">H37/H$9</f>
        <v>0.432657781927762</v>
      </c>
    </row>
    <row r="38" spans="2:11" x14ac:dyDescent="0.25">
      <c r="B38" s="190" t="s">
        <v>99</v>
      </c>
      <c r="C38" s="191">
        <v>16968</v>
      </c>
      <c r="D38" s="191">
        <v>36998</v>
      </c>
      <c r="E38" s="191">
        <v>34751</v>
      </c>
      <c r="F38" s="191">
        <v>31088</v>
      </c>
      <c r="G38" s="191">
        <v>27628</v>
      </c>
      <c r="H38" s="191">
        <v>30586</v>
      </c>
      <c r="I38" s="211">
        <f>IFERROR(H38/G38-1,"-")</f>
        <v>0.10706529607644422</v>
      </c>
      <c r="J38" s="190">
        <f t="shared" ref="J38:J48" si="19">H38-G38</f>
        <v>2958</v>
      </c>
      <c r="K38" s="192">
        <f t="shared" si="18"/>
        <v>3.2454055430584439E-2</v>
      </c>
    </row>
    <row r="39" spans="2:11" x14ac:dyDescent="0.25">
      <c r="B39" s="194" t="s">
        <v>105</v>
      </c>
      <c r="C39" s="195">
        <v>12932</v>
      </c>
      <c r="D39" s="195">
        <v>29778</v>
      </c>
      <c r="E39" s="195">
        <v>26190</v>
      </c>
      <c r="F39" s="195">
        <v>19276</v>
      </c>
      <c r="G39" s="195">
        <v>15736</v>
      </c>
      <c r="H39" s="195">
        <v>17306</v>
      </c>
      <c r="I39" s="212">
        <f>IFERROR(H39/G39-1,"-")</f>
        <v>9.9771225216065185E-2</v>
      </c>
      <c r="J39" s="194">
        <f t="shared" si="19"/>
        <v>1570</v>
      </c>
      <c r="K39" s="196">
        <f t="shared" si="18"/>
        <v>1.8362972709137983E-2</v>
      </c>
    </row>
    <row r="40" spans="2:11" x14ac:dyDescent="0.25">
      <c r="B40" s="194" t="s">
        <v>102</v>
      </c>
      <c r="C40" s="195">
        <v>4036</v>
      </c>
      <c r="D40" s="195">
        <v>7220</v>
      </c>
      <c r="E40" s="195">
        <v>8561</v>
      </c>
      <c r="F40" s="195">
        <v>11812</v>
      </c>
      <c r="G40" s="195">
        <v>11892</v>
      </c>
      <c r="H40" s="195">
        <v>13280</v>
      </c>
      <c r="I40" s="212">
        <f>IFERROR(H40/G40-1,"-")</f>
        <v>0.11671712075344765</v>
      </c>
      <c r="J40" s="194">
        <f t="shared" si="19"/>
        <v>1388</v>
      </c>
      <c r="K40" s="196">
        <f t="shared" si="18"/>
        <v>1.4091082721446458E-2</v>
      </c>
    </row>
    <row r="41" spans="2:11" x14ac:dyDescent="0.25">
      <c r="B41" s="190" t="s">
        <v>109</v>
      </c>
      <c r="C41" s="191">
        <v>111220</v>
      </c>
      <c r="D41" s="191">
        <v>93802</v>
      </c>
      <c r="E41" s="191">
        <v>332303</v>
      </c>
      <c r="F41" s="191">
        <v>345442</v>
      </c>
      <c r="G41" s="191">
        <v>366443</v>
      </c>
      <c r="H41" s="191">
        <v>377168</v>
      </c>
      <c r="I41" s="211">
        <f>IFERROR(H41/G41-1,"-")</f>
        <v>2.9267853390568144E-2</v>
      </c>
      <c r="J41" s="190">
        <f t="shared" si="19"/>
        <v>10725</v>
      </c>
      <c r="K41" s="192">
        <f t="shared" si="18"/>
        <v>0.40020372649717756</v>
      </c>
    </row>
    <row r="42" spans="2:11" x14ac:dyDescent="0.25">
      <c r="B42" s="194" t="s">
        <v>112</v>
      </c>
      <c r="C42" s="195">
        <v>44612</v>
      </c>
      <c r="D42" s="195">
        <v>21808</v>
      </c>
      <c r="E42" s="195">
        <v>175774</v>
      </c>
      <c r="F42" s="195">
        <v>195891</v>
      </c>
      <c r="G42" s="195">
        <v>208977</v>
      </c>
      <c r="H42" s="195">
        <v>215217</v>
      </c>
      <c r="I42" s="212">
        <f t="shared" ref="I42:I49" si="20">IFERROR(H42/G42-1,"-")</f>
        <v>2.9859745330825804E-2</v>
      </c>
      <c r="J42" s="194">
        <f t="shared" si="19"/>
        <v>6240</v>
      </c>
      <c r="K42" s="196">
        <f t="shared" si="18"/>
        <v>0.22836148720342939</v>
      </c>
    </row>
    <row r="43" spans="2:11" x14ac:dyDescent="0.25">
      <c r="B43" s="194" t="s">
        <v>115</v>
      </c>
      <c r="C43" s="195">
        <v>3745</v>
      </c>
      <c r="D43" s="195">
        <v>4370</v>
      </c>
      <c r="E43" s="195">
        <v>7928</v>
      </c>
      <c r="F43" s="195">
        <v>7930</v>
      </c>
      <c r="G43" s="195">
        <v>8733</v>
      </c>
      <c r="H43" s="195">
        <v>10433</v>
      </c>
      <c r="I43" s="212">
        <f t="shared" si="20"/>
        <v>0.19466391847017062</v>
      </c>
      <c r="J43" s="194">
        <f t="shared" si="19"/>
        <v>1700</v>
      </c>
      <c r="K43" s="196">
        <f t="shared" si="18"/>
        <v>1.107020075548576E-2</v>
      </c>
    </row>
    <row r="44" spans="2:11" x14ac:dyDescent="0.25">
      <c r="B44" s="194" t="s">
        <v>118</v>
      </c>
      <c r="C44" s="195">
        <v>2314</v>
      </c>
      <c r="D44" s="195">
        <v>7284</v>
      </c>
      <c r="E44" s="195">
        <v>7035</v>
      </c>
      <c r="F44" s="195">
        <v>6843</v>
      </c>
      <c r="G44" s="195">
        <v>7247</v>
      </c>
      <c r="H44" s="195">
        <v>7721</v>
      </c>
      <c r="I44" s="212">
        <f t="shared" si="20"/>
        <v>6.5406375051745513E-2</v>
      </c>
      <c r="J44" s="194">
        <f t="shared" si="19"/>
        <v>474</v>
      </c>
      <c r="K44" s="196">
        <f t="shared" si="18"/>
        <v>8.1925639828530194E-3</v>
      </c>
    </row>
    <row r="45" spans="2:11" x14ac:dyDescent="0.25">
      <c r="B45" s="194" t="s">
        <v>125</v>
      </c>
      <c r="C45" s="195">
        <v>5985</v>
      </c>
      <c r="D45" s="195">
        <v>8336</v>
      </c>
      <c r="E45" s="195">
        <v>21454</v>
      </c>
      <c r="F45" s="195">
        <v>19289</v>
      </c>
      <c r="G45" s="195">
        <v>19581</v>
      </c>
      <c r="H45" s="195">
        <v>18207</v>
      </c>
      <c r="I45" s="212">
        <f t="shared" si="20"/>
        <v>-7.0170062815995138E-2</v>
      </c>
      <c r="J45" s="194">
        <f t="shared" si="19"/>
        <v>-1374</v>
      </c>
      <c r="K45" s="196">
        <f t="shared" si="18"/>
        <v>1.9319001740163828E-2</v>
      </c>
    </row>
    <row r="46" spans="2:11" x14ac:dyDescent="0.25">
      <c r="B46" s="194" t="s">
        <v>121</v>
      </c>
      <c r="C46" s="195">
        <v>2351</v>
      </c>
      <c r="D46" s="195">
        <v>2820</v>
      </c>
      <c r="E46" s="195">
        <v>5580</v>
      </c>
      <c r="F46" s="195">
        <v>5813</v>
      </c>
      <c r="G46" s="195">
        <v>6392</v>
      </c>
      <c r="H46" s="195">
        <v>6003</v>
      </c>
      <c r="I46" s="212">
        <f t="shared" si="20"/>
        <v>-6.0857321652065033E-2</v>
      </c>
      <c r="J46" s="194">
        <f t="shared" si="19"/>
        <v>-389</v>
      </c>
      <c r="K46" s="196">
        <f t="shared" si="18"/>
        <v>6.3696362633164976E-3</v>
      </c>
    </row>
    <row r="47" spans="2:11" x14ac:dyDescent="0.25">
      <c r="B47" s="194" t="s">
        <v>130</v>
      </c>
      <c r="C47" s="195">
        <v>6283</v>
      </c>
      <c r="D47" s="195">
        <v>1321</v>
      </c>
      <c r="E47" s="195">
        <v>8842</v>
      </c>
      <c r="F47" s="195">
        <v>9305</v>
      </c>
      <c r="G47" s="195">
        <v>8982</v>
      </c>
      <c r="H47" s="195">
        <v>8147</v>
      </c>
      <c r="I47" s="212">
        <f t="shared" si="20"/>
        <v>-9.2963705188154111E-2</v>
      </c>
      <c r="J47" s="194">
        <f t="shared" si="19"/>
        <v>-835</v>
      </c>
      <c r="K47" s="196">
        <f t="shared" si="18"/>
        <v>8.6445821484656855E-3</v>
      </c>
    </row>
    <row r="48" spans="2:11" x14ac:dyDescent="0.25">
      <c r="B48" s="194" t="s">
        <v>133</v>
      </c>
      <c r="C48" s="195">
        <v>10653</v>
      </c>
      <c r="D48" s="195">
        <v>1052</v>
      </c>
      <c r="E48" s="195">
        <v>7799</v>
      </c>
      <c r="F48" s="195">
        <v>9027</v>
      </c>
      <c r="G48" s="195">
        <v>9633</v>
      </c>
      <c r="H48" s="195">
        <v>7092</v>
      </c>
      <c r="I48" s="212">
        <f t="shared" si="20"/>
        <v>-0.26378075365929621</v>
      </c>
      <c r="J48" s="194">
        <f t="shared" si="19"/>
        <v>-2541</v>
      </c>
      <c r="K48" s="196">
        <f t="shared" si="18"/>
        <v>7.5251474894953525E-3</v>
      </c>
    </row>
    <row r="49" spans="2:11" x14ac:dyDescent="0.25">
      <c r="B49" s="199" t="s">
        <v>147</v>
      </c>
      <c r="C49" s="200">
        <f t="shared" ref="C49" si="21">C41-SUM(C42:C48)</f>
        <v>35277</v>
      </c>
      <c r="D49" s="200">
        <f t="shared" ref="D49:H49" si="22">D41-SUM(D42:D48)</f>
        <v>46811</v>
      </c>
      <c r="E49" s="200">
        <f t="shared" si="22"/>
        <v>97891</v>
      </c>
      <c r="F49" s="200">
        <f t="shared" si="22"/>
        <v>91344</v>
      </c>
      <c r="G49" s="200">
        <f t="shared" si="22"/>
        <v>96898</v>
      </c>
      <c r="H49" s="200">
        <f t="shared" si="22"/>
        <v>104348</v>
      </c>
      <c r="I49" s="213">
        <f t="shared" si="20"/>
        <v>7.6884971826043813E-2</v>
      </c>
      <c r="J49" s="199">
        <f>H49-G49</f>
        <v>7450</v>
      </c>
      <c r="K49" s="201">
        <f t="shared" si="18"/>
        <v>0.110721106913968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34032</v>
      </c>
      <c r="D79" s="209">
        <f t="shared" si="33"/>
        <v>42648</v>
      </c>
      <c r="E79" s="209">
        <f t="shared" si="33"/>
        <v>99532</v>
      </c>
      <c r="F79" s="209">
        <f t="shared" si="33"/>
        <v>111181</v>
      </c>
      <c r="G79" s="209">
        <f t="shared" si="33"/>
        <v>134105</v>
      </c>
      <c r="H79" s="209">
        <f t="shared" si="33"/>
        <v>147720</v>
      </c>
      <c r="I79" s="210">
        <f>IFERROR(H79/G79-1,"-")</f>
        <v>0.10152492449945938</v>
      </c>
      <c r="J79" s="209">
        <f>IFERROR(H79-G79,"-")</f>
        <v>13615</v>
      </c>
      <c r="K79" s="210">
        <f>IFERROR(H79/H$9,"-")</f>
        <v>0.15674207376596919</v>
      </c>
    </row>
    <row r="80" spans="2:11" x14ac:dyDescent="0.25">
      <c r="B80" s="190" t="s">
        <v>99</v>
      </c>
      <c r="C80" s="191">
        <v>11706</v>
      </c>
      <c r="D80" s="191">
        <v>25498</v>
      </c>
      <c r="E80" s="191">
        <v>49826</v>
      </c>
      <c r="F80" s="191">
        <v>52337</v>
      </c>
      <c r="G80" s="191">
        <v>68628</v>
      </c>
      <c r="H80" s="191">
        <v>75485</v>
      </c>
      <c r="I80" s="211">
        <f>IFERROR(H80/G80-1,"-")</f>
        <v>9.9915486390394603E-2</v>
      </c>
      <c r="J80" s="214">
        <f t="shared" ref="J80:J91" si="34">IFERROR(H80-G80,"-")</f>
        <v>6857</v>
      </c>
      <c r="K80" s="192">
        <f t="shared" ref="K80:K91" si="35">IFERROR(H80/H$9,"-")</f>
        <v>8.0095284580450746E-2</v>
      </c>
    </row>
    <row r="81" spans="2:11" x14ac:dyDescent="0.25">
      <c r="B81" s="194" t="s">
        <v>105</v>
      </c>
      <c r="C81" s="195">
        <v>3396</v>
      </c>
      <c r="D81" s="195">
        <v>12945</v>
      </c>
      <c r="E81" s="195">
        <v>24083</v>
      </c>
      <c r="F81" s="195">
        <v>27250</v>
      </c>
      <c r="G81" s="195">
        <v>28068</v>
      </c>
      <c r="H81" s="195">
        <v>24975</v>
      </c>
      <c r="I81" s="212">
        <f>IFERROR(H81/G81-1,"-")</f>
        <v>-0.11019666524155625</v>
      </c>
      <c r="J81" s="215">
        <f t="shared" si="34"/>
        <v>-3093</v>
      </c>
      <c r="K81" s="196">
        <f t="shared" si="35"/>
        <v>2.6500360765672085E-2</v>
      </c>
    </row>
    <row r="82" spans="2:11" x14ac:dyDescent="0.25">
      <c r="B82" s="194" t="s">
        <v>102</v>
      </c>
      <c r="C82" s="195">
        <v>8310</v>
      </c>
      <c r="D82" s="195">
        <v>12553</v>
      </c>
      <c r="E82" s="195">
        <v>25743</v>
      </c>
      <c r="F82" s="195">
        <v>25087</v>
      </c>
      <c r="G82" s="195">
        <v>40560</v>
      </c>
      <c r="H82" s="195">
        <v>50510</v>
      </c>
      <c r="I82" s="212">
        <f>IFERROR(H82/G82-1,"-")</f>
        <v>0.24531558185404334</v>
      </c>
      <c r="J82" s="215">
        <f t="shared" si="34"/>
        <v>9950</v>
      </c>
      <c r="K82" s="196">
        <f t="shared" si="35"/>
        <v>5.3594923814778657E-2</v>
      </c>
    </row>
    <row r="83" spans="2:11" x14ac:dyDescent="0.25">
      <c r="B83" s="190" t="s">
        <v>109</v>
      </c>
      <c r="C83" s="191">
        <v>22326</v>
      </c>
      <c r="D83" s="191">
        <v>17150</v>
      </c>
      <c r="E83" s="191">
        <v>49706</v>
      </c>
      <c r="F83" s="191">
        <v>58844</v>
      </c>
      <c r="G83" s="191">
        <v>65477</v>
      </c>
      <c r="H83" s="191">
        <v>72235</v>
      </c>
      <c r="I83" s="211">
        <f>IFERROR(H83/G83-1,"-")</f>
        <v>0.10321181483574393</v>
      </c>
      <c r="J83" s="214">
        <f t="shared" si="34"/>
        <v>6758</v>
      </c>
      <c r="K83" s="192">
        <f t="shared" si="35"/>
        <v>7.6646789185518441E-2</v>
      </c>
    </row>
    <row r="84" spans="2:11" x14ac:dyDescent="0.25">
      <c r="B84" s="194" t="s">
        <v>112</v>
      </c>
      <c r="C84" s="195">
        <v>2019</v>
      </c>
      <c r="D84" s="195">
        <v>887</v>
      </c>
      <c r="E84" s="195">
        <v>7139</v>
      </c>
      <c r="F84" s="195">
        <v>9138</v>
      </c>
      <c r="G84" s="195">
        <v>11162</v>
      </c>
      <c r="H84" s="195">
        <v>10699</v>
      </c>
      <c r="I84" s="212">
        <f t="shared" ref="I84:I91" si="36">IFERROR(H84/G84-1,"-")</f>
        <v>-4.1480021501523079E-2</v>
      </c>
      <c r="J84" s="215">
        <f t="shared" si="34"/>
        <v>-463</v>
      </c>
      <c r="K84" s="196">
        <f t="shared" si="35"/>
        <v>1.1352446840117143E-2</v>
      </c>
    </row>
    <row r="85" spans="2:11" x14ac:dyDescent="0.25">
      <c r="B85" s="194" t="s">
        <v>115</v>
      </c>
      <c r="C85" s="195">
        <v>5194</v>
      </c>
      <c r="D85" s="195">
        <v>4040</v>
      </c>
      <c r="E85" s="195">
        <v>10877</v>
      </c>
      <c r="F85" s="195">
        <v>10973</v>
      </c>
      <c r="G85" s="195">
        <v>12929</v>
      </c>
      <c r="H85" s="195">
        <v>14090</v>
      </c>
      <c r="I85" s="212">
        <f t="shared" si="36"/>
        <v>8.9798128238842922E-2</v>
      </c>
      <c r="J85" s="215">
        <f t="shared" si="34"/>
        <v>1161</v>
      </c>
      <c r="K85" s="196">
        <f t="shared" si="35"/>
        <v>1.4950553881414202E-2</v>
      </c>
    </row>
    <row r="86" spans="2:11" x14ac:dyDescent="0.25">
      <c r="B86" s="194" t="s">
        <v>118</v>
      </c>
      <c r="C86" s="195">
        <v>965</v>
      </c>
      <c r="D86" s="195">
        <v>2426</v>
      </c>
      <c r="E86" s="195">
        <v>3618</v>
      </c>
      <c r="F86" s="195">
        <v>3721</v>
      </c>
      <c r="G86" s="195">
        <v>4319</v>
      </c>
      <c r="H86" s="195">
        <v>8036</v>
      </c>
      <c r="I86" s="212">
        <f t="shared" si="36"/>
        <v>0.86061588330632088</v>
      </c>
      <c r="J86" s="215">
        <f t="shared" si="34"/>
        <v>3717</v>
      </c>
      <c r="K86" s="196">
        <f t="shared" si="35"/>
        <v>8.5268027672849196E-3</v>
      </c>
    </row>
    <row r="87" spans="2:11" x14ac:dyDescent="0.25">
      <c r="B87" s="194" t="s">
        <v>125</v>
      </c>
      <c r="C87" s="195">
        <v>382</v>
      </c>
      <c r="D87" s="195">
        <v>797</v>
      </c>
      <c r="E87" s="195">
        <v>3902</v>
      </c>
      <c r="F87" s="195">
        <v>3732</v>
      </c>
      <c r="G87" s="195">
        <v>4397</v>
      </c>
      <c r="H87" s="195">
        <v>2408</v>
      </c>
      <c r="I87" s="212">
        <f t="shared" si="36"/>
        <v>-0.45235387764384805</v>
      </c>
      <c r="J87" s="215">
        <f t="shared" si="34"/>
        <v>-1989</v>
      </c>
      <c r="K87" s="196">
        <f t="shared" si="35"/>
        <v>2.5550698187683037E-3</v>
      </c>
    </row>
    <row r="88" spans="2:11" x14ac:dyDescent="0.25">
      <c r="B88" s="194" t="s">
        <v>121</v>
      </c>
      <c r="C88" s="195">
        <v>174</v>
      </c>
      <c r="D88" s="195">
        <v>303</v>
      </c>
      <c r="E88" s="195">
        <v>608</v>
      </c>
      <c r="F88" s="195">
        <v>496</v>
      </c>
      <c r="G88" s="195">
        <v>699</v>
      </c>
      <c r="H88" s="195">
        <v>654</v>
      </c>
      <c r="I88" s="212">
        <f t="shared" si="36"/>
        <v>-6.4377682403433445E-2</v>
      </c>
      <c r="J88" s="215">
        <f t="shared" si="34"/>
        <v>-45</v>
      </c>
      <c r="K88" s="196">
        <f t="shared" si="35"/>
        <v>6.9394338101099276E-4</v>
      </c>
    </row>
    <row r="89" spans="2:11" x14ac:dyDescent="0.25">
      <c r="B89" s="194" t="s">
        <v>130</v>
      </c>
      <c r="C89" s="195">
        <v>1327</v>
      </c>
      <c r="D89" s="195">
        <v>277</v>
      </c>
      <c r="E89" s="195">
        <v>2261</v>
      </c>
      <c r="F89" s="195">
        <v>3082</v>
      </c>
      <c r="G89" s="195">
        <v>2310</v>
      </c>
      <c r="H89" s="195">
        <v>2751</v>
      </c>
      <c r="I89" s="212">
        <f t="shared" si="36"/>
        <v>0.19090909090909092</v>
      </c>
      <c r="J89" s="215">
        <f t="shared" si="34"/>
        <v>441</v>
      </c>
      <c r="K89" s="196">
        <f t="shared" si="35"/>
        <v>2.9190187173719281E-3</v>
      </c>
    </row>
    <row r="90" spans="2:11" x14ac:dyDescent="0.25">
      <c r="B90" s="194" t="s">
        <v>133</v>
      </c>
      <c r="C90" s="195">
        <v>2399</v>
      </c>
      <c r="D90" s="195">
        <v>267</v>
      </c>
      <c r="E90" s="195">
        <v>1871</v>
      </c>
      <c r="F90" s="195">
        <v>3383</v>
      </c>
      <c r="G90" s="195">
        <v>3121</v>
      </c>
      <c r="H90" s="195">
        <v>2055</v>
      </c>
      <c r="I90" s="212">
        <f t="shared" si="36"/>
        <v>-0.34155719320730538</v>
      </c>
      <c r="J90" s="215">
        <f t="shared" si="34"/>
        <v>-1066</v>
      </c>
      <c r="K90" s="196">
        <f t="shared" si="35"/>
        <v>2.1805101651033486E-3</v>
      </c>
    </row>
    <row r="91" spans="2:11" x14ac:dyDescent="0.25">
      <c r="B91" s="199" t="s">
        <v>147</v>
      </c>
      <c r="C91" s="200">
        <f t="shared" ref="C91:H91" si="37">IFERROR(C83-SUM(C84:C90),"nd")</f>
        <v>9866</v>
      </c>
      <c r="D91" s="200">
        <f t="shared" si="37"/>
        <v>8153</v>
      </c>
      <c r="E91" s="200">
        <f t="shared" si="37"/>
        <v>19430</v>
      </c>
      <c r="F91" s="200">
        <f t="shared" si="37"/>
        <v>24319</v>
      </c>
      <c r="G91" s="200">
        <f t="shared" si="37"/>
        <v>26540</v>
      </c>
      <c r="H91" s="200">
        <f t="shared" si="37"/>
        <v>31542</v>
      </c>
      <c r="I91" s="213">
        <f t="shared" si="36"/>
        <v>0.18847023360964577</v>
      </c>
      <c r="J91" s="216">
        <f t="shared" si="34"/>
        <v>5002</v>
      </c>
      <c r="K91" s="201">
        <f t="shared" si="35"/>
        <v>3.3468443614447604E-2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5374</v>
      </c>
      <c r="E107" s="209">
        <f t="shared" si="43"/>
        <v>21487</v>
      </c>
      <c r="F107" s="209">
        <f t="shared" si="43"/>
        <v>24305</v>
      </c>
      <c r="G107" s="209">
        <f t="shared" si="43"/>
        <v>24056</v>
      </c>
      <c r="H107" s="209">
        <f t="shared" si="43"/>
        <v>25161</v>
      </c>
      <c r="I107" s="210">
        <f>IFERROR(H107/G107-1,"-")</f>
        <v>4.5934486198869307E-2</v>
      </c>
      <c r="J107" s="209">
        <f>IFERROR(H107-G107,"-")</f>
        <v>1105</v>
      </c>
      <c r="K107" s="210">
        <f>IFERROR(H107/H$9,"-")</f>
        <v>2.6697720809812826E-2</v>
      </c>
    </row>
    <row r="108" spans="2:11" x14ac:dyDescent="0.25">
      <c r="B108" s="190" t="s">
        <v>99</v>
      </c>
      <c r="C108" s="191">
        <v>2060</v>
      </c>
      <c r="D108" s="191">
        <v>3720</v>
      </c>
      <c r="E108" s="191">
        <v>6556</v>
      </c>
      <c r="F108" s="191">
        <v>5983</v>
      </c>
      <c r="G108" s="191">
        <v>5125</v>
      </c>
      <c r="H108" s="191">
        <v>5070</v>
      </c>
      <c r="I108" s="211">
        <f>IFERROR(H108/G108-1,"-")</f>
        <v>-1.073170731707318E-2</v>
      </c>
      <c r="J108" s="214">
        <f t="shared" ref="J108:J119" si="44">IFERROR(H108-G108,"-")</f>
        <v>-55</v>
      </c>
      <c r="K108" s="192">
        <f t="shared" ref="K108:K119" si="45">IFERROR(H108/H$9,"-")</f>
        <v>5.379652816094393E-3</v>
      </c>
    </row>
    <row r="109" spans="2:11" x14ac:dyDescent="0.25">
      <c r="B109" s="194" t="s">
        <v>105</v>
      </c>
      <c r="C109" s="195">
        <v>1452</v>
      </c>
      <c r="D109" s="195">
        <v>3066</v>
      </c>
      <c r="E109" s="195">
        <v>4894</v>
      </c>
      <c r="F109" s="195">
        <v>4333</v>
      </c>
      <c r="G109" s="195">
        <v>3197</v>
      </c>
      <c r="H109" s="195">
        <v>2998</v>
      </c>
      <c r="I109" s="212">
        <f>IFERROR(H109/G109-1,"-")</f>
        <v>-6.224585548952144E-2</v>
      </c>
      <c r="J109" s="215">
        <f t="shared" si="44"/>
        <v>-199</v>
      </c>
      <c r="K109" s="196">
        <f t="shared" si="45"/>
        <v>3.1811043673867835E-3</v>
      </c>
    </row>
    <row r="110" spans="2:11" x14ac:dyDescent="0.25">
      <c r="B110" s="194" t="s">
        <v>102</v>
      </c>
      <c r="C110" s="195">
        <v>608</v>
      </c>
      <c r="D110" s="195">
        <v>654</v>
      </c>
      <c r="E110" s="195">
        <v>1662</v>
      </c>
      <c r="F110" s="195">
        <v>1650</v>
      </c>
      <c r="G110" s="195">
        <v>1928</v>
      </c>
      <c r="H110" s="195">
        <v>2072</v>
      </c>
      <c r="I110" s="212">
        <f>IFERROR(H110/G110-1,"-")</f>
        <v>7.4688796680497882E-2</v>
      </c>
      <c r="J110" s="215">
        <f t="shared" si="44"/>
        <v>144</v>
      </c>
      <c r="K110" s="196">
        <f t="shared" si="45"/>
        <v>2.19854844870761E-3</v>
      </c>
    </row>
    <row r="111" spans="2:11" x14ac:dyDescent="0.25">
      <c r="B111" s="190" t="s">
        <v>109</v>
      </c>
      <c r="C111" s="191">
        <v>11698</v>
      </c>
      <c r="D111" s="191">
        <v>1654</v>
      </c>
      <c r="E111" s="191">
        <v>14931</v>
      </c>
      <c r="F111" s="191">
        <v>18322</v>
      </c>
      <c r="G111" s="191">
        <v>18931</v>
      </c>
      <c r="H111" s="191">
        <v>20091</v>
      </c>
      <c r="I111" s="211">
        <f>IFERROR(H111/G111-1,"-")</f>
        <v>6.1275157149648818E-2</v>
      </c>
      <c r="J111" s="214">
        <f t="shared" si="44"/>
        <v>1160</v>
      </c>
      <c r="K111" s="192">
        <f t="shared" si="45"/>
        <v>2.1318067993718434E-2</v>
      </c>
    </row>
    <row r="112" spans="2:11" x14ac:dyDescent="0.25">
      <c r="B112" s="194" t="s">
        <v>112</v>
      </c>
      <c r="C112" s="195">
        <v>6095</v>
      </c>
      <c r="D112" s="195">
        <v>784</v>
      </c>
      <c r="E112" s="195">
        <v>9320</v>
      </c>
      <c r="F112" s="195">
        <v>11377</v>
      </c>
      <c r="G112" s="195">
        <v>10875</v>
      </c>
      <c r="H112" s="195">
        <v>11796</v>
      </c>
      <c r="I112" s="212">
        <f t="shared" ref="I112:I119" si="46">IFERROR(H112/G112-1,"-")</f>
        <v>8.4689655172413891E-2</v>
      </c>
      <c r="J112" s="215">
        <f t="shared" si="44"/>
        <v>921</v>
      </c>
      <c r="K112" s="196">
        <f t="shared" si="45"/>
        <v>1.2516446670345061E-2</v>
      </c>
    </row>
    <row r="113" spans="2:11" x14ac:dyDescent="0.25">
      <c r="B113" s="194" t="s">
        <v>115</v>
      </c>
      <c r="C113" s="195">
        <v>474</v>
      </c>
      <c r="D113" s="195">
        <v>100</v>
      </c>
      <c r="E113" s="195">
        <v>563</v>
      </c>
      <c r="F113" s="195">
        <v>873</v>
      </c>
      <c r="G113" s="195">
        <v>904</v>
      </c>
      <c r="H113" s="195">
        <v>1094</v>
      </c>
      <c r="I113" s="212">
        <f t="shared" si="46"/>
        <v>0.21017699115044253</v>
      </c>
      <c r="J113" s="215">
        <f t="shared" si="44"/>
        <v>190</v>
      </c>
      <c r="K113" s="196">
        <f t="shared" si="45"/>
        <v>1.1608166037095199E-3</v>
      </c>
    </row>
    <row r="114" spans="2:11" x14ac:dyDescent="0.25">
      <c r="B114" s="194" t="s">
        <v>118</v>
      </c>
      <c r="C114" s="195">
        <v>623</v>
      </c>
      <c r="D114" s="195">
        <v>194</v>
      </c>
      <c r="E114" s="195">
        <v>801</v>
      </c>
      <c r="F114" s="195">
        <v>1027</v>
      </c>
      <c r="G114" s="195">
        <v>1133</v>
      </c>
      <c r="H114" s="195">
        <v>1173</v>
      </c>
      <c r="I114" s="212">
        <f t="shared" si="46"/>
        <v>3.5304501323918824E-2</v>
      </c>
      <c r="J114" s="215">
        <f t="shared" si="44"/>
        <v>40</v>
      </c>
      <c r="K114" s="196">
        <f t="shared" si="45"/>
        <v>1.2446415686940282E-3</v>
      </c>
    </row>
    <row r="115" spans="2:11" x14ac:dyDescent="0.25">
      <c r="B115" s="194" t="s">
        <v>125</v>
      </c>
      <c r="C115" s="195">
        <v>167</v>
      </c>
      <c r="D115" s="195">
        <v>42</v>
      </c>
      <c r="E115" s="195">
        <v>272</v>
      </c>
      <c r="F115" s="195">
        <v>364</v>
      </c>
      <c r="G115" s="195">
        <v>414</v>
      </c>
      <c r="H115" s="195">
        <v>443</v>
      </c>
      <c r="I115" s="212">
        <f t="shared" si="46"/>
        <v>7.004830917874405E-2</v>
      </c>
      <c r="J115" s="215">
        <f t="shared" si="44"/>
        <v>29</v>
      </c>
      <c r="K115" s="196">
        <f t="shared" si="45"/>
        <v>4.700564492169263E-4</v>
      </c>
    </row>
    <row r="116" spans="2:11" x14ac:dyDescent="0.25">
      <c r="B116" s="194" t="s">
        <v>121</v>
      </c>
      <c r="C116" s="195">
        <v>262</v>
      </c>
      <c r="D116" s="195">
        <v>54</v>
      </c>
      <c r="E116" s="195">
        <v>295</v>
      </c>
      <c r="F116" s="195">
        <v>347</v>
      </c>
      <c r="G116" s="195">
        <v>325</v>
      </c>
      <c r="H116" s="195">
        <v>347</v>
      </c>
      <c r="I116" s="212">
        <f t="shared" si="46"/>
        <v>6.7692307692307718E-2</v>
      </c>
      <c r="J116" s="215">
        <f t="shared" si="44"/>
        <v>22</v>
      </c>
      <c r="K116" s="196">
        <f t="shared" si="45"/>
        <v>3.6819320062815672E-4</v>
      </c>
    </row>
    <row r="117" spans="2:11" x14ac:dyDescent="0.25">
      <c r="B117" s="194" t="s">
        <v>130</v>
      </c>
      <c r="C117" s="195">
        <v>180</v>
      </c>
      <c r="D117" s="195">
        <v>13</v>
      </c>
      <c r="E117" s="195">
        <v>68</v>
      </c>
      <c r="F117" s="195">
        <v>116</v>
      </c>
      <c r="G117" s="195">
        <v>72</v>
      </c>
      <c r="H117" s="195">
        <v>77</v>
      </c>
      <c r="I117" s="212">
        <f t="shared" si="46"/>
        <v>6.944444444444442E-2</v>
      </c>
      <c r="J117" s="215">
        <f t="shared" si="44"/>
        <v>5</v>
      </c>
      <c r="K117" s="196">
        <f t="shared" si="45"/>
        <v>8.1702813972242268E-5</v>
      </c>
    </row>
    <row r="118" spans="2:11" x14ac:dyDescent="0.25">
      <c r="B118" s="194" t="s">
        <v>133</v>
      </c>
      <c r="C118" s="195">
        <v>383</v>
      </c>
      <c r="D118" s="195">
        <v>7</v>
      </c>
      <c r="E118" s="195">
        <v>80</v>
      </c>
      <c r="F118" s="195">
        <v>76</v>
      </c>
      <c r="G118" s="195">
        <v>90</v>
      </c>
      <c r="H118" s="195">
        <v>73</v>
      </c>
      <c r="I118" s="212">
        <f t="shared" si="46"/>
        <v>-0.18888888888888888</v>
      </c>
      <c r="J118" s="215">
        <f t="shared" si="44"/>
        <v>-17</v>
      </c>
      <c r="K118" s="196">
        <f t="shared" si="45"/>
        <v>7.7458511947710193E-5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460</v>
      </c>
      <c r="E119" s="200">
        <f t="shared" si="47"/>
        <v>3532</v>
      </c>
      <c r="F119" s="200">
        <f t="shared" si="47"/>
        <v>4142</v>
      </c>
      <c r="G119" s="200">
        <f t="shared" si="47"/>
        <v>5118</v>
      </c>
      <c r="H119" s="200">
        <f t="shared" si="47"/>
        <v>5088</v>
      </c>
      <c r="I119" s="213">
        <f t="shared" si="46"/>
        <v>-5.8616647127783805E-3</v>
      </c>
      <c r="J119" s="216">
        <f t="shared" si="44"/>
        <v>-30</v>
      </c>
      <c r="K119" s="201">
        <f t="shared" si="45"/>
        <v>5.3987521752047879E-3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15952</v>
      </c>
      <c r="D135" s="209">
        <f t="shared" si="53"/>
        <v>12771</v>
      </c>
      <c r="E135" s="209">
        <f t="shared" si="53"/>
        <v>33151</v>
      </c>
      <c r="F135" s="209">
        <f t="shared" si="53"/>
        <v>36262</v>
      </c>
      <c r="G135" s="209">
        <f t="shared" si="53"/>
        <v>37504</v>
      </c>
      <c r="H135" s="209">
        <f t="shared" si="53"/>
        <v>40689</v>
      </c>
      <c r="I135" s="210">
        <f>IFERROR(H135/G135-1,"-")</f>
        <v>8.4924274744027306E-2</v>
      </c>
      <c r="J135" s="209">
        <f>IFERROR(H135-G135,"-")</f>
        <v>3185</v>
      </c>
      <c r="K135" s="210">
        <f>IFERROR(H135/H$9,"-")</f>
        <v>4.3174101269046306E-2</v>
      </c>
    </row>
    <row r="136" spans="2:11" x14ac:dyDescent="0.25">
      <c r="B136" s="190" t="s">
        <v>99</v>
      </c>
      <c r="C136" s="191">
        <v>2865</v>
      </c>
      <c r="D136" s="191">
        <v>6046</v>
      </c>
      <c r="E136" s="191">
        <v>6655</v>
      </c>
      <c r="F136" s="191">
        <v>7504</v>
      </c>
      <c r="G136" s="191">
        <v>6553</v>
      </c>
      <c r="H136" s="191">
        <v>7633</v>
      </c>
      <c r="I136" s="211">
        <f>IFERROR(H136/G136-1,"-")</f>
        <v>0.16481001068213041</v>
      </c>
      <c r="J136" s="214">
        <f t="shared" ref="J136:J147" si="54">IFERROR(H136-G136,"-")</f>
        <v>1080</v>
      </c>
      <c r="K136" s="192">
        <f t="shared" ref="K136:K147" si="55">IFERROR(H136/H$9,"-")</f>
        <v>8.0991893383133146E-3</v>
      </c>
    </row>
    <row r="137" spans="2:11" x14ac:dyDescent="0.25">
      <c r="B137" s="194" t="s">
        <v>105</v>
      </c>
      <c r="C137" s="195">
        <v>2382</v>
      </c>
      <c r="D137" s="195">
        <v>3740</v>
      </c>
      <c r="E137" s="195">
        <v>4748</v>
      </c>
      <c r="F137" s="195">
        <v>5235</v>
      </c>
      <c r="G137" s="195">
        <v>4717</v>
      </c>
      <c r="H137" s="195">
        <v>4320</v>
      </c>
      <c r="I137" s="212">
        <f>IFERROR(H137/G137-1,"-")</f>
        <v>-8.416366334534664E-2</v>
      </c>
      <c r="J137" s="215">
        <f t="shared" si="54"/>
        <v>-397</v>
      </c>
      <c r="K137" s="196">
        <f t="shared" si="55"/>
        <v>4.5838461864946313E-3</v>
      </c>
    </row>
    <row r="138" spans="2:11" x14ac:dyDescent="0.25">
      <c r="B138" s="194" t="s">
        <v>102</v>
      </c>
      <c r="C138" s="195">
        <v>483</v>
      </c>
      <c r="D138" s="195">
        <v>2306</v>
      </c>
      <c r="E138" s="195">
        <v>1907</v>
      </c>
      <c r="F138" s="195">
        <v>2269</v>
      </c>
      <c r="G138" s="195">
        <v>1836</v>
      </c>
      <c r="H138" s="195">
        <v>3313</v>
      </c>
      <c r="I138" s="212">
        <f>IFERROR(H138/G138-1,"-")</f>
        <v>0.80446623093681913</v>
      </c>
      <c r="J138" s="215">
        <f t="shared" si="54"/>
        <v>1477</v>
      </c>
      <c r="K138" s="196">
        <f t="shared" si="55"/>
        <v>3.5153431518186833E-3</v>
      </c>
    </row>
    <row r="139" spans="2:11" x14ac:dyDescent="0.25">
      <c r="B139" s="190" t="s">
        <v>109</v>
      </c>
      <c r="C139" s="191">
        <v>13087</v>
      </c>
      <c r="D139" s="191">
        <v>6725</v>
      </c>
      <c r="E139" s="191">
        <v>26496</v>
      </c>
      <c r="F139" s="191">
        <v>28758</v>
      </c>
      <c r="G139" s="191">
        <v>30951</v>
      </c>
      <c r="H139" s="191">
        <v>33056</v>
      </c>
      <c r="I139" s="211">
        <f>IFERROR(H139/G139-1,"-")</f>
        <v>6.8010726632419027E-2</v>
      </c>
      <c r="J139" s="214">
        <f t="shared" si="54"/>
        <v>2105</v>
      </c>
      <c r="K139" s="192">
        <f t="shared" si="55"/>
        <v>3.5074911930732991E-2</v>
      </c>
    </row>
    <row r="140" spans="2:11" x14ac:dyDescent="0.25">
      <c r="B140" s="194" t="s">
        <v>112</v>
      </c>
      <c r="C140" s="195">
        <v>6329</v>
      </c>
      <c r="D140" s="195">
        <v>1193</v>
      </c>
      <c r="E140" s="195">
        <v>10268</v>
      </c>
      <c r="F140" s="195">
        <v>11443</v>
      </c>
      <c r="G140" s="195">
        <v>13604</v>
      </c>
      <c r="H140" s="195">
        <v>15559</v>
      </c>
      <c r="I140" s="212">
        <f t="shared" ref="I140:I147" si="56">IFERROR(H140/G140-1,"-")</f>
        <v>0.14370773301970008</v>
      </c>
      <c r="J140" s="215">
        <f t="shared" si="54"/>
        <v>1955</v>
      </c>
      <c r="K140" s="196">
        <f t="shared" si="55"/>
        <v>1.6509273799923601E-2</v>
      </c>
    </row>
    <row r="141" spans="2:11" x14ac:dyDescent="0.25">
      <c r="B141" s="194" t="s">
        <v>115</v>
      </c>
      <c r="C141" s="195">
        <v>720</v>
      </c>
      <c r="D141" s="195">
        <v>539</v>
      </c>
      <c r="E141" s="195">
        <v>2056</v>
      </c>
      <c r="F141" s="195">
        <v>1799</v>
      </c>
      <c r="G141" s="195">
        <v>1872</v>
      </c>
      <c r="H141" s="195">
        <v>1915</v>
      </c>
      <c r="I141" s="212">
        <f t="shared" si="56"/>
        <v>2.2970085470085388E-2</v>
      </c>
      <c r="J141" s="215">
        <f t="shared" si="54"/>
        <v>43</v>
      </c>
      <c r="K141" s="196">
        <f t="shared" si="55"/>
        <v>2.0319595942447266E-3</v>
      </c>
    </row>
    <row r="142" spans="2:11" x14ac:dyDescent="0.25">
      <c r="B142" s="194" t="s">
        <v>118</v>
      </c>
      <c r="C142" s="195">
        <v>544</v>
      </c>
      <c r="D142" s="195">
        <v>1332</v>
      </c>
      <c r="E142" s="195">
        <v>2880</v>
      </c>
      <c r="F142" s="195">
        <v>3182</v>
      </c>
      <c r="G142" s="195">
        <v>2917</v>
      </c>
      <c r="H142" s="195">
        <v>3130</v>
      </c>
      <c r="I142" s="212">
        <f t="shared" si="56"/>
        <v>7.3020226259856047E-2</v>
      </c>
      <c r="J142" s="215">
        <f t="shared" si="54"/>
        <v>213</v>
      </c>
      <c r="K142" s="196">
        <f t="shared" si="55"/>
        <v>3.3211663341963416E-3</v>
      </c>
    </row>
    <row r="143" spans="2:11" x14ac:dyDescent="0.25">
      <c r="B143" s="194" t="s">
        <v>125</v>
      </c>
      <c r="C143" s="195">
        <v>374</v>
      </c>
      <c r="D143" s="195">
        <v>195</v>
      </c>
      <c r="E143" s="195">
        <v>1374</v>
      </c>
      <c r="F143" s="195">
        <v>1142</v>
      </c>
      <c r="G143" s="195">
        <v>925</v>
      </c>
      <c r="H143" s="195">
        <v>1087</v>
      </c>
      <c r="I143" s="212">
        <f t="shared" si="56"/>
        <v>0.17513513513513512</v>
      </c>
      <c r="J143" s="215">
        <f t="shared" si="54"/>
        <v>162</v>
      </c>
      <c r="K143" s="196">
        <f t="shared" si="55"/>
        <v>1.1533890751665888E-3</v>
      </c>
    </row>
    <row r="144" spans="2:11" x14ac:dyDescent="0.25">
      <c r="B144" s="194" t="s">
        <v>121</v>
      </c>
      <c r="C144" s="195">
        <v>221</v>
      </c>
      <c r="D144" s="195">
        <v>121</v>
      </c>
      <c r="E144" s="195">
        <v>665</v>
      </c>
      <c r="F144" s="195">
        <v>550</v>
      </c>
      <c r="G144" s="195">
        <v>537</v>
      </c>
      <c r="H144" s="195">
        <v>599</v>
      </c>
      <c r="I144" s="212">
        <f t="shared" si="56"/>
        <v>0.11545623836126628</v>
      </c>
      <c r="J144" s="215">
        <f t="shared" si="54"/>
        <v>62</v>
      </c>
      <c r="K144" s="196">
        <f t="shared" si="55"/>
        <v>6.355842281736768E-4</v>
      </c>
    </row>
    <row r="145" spans="2:11" x14ac:dyDescent="0.25">
      <c r="B145" s="194" t="s">
        <v>130</v>
      </c>
      <c r="C145" s="195">
        <v>382</v>
      </c>
      <c r="D145" s="195">
        <v>31</v>
      </c>
      <c r="E145" s="195">
        <v>241</v>
      </c>
      <c r="F145" s="195">
        <v>308</v>
      </c>
      <c r="G145" s="195">
        <v>194</v>
      </c>
      <c r="H145" s="195">
        <v>293</v>
      </c>
      <c r="I145" s="212">
        <f t="shared" si="56"/>
        <v>0.51030927835051543</v>
      </c>
      <c r="J145" s="215">
        <f t="shared" si="54"/>
        <v>99</v>
      </c>
      <c r="K145" s="196">
        <f t="shared" si="55"/>
        <v>3.1089512329697381E-4</v>
      </c>
    </row>
    <row r="146" spans="2:11" x14ac:dyDescent="0.25">
      <c r="B146" s="194" t="s">
        <v>133</v>
      </c>
      <c r="C146" s="195">
        <v>656</v>
      </c>
      <c r="D146" s="195">
        <v>10</v>
      </c>
      <c r="E146" s="195">
        <v>184</v>
      </c>
      <c r="F146" s="195">
        <v>312</v>
      </c>
      <c r="G146" s="195">
        <v>329</v>
      </c>
      <c r="H146" s="195">
        <v>304</v>
      </c>
      <c r="I146" s="212">
        <f t="shared" si="56"/>
        <v>-7.5987841945288737E-2</v>
      </c>
      <c r="J146" s="215">
        <f t="shared" si="54"/>
        <v>-25</v>
      </c>
      <c r="K146" s="196">
        <f t="shared" si="55"/>
        <v>3.2256695386443697E-4</v>
      </c>
    </row>
    <row r="147" spans="2:11" x14ac:dyDescent="0.25">
      <c r="B147" s="199" t="s">
        <v>147</v>
      </c>
      <c r="C147" s="200">
        <f t="shared" ref="C147:H147" si="57">IFERROR(C139-SUM(C140:C146),"nd")</f>
        <v>3861</v>
      </c>
      <c r="D147" s="200">
        <f t="shared" si="57"/>
        <v>3304</v>
      </c>
      <c r="E147" s="200">
        <f t="shared" si="57"/>
        <v>8828</v>
      </c>
      <c r="F147" s="200">
        <f t="shared" si="57"/>
        <v>10022</v>
      </c>
      <c r="G147" s="200">
        <f t="shared" si="57"/>
        <v>10573</v>
      </c>
      <c r="H147" s="200">
        <f t="shared" si="57"/>
        <v>10169</v>
      </c>
      <c r="I147" s="213">
        <f t="shared" si="56"/>
        <v>-3.8210536271635287E-2</v>
      </c>
      <c r="J147" s="216">
        <f t="shared" si="54"/>
        <v>-404</v>
      </c>
      <c r="K147" s="201">
        <f t="shared" si="55"/>
        <v>1.0790076821866643E-2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2071</v>
      </c>
      <c r="D149" s="209">
        <f t="shared" si="58"/>
        <v>1806</v>
      </c>
      <c r="E149" s="209">
        <f t="shared" si="58"/>
        <v>9827</v>
      </c>
      <c r="F149" s="209">
        <f t="shared" si="58"/>
        <v>13310</v>
      </c>
      <c r="G149" s="209">
        <f t="shared" si="58"/>
        <v>37891</v>
      </c>
      <c r="H149" s="209">
        <f t="shared" si="58"/>
        <v>37517</v>
      </c>
      <c r="I149" s="210">
        <f>IFERROR(H149/G149-1,"-")</f>
        <v>-9.8704177773085711E-3</v>
      </c>
      <c r="J149" s="209">
        <f>IFERROR(H149-G149,"-")</f>
        <v>-374</v>
      </c>
      <c r="K149" s="210">
        <f>IFERROR(H149/H$9,"-")</f>
        <v>3.980836976359238E-2</v>
      </c>
    </row>
    <row r="150" spans="2:11" x14ac:dyDescent="0.25">
      <c r="B150" s="190" t="s">
        <v>99</v>
      </c>
      <c r="C150" s="191">
        <v>405</v>
      </c>
      <c r="D150" s="191">
        <v>379</v>
      </c>
      <c r="E150" s="191">
        <v>2082</v>
      </c>
      <c r="F150" s="191">
        <v>3702</v>
      </c>
      <c r="G150" s="191">
        <v>4466</v>
      </c>
      <c r="H150" s="191">
        <v>5033</v>
      </c>
      <c r="I150" s="211">
        <f>IFERROR(H150/G150-1,"-")</f>
        <v>0.12695924764890276</v>
      </c>
      <c r="J150" s="214">
        <f t="shared" ref="J150:J161" si="59">IFERROR(H150-G150,"-")</f>
        <v>567</v>
      </c>
      <c r="K150" s="192">
        <f t="shared" ref="K150:K161" si="60">IFERROR(H150/H$9,"-")</f>
        <v>5.3403930223674713E-3</v>
      </c>
    </row>
    <row r="151" spans="2:11" x14ac:dyDescent="0.25">
      <c r="B151" s="194" t="s">
        <v>105</v>
      </c>
      <c r="C151" s="195">
        <v>294</v>
      </c>
      <c r="D151" s="195">
        <v>110</v>
      </c>
      <c r="E151" s="195">
        <v>619</v>
      </c>
      <c r="F151" s="195">
        <v>1764</v>
      </c>
      <c r="G151" s="195">
        <v>2825</v>
      </c>
      <c r="H151" s="195">
        <v>2541</v>
      </c>
      <c r="I151" s="212">
        <f>IFERROR(H151/G151-1,"-")</f>
        <v>-0.10053097345132744</v>
      </c>
      <c r="J151" s="215">
        <f t="shared" si="59"/>
        <v>-284</v>
      </c>
      <c r="K151" s="196">
        <f t="shared" si="60"/>
        <v>2.6961928610839949E-3</v>
      </c>
    </row>
    <row r="152" spans="2:11" x14ac:dyDescent="0.25">
      <c r="B152" s="194" t="s">
        <v>102</v>
      </c>
      <c r="C152" s="195">
        <v>111</v>
      </c>
      <c r="D152" s="195">
        <v>269</v>
      </c>
      <c r="E152" s="195">
        <v>1463</v>
      </c>
      <c r="F152" s="195">
        <v>1938</v>
      </c>
      <c r="G152" s="195">
        <v>1641</v>
      </c>
      <c r="H152" s="195">
        <v>2492</v>
      </c>
      <c r="I152" s="212">
        <f>IFERROR(H152/G152-1,"-")</f>
        <v>0.51858622790981102</v>
      </c>
      <c r="J152" s="215">
        <f t="shared" si="59"/>
        <v>851</v>
      </c>
      <c r="K152" s="196">
        <f t="shared" si="60"/>
        <v>2.6442001612834768E-3</v>
      </c>
    </row>
    <row r="153" spans="2:11" x14ac:dyDescent="0.25">
      <c r="B153" s="190" t="s">
        <v>109</v>
      </c>
      <c r="C153" s="191">
        <v>1666</v>
      </c>
      <c r="D153" s="191">
        <v>1427</v>
      </c>
      <c r="E153" s="191">
        <v>7745</v>
      </c>
      <c r="F153" s="191">
        <v>9608</v>
      </c>
      <c r="G153" s="191">
        <v>33425</v>
      </c>
      <c r="H153" s="191">
        <v>32484</v>
      </c>
      <c r="I153" s="211">
        <f>IFERROR(H153/G153-1,"-")</f>
        <v>-2.8152580403889349E-2</v>
      </c>
      <c r="J153" s="214">
        <f t="shared" si="59"/>
        <v>-941</v>
      </c>
      <c r="K153" s="192">
        <f t="shared" si="60"/>
        <v>3.4467976741224905E-2</v>
      </c>
    </row>
    <row r="154" spans="2:11" x14ac:dyDescent="0.25">
      <c r="B154" s="194" t="s">
        <v>112</v>
      </c>
      <c r="C154" s="195">
        <v>284</v>
      </c>
      <c r="D154" s="195">
        <v>515</v>
      </c>
      <c r="E154" s="195">
        <v>2661</v>
      </c>
      <c r="F154" s="195">
        <v>1917</v>
      </c>
      <c r="G154" s="195">
        <v>21641</v>
      </c>
      <c r="H154" s="195">
        <v>21046</v>
      </c>
      <c r="I154" s="212">
        <f t="shared" ref="I154:I161" si="61">IFERROR(H154/G154-1,"-")</f>
        <v>-2.7494108405341722E-2</v>
      </c>
      <c r="J154" s="215">
        <f t="shared" si="59"/>
        <v>-595</v>
      </c>
      <c r="K154" s="196">
        <f t="shared" si="60"/>
        <v>2.2331395102075463E-2</v>
      </c>
    </row>
    <row r="155" spans="2:11" x14ac:dyDescent="0.25">
      <c r="B155" s="194" t="s">
        <v>115</v>
      </c>
      <c r="C155" s="195">
        <v>434</v>
      </c>
      <c r="D155" s="195">
        <v>164</v>
      </c>
      <c r="E155" s="195">
        <v>1464</v>
      </c>
      <c r="F155" s="195">
        <v>2118</v>
      </c>
      <c r="G155" s="195">
        <v>2536</v>
      </c>
      <c r="H155" s="195">
        <v>1952</v>
      </c>
      <c r="I155" s="212">
        <f t="shared" si="61"/>
        <v>-0.2302839116719243</v>
      </c>
      <c r="J155" s="215">
        <f t="shared" si="59"/>
        <v>-584</v>
      </c>
      <c r="K155" s="196">
        <f t="shared" si="60"/>
        <v>2.0712193879716479E-3</v>
      </c>
    </row>
    <row r="156" spans="2:11" x14ac:dyDescent="0.25">
      <c r="B156" s="194" t="s">
        <v>118</v>
      </c>
      <c r="C156" s="195">
        <v>61</v>
      </c>
      <c r="D156" s="195">
        <v>86</v>
      </c>
      <c r="E156" s="195">
        <v>386</v>
      </c>
      <c r="F156" s="195">
        <v>1063</v>
      </c>
      <c r="G156" s="195">
        <v>975</v>
      </c>
      <c r="H156" s="195">
        <v>1112</v>
      </c>
      <c r="I156" s="212">
        <f t="shared" si="61"/>
        <v>0.14051282051282055</v>
      </c>
      <c r="J156" s="215">
        <f t="shared" si="59"/>
        <v>137</v>
      </c>
      <c r="K156" s="196">
        <f t="shared" si="60"/>
        <v>1.1799159628199142E-3</v>
      </c>
    </row>
    <row r="157" spans="2:11" x14ac:dyDescent="0.25">
      <c r="B157" s="194" t="s">
        <v>125</v>
      </c>
      <c r="C157" s="195">
        <v>30</v>
      </c>
      <c r="D157" s="195">
        <v>322</v>
      </c>
      <c r="E157" s="195">
        <v>913</v>
      </c>
      <c r="F157" s="195">
        <v>716</v>
      </c>
      <c r="G157" s="195">
        <v>2156</v>
      </c>
      <c r="H157" s="195">
        <v>2816</v>
      </c>
      <c r="I157" s="212">
        <f t="shared" si="61"/>
        <v>0.30612244897959173</v>
      </c>
      <c r="J157" s="215">
        <f t="shared" si="59"/>
        <v>660</v>
      </c>
      <c r="K157" s="196">
        <f t="shared" si="60"/>
        <v>2.987988625270574E-3</v>
      </c>
    </row>
    <row r="158" spans="2:11" x14ac:dyDescent="0.25">
      <c r="B158" s="194" t="s">
        <v>121</v>
      </c>
      <c r="C158" s="195">
        <v>39</v>
      </c>
      <c r="D158" s="195">
        <v>30</v>
      </c>
      <c r="E158" s="195">
        <v>251</v>
      </c>
      <c r="F158" s="195">
        <v>449</v>
      </c>
      <c r="G158" s="195">
        <v>429</v>
      </c>
      <c r="H158" s="195">
        <v>140</v>
      </c>
      <c r="I158" s="212">
        <f t="shared" si="61"/>
        <v>-0.67365967365967361</v>
      </c>
      <c r="J158" s="215">
        <f t="shared" si="59"/>
        <v>-289</v>
      </c>
      <c r="K158" s="196">
        <f t="shared" si="60"/>
        <v>1.4855057085862229E-4</v>
      </c>
    </row>
    <row r="159" spans="2:11" x14ac:dyDescent="0.25">
      <c r="B159" s="194" t="s">
        <v>130</v>
      </c>
      <c r="C159" s="195">
        <v>152</v>
      </c>
      <c r="D159" s="195">
        <v>1</v>
      </c>
      <c r="E159" s="195">
        <v>183</v>
      </c>
      <c r="F159" s="195">
        <v>185</v>
      </c>
      <c r="G159" s="195">
        <v>625</v>
      </c>
      <c r="H159" s="195">
        <v>858</v>
      </c>
      <c r="I159" s="212">
        <f t="shared" si="61"/>
        <v>0.37280000000000002</v>
      </c>
      <c r="J159" s="215">
        <f t="shared" si="59"/>
        <v>233</v>
      </c>
      <c r="K159" s="196">
        <f t="shared" si="60"/>
        <v>9.1040278426212805E-4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155</v>
      </c>
      <c r="F160" s="195">
        <v>70</v>
      </c>
      <c r="G160" s="195">
        <v>1591</v>
      </c>
      <c r="H160" s="195">
        <v>1511</v>
      </c>
      <c r="I160" s="212">
        <f t="shared" si="61"/>
        <v>-5.0282840980515386E-2</v>
      </c>
      <c r="J160" s="215">
        <f t="shared" si="59"/>
        <v>-80</v>
      </c>
      <c r="K160" s="196">
        <f t="shared" si="60"/>
        <v>1.6032850897669878E-3</v>
      </c>
    </row>
    <row r="161" spans="2:11" x14ac:dyDescent="0.25">
      <c r="B161" s="199" t="s">
        <v>147</v>
      </c>
      <c r="C161" s="200">
        <f t="shared" ref="C161:H161" si="62">IFERROR(C153-SUM(C154:C160),"nd")</f>
        <v>507</v>
      </c>
      <c r="D161" s="200">
        <f t="shared" si="62"/>
        <v>309</v>
      </c>
      <c r="E161" s="200">
        <f t="shared" si="62"/>
        <v>1732</v>
      </c>
      <c r="F161" s="200">
        <f t="shared" si="62"/>
        <v>3090</v>
      </c>
      <c r="G161" s="200">
        <f t="shared" si="62"/>
        <v>3472</v>
      </c>
      <c r="H161" s="200">
        <f t="shared" si="62"/>
        <v>3049</v>
      </c>
      <c r="I161" s="213">
        <f t="shared" si="61"/>
        <v>-0.12183179723502302</v>
      </c>
      <c r="J161" s="216">
        <f t="shared" si="59"/>
        <v>-423</v>
      </c>
      <c r="K161" s="201">
        <f t="shared" si="60"/>
        <v>3.235219218199567E-3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EA22-4981-48E3-8D13-4D4F69614A66}">
  <sheetPr>
    <tabColor theme="7" tint="0.79998168889431442"/>
    <pageSetUpPr fitToPage="1"/>
  </sheetPr>
  <dimension ref="A1:Y163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206657</v>
      </c>
      <c r="D8" s="209">
        <f t="shared" si="0"/>
        <v>182034</v>
      </c>
      <c r="E8" s="209">
        <f t="shared" si="0"/>
        <v>490489</v>
      </c>
      <c r="F8" s="209">
        <f t="shared" si="0"/>
        <v>544113</v>
      </c>
      <c r="G8" s="209">
        <f t="shared" si="0"/>
        <v>563412</v>
      </c>
      <c r="H8" s="209">
        <f t="shared" si="0"/>
        <v>563238</v>
      </c>
      <c r="I8" s="210">
        <f>IFERROR(H8/G8-1,"-")</f>
        <v>-3.0883261272385276E-4</v>
      </c>
      <c r="J8" s="210">
        <f t="shared" ref="J8:J20" si="1">H8/H$8</f>
        <v>1</v>
      </c>
      <c r="K8" s="209">
        <f t="shared" ref="K8:P8" si="2">K9+K12</f>
        <v>795657</v>
      </c>
      <c r="L8" s="209">
        <f t="shared" si="2"/>
        <v>856378</v>
      </c>
      <c r="M8" s="209">
        <f t="shared" si="2"/>
        <v>2279770</v>
      </c>
      <c r="N8" s="209">
        <f t="shared" si="2"/>
        <v>2487865</v>
      </c>
      <c r="O8" s="209">
        <f t="shared" si="2"/>
        <v>2634612</v>
      </c>
      <c r="P8" s="209">
        <f t="shared" si="2"/>
        <v>2566113</v>
      </c>
      <c r="Q8" s="210">
        <f>IFERROR(P8/O8-1,"-")</f>
        <v>-2.5999653838971404E-2</v>
      </c>
      <c r="R8" s="210">
        <f t="shared" ref="R8:R20" si="3">P8/P$8</f>
        <v>1</v>
      </c>
      <c r="S8" s="209">
        <f>S9+S12</f>
        <v>1002314</v>
      </c>
      <c r="T8" s="209">
        <f>T9+T12</f>
        <v>2770259</v>
      </c>
      <c r="U8" s="209">
        <f>U9+U12</f>
        <v>3031978</v>
      </c>
      <c r="V8" s="209">
        <f>V9+V12</f>
        <v>3198024</v>
      </c>
      <c r="W8" s="209">
        <f>W9+W12</f>
        <v>3129351</v>
      </c>
      <c r="X8" s="210">
        <f>IFERROR(W8/V8-1,"-")</f>
        <v>-2.147357243097614E-2</v>
      </c>
      <c r="Y8" s="210">
        <f>W8/W$8</f>
        <v>1</v>
      </c>
    </row>
    <row r="9" spans="1:25" x14ac:dyDescent="0.25">
      <c r="A9" s="1"/>
      <c r="B9" s="190" t="s">
        <v>99</v>
      </c>
      <c r="C9" s="191">
        <v>63026</v>
      </c>
      <c r="D9" s="191">
        <v>85270</v>
      </c>
      <c r="E9" s="191">
        <v>133164</v>
      </c>
      <c r="F9" s="191">
        <v>160810</v>
      </c>
      <c r="G9" s="191">
        <v>166766</v>
      </c>
      <c r="H9" s="191">
        <v>158272</v>
      </c>
      <c r="I9" s="192">
        <f>IFERROR(H9/G9-1,"-")</f>
        <v>-5.0933643548445096E-2</v>
      </c>
      <c r="J9" s="192">
        <f t="shared" si="1"/>
        <v>0.28100376750148248</v>
      </c>
      <c r="K9" s="191">
        <v>228825</v>
      </c>
      <c r="L9" s="191">
        <v>412198</v>
      </c>
      <c r="M9" s="191">
        <v>540915</v>
      </c>
      <c r="N9" s="191">
        <v>536888</v>
      </c>
      <c r="O9" s="191">
        <v>527976</v>
      </c>
      <c r="P9" s="191">
        <v>532695</v>
      </c>
      <c r="Q9" s="192">
        <f>IFERROR(P9/O9-1,"-")</f>
        <v>8.9379062684666888E-3</v>
      </c>
      <c r="R9" s="192">
        <f t="shared" si="3"/>
        <v>0.20758828625239809</v>
      </c>
      <c r="S9" s="191">
        <v>291851</v>
      </c>
      <c r="T9" s="191">
        <v>674079</v>
      </c>
      <c r="U9" s="191">
        <v>697698</v>
      </c>
      <c r="V9" s="191">
        <v>694742</v>
      </c>
      <c r="W9" s="191">
        <v>690967</v>
      </c>
      <c r="X9" s="192">
        <f>IFERROR(W9/V9-1,"-")</f>
        <v>-5.4336717803156187E-3</v>
      </c>
      <c r="Y9" s="192">
        <f>W9/W$8</f>
        <v>0.22080201294134152</v>
      </c>
    </row>
    <row r="10" spans="1:25" x14ac:dyDescent="0.25">
      <c r="A10" s="193"/>
      <c r="B10" s="194" t="s">
        <v>105</v>
      </c>
      <c r="C10" s="195">
        <v>27532</v>
      </c>
      <c r="D10" s="195">
        <v>56364</v>
      </c>
      <c r="E10" s="195">
        <v>76620</v>
      </c>
      <c r="F10" s="195">
        <v>91437</v>
      </c>
      <c r="G10" s="195">
        <v>94400</v>
      </c>
      <c r="H10" s="195">
        <v>83745</v>
      </c>
      <c r="I10" s="196">
        <f>IFERROR(H10/G10-1,"-")</f>
        <v>-0.11287076271186436</v>
      </c>
      <c r="J10" s="196">
        <f t="shared" si="1"/>
        <v>0.1486849253779042</v>
      </c>
      <c r="K10" s="195">
        <v>80020</v>
      </c>
      <c r="L10" s="195">
        <v>192429</v>
      </c>
      <c r="M10" s="195">
        <v>189053</v>
      </c>
      <c r="N10" s="195">
        <v>182067</v>
      </c>
      <c r="O10" s="195">
        <v>175239</v>
      </c>
      <c r="P10" s="195">
        <v>182312</v>
      </c>
      <c r="Q10" s="196">
        <f>IFERROR(P10/O10-1,"-")</f>
        <v>4.0362019870006094E-2</v>
      </c>
      <c r="R10" s="196">
        <f t="shared" si="3"/>
        <v>7.1045974982395552E-2</v>
      </c>
      <c r="S10" s="195">
        <v>107552</v>
      </c>
      <c r="T10" s="195">
        <v>265673</v>
      </c>
      <c r="U10" s="195">
        <v>273504</v>
      </c>
      <c r="V10" s="195">
        <v>269639</v>
      </c>
      <c r="W10" s="195">
        <v>266057</v>
      </c>
      <c r="X10" s="196">
        <f>IFERROR(W10/V10-1,"-")</f>
        <v>-1.3284428439506168E-2</v>
      </c>
      <c r="Y10" s="196">
        <f>W10/W$8</f>
        <v>8.5019865141366377E-2</v>
      </c>
    </row>
    <row r="11" spans="1:25" x14ac:dyDescent="0.25">
      <c r="A11" s="193"/>
      <c r="B11" s="194" t="s">
        <v>102</v>
      </c>
      <c r="C11" s="195">
        <v>35494</v>
      </c>
      <c r="D11" s="195">
        <v>28906</v>
      </c>
      <c r="E11" s="195">
        <v>56544</v>
      </c>
      <c r="F11" s="195">
        <v>69373</v>
      </c>
      <c r="G11" s="195">
        <v>72366</v>
      </c>
      <c r="H11" s="195">
        <v>74527</v>
      </c>
      <c r="I11" s="196">
        <f>IFERROR(H11/G11-1,"-")</f>
        <v>2.9862089931735891E-2</v>
      </c>
      <c r="J11" s="196">
        <f t="shared" si="1"/>
        <v>0.13231884212357831</v>
      </c>
      <c r="K11" s="195">
        <v>148805</v>
      </c>
      <c r="L11" s="195">
        <v>219769</v>
      </c>
      <c r="M11" s="195">
        <v>351862</v>
      </c>
      <c r="N11" s="195">
        <v>354821</v>
      </c>
      <c r="O11" s="195">
        <v>352737</v>
      </c>
      <c r="P11" s="195">
        <v>350383</v>
      </c>
      <c r="Q11" s="196">
        <f>IFERROR(P11/O11-1,"-")</f>
        <v>-6.6735273022110464E-3</v>
      </c>
      <c r="R11" s="196">
        <f t="shared" si="3"/>
        <v>0.13654231127000252</v>
      </c>
      <c r="S11" s="195">
        <v>184299</v>
      </c>
      <c r="T11" s="195">
        <v>408406</v>
      </c>
      <c r="U11" s="195">
        <v>424194</v>
      </c>
      <c r="V11" s="195">
        <v>425103</v>
      </c>
      <c r="W11" s="195">
        <v>424910</v>
      </c>
      <c r="X11" s="196">
        <f>IFERROR(W11/V11-1,"-")</f>
        <v>-4.5400761697755865E-4</v>
      </c>
      <c r="Y11" s="196">
        <f>W11/W$8</f>
        <v>0.13578214779997513</v>
      </c>
    </row>
    <row r="12" spans="1:25" x14ac:dyDescent="0.25">
      <c r="A12" s="1"/>
      <c r="B12" s="190" t="s">
        <v>109</v>
      </c>
      <c r="C12" s="191">
        <v>143631</v>
      </c>
      <c r="D12" s="191">
        <v>96764</v>
      </c>
      <c r="E12" s="191">
        <v>357325</v>
      </c>
      <c r="F12" s="191">
        <v>383303</v>
      </c>
      <c r="G12" s="191">
        <v>396646</v>
      </c>
      <c r="H12" s="191">
        <v>404966</v>
      </c>
      <c r="I12" s="192">
        <f>IFERROR(H12/G12-1,"-")</f>
        <v>2.0975882777085841E-2</v>
      </c>
      <c r="J12" s="192">
        <f t="shared" si="1"/>
        <v>0.71899623249851752</v>
      </c>
      <c r="K12" s="191">
        <v>566832</v>
      </c>
      <c r="L12" s="191">
        <v>444180</v>
      </c>
      <c r="M12" s="191">
        <v>1738855</v>
      </c>
      <c r="N12" s="191">
        <v>1950977</v>
      </c>
      <c r="O12" s="191">
        <v>2106636</v>
      </c>
      <c r="P12" s="191">
        <v>2033418</v>
      </c>
      <c r="Q12" s="192">
        <f>IFERROR(P12/O12-1,"-")</f>
        <v>-3.4755885686943544E-2</v>
      </c>
      <c r="R12" s="192">
        <f t="shared" si="3"/>
        <v>0.79241171374760189</v>
      </c>
      <c r="S12" s="191">
        <v>710463</v>
      </c>
      <c r="T12" s="191">
        <v>2096180</v>
      </c>
      <c r="U12" s="191">
        <v>2334280</v>
      </c>
      <c r="V12" s="191">
        <v>2503282</v>
      </c>
      <c r="W12" s="191">
        <v>2438384</v>
      </c>
      <c r="X12" s="192">
        <f>IFERROR(W12/V12-1,"-")</f>
        <v>-2.5925165442806652E-2</v>
      </c>
      <c r="Y12" s="192">
        <f>W12/W$8</f>
        <v>0.7791979870586585</v>
      </c>
    </row>
    <row r="13" spans="1:25" s="74" customFormat="1" x14ac:dyDescent="0.25">
      <c r="B13" s="194" t="s">
        <v>112</v>
      </c>
      <c r="C13" s="195">
        <v>46785</v>
      </c>
      <c r="D13" s="195">
        <v>17307</v>
      </c>
      <c r="E13" s="195">
        <v>135105</v>
      </c>
      <c r="F13" s="195">
        <v>152246</v>
      </c>
      <c r="G13" s="195">
        <v>152422</v>
      </c>
      <c r="H13" s="195">
        <v>149410</v>
      </c>
      <c r="I13" s="196">
        <f t="shared" ref="I13:I20" si="4">IFERROR(H13/G13-1,"-")</f>
        <v>-1.9760926900316278E-2</v>
      </c>
      <c r="J13" s="196">
        <f t="shared" si="1"/>
        <v>0.26526974387381536</v>
      </c>
      <c r="K13" s="195">
        <v>220258</v>
      </c>
      <c r="L13" s="195">
        <v>88327</v>
      </c>
      <c r="M13" s="195">
        <v>834684</v>
      </c>
      <c r="N13" s="195">
        <v>928553</v>
      </c>
      <c r="O13" s="195">
        <v>997105</v>
      </c>
      <c r="P13" s="195">
        <v>974740</v>
      </c>
      <c r="Q13" s="196">
        <f t="shared" ref="Q13:Q20" si="5">IFERROR(P13/O13-1,"-")</f>
        <v>-2.2429934660843087E-2</v>
      </c>
      <c r="R13" s="196">
        <f t="shared" si="3"/>
        <v>0.37985077040644744</v>
      </c>
      <c r="S13" s="195">
        <v>267043</v>
      </c>
      <c r="T13" s="195">
        <v>969789</v>
      </c>
      <c r="U13" s="195">
        <v>1080799</v>
      </c>
      <c r="V13" s="195">
        <v>1149527</v>
      </c>
      <c r="W13" s="195">
        <v>1124150</v>
      </c>
      <c r="X13" s="196">
        <f t="shared" ref="X13:X20" si="6">IFERROR(W13/V13-1,"-")</f>
        <v>-2.2076036491530893E-2</v>
      </c>
      <c r="Y13" s="196">
        <f t="shared" ref="Y13:Y20" si="7">W13/W$8</f>
        <v>0.35922783989395884</v>
      </c>
    </row>
    <row r="14" spans="1:25" s="74" customFormat="1" x14ac:dyDescent="0.25">
      <c r="B14" s="194" t="s">
        <v>115</v>
      </c>
      <c r="C14" s="195">
        <v>21287</v>
      </c>
      <c r="D14" s="195">
        <v>18420</v>
      </c>
      <c r="E14" s="195">
        <v>44395</v>
      </c>
      <c r="F14" s="195">
        <v>50829</v>
      </c>
      <c r="G14" s="195">
        <v>51984</v>
      </c>
      <c r="H14" s="195">
        <v>53721</v>
      </c>
      <c r="I14" s="196">
        <f t="shared" si="4"/>
        <v>3.3414127423822659E-2</v>
      </c>
      <c r="J14" s="196">
        <f t="shared" si="1"/>
        <v>9.5378862931833439E-2</v>
      </c>
      <c r="K14" s="195">
        <v>81653</v>
      </c>
      <c r="L14" s="195">
        <v>72712</v>
      </c>
      <c r="M14" s="195">
        <v>190050</v>
      </c>
      <c r="N14" s="195">
        <v>218113</v>
      </c>
      <c r="O14" s="195">
        <v>225157</v>
      </c>
      <c r="P14" s="195">
        <v>215468</v>
      </c>
      <c r="Q14" s="196">
        <f t="shared" si="5"/>
        <v>-4.3032195312604049E-2</v>
      </c>
      <c r="R14" s="196">
        <f t="shared" si="3"/>
        <v>8.3966684241886469E-2</v>
      </c>
      <c r="S14" s="195">
        <v>102940</v>
      </c>
      <c r="T14" s="195">
        <v>234445</v>
      </c>
      <c r="U14" s="195">
        <v>268942</v>
      </c>
      <c r="V14" s="195">
        <v>277141</v>
      </c>
      <c r="W14" s="195">
        <v>269189</v>
      </c>
      <c r="X14" s="196">
        <f t="shared" si="6"/>
        <v>-2.8692975777672713E-2</v>
      </c>
      <c r="Y14" s="196">
        <f t="shared" si="7"/>
        <v>8.6020711642765549E-2</v>
      </c>
    </row>
    <row r="15" spans="1:25" x14ac:dyDescent="0.25">
      <c r="A15" s="1"/>
      <c r="B15" s="194" t="s">
        <v>118</v>
      </c>
      <c r="C15" s="195">
        <v>9288</v>
      </c>
      <c r="D15" s="195">
        <v>13149</v>
      </c>
      <c r="E15" s="195">
        <v>23828</v>
      </c>
      <c r="F15" s="195">
        <v>26293</v>
      </c>
      <c r="G15" s="195">
        <v>25148</v>
      </c>
      <c r="H15" s="195">
        <v>26866</v>
      </c>
      <c r="I15" s="196">
        <f t="shared" si="4"/>
        <v>6.8315571814856035E-2</v>
      </c>
      <c r="J15" s="196">
        <f t="shared" si="1"/>
        <v>4.7699196432058916E-2</v>
      </c>
      <c r="K15" s="195">
        <v>30162</v>
      </c>
      <c r="L15" s="195">
        <v>52248</v>
      </c>
      <c r="M15" s="195">
        <v>97158</v>
      </c>
      <c r="N15" s="195">
        <v>105684</v>
      </c>
      <c r="O15" s="195">
        <v>120242</v>
      </c>
      <c r="P15" s="195">
        <v>111784</v>
      </c>
      <c r="Q15" s="196">
        <f t="shared" si="5"/>
        <v>-7.0341478019327663E-2</v>
      </c>
      <c r="R15" s="196">
        <f t="shared" si="3"/>
        <v>4.3561604652640001E-2</v>
      </c>
      <c r="S15" s="195">
        <v>39450</v>
      </c>
      <c r="T15" s="195">
        <v>120986</v>
      </c>
      <c r="U15" s="195">
        <v>131977</v>
      </c>
      <c r="V15" s="195">
        <v>145390</v>
      </c>
      <c r="W15" s="195">
        <v>138650</v>
      </c>
      <c r="X15" s="196">
        <f t="shared" si="6"/>
        <v>-4.6358071394181133E-2</v>
      </c>
      <c r="Y15" s="196">
        <f t="shared" si="7"/>
        <v>4.4306311436460785E-2</v>
      </c>
    </row>
    <row r="16" spans="1:25" x14ac:dyDescent="0.25">
      <c r="A16" s="1"/>
      <c r="B16" s="194" t="s">
        <v>125</v>
      </c>
      <c r="C16" s="195">
        <v>4149</v>
      </c>
      <c r="D16" s="195">
        <v>2771</v>
      </c>
      <c r="E16" s="195">
        <v>14530</v>
      </c>
      <c r="F16" s="195">
        <v>10452</v>
      </c>
      <c r="G16" s="195">
        <v>10045</v>
      </c>
      <c r="H16" s="195">
        <v>9716</v>
      </c>
      <c r="I16" s="196">
        <f t="shared" si="4"/>
        <v>-3.2752613240418116E-2</v>
      </c>
      <c r="J16" s="196">
        <f t="shared" si="1"/>
        <v>1.725025655229228E-2</v>
      </c>
      <c r="K16" s="195">
        <v>21111</v>
      </c>
      <c r="L16" s="195">
        <v>28283</v>
      </c>
      <c r="M16" s="195">
        <v>81146</v>
      </c>
      <c r="N16" s="195">
        <v>76710</v>
      </c>
      <c r="O16" s="195">
        <v>84668</v>
      </c>
      <c r="P16" s="195">
        <v>78773</v>
      </c>
      <c r="Q16" s="196">
        <f t="shared" si="5"/>
        <v>-6.9624887797042567E-2</v>
      </c>
      <c r="R16" s="196">
        <f t="shared" si="3"/>
        <v>3.0697401088728361E-2</v>
      </c>
      <c r="S16" s="195">
        <v>25260</v>
      </c>
      <c r="T16" s="195">
        <v>95676</v>
      </c>
      <c r="U16" s="195">
        <v>87162</v>
      </c>
      <c r="V16" s="195">
        <v>94713</v>
      </c>
      <c r="W16" s="195">
        <v>88489</v>
      </c>
      <c r="X16" s="196">
        <f t="shared" si="6"/>
        <v>-6.5714315880607721E-2</v>
      </c>
      <c r="Y16" s="196">
        <f t="shared" si="7"/>
        <v>2.8277109215297358E-2</v>
      </c>
    </row>
    <row r="17" spans="1:25" x14ac:dyDescent="0.25">
      <c r="A17" s="74"/>
      <c r="B17" s="194" t="s">
        <v>121</v>
      </c>
      <c r="C17" s="195">
        <v>4665</v>
      </c>
      <c r="D17" s="195">
        <v>2821</v>
      </c>
      <c r="E17" s="195">
        <v>7603</v>
      </c>
      <c r="F17" s="195">
        <v>7311</v>
      </c>
      <c r="G17" s="195">
        <v>6802</v>
      </c>
      <c r="H17" s="195">
        <v>7155</v>
      </c>
      <c r="I17" s="196">
        <f t="shared" si="4"/>
        <v>5.1896501029109032E-2</v>
      </c>
      <c r="J17" s="196">
        <f t="shared" si="1"/>
        <v>1.270333322680643E-2</v>
      </c>
      <c r="K17" s="195">
        <v>37509</v>
      </c>
      <c r="L17" s="195">
        <v>37313</v>
      </c>
      <c r="M17" s="195">
        <v>87782</v>
      </c>
      <c r="N17" s="195">
        <v>90041</v>
      </c>
      <c r="O17" s="195">
        <v>95977</v>
      </c>
      <c r="P17" s="195">
        <v>86455</v>
      </c>
      <c r="Q17" s="196">
        <f t="shared" si="5"/>
        <v>-9.9211269366619059E-2</v>
      </c>
      <c r="R17" s="196">
        <f t="shared" si="3"/>
        <v>3.3691033871072709E-2</v>
      </c>
      <c r="S17" s="195">
        <v>42174</v>
      </c>
      <c r="T17" s="195">
        <v>95385</v>
      </c>
      <c r="U17" s="195">
        <v>97352</v>
      </c>
      <c r="V17" s="195">
        <v>102779</v>
      </c>
      <c r="W17" s="195">
        <v>93610</v>
      </c>
      <c r="X17" s="196">
        <f t="shared" si="6"/>
        <v>-8.9210831006333979E-2</v>
      </c>
      <c r="Y17" s="196">
        <f t="shared" si="7"/>
        <v>2.9913550764998877E-2</v>
      </c>
    </row>
    <row r="18" spans="1:25" x14ac:dyDescent="0.25">
      <c r="A18" s="74"/>
      <c r="B18" s="194" t="s">
        <v>130</v>
      </c>
      <c r="C18" s="195">
        <v>3296</v>
      </c>
      <c r="D18" s="195">
        <v>296</v>
      </c>
      <c r="E18" s="195">
        <v>3891</v>
      </c>
      <c r="F18" s="195">
        <v>4488</v>
      </c>
      <c r="G18" s="195">
        <v>3508</v>
      </c>
      <c r="H18" s="195">
        <v>3591</v>
      </c>
      <c r="I18" s="196">
        <f t="shared" si="4"/>
        <v>2.3660205245153998E-2</v>
      </c>
      <c r="J18" s="196">
        <f t="shared" si="1"/>
        <v>6.3756351666613403E-3</v>
      </c>
      <c r="K18" s="195">
        <v>14792</v>
      </c>
      <c r="L18" s="195">
        <v>1765</v>
      </c>
      <c r="M18" s="195">
        <v>20832</v>
      </c>
      <c r="N18" s="195">
        <v>26366</v>
      </c>
      <c r="O18" s="195">
        <v>24615</v>
      </c>
      <c r="P18" s="195">
        <v>23153</v>
      </c>
      <c r="Q18" s="196">
        <f t="shared" si="5"/>
        <v>-5.9394678041844395E-2</v>
      </c>
      <c r="R18" s="196">
        <f t="shared" si="3"/>
        <v>9.0225956534260177E-3</v>
      </c>
      <c r="S18" s="195">
        <v>18088</v>
      </c>
      <c r="T18" s="195">
        <v>24723</v>
      </c>
      <c r="U18" s="195">
        <v>30854</v>
      </c>
      <c r="V18" s="195">
        <v>28123</v>
      </c>
      <c r="W18" s="195">
        <v>26744</v>
      </c>
      <c r="X18" s="196">
        <f t="shared" si="6"/>
        <v>-4.9034598015858855E-2</v>
      </c>
      <c r="Y18" s="196">
        <f t="shared" si="7"/>
        <v>8.5461809812961212E-3</v>
      </c>
    </row>
    <row r="19" spans="1:25" x14ac:dyDescent="0.25">
      <c r="A19" s="74"/>
      <c r="B19" s="194" t="s">
        <v>133</v>
      </c>
      <c r="C19" s="195">
        <v>3329</v>
      </c>
      <c r="D19" s="195">
        <v>315</v>
      </c>
      <c r="E19" s="195">
        <v>2113</v>
      </c>
      <c r="F19" s="195">
        <v>2621</v>
      </c>
      <c r="G19" s="195">
        <v>2135</v>
      </c>
      <c r="H19" s="195">
        <v>2373</v>
      </c>
      <c r="I19" s="196">
        <f t="shared" si="4"/>
        <v>0.11147540983606552</v>
      </c>
      <c r="J19" s="196">
        <f t="shared" si="1"/>
        <v>4.2131390282615878E-3</v>
      </c>
      <c r="K19" s="195">
        <v>20961</v>
      </c>
      <c r="L19" s="195">
        <v>1460</v>
      </c>
      <c r="M19" s="195">
        <v>14963</v>
      </c>
      <c r="N19" s="195">
        <v>23981</v>
      </c>
      <c r="O19" s="195">
        <v>22747</v>
      </c>
      <c r="P19" s="195">
        <v>18881</v>
      </c>
      <c r="Q19" s="196">
        <f t="shared" si="5"/>
        <v>-0.16995647777728928</v>
      </c>
      <c r="R19" s="196">
        <f t="shared" si="3"/>
        <v>7.3578209533251265E-3</v>
      </c>
      <c r="S19" s="195">
        <v>24290</v>
      </c>
      <c r="T19" s="195">
        <v>17076</v>
      </c>
      <c r="U19" s="195">
        <v>26602</v>
      </c>
      <c r="V19" s="195">
        <v>24882</v>
      </c>
      <c r="W19" s="195">
        <v>21254</v>
      </c>
      <c r="X19" s="196">
        <f t="shared" si="6"/>
        <v>-0.14580821477373207</v>
      </c>
      <c r="Y19" s="196">
        <f t="shared" si="7"/>
        <v>6.7918236081538951E-3</v>
      </c>
    </row>
    <row r="20" spans="1:25" x14ac:dyDescent="0.25">
      <c r="A20" s="74"/>
      <c r="B20" s="199" t="s">
        <v>147</v>
      </c>
      <c r="C20" s="200">
        <f t="shared" ref="C20" si="8">C12-SUM(C13:C19)</f>
        <v>50832</v>
      </c>
      <c r="D20" s="200">
        <f t="shared" ref="D20:H20" si="9">D12-SUM(D13:D19)</f>
        <v>41685</v>
      </c>
      <c r="E20" s="200">
        <f t="shared" si="9"/>
        <v>125860</v>
      </c>
      <c r="F20" s="200">
        <f t="shared" si="9"/>
        <v>129063</v>
      </c>
      <c r="G20" s="200">
        <f t="shared" si="9"/>
        <v>144602</v>
      </c>
      <c r="H20" s="200">
        <f t="shared" si="9"/>
        <v>152134</v>
      </c>
      <c r="I20" s="201">
        <f t="shared" si="4"/>
        <v>5.2087799615496255E-2</v>
      </c>
      <c r="J20" s="201">
        <f t="shared" si="1"/>
        <v>0.27010606528678816</v>
      </c>
      <c r="K20" s="200">
        <f t="shared" ref="K20:P20" si="10">K12-SUM(K13:K19)</f>
        <v>140386</v>
      </c>
      <c r="L20" s="200">
        <f t="shared" si="10"/>
        <v>162072</v>
      </c>
      <c r="M20" s="200">
        <f t="shared" si="10"/>
        <v>412240</v>
      </c>
      <c r="N20" s="200">
        <f t="shared" si="10"/>
        <v>481529</v>
      </c>
      <c r="O20" s="200">
        <f t="shared" si="10"/>
        <v>536125</v>
      </c>
      <c r="P20" s="200">
        <f t="shared" si="10"/>
        <v>524164</v>
      </c>
      <c r="Q20" s="201">
        <f t="shared" si="5"/>
        <v>-2.2310095593378376E-2</v>
      </c>
      <c r="R20" s="201">
        <f t="shared" si="3"/>
        <v>0.20426380288007581</v>
      </c>
      <c r="S20" s="200">
        <f>S12-SUM(S13:S19)</f>
        <v>191218</v>
      </c>
      <c r="T20" s="200">
        <f>T12-SUM(T13:T19)</f>
        <v>538100</v>
      </c>
      <c r="U20" s="200">
        <f>U12-SUM(U13:U19)</f>
        <v>610592</v>
      </c>
      <c r="V20" s="200">
        <f>V12-SUM(V13:V19)</f>
        <v>680727</v>
      </c>
      <c r="W20" s="200">
        <f>W12-SUM(W13:W19)</f>
        <v>676298</v>
      </c>
      <c r="X20" s="201">
        <f t="shared" si="6"/>
        <v>-6.5062793160841625E-3</v>
      </c>
      <c r="Y20" s="201">
        <f t="shared" si="7"/>
        <v>0.21611445951572705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39605</v>
      </c>
      <c r="D22" s="209">
        <f t="shared" si="11"/>
        <v>27018</v>
      </c>
      <c r="E22" s="209">
        <f t="shared" si="11"/>
        <v>119981</v>
      </c>
      <c r="F22" s="209">
        <f t="shared" si="11"/>
        <v>123731</v>
      </c>
      <c r="G22" s="209">
        <f t="shared" si="11"/>
        <v>115276</v>
      </c>
      <c r="H22" s="209">
        <f t="shared" si="11"/>
        <v>119733</v>
      </c>
      <c r="I22" s="210">
        <f>IFERROR(H22/G22-1,"-")</f>
        <v>3.8663728790034435E-2</v>
      </c>
      <c r="J22" s="210">
        <f t="shared" ref="J22:J34" si="12">H22/H$8</f>
        <v>0.21257976201889786</v>
      </c>
      <c r="K22" s="209">
        <f t="shared" ref="K22:P22" si="13">K23+K26</f>
        <v>313172</v>
      </c>
      <c r="L22" s="209">
        <f t="shared" si="13"/>
        <v>398389</v>
      </c>
      <c r="M22" s="209">
        <f t="shared" si="13"/>
        <v>987366</v>
      </c>
      <c r="N22" s="209">
        <f t="shared" si="13"/>
        <v>1021223</v>
      </c>
      <c r="O22" s="209">
        <f t="shared" si="13"/>
        <v>1064916</v>
      </c>
      <c r="P22" s="209">
        <f t="shared" si="13"/>
        <v>977588</v>
      </c>
      <c r="Q22" s="210">
        <f>IFERROR(P22/O22-1,"-")</f>
        <v>-8.2004590033392333E-2</v>
      </c>
      <c r="R22" s="210">
        <f t="shared" ref="R22:R34" si="14">P22/P$8</f>
        <v>0.38096062020651467</v>
      </c>
      <c r="S22" s="209">
        <f>S23+S26</f>
        <v>352777</v>
      </c>
      <c r="T22" s="209">
        <f>T23+T26</f>
        <v>1107347</v>
      </c>
      <c r="U22" s="209">
        <f>U23+U26</f>
        <v>1144954</v>
      </c>
      <c r="V22" s="209">
        <f>V23+V26</f>
        <v>1180192</v>
      </c>
      <c r="W22" s="209">
        <f>W23+W26</f>
        <v>1097321</v>
      </c>
      <c r="X22" s="210">
        <f>IFERROR(W22/V22-1,"-")</f>
        <v>-7.0218235676906771E-2</v>
      </c>
      <c r="Y22" s="210">
        <f>W22/W$8</f>
        <v>0.35065449673111132</v>
      </c>
    </row>
    <row r="23" spans="1:25" x14ac:dyDescent="0.25">
      <c r="A23" s="74"/>
      <c r="B23" s="190" t="s">
        <v>99</v>
      </c>
      <c r="C23" s="191">
        <v>2625</v>
      </c>
      <c r="D23" s="191">
        <v>6575</v>
      </c>
      <c r="E23" s="191">
        <v>10466</v>
      </c>
      <c r="F23" s="191">
        <v>9524</v>
      </c>
      <c r="G23" s="191">
        <v>6419</v>
      </c>
      <c r="H23" s="191">
        <v>7595</v>
      </c>
      <c r="I23" s="192">
        <f>IFERROR(H23/G23-1,"-")</f>
        <v>0.18320610687022909</v>
      </c>
      <c r="J23" s="192">
        <f t="shared" si="12"/>
        <v>1.3484530518182367E-2</v>
      </c>
      <c r="K23" s="191">
        <v>59465</v>
      </c>
      <c r="L23" s="191">
        <v>165014</v>
      </c>
      <c r="M23" s="191">
        <v>133371</v>
      </c>
      <c r="N23" s="191">
        <v>106923</v>
      </c>
      <c r="O23" s="191">
        <v>97975</v>
      </c>
      <c r="P23" s="191">
        <v>82411</v>
      </c>
      <c r="Q23" s="192">
        <f>IFERROR(P23/O23-1,"-")</f>
        <v>-0.15885685123756055</v>
      </c>
      <c r="R23" s="192">
        <f t="shared" si="14"/>
        <v>3.2115109506089562E-2</v>
      </c>
      <c r="S23" s="191">
        <v>62090</v>
      </c>
      <c r="T23" s="191">
        <v>143837</v>
      </c>
      <c r="U23" s="191">
        <v>116447</v>
      </c>
      <c r="V23" s="191">
        <v>104394</v>
      </c>
      <c r="W23" s="191">
        <v>90006</v>
      </c>
      <c r="X23" s="192">
        <f>IFERROR(W23/V23-1,"-")</f>
        <v>-0.13782401287430313</v>
      </c>
      <c r="Y23" s="192">
        <f>W23/W$8</f>
        <v>2.8761874267220263E-2</v>
      </c>
    </row>
    <row r="24" spans="1:25" x14ac:dyDescent="0.25">
      <c r="A24" s="74"/>
      <c r="B24" s="194" t="s">
        <v>105</v>
      </c>
      <c r="C24" s="195">
        <v>1647</v>
      </c>
      <c r="D24" s="195">
        <v>3329</v>
      </c>
      <c r="E24" s="195">
        <v>5269</v>
      </c>
      <c r="F24" s="195">
        <v>4518</v>
      </c>
      <c r="G24" s="195">
        <v>2161</v>
      </c>
      <c r="H24" s="195">
        <v>2521</v>
      </c>
      <c r="I24" s="196">
        <f>IFERROR(H24/G24-1,"-")</f>
        <v>0.16658954187875974</v>
      </c>
      <c r="J24" s="196">
        <f t="shared" si="12"/>
        <v>4.4759053899062207E-3</v>
      </c>
      <c r="K24" s="195">
        <v>28642</v>
      </c>
      <c r="L24" s="195">
        <v>79997</v>
      </c>
      <c r="M24" s="195">
        <v>52981</v>
      </c>
      <c r="N24" s="195">
        <v>41548</v>
      </c>
      <c r="O24" s="195">
        <v>34698</v>
      </c>
      <c r="P24" s="195">
        <v>39307</v>
      </c>
      <c r="Q24" s="196">
        <f>IFERROR(P24/O24-1,"-")</f>
        <v>0.13283186350798326</v>
      </c>
      <c r="R24" s="196">
        <f t="shared" si="14"/>
        <v>1.5317719835408651E-2</v>
      </c>
      <c r="S24" s="195">
        <v>30289</v>
      </c>
      <c r="T24" s="195">
        <v>58250</v>
      </c>
      <c r="U24" s="195">
        <v>46066</v>
      </c>
      <c r="V24" s="195">
        <v>36859</v>
      </c>
      <c r="W24" s="195">
        <v>41828</v>
      </c>
      <c r="X24" s="196">
        <f>IFERROR(W24/V24-1,"-")</f>
        <v>0.13481103665319183</v>
      </c>
      <c r="Y24" s="196">
        <f>W24/W$8</f>
        <v>1.3366349763896732E-2</v>
      </c>
    </row>
    <row r="25" spans="1:25" x14ac:dyDescent="0.25">
      <c r="A25" s="74"/>
      <c r="B25" s="194" t="s">
        <v>102</v>
      </c>
      <c r="C25" s="195">
        <v>978</v>
      </c>
      <c r="D25" s="195">
        <v>3246</v>
      </c>
      <c r="E25" s="195">
        <v>5197</v>
      </c>
      <c r="F25" s="195">
        <v>5006</v>
      </c>
      <c r="G25" s="195">
        <v>4258</v>
      </c>
      <c r="H25" s="195">
        <v>5074</v>
      </c>
      <c r="I25" s="196">
        <f>IFERROR(H25/G25-1,"-")</f>
        <v>0.19163926726162517</v>
      </c>
      <c r="J25" s="196">
        <f t="shared" si="12"/>
        <v>9.0086251282761459E-3</v>
      </c>
      <c r="K25" s="195">
        <v>30823</v>
      </c>
      <c r="L25" s="195">
        <v>85017</v>
      </c>
      <c r="M25" s="195">
        <v>80390</v>
      </c>
      <c r="N25" s="195">
        <v>65375</v>
      </c>
      <c r="O25" s="195">
        <v>63277</v>
      </c>
      <c r="P25" s="195">
        <v>43104</v>
      </c>
      <c r="Q25" s="196">
        <f>IFERROR(P25/O25-1,"-")</f>
        <v>-0.31880462095232076</v>
      </c>
      <c r="R25" s="196">
        <f t="shared" si="14"/>
        <v>1.6797389670680909E-2</v>
      </c>
      <c r="S25" s="195">
        <v>31801</v>
      </c>
      <c r="T25" s="195">
        <v>85587</v>
      </c>
      <c r="U25" s="195">
        <v>70381</v>
      </c>
      <c r="V25" s="195">
        <v>67535</v>
      </c>
      <c r="W25" s="195">
        <v>48178</v>
      </c>
      <c r="X25" s="196">
        <f>IFERROR(W25/V25-1,"-")</f>
        <v>-0.28662175168431181</v>
      </c>
      <c r="Y25" s="196">
        <f>W25/W$8</f>
        <v>1.5395524503323533E-2</v>
      </c>
    </row>
    <row r="26" spans="1:25" x14ac:dyDescent="0.25">
      <c r="A26" s="74"/>
      <c r="B26" s="190" t="s">
        <v>109</v>
      </c>
      <c r="C26" s="191">
        <v>36980</v>
      </c>
      <c r="D26" s="191">
        <v>20443</v>
      </c>
      <c r="E26" s="191">
        <v>109515</v>
      </c>
      <c r="F26" s="191">
        <v>114207</v>
      </c>
      <c r="G26" s="191">
        <v>108857</v>
      </c>
      <c r="H26" s="191">
        <v>112138</v>
      </c>
      <c r="I26" s="192">
        <f>IFERROR(H26/G26-1,"-")</f>
        <v>3.0140459501915462E-2</v>
      </c>
      <c r="J26" s="192">
        <f t="shared" si="12"/>
        <v>0.19909523150071551</v>
      </c>
      <c r="K26" s="191">
        <v>253707</v>
      </c>
      <c r="L26" s="191">
        <v>233375</v>
      </c>
      <c r="M26" s="191">
        <v>853995</v>
      </c>
      <c r="N26" s="191">
        <v>914300</v>
      </c>
      <c r="O26" s="191">
        <v>966941</v>
      </c>
      <c r="P26" s="191">
        <v>895177</v>
      </c>
      <c r="Q26" s="192">
        <f>IFERROR(P26/O26-1,"-")</f>
        <v>-7.4217558258466654E-2</v>
      </c>
      <c r="R26" s="192">
        <f t="shared" si="14"/>
        <v>0.34884551070042513</v>
      </c>
      <c r="S26" s="191">
        <v>290687</v>
      </c>
      <c r="T26" s="191">
        <v>963510</v>
      </c>
      <c r="U26" s="191">
        <v>1028507</v>
      </c>
      <c r="V26" s="191">
        <v>1075798</v>
      </c>
      <c r="W26" s="191">
        <v>1007315</v>
      </c>
      <c r="X26" s="192">
        <f>IFERROR(W26/V26-1,"-")</f>
        <v>-6.3657861420080675E-2</v>
      </c>
      <c r="Y26" s="192">
        <f>W26/W$8</f>
        <v>0.32189262246389105</v>
      </c>
    </row>
    <row r="27" spans="1:25" s="74" customFormat="1" x14ac:dyDescent="0.25">
      <c r="B27" s="194" t="s">
        <v>112</v>
      </c>
      <c r="C27" s="195">
        <v>14201</v>
      </c>
      <c r="D27" s="195">
        <v>3961</v>
      </c>
      <c r="E27" s="195">
        <v>47673</v>
      </c>
      <c r="F27" s="195">
        <v>51541</v>
      </c>
      <c r="G27" s="195">
        <v>48687</v>
      </c>
      <c r="H27" s="195">
        <v>48488</v>
      </c>
      <c r="I27" s="196">
        <f t="shared" ref="I27:I34" si="15">IFERROR(H27/G27-1,"-")</f>
        <v>-4.0873333744120277E-3</v>
      </c>
      <c r="J27" s="196">
        <f t="shared" si="12"/>
        <v>8.6087941509628257E-2</v>
      </c>
      <c r="K27" s="195">
        <v>106273</v>
      </c>
      <c r="L27" s="195">
        <v>52433</v>
      </c>
      <c r="M27" s="195">
        <v>440530</v>
      </c>
      <c r="N27" s="195">
        <v>476716</v>
      </c>
      <c r="O27" s="195">
        <v>502953</v>
      </c>
      <c r="P27" s="195">
        <v>472135</v>
      </c>
      <c r="Q27" s="196">
        <f t="shared" ref="Q27:Q34" si="16">IFERROR(P27/O27-1,"-")</f>
        <v>-6.1274115076359048E-2</v>
      </c>
      <c r="R27" s="196">
        <f t="shared" si="14"/>
        <v>0.18398839022287794</v>
      </c>
      <c r="S27" s="195">
        <v>120474</v>
      </c>
      <c r="T27" s="195">
        <v>488203</v>
      </c>
      <c r="U27" s="195">
        <v>528257</v>
      </c>
      <c r="V27" s="195">
        <v>551640</v>
      </c>
      <c r="W27" s="195">
        <v>520623</v>
      </c>
      <c r="X27" s="196">
        <f t="shared" ref="X27:X34" si="17">IFERROR(W27/V27-1,"-")</f>
        <v>-5.6226887100282785E-2</v>
      </c>
      <c r="Y27" s="196">
        <f t="shared" ref="Y27:Y34" si="18">W27/W$8</f>
        <v>0.16636772289206292</v>
      </c>
    </row>
    <row r="28" spans="1:25" s="74" customFormat="1" x14ac:dyDescent="0.25">
      <c r="B28" s="194" t="s">
        <v>115</v>
      </c>
      <c r="C28" s="195">
        <v>6683</v>
      </c>
      <c r="D28" s="195">
        <v>6808</v>
      </c>
      <c r="E28" s="195">
        <v>19690</v>
      </c>
      <c r="F28" s="195">
        <v>22289</v>
      </c>
      <c r="G28" s="195">
        <v>21512</v>
      </c>
      <c r="H28" s="195">
        <v>22239</v>
      </c>
      <c r="I28" s="196">
        <f t="shared" si="15"/>
        <v>3.379509111193757E-2</v>
      </c>
      <c r="J28" s="196">
        <f t="shared" si="12"/>
        <v>3.9484196733885139E-2</v>
      </c>
      <c r="K28" s="195">
        <v>32285</v>
      </c>
      <c r="L28" s="195">
        <v>42126</v>
      </c>
      <c r="M28" s="195">
        <v>91625</v>
      </c>
      <c r="N28" s="195">
        <v>98739</v>
      </c>
      <c r="O28" s="195">
        <v>99703</v>
      </c>
      <c r="P28" s="195">
        <v>89740</v>
      </c>
      <c r="Q28" s="196">
        <f t="shared" si="16"/>
        <v>-9.9926782544156101E-2</v>
      </c>
      <c r="R28" s="196">
        <f t="shared" si="14"/>
        <v>3.4971180146782313E-2</v>
      </c>
      <c r="S28" s="195">
        <v>38968</v>
      </c>
      <c r="T28" s="195">
        <v>111315</v>
      </c>
      <c r="U28" s="195">
        <v>121028</v>
      </c>
      <c r="V28" s="195">
        <v>121215</v>
      </c>
      <c r="W28" s="195">
        <v>111979</v>
      </c>
      <c r="X28" s="196">
        <f t="shared" si="17"/>
        <v>-7.6195190364228838E-2</v>
      </c>
      <c r="Y28" s="196">
        <f t="shared" si="18"/>
        <v>3.5783457975791147E-2</v>
      </c>
    </row>
    <row r="29" spans="1:25" x14ac:dyDescent="0.25">
      <c r="A29" s="74"/>
      <c r="B29" s="194" t="s">
        <v>118</v>
      </c>
      <c r="C29" s="195">
        <v>2454</v>
      </c>
      <c r="D29" s="195">
        <v>3118</v>
      </c>
      <c r="E29" s="195">
        <v>2985</v>
      </c>
      <c r="F29" s="195">
        <v>2297</v>
      </c>
      <c r="G29" s="195">
        <v>2319</v>
      </c>
      <c r="H29" s="195">
        <v>2547</v>
      </c>
      <c r="I29" s="196">
        <f t="shared" si="15"/>
        <v>9.8318240620957287E-2</v>
      </c>
      <c r="J29" s="196">
        <f t="shared" si="12"/>
        <v>4.5220670480329806E-3</v>
      </c>
      <c r="K29" s="195">
        <v>10931</v>
      </c>
      <c r="L29" s="195">
        <v>20417</v>
      </c>
      <c r="M29" s="195">
        <v>36586</v>
      </c>
      <c r="N29" s="195">
        <v>33768</v>
      </c>
      <c r="O29" s="195">
        <v>30363</v>
      </c>
      <c r="P29" s="195">
        <v>28141</v>
      </c>
      <c r="Q29" s="196">
        <f t="shared" si="16"/>
        <v>-7.3181174455752118E-2</v>
      </c>
      <c r="R29" s="196">
        <f t="shared" si="14"/>
        <v>1.0966391581352809E-2</v>
      </c>
      <c r="S29" s="195">
        <v>13385</v>
      </c>
      <c r="T29" s="195">
        <v>39571</v>
      </c>
      <c r="U29" s="195">
        <v>36065</v>
      </c>
      <c r="V29" s="195">
        <v>32682</v>
      </c>
      <c r="W29" s="195">
        <v>30688</v>
      </c>
      <c r="X29" s="196">
        <f t="shared" si="17"/>
        <v>-6.1012177957285307E-2</v>
      </c>
      <c r="Y29" s="196">
        <f t="shared" si="18"/>
        <v>9.8065062052802646E-3</v>
      </c>
    </row>
    <row r="30" spans="1:25" x14ac:dyDescent="0.25">
      <c r="A30" s="74"/>
      <c r="B30" s="194" t="s">
        <v>125</v>
      </c>
      <c r="C30" s="195">
        <v>1703</v>
      </c>
      <c r="D30" s="195">
        <v>736</v>
      </c>
      <c r="E30" s="195">
        <v>5974</v>
      </c>
      <c r="F30" s="195">
        <v>2925</v>
      </c>
      <c r="G30" s="195">
        <v>2373</v>
      </c>
      <c r="H30" s="195">
        <v>2665</v>
      </c>
      <c r="I30" s="196">
        <f t="shared" si="15"/>
        <v>0.12305099030762756</v>
      </c>
      <c r="J30" s="196">
        <f t="shared" si="12"/>
        <v>4.7315699579928913E-3</v>
      </c>
      <c r="K30" s="195">
        <v>10893</v>
      </c>
      <c r="L30" s="195">
        <v>16967</v>
      </c>
      <c r="M30" s="195">
        <v>45253</v>
      </c>
      <c r="N30" s="195">
        <v>40898</v>
      </c>
      <c r="O30" s="195">
        <v>43979</v>
      </c>
      <c r="P30" s="195">
        <v>40015</v>
      </c>
      <c r="Q30" s="196">
        <f t="shared" si="16"/>
        <v>-9.0133927556333759E-2</v>
      </c>
      <c r="R30" s="196">
        <f t="shared" si="14"/>
        <v>1.5593623507616384E-2</v>
      </c>
      <c r="S30" s="195">
        <v>12596</v>
      </c>
      <c r="T30" s="195">
        <v>51227</v>
      </c>
      <c r="U30" s="195">
        <v>43823</v>
      </c>
      <c r="V30" s="195">
        <v>46352</v>
      </c>
      <c r="W30" s="195">
        <v>42680</v>
      </c>
      <c r="X30" s="196">
        <f t="shared" si="17"/>
        <v>-7.9219882637210914E-2</v>
      </c>
      <c r="Y30" s="196">
        <f t="shared" si="18"/>
        <v>1.3638610689564705E-2</v>
      </c>
    </row>
    <row r="31" spans="1:25" x14ac:dyDescent="0.25">
      <c r="A31" s="74"/>
      <c r="B31" s="194" t="s">
        <v>121</v>
      </c>
      <c r="C31" s="195">
        <v>1276</v>
      </c>
      <c r="D31" s="195">
        <v>651</v>
      </c>
      <c r="E31" s="195">
        <v>3213</v>
      </c>
      <c r="F31" s="195">
        <v>2267</v>
      </c>
      <c r="G31" s="195">
        <v>1744</v>
      </c>
      <c r="H31" s="195">
        <v>1714</v>
      </c>
      <c r="I31" s="196">
        <f t="shared" si="15"/>
        <v>-1.7201834862385357E-2</v>
      </c>
      <c r="J31" s="196">
        <f t="shared" si="12"/>
        <v>3.0431185395871727E-3</v>
      </c>
      <c r="K31" s="195">
        <v>19334</v>
      </c>
      <c r="L31" s="195">
        <v>22816</v>
      </c>
      <c r="M31" s="195">
        <v>53807</v>
      </c>
      <c r="N31" s="195">
        <v>51345</v>
      </c>
      <c r="O31" s="195">
        <v>53807</v>
      </c>
      <c r="P31" s="195">
        <v>49691</v>
      </c>
      <c r="Q31" s="196">
        <f t="shared" si="16"/>
        <v>-7.6495623246046085E-2</v>
      </c>
      <c r="R31" s="196">
        <f t="shared" si="14"/>
        <v>1.936430702778872E-2</v>
      </c>
      <c r="S31" s="195">
        <v>20610</v>
      </c>
      <c r="T31" s="195">
        <v>57020</v>
      </c>
      <c r="U31" s="195">
        <v>53612</v>
      </c>
      <c r="V31" s="195">
        <v>55551</v>
      </c>
      <c r="W31" s="195">
        <v>51405</v>
      </c>
      <c r="X31" s="196">
        <f t="shared" si="17"/>
        <v>-7.4634119997839865E-2</v>
      </c>
      <c r="Y31" s="196">
        <f t="shared" si="18"/>
        <v>1.6426728737044836E-2</v>
      </c>
    </row>
    <row r="32" spans="1:25" x14ac:dyDescent="0.25">
      <c r="A32" s="74"/>
      <c r="B32" s="194" t="s">
        <v>130</v>
      </c>
      <c r="C32" s="195">
        <v>1374</v>
      </c>
      <c r="D32" s="195">
        <v>75</v>
      </c>
      <c r="E32" s="195">
        <v>1221</v>
      </c>
      <c r="F32" s="195">
        <v>1562</v>
      </c>
      <c r="G32" s="195">
        <v>1584</v>
      </c>
      <c r="H32" s="195">
        <v>1371</v>
      </c>
      <c r="I32" s="196">
        <f t="shared" si="15"/>
        <v>-0.13446969696969702</v>
      </c>
      <c r="J32" s="196">
        <f t="shared" si="12"/>
        <v>2.43413974199184E-3</v>
      </c>
      <c r="K32" s="195">
        <v>8161</v>
      </c>
      <c r="L32" s="195">
        <v>496</v>
      </c>
      <c r="M32" s="195">
        <v>11724</v>
      </c>
      <c r="N32" s="195">
        <v>12926</v>
      </c>
      <c r="O32" s="195">
        <v>12725</v>
      </c>
      <c r="P32" s="195">
        <v>10990</v>
      </c>
      <c r="Q32" s="196">
        <f t="shared" si="16"/>
        <v>-0.13634577603143416</v>
      </c>
      <c r="R32" s="196">
        <f t="shared" si="14"/>
        <v>4.2827420304561801E-3</v>
      </c>
      <c r="S32" s="195">
        <v>9535</v>
      </c>
      <c r="T32" s="195">
        <v>12945</v>
      </c>
      <c r="U32" s="195">
        <v>14488</v>
      </c>
      <c r="V32" s="195">
        <v>14309</v>
      </c>
      <c r="W32" s="195">
        <v>12361</v>
      </c>
      <c r="X32" s="196">
        <f t="shared" si="17"/>
        <v>-0.13613809490530437</v>
      </c>
      <c r="Y32" s="196">
        <f t="shared" si="18"/>
        <v>3.9500203077251477E-3</v>
      </c>
    </row>
    <row r="33" spans="1:25" x14ac:dyDescent="0.25">
      <c r="A33" s="74"/>
      <c r="B33" s="194" t="s">
        <v>133</v>
      </c>
      <c r="C33" s="195">
        <v>667</v>
      </c>
      <c r="D33" s="195">
        <v>14</v>
      </c>
      <c r="E33" s="195">
        <v>411</v>
      </c>
      <c r="F33" s="195">
        <v>573</v>
      </c>
      <c r="G33" s="195">
        <v>327</v>
      </c>
      <c r="H33" s="195">
        <v>313</v>
      </c>
      <c r="I33" s="196">
        <f t="shared" si="15"/>
        <v>-4.2813455657492394E-2</v>
      </c>
      <c r="J33" s="196">
        <f t="shared" si="12"/>
        <v>5.5571534591060975E-4</v>
      </c>
      <c r="K33" s="195">
        <v>10470</v>
      </c>
      <c r="L33" s="195">
        <v>337</v>
      </c>
      <c r="M33" s="195">
        <v>7526</v>
      </c>
      <c r="N33" s="195">
        <v>12255</v>
      </c>
      <c r="O33" s="195">
        <v>11407</v>
      </c>
      <c r="P33" s="195">
        <v>9615</v>
      </c>
      <c r="Q33" s="196">
        <f t="shared" si="16"/>
        <v>-0.15709651968089766</v>
      </c>
      <c r="R33" s="196">
        <f t="shared" si="14"/>
        <v>3.7469121585838191E-3</v>
      </c>
      <c r="S33" s="195">
        <v>11137</v>
      </c>
      <c r="T33" s="195">
        <v>7937</v>
      </c>
      <c r="U33" s="195">
        <v>12828</v>
      </c>
      <c r="V33" s="195">
        <v>11734</v>
      </c>
      <c r="W33" s="195">
        <v>9928</v>
      </c>
      <c r="X33" s="196">
        <f t="shared" si="17"/>
        <v>-0.15391170956195666</v>
      </c>
      <c r="Y33" s="196">
        <f t="shared" si="18"/>
        <v>3.1725428052014619E-3</v>
      </c>
    </row>
    <row r="34" spans="1:25" x14ac:dyDescent="0.25">
      <c r="A34" s="74"/>
      <c r="B34" s="199" t="s">
        <v>147</v>
      </c>
      <c r="C34" s="200">
        <f t="shared" ref="C34" si="19">C26-SUM(C27:C33)</f>
        <v>8622</v>
      </c>
      <c r="D34" s="200">
        <f t="shared" ref="D34:H34" si="20">D26-SUM(D27:D33)</f>
        <v>5080</v>
      </c>
      <c r="E34" s="200">
        <f t="shared" si="20"/>
        <v>28348</v>
      </c>
      <c r="F34" s="200">
        <f t="shared" si="20"/>
        <v>30753</v>
      </c>
      <c r="G34" s="200">
        <f t="shared" si="20"/>
        <v>30311</v>
      </c>
      <c r="H34" s="200">
        <f t="shared" si="20"/>
        <v>32801</v>
      </c>
      <c r="I34" s="201">
        <f t="shared" si="15"/>
        <v>8.214839497212223E-2</v>
      </c>
      <c r="J34" s="201">
        <f t="shared" si="12"/>
        <v>5.8236482623686615E-2</v>
      </c>
      <c r="K34" s="200">
        <f t="shared" ref="K34:P34" si="21">K26-SUM(K27:K33)</f>
        <v>55360</v>
      </c>
      <c r="L34" s="200">
        <f t="shared" si="21"/>
        <v>77783</v>
      </c>
      <c r="M34" s="200">
        <f t="shared" si="21"/>
        <v>166944</v>
      </c>
      <c r="N34" s="200">
        <f t="shared" si="21"/>
        <v>187653</v>
      </c>
      <c r="O34" s="200">
        <f t="shared" si="21"/>
        <v>212004</v>
      </c>
      <c r="P34" s="200">
        <f t="shared" si="21"/>
        <v>194850</v>
      </c>
      <c r="Q34" s="201">
        <f t="shared" si="16"/>
        <v>-8.0913567668534525E-2</v>
      </c>
      <c r="R34" s="201">
        <f t="shared" si="14"/>
        <v>7.593196402496695E-2</v>
      </c>
      <c r="S34" s="200">
        <f>S26-SUM(S27:S33)</f>
        <v>63982</v>
      </c>
      <c r="T34" s="200">
        <f>T26-SUM(T27:T33)</f>
        <v>195292</v>
      </c>
      <c r="U34" s="200">
        <f>U26-SUM(U27:U33)</f>
        <v>218406</v>
      </c>
      <c r="V34" s="200">
        <f>V26-SUM(V27:V33)</f>
        <v>242315</v>
      </c>
      <c r="W34" s="200">
        <f>W26-SUM(W27:W33)</f>
        <v>227651</v>
      </c>
      <c r="X34" s="201">
        <f t="shared" si="17"/>
        <v>-6.0516270144233775E-2</v>
      </c>
      <c r="Y34" s="201">
        <f t="shared" si="18"/>
        <v>7.2747032851220583E-2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46041</v>
      </c>
      <c r="D36" s="209">
        <f t="shared" si="22"/>
        <v>18402</v>
      </c>
      <c r="E36" s="209">
        <f t="shared" si="22"/>
        <v>131469</v>
      </c>
      <c r="F36" s="209">
        <f t="shared" si="22"/>
        <v>145448</v>
      </c>
      <c r="G36" s="209">
        <f t="shared" si="22"/>
        <v>156885</v>
      </c>
      <c r="H36" s="209">
        <f t="shared" si="22"/>
        <v>140669</v>
      </c>
      <c r="I36" s="210">
        <f>IFERROR(H36/G36-1,"-")</f>
        <v>-0.10336233546865536</v>
      </c>
      <c r="J36" s="210">
        <f t="shared" ref="J36:J48" si="23">H36/H$8</f>
        <v>0.24975054950127654</v>
      </c>
      <c r="K36" s="209">
        <f t="shared" ref="K36:P36" si="24">K37+K40</f>
        <v>124031</v>
      </c>
      <c r="L36" s="209">
        <f t="shared" si="24"/>
        <v>86318</v>
      </c>
      <c r="M36" s="209">
        <f t="shared" si="24"/>
        <v>415520</v>
      </c>
      <c r="N36" s="209">
        <f t="shared" si="24"/>
        <v>452861</v>
      </c>
      <c r="O36" s="209">
        <f t="shared" si="24"/>
        <v>482421</v>
      </c>
      <c r="P36" s="209">
        <f t="shared" si="24"/>
        <v>513294</v>
      </c>
      <c r="Q36" s="210">
        <f>IFERROR(P36/O36-1,"-")</f>
        <v>6.3995970324674856E-2</v>
      </c>
      <c r="R36" s="210">
        <f t="shared" ref="R36:R48" si="25">P36/P$8</f>
        <v>0.20002782418389214</v>
      </c>
      <c r="S36" s="209">
        <f>S37+S40</f>
        <v>170072</v>
      </c>
      <c r="T36" s="209">
        <f>T37+T40</f>
        <v>546989</v>
      </c>
      <c r="U36" s="209">
        <f>U37+U40</f>
        <v>598309</v>
      </c>
      <c r="V36" s="209">
        <f>V37+V40</f>
        <v>639306</v>
      </c>
      <c r="W36" s="209">
        <f>W37+W40</f>
        <v>653963</v>
      </c>
      <c r="X36" s="210">
        <f>IFERROR(W36/V36-1,"-")</f>
        <v>2.2926423340309698E-2</v>
      </c>
      <c r="Y36" s="210">
        <f>W36/W$8</f>
        <v>0.20897719686925501</v>
      </c>
    </row>
    <row r="37" spans="1:25" x14ac:dyDescent="0.25">
      <c r="A37" s="74"/>
      <c r="B37" s="190" t="s">
        <v>99</v>
      </c>
      <c r="C37" s="191">
        <v>4405</v>
      </c>
      <c r="D37" s="191">
        <v>3602</v>
      </c>
      <c r="E37" s="191">
        <v>17997</v>
      </c>
      <c r="F37" s="191">
        <v>22186</v>
      </c>
      <c r="G37" s="191">
        <v>25399</v>
      </c>
      <c r="H37" s="191">
        <v>17632</v>
      </c>
      <c r="I37" s="192">
        <f>IFERROR(H37/G37-1,"-")</f>
        <v>-0.30579944092287092</v>
      </c>
      <c r="J37" s="192">
        <f t="shared" si="23"/>
        <v>3.1304706003501187E-2</v>
      </c>
      <c r="K37" s="191">
        <v>12822</v>
      </c>
      <c r="L37" s="191">
        <v>21689</v>
      </c>
      <c r="M37" s="191">
        <v>47727</v>
      </c>
      <c r="N37" s="191">
        <v>41121</v>
      </c>
      <c r="O37" s="191">
        <v>38082</v>
      </c>
      <c r="P37" s="191">
        <v>45026</v>
      </c>
      <c r="Q37" s="192">
        <f>IFERROR(P37/O37-1,"-")</f>
        <v>0.18234336431910081</v>
      </c>
      <c r="R37" s="192">
        <f t="shared" si="25"/>
        <v>1.7546382407945402E-2</v>
      </c>
      <c r="S37" s="191">
        <v>17227</v>
      </c>
      <c r="T37" s="191">
        <v>65724</v>
      </c>
      <c r="U37" s="191">
        <v>63307</v>
      </c>
      <c r="V37" s="191">
        <v>63481</v>
      </c>
      <c r="W37" s="191">
        <v>62658</v>
      </c>
      <c r="X37" s="192">
        <f>IFERROR(W37/V37-1,"-")</f>
        <v>-1.2964509065704677E-2</v>
      </c>
      <c r="Y37" s="192">
        <f>W37/W$8</f>
        <v>2.002268201937079E-2</v>
      </c>
    </row>
    <row r="38" spans="1:25" x14ac:dyDescent="0.25">
      <c r="A38" s="74"/>
      <c r="B38" s="194" t="s">
        <v>105</v>
      </c>
      <c r="C38" s="195">
        <v>1745</v>
      </c>
      <c r="D38" s="195">
        <v>2694</v>
      </c>
      <c r="E38" s="195">
        <v>8115</v>
      </c>
      <c r="F38" s="195">
        <v>12297</v>
      </c>
      <c r="G38" s="195">
        <v>17692</v>
      </c>
      <c r="H38" s="195">
        <v>9949</v>
      </c>
      <c r="I38" s="196">
        <f>IFERROR(H38/G38-1,"-")</f>
        <v>-0.43765543748586933</v>
      </c>
      <c r="J38" s="196">
        <f t="shared" si="23"/>
        <v>1.7663936027043629E-2</v>
      </c>
      <c r="K38" s="195">
        <v>1466</v>
      </c>
      <c r="L38" s="195">
        <v>3383</v>
      </c>
      <c r="M38" s="195">
        <v>7136</v>
      </c>
      <c r="N38" s="195">
        <v>10439</v>
      </c>
      <c r="O38" s="195">
        <v>8020</v>
      </c>
      <c r="P38" s="195">
        <v>14008</v>
      </c>
      <c r="Q38" s="196">
        <f>IFERROR(P38/O38-1,"-")</f>
        <v>0.74663341645885284</v>
      </c>
      <c r="R38" s="196">
        <f t="shared" si="25"/>
        <v>5.4588398874094784E-3</v>
      </c>
      <c r="S38" s="195">
        <v>3211</v>
      </c>
      <c r="T38" s="195">
        <v>15251</v>
      </c>
      <c r="U38" s="195">
        <v>22736</v>
      </c>
      <c r="V38" s="195">
        <v>25712</v>
      </c>
      <c r="W38" s="195">
        <v>23957</v>
      </c>
      <c r="X38" s="196">
        <f>IFERROR(W38/V38-1,"-")</f>
        <v>-6.825606720597388E-2</v>
      </c>
      <c r="Y38" s="196">
        <f>W38/W$8</f>
        <v>7.6555809814878549E-3</v>
      </c>
    </row>
    <row r="39" spans="1:25" x14ac:dyDescent="0.25">
      <c r="A39" s="74"/>
      <c r="B39" s="194" t="s">
        <v>102</v>
      </c>
      <c r="C39" s="195">
        <v>2660</v>
      </c>
      <c r="D39" s="195">
        <v>908</v>
      </c>
      <c r="E39" s="195">
        <v>9882</v>
      </c>
      <c r="F39" s="195">
        <v>9889</v>
      </c>
      <c r="G39" s="195">
        <v>7707</v>
      </c>
      <c r="H39" s="195">
        <v>7683</v>
      </c>
      <c r="I39" s="196">
        <f>IFERROR(H39/G39-1,"-")</f>
        <v>-3.1140521603736371E-3</v>
      </c>
      <c r="J39" s="196">
        <f t="shared" si="23"/>
        <v>1.3640769976457554E-2</v>
      </c>
      <c r="K39" s="195">
        <v>11356</v>
      </c>
      <c r="L39" s="195">
        <v>18306</v>
      </c>
      <c r="M39" s="195">
        <v>40591</v>
      </c>
      <c r="N39" s="195">
        <v>30682</v>
      </c>
      <c r="O39" s="195">
        <v>30062</v>
      </c>
      <c r="P39" s="195">
        <v>31018</v>
      </c>
      <c r="Q39" s="196">
        <f>IFERROR(P39/O39-1,"-")</f>
        <v>3.1800944714257096E-2</v>
      </c>
      <c r="R39" s="196">
        <f t="shared" si="25"/>
        <v>1.2087542520535923E-2</v>
      </c>
      <c r="S39" s="195">
        <v>14016</v>
      </c>
      <c r="T39" s="195">
        <v>50473</v>
      </c>
      <c r="U39" s="195">
        <v>40571</v>
      </c>
      <c r="V39" s="195">
        <v>37769</v>
      </c>
      <c r="W39" s="195">
        <v>38701</v>
      </c>
      <c r="X39" s="196">
        <f>IFERROR(W39/V39-1,"-")</f>
        <v>2.4676321851253569E-2</v>
      </c>
      <c r="Y39" s="196">
        <f>W39/W$8</f>
        <v>1.2367101037882935E-2</v>
      </c>
    </row>
    <row r="40" spans="1:25" x14ac:dyDescent="0.25">
      <c r="A40" s="74"/>
      <c r="B40" s="190" t="s">
        <v>109</v>
      </c>
      <c r="C40" s="191">
        <v>41636</v>
      </c>
      <c r="D40" s="191">
        <v>14800</v>
      </c>
      <c r="E40" s="191">
        <v>113472</v>
      </c>
      <c r="F40" s="191">
        <v>123262</v>
      </c>
      <c r="G40" s="191">
        <v>131486</v>
      </c>
      <c r="H40" s="191">
        <v>123037</v>
      </c>
      <c r="I40" s="192">
        <f>IFERROR(H40/G40-1,"-")</f>
        <v>-6.4257791704059763E-2</v>
      </c>
      <c r="J40" s="192">
        <f t="shared" si="23"/>
        <v>0.21844584349777535</v>
      </c>
      <c r="K40" s="191">
        <v>111209</v>
      </c>
      <c r="L40" s="191">
        <v>64629</v>
      </c>
      <c r="M40" s="191">
        <v>367793</v>
      </c>
      <c r="N40" s="191">
        <v>411740</v>
      </c>
      <c r="O40" s="191">
        <v>444339</v>
      </c>
      <c r="P40" s="191">
        <v>468268</v>
      </c>
      <c r="Q40" s="192">
        <f>IFERROR(P40/O40-1,"-")</f>
        <v>5.3853026630568124E-2</v>
      </c>
      <c r="R40" s="192">
        <f t="shared" si="25"/>
        <v>0.18248144177594675</v>
      </c>
      <c r="S40" s="191">
        <v>152845</v>
      </c>
      <c r="T40" s="191">
        <v>481265</v>
      </c>
      <c r="U40" s="191">
        <v>535002</v>
      </c>
      <c r="V40" s="191">
        <v>575825</v>
      </c>
      <c r="W40" s="191">
        <v>591305</v>
      </c>
      <c r="X40" s="192">
        <f>IFERROR(W40/V40-1,"-")</f>
        <v>2.6883167629053961E-2</v>
      </c>
      <c r="Y40" s="192">
        <f>W40/W$8</f>
        <v>0.18895451484988421</v>
      </c>
    </row>
    <row r="41" spans="1:25" s="74" customFormat="1" x14ac:dyDescent="0.25">
      <c r="B41" s="194" t="s">
        <v>112</v>
      </c>
      <c r="C41" s="195">
        <v>20296</v>
      </c>
      <c r="D41" s="195">
        <v>5539</v>
      </c>
      <c r="E41" s="195">
        <v>55551</v>
      </c>
      <c r="F41" s="195">
        <v>54169</v>
      </c>
      <c r="G41" s="195">
        <v>56724</v>
      </c>
      <c r="H41" s="195">
        <v>49607</v>
      </c>
      <c r="I41" s="196">
        <f t="shared" ref="I41:I48" si="26">IFERROR(H41/G41-1,"-")</f>
        <v>-0.12546717438826605</v>
      </c>
      <c r="J41" s="196">
        <f t="shared" si="23"/>
        <v>8.807466825746843E-2</v>
      </c>
      <c r="K41" s="195">
        <v>51756</v>
      </c>
      <c r="L41" s="195">
        <v>17507</v>
      </c>
      <c r="M41" s="195">
        <v>196496</v>
      </c>
      <c r="N41" s="195">
        <v>225436</v>
      </c>
      <c r="O41" s="195">
        <v>253442</v>
      </c>
      <c r="P41" s="195">
        <v>260575</v>
      </c>
      <c r="Q41" s="196">
        <f t="shared" ref="Q41:Q48" si="27">IFERROR(P41/O41-1,"-")</f>
        <v>2.8144506435397343E-2</v>
      </c>
      <c r="R41" s="196">
        <f t="shared" si="25"/>
        <v>0.1015446319004658</v>
      </c>
      <c r="S41" s="195">
        <v>72052</v>
      </c>
      <c r="T41" s="195">
        <v>252047</v>
      </c>
      <c r="U41" s="195">
        <v>279605</v>
      </c>
      <c r="V41" s="195">
        <v>310166</v>
      </c>
      <c r="W41" s="195">
        <v>310182</v>
      </c>
      <c r="X41" s="196">
        <f t="shared" ref="X41:X48" si="28">IFERROR(W41/V41-1,"-")</f>
        <v>5.1585280140376E-5</v>
      </c>
      <c r="Y41" s="196">
        <f t="shared" ref="Y41:Y48" si="29">W41/W$8</f>
        <v>9.9120232917304582E-2</v>
      </c>
    </row>
    <row r="42" spans="1:25" s="74" customFormat="1" x14ac:dyDescent="0.25">
      <c r="B42" s="194" t="s">
        <v>115</v>
      </c>
      <c r="C42" s="195">
        <v>2984</v>
      </c>
      <c r="D42" s="195">
        <v>537</v>
      </c>
      <c r="E42" s="195">
        <v>5229</v>
      </c>
      <c r="F42" s="195">
        <v>7530</v>
      </c>
      <c r="G42" s="195">
        <v>7964</v>
      </c>
      <c r="H42" s="195">
        <v>8903</v>
      </c>
      <c r="I42" s="196">
        <f t="shared" si="26"/>
        <v>0.11790557508789545</v>
      </c>
      <c r="J42" s="196">
        <f t="shared" si="23"/>
        <v>1.580681701163629E-2</v>
      </c>
      <c r="K42" s="195">
        <v>6345</v>
      </c>
      <c r="L42" s="195">
        <v>4443</v>
      </c>
      <c r="M42" s="195">
        <v>13226</v>
      </c>
      <c r="N42" s="195">
        <v>16093</v>
      </c>
      <c r="O42" s="195">
        <v>13953</v>
      </c>
      <c r="P42" s="195">
        <v>14470</v>
      </c>
      <c r="Q42" s="196">
        <f t="shared" si="27"/>
        <v>3.7052963520389781E-2</v>
      </c>
      <c r="R42" s="196">
        <f t="shared" si="25"/>
        <v>5.6388787243585922E-3</v>
      </c>
      <c r="S42" s="195">
        <v>9329</v>
      </c>
      <c r="T42" s="195">
        <v>18455</v>
      </c>
      <c r="U42" s="195">
        <v>23623</v>
      </c>
      <c r="V42" s="195">
        <v>21917</v>
      </c>
      <c r="W42" s="195">
        <v>23373</v>
      </c>
      <c r="X42" s="196">
        <f t="shared" si="28"/>
        <v>6.6432449696582463E-2</v>
      </c>
      <c r="Y42" s="196">
        <f t="shared" si="29"/>
        <v>7.4689608164760042E-3</v>
      </c>
    </row>
    <row r="43" spans="1:25" x14ac:dyDescent="0.25">
      <c r="A43" s="74"/>
      <c r="B43" s="194" t="s">
        <v>118</v>
      </c>
      <c r="C43" s="195">
        <v>1797</v>
      </c>
      <c r="D43" s="195">
        <v>514</v>
      </c>
      <c r="E43" s="195">
        <v>4017</v>
      </c>
      <c r="F43" s="195">
        <v>5925</v>
      </c>
      <c r="G43" s="195">
        <v>6414</v>
      </c>
      <c r="H43" s="195">
        <v>6338</v>
      </c>
      <c r="I43" s="196">
        <f t="shared" si="26"/>
        <v>-1.1849080137199874E-2</v>
      </c>
      <c r="J43" s="196">
        <f t="shared" si="23"/>
        <v>1.1252791892592474E-2</v>
      </c>
      <c r="K43" s="195">
        <v>3010</v>
      </c>
      <c r="L43" s="195">
        <v>4886</v>
      </c>
      <c r="M43" s="195">
        <v>8793</v>
      </c>
      <c r="N43" s="195">
        <v>9077</v>
      </c>
      <c r="O43" s="195">
        <v>8364</v>
      </c>
      <c r="P43" s="195">
        <v>9895</v>
      </c>
      <c r="Q43" s="196">
        <f t="shared" si="27"/>
        <v>0.18304638928742234</v>
      </c>
      <c r="R43" s="196">
        <f t="shared" si="25"/>
        <v>3.8560266052196455E-3</v>
      </c>
      <c r="S43" s="195">
        <v>4807</v>
      </c>
      <c r="T43" s="195">
        <v>12810</v>
      </c>
      <c r="U43" s="195">
        <v>15002</v>
      </c>
      <c r="V43" s="195">
        <v>14778</v>
      </c>
      <c r="W43" s="195">
        <v>16233</v>
      </c>
      <c r="X43" s="196">
        <f t="shared" si="28"/>
        <v>9.84571660576532E-2</v>
      </c>
      <c r="Y43" s="196">
        <f t="shared" si="29"/>
        <v>5.1873375661598839E-3</v>
      </c>
    </row>
    <row r="44" spans="1:25" x14ac:dyDescent="0.25">
      <c r="A44" s="74"/>
      <c r="B44" s="194" t="s">
        <v>125</v>
      </c>
      <c r="C44" s="195">
        <v>773</v>
      </c>
      <c r="D44" s="195">
        <v>389</v>
      </c>
      <c r="E44" s="195">
        <v>2303</v>
      </c>
      <c r="F44" s="195">
        <v>2347</v>
      </c>
      <c r="G44" s="195">
        <v>2815</v>
      </c>
      <c r="H44" s="195">
        <v>2247</v>
      </c>
      <c r="I44" s="196">
        <f t="shared" si="26"/>
        <v>-0.20177619893428067</v>
      </c>
      <c r="J44" s="196">
        <f t="shared" si="23"/>
        <v>3.989432531185751E-3</v>
      </c>
      <c r="K44" s="195">
        <v>5342</v>
      </c>
      <c r="L44" s="195">
        <v>5901</v>
      </c>
      <c r="M44" s="195">
        <v>21493</v>
      </c>
      <c r="N44" s="195">
        <v>19781</v>
      </c>
      <c r="O44" s="195">
        <v>20917</v>
      </c>
      <c r="P44" s="195">
        <v>19715</v>
      </c>
      <c r="Q44" s="196">
        <f t="shared" si="27"/>
        <v>-5.7465219677774071E-2</v>
      </c>
      <c r="R44" s="196">
        <f t="shared" si="25"/>
        <v>7.6828261265189804E-3</v>
      </c>
      <c r="S44" s="195">
        <v>6115</v>
      </c>
      <c r="T44" s="195">
        <v>23796</v>
      </c>
      <c r="U44" s="195">
        <v>22128</v>
      </c>
      <c r="V44" s="195">
        <v>23732</v>
      </c>
      <c r="W44" s="195">
        <v>21962</v>
      </c>
      <c r="X44" s="196">
        <f t="shared" si="28"/>
        <v>-7.4582841732681593E-2</v>
      </c>
      <c r="Y44" s="196">
        <f t="shared" si="29"/>
        <v>7.0180686027230569E-3</v>
      </c>
    </row>
    <row r="45" spans="1:25" x14ac:dyDescent="0.25">
      <c r="A45" s="74"/>
      <c r="B45" s="194" t="s">
        <v>121</v>
      </c>
      <c r="C45" s="195">
        <v>993</v>
      </c>
      <c r="D45" s="195">
        <v>200</v>
      </c>
      <c r="E45" s="195">
        <v>1246</v>
      </c>
      <c r="F45" s="195">
        <v>1510</v>
      </c>
      <c r="G45" s="195">
        <v>1670</v>
      </c>
      <c r="H45" s="195">
        <v>2329</v>
      </c>
      <c r="I45" s="196">
        <f t="shared" si="26"/>
        <v>0.39461077844311387</v>
      </c>
      <c r="J45" s="196">
        <f t="shared" si="23"/>
        <v>4.135019299123994E-3</v>
      </c>
      <c r="K45" s="195">
        <v>9394</v>
      </c>
      <c r="L45" s="195">
        <v>7085</v>
      </c>
      <c r="M45" s="195">
        <v>20577</v>
      </c>
      <c r="N45" s="195">
        <v>24512</v>
      </c>
      <c r="O45" s="195">
        <v>24813</v>
      </c>
      <c r="P45" s="195">
        <v>21094</v>
      </c>
      <c r="Q45" s="196">
        <f t="shared" si="27"/>
        <v>-0.14988111070809651</v>
      </c>
      <c r="R45" s="196">
        <f t="shared" si="25"/>
        <v>8.2202147762004251E-3</v>
      </c>
      <c r="S45" s="195">
        <v>10387</v>
      </c>
      <c r="T45" s="195">
        <v>21823</v>
      </c>
      <c r="U45" s="195">
        <v>26022</v>
      </c>
      <c r="V45" s="195">
        <v>26483</v>
      </c>
      <c r="W45" s="195">
        <v>23423</v>
      </c>
      <c r="X45" s="196">
        <f t="shared" si="28"/>
        <v>-0.1155458218479779</v>
      </c>
      <c r="Y45" s="196">
        <f t="shared" si="29"/>
        <v>7.4849385703297583E-3</v>
      </c>
    </row>
    <row r="46" spans="1:25" x14ac:dyDescent="0.25">
      <c r="A46" s="74"/>
      <c r="B46" s="194" t="s">
        <v>130</v>
      </c>
      <c r="C46" s="195">
        <v>1097</v>
      </c>
      <c r="D46" s="195">
        <v>13</v>
      </c>
      <c r="E46" s="195">
        <v>1662</v>
      </c>
      <c r="F46" s="195">
        <v>1718</v>
      </c>
      <c r="G46" s="195">
        <v>1021</v>
      </c>
      <c r="H46" s="195">
        <v>1234</v>
      </c>
      <c r="I46" s="196">
        <f t="shared" si="26"/>
        <v>0.20861900097943198</v>
      </c>
      <c r="J46" s="196">
        <f t="shared" si="23"/>
        <v>2.1909033126316052E-3</v>
      </c>
      <c r="K46" s="195">
        <v>2224</v>
      </c>
      <c r="L46" s="195">
        <v>961</v>
      </c>
      <c r="M46" s="195">
        <v>3870</v>
      </c>
      <c r="N46" s="195">
        <v>4715</v>
      </c>
      <c r="O46" s="195">
        <v>4415</v>
      </c>
      <c r="P46" s="195">
        <v>5529</v>
      </c>
      <c r="Q46" s="196">
        <f t="shared" si="27"/>
        <v>0.25232163080407699</v>
      </c>
      <c r="R46" s="196">
        <f t="shared" si="25"/>
        <v>2.1546206266052975E-3</v>
      </c>
      <c r="S46" s="195">
        <v>3321</v>
      </c>
      <c r="T46" s="195">
        <v>5532</v>
      </c>
      <c r="U46" s="195">
        <v>6433</v>
      </c>
      <c r="V46" s="195">
        <v>5436</v>
      </c>
      <c r="W46" s="195">
        <v>6763</v>
      </c>
      <c r="X46" s="196">
        <f t="shared" si="28"/>
        <v>0.24411331861662977</v>
      </c>
      <c r="Y46" s="196">
        <f t="shared" si="29"/>
        <v>2.1611509862588122E-3</v>
      </c>
    </row>
    <row r="47" spans="1:25" x14ac:dyDescent="0.25">
      <c r="A47" s="74"/>
      <c r="B47" s="194" t="s">
        <v>133</v>
      </c>
      <c r="C47" s="195">
        <v>1065</v>
      </c>
      <c r="D47" s="195">
        <v>15</v>
      </c>
      <c r="E47" s="195">
        <v>794</v>
      </c>
      <c r="F47" s="195">
        <v>1099</v>
      </c>
      <c r="G47" s="195">
        <v>888</v>
      </c>
      <c r="H47" s="195">
        <v>796</v>
      </c>
      <c r="I47" s="196">
        <f t="shared" si="26"/>
        <v>-0.10360360360360366</v>
      </c>
      <c r="J47" s="196">
        <f t="shared" si="23"/>
        <v>1.4132569180346497E-3</v>
      </c>
      <c r="K47" s="195">
        <v>3698</v>
      </c>
      <c r="L47" s="195">
        <v>649</v>
      </c>
      <c r="M47" s="195">
        <v>3177</v>
      </c>
      <c r="N47" s="195">
        <v>4981</v>
      </c>
      <c r="O47" s="195">
        <v>4526</v>
      </c>
      <c r="P47" s="195">
        <v>3972</v>
      </c>
      <c r="Q47" s="196">
        <f t="shared" si="27"/>
        <v>-0.12240388864339369</v>
      </c>
      <c r="R47" s="196">
        <f t="shared" si="25"/>
        <v>1.5478663644196496E-3</v>
      </c>
      <c r="S47" s="195">
        <v>4763</v>
      </c>
      <c r="T47" s="195">
        <v>3971</v>
      </c>
      <c r="U47" s="195">
        <v>6080</v>
      </c>
      <c r="V47" s="195">
        <v>5414</v>
      </c>
      <c r="W47" s="195">
        <v>4768</v>
      </c>
      <c r="X47" s="196">
        <f t="shared" si="28"/>
        <v>-0.11932028075360179</v>
      </c>
      <c r="Y47" s="196">
        <f t="shared" si="29"/>
        <v>1.523638607494014E-3</v>
      </c>
    </row>
    <row r="48" spans="1:25" x14ac:dyDescent="0.25">
      <c r="A48" s="74"/>
      <c r="B48" s="199" t="s">
        <v>147</v>
      </c>
      <c r="C48" s="200">
        <f t="shared" ref="C48" si="30">C40-SUM(C41:C47)</f>
        <v>12631</v>
      </c>
      <c r="D48" s="200">
        <f t="shared" ref="D48:H48" si="31">D40-SUM(D41:D47)</f>
        <v>7593</v>
      </c>
      <c r="E48" s="200">
        <f t="shared" si="31"/>
        <v>42670</v>
      </c>
      <c r="F48" s="200">
        <f t="shared" si="31"/>
        <v>48964</v>
      </c>
      <c r="G48" s="200">
        <f t="shared" si="31"/>
        <v>53990</v>
      </c>
      <c r="H48" s="200">
        <f t="shared" si="31"/>
        <v>51583</v>
      </c>
      <c r="I48" s="201">
        <f t="shared" si="26"/>
        <v>-4.4582330061122444E-2</v>
      </c>
      <c r="J48" s="201">
        <f t="shared" si="23"/>
        <v>9.1582954275102171E-2</v>
      </c>
      <c r="K48" s="200">
        <f t="shared" ref="K48:P48" si="32">K40-SUM(K41:K47)</f>
        <v>29440</v>
      </c>
      <c r="L48" s="200">
        <f t="shared" si="32"/>
        <v>23197</v>
      </c>
      <c r="M48" s="200">
        <f t="shared" si="32"/>
        <v>100161</v>
      </c>
      <c r="N48" s="200">
        <f t="shared" si="32"/>
        <v>107145</v>
      </c>
      <c r="O48" s="200">
        <f t="shared" si="32"/>
        <v>113909</v>
      </c>
      <c r="P48" s="200">
        <f t="shared" si="32"/>
        <v>133018</v>
      </c>
      <c r="Q48" s="201">
        <f t="shared" si="27"/>
        <v>0.16775671808197767</v>
      </c>
      <c r="R48" s="201">
        <f t="shared" si="25"/>
        <v>5.1836376652158345E-2</v>
      </c>
      <c r="S48" s="200">
        <f>S40-SUM(S41:S47)</f>
        <v>42071</v>
      </c>
      <c r="T48" s="200">
        <f>T40-SUM(T41:T47)</f>
        <v>142831</v>
      </c>
      <c r="U48" s="200">
        <f>U40-SUM(U41:U47)</f>
        <v>156109</v>
      </c>
      <c r="V48" s="200">
        <f>V40-SUM(V41:V47)</f>
        <v>167899</v>
      </c>
      <c r="W48" s="200">
        <f>W40-SUM(W41:W47)</f>
        <v>184601</v>
      </c>
      <c r="X48" s="201">
        <f t="shared" si="28"/>
        <v>9.9476470973621112E-2</v>
      </c>
      <c r="Y48" s="201">
        <f t="shared" si="29"/>
        <v>5.8990186783138103E-2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1275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9467</v>
      </c>
      <c r="T50" s="209">
        <f>T51+T54</f>
        <v>25651</v>
      </c>
      <c r="U50" s="209">
        <f>U51+U54</f>
        <v>36596</v>
      </c>
      <c r="V50" s="209">
        <f>V51+V54</f>
        <v>31559</v>
      </c>
      <c r="W50" s="209">
        <f>W51+W54</f>
        <v>31490</v>
      </c>
      <c r="X50" s="210">
        <f>IFERROR(W50/V50-1,"-")</f>
        <v>-2.1863810640387893E-3</v>
      </c>
      <c r="Y50" s="210">
        <f>W50/W$8</f>
        <v>1.0062789377094483E-2</v>
      </c>
    </row>
    <row r="51" spans="1:25" x14ac:dyDescent="0.25">
      <c r="A51" s="74"/>
      <c r="B51" s="190" t="s">
        <v>99</v>
      </c>
      <c r="C51" s="191">
        <v>1006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1779</v>
      </c>
      <c r="T51" s="191">
        <v>4228</v>
      </c>
      <c r="U51" s="191">
        <v>16245</v>
      </c>
      <c r="V51" s="191">
        <v>8595</v>
      </c>
      <c r="W51" s="191">
        <v>6923</v>
      </c>
      <c r="X51" s="192">
        <f>IFERROR(W51/V51-1,"-")</f>
        <v>-0.19453170447934842</v>
      </c>
      <c r="Y51" s="192">
        <f>W51/W$8</f>
        <v>2.212279798590826E-3</v>
      </c>
    </row>
    <row r="52" spans="1:25" x14ac:dyDescent="0.25">
      <c r="A52" s="74"/>
      <c r="B52" s="194" t="s">
        <v>105</v>
      </c>
      <c r="C52" s="195">
        <v>965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1332</v>
      </c>
      <c r="T52" s="195">
        <v>2187</v>
      </c>
      <c r="U52" s="195">
        <v>12177</v>
      </c>
      <c r="V52" s="195">
        <v>5827</v>
      </c>
      <c r="W52" s="195">
        <v>4079</v>
      </c>
      <c r="X52" s="196">
        <f>IFERROR(W52/V52-1,"-")</f>
        <v>-0.29998283851038265</v>
      </c>
      <c r="Y52" s="196">
        <f>W52/W$8</f>
        <v>1.3034651593892791E-3</v>
      </c>
    </row>
    <row r="53" spans="1:25" x14ac:dyDescent="0.25">
      <c r="A53" s="74"/>
      <c r="B53" s="194" t="s">
        <v>102</v>
      </c>
      <c r="C53" s="195">
        <v>41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447</v>
      </c>
      <c r="T53" s="195">
        <v>2041</v>
      </c>
      <c r="U53" s="195">
        <v>4068</v>
      </c>
      <c r="V53" s="195">
        <v>2768</v>
      </c>
      <c r="W53" s="195">
        <v>2844</v>
      </c>
      <c r="X53" s="196">
        <f>IFERROR(W53/V53-1,"-")</f>
        <v>2.7456647398844014E-2</v>
      </c>
      <c r="Y53" s="196">
        <f>W53/W$8</f>
        <v>9.0881463920154692E-4</v>
      </c>
    </row>
    <row r="54" spans="1:25" x14ac:dyDescent="0.25">
      <c r="A54" s="74"/>
      <c r="B54" s="190" t="s">
        <v>109</v>
      </c>
      <c r="C54" s="191">
        <v>269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7688</v>
      </c>
      <c r="T54" s="191">
        <v>21423</v>
      </c>
      <c r="U54" s="191">
        <v>20351</v>
      </c>
      <c r="V54" s="191">
        <v>22964</v>
      </c>
      <c r="W54" s="191">
        <v>24567</v>
      </c>
      <c r="X54" s="192">
        <f>IFERROR(W54/V54-1,"-")</f>
        <v>6.9804912036230515E-2</v>
      </c>
      <c r="Y54" s="192">
        <f>W54/W$8</f>
        <v>7.8505095785036585E-3</v>
      </c>
    </row>
    <row r="55" spans="1:25" s="74" customFormat="1" x14ac:dyDescent="0.25">
      <c r="B55" s="194" t="s">
        <v>112</v>
      </c>
      <c r="C55" s="195">
        <v>37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2338</v>
      </c>
      <c r="T55" s="195">
        <v>7632</v>
      </c>
      <c r="U55" s="195">
        <v>6643</v>
      </c>
      <c r="V55" s="195">
        <v>8156</v>
      </c>
      <c r="W55" s="195">
        <v>8933</v>
      </c>
      <c r="X55" s="196">
        <f t="shared" ref="X55:X62" si="39">IFERROR(W55/V55-1,"-")</f>
        <v>9.5267287886218632E-2</v>
      </c>
      <c r="Y55" s="196">
        <f t="shared" ref="Y55:Y62" si="40">W55/W$8</f>
        <v>2.8545855035117507E-3</v>
      </c>
    </row>
    <row r="56" spans="1:25" s="74" customFormat="1" x14ac:dyDescent="0.25">
      <c r="B56" s="194" t="s">
        <v>115</v>
      </c>
      <c r="C56" s="195">
        <v>68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2232</v>
      </c>
      <c r="T56" s="195">
        <v>4682</v>
      </c>
      <c r="U56" s="195">
        <v>3480</v>
      </c>
      <c r="V56" s="195">
        <v>4392</v>
      </c>
      <c r="W56" s="195">
        <v>4601</v>
      </c>
      <c r="X56" s="196">
        <f t="shared" si="39"/>
        <v>4.7586520947176636E-2</v>
      </c>
      <c r="Y56" s="196">
        <f t="shared" si="40"/>
        <v>1.4702729096224745E-3</v>
      </c>
    </row>
    <row r="57" spans="1:25" x14ac:dyDescent="0.25">
      <c r="A57" s="74"/>
      <c r="B57" s="194" t="s">
        <v>118</v>
      </c>
      <c r="C57" s="195">
        <v>47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440</v>
      </c>
      <c r="T57" s="195">
        <v>1821</v>
      </c>
      <c r="U57" s="195">
        <v>2075</v>
      </c>
      <c r="V57" s="195">
        <v>1710</v>
      </c>
      <c r="W57" s="195">
        <v>1941</v>
      </c>
      <c r="X57" s="196">
        <f t="shared" si="39"/>
        <v>0.13508771929824559</v>
      </c>
      <c r="Y57" s="196">
        <f t="shared" si="40"/>
        <v>6.2025640460274347E-4</v>
      </c>
    </row>
    <row r="58" spans="1:25" x14ac:dyDescent="0.25">
      <c r="A58" s="74"/>
      <c r="B58" s="194" t="s">
        <v>125</v>
      </c>
      <c r="C58" s="195">
        <v>25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230</v>
      </c>
      <c r="T58" s="195">
        <v>605</v>
      </c>
      <c r="U58" s="195">
        <v>443</v>
      </c>
      <c r="V58" s="195">
        <v>756</v>
      </c>
      <c r="W58" s="195">
        <v>750</v>
      </c>
      <c r="X58" s="196">
        <f t="shared" si="39"/>
        <v>-7.9365079365079083E-3</v>
      </c>
      <c r="Y58" s="196">
        <f t="shared" si="40"/>
        <v>2.3966630780631511E-4</v>
      </c>
    </row>
    <row r="59" spans="1:25" x14ac:dyDescent="0.25">
      <c r="A59" s="74"/>
      <c r="B59" s="194" t="s">
        <v>121</v>
      </c>
      <c r="C59" s="195">
        <v>26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161</v>
      </c>
      <c r="T59" s="195">
        <v>538</v>
      </c>
      <c r="U59" s="195">
        <v>447</v>
      </c>
      <c r="V59" s="195">
        <v>502</v>
      </c>
      <c r="W59" s="195">
        <v>609</v>
      </c>
      <c r="X59" s="196">
        <f t="shared" si="39"/>
        <v>0.21314741035856577</v>
      </c>
      <c r="Y59" s="196">
        <f t="shared" si="40"/>
        <v>1.9460904193872787E-4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62</v>
      </c>
      <c r="U60" s="195">
        <v>165</v>
      </c>
      <c r="V60" s="195">
        <v>96</v>
      </c>
      <c r="W60" s="195">
        <v>174</v>
      </c>
      <c r="X60" s="196">
        <f t="shared" si="39"/>
        <v>0.8125</v>
      </c>
      <c r="Y60" s="196">
        <f t="shared" si="40"/>
        <v>5.5602583411065105E-5</v>
      </c>
    </row>
    <row r="61" spans="1:25" x14ac:dyDescent="0.25">
      <c r="A61" s="74"/>
      <c r="B61" s="194" t="s">
        <v>133</v>
      </c>
      <c r="C61" s="195">
        <v>0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105</v>
      </c>
      <c r="T61" s="195">
        <v>97</v>
      </c>
      <c r="U61" s="195">
        <v>140</v>
      </c>
      <c r="V61" s="195">
        <v>90</v>
      </c>
      <c r="W61" s="195">
        <v>417</v>
      </c>
      <c r="X61" s="196">
        <f t="shared" si="39"/>
        <v>3.6333333333333337</v>
      </c>
      <c r="Y61" s="196">
        <f t="shared" si="40"/>
        <v>1.3325446714031121E-4</v>
      </c>
    </row>
    <row r="62" spans="1:25" x14ac:dyDescent="0.25">
      <c r="A62" s="74"/>
      <c r="B62" s="199" t="s">
        <v>147</v>
      </c>
      <c r="C62" s="200">
        <f t="shared" ref="C62" si="41">C54-SUM(C55:C61)</f>
        <v>66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2106</v>
      </c>
      <c r="T62" s="200">
        <f>T54-SUM(T55:T61)</f>
        <v>5986</v>
      </c>
      <c r="U62" s="200">
        <f>U54-SUM(U55:U61)</f>
        <v>6958</v>
      </c>
      <c r="V62" s="200">
        <f>V54-SUM(V55:V61)</f>
        <v>7262</v>
      </c>
      <c r="W62" s="200">
        <f>W54-SUM(W55:W61)</f>
        <v>7142</v>
      </c>
      <c r="X62" s="201">
        <f t="shared" si="39"/>
        <v>-1.6524373450840013E-2</v>
      </c>
      <c r="Y62" s="201">
        <f t="shared" si="40"/>
        <v>2.2822623604702701E-3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32734</v>
      </c>
      <c r="M64" s="209">
        <f t="shared" si="46"/>
        <v>0</v>
      </c>
      <c r="N64" s="209">
        <f t="shared" si="46"/>
        <v>69914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36134</v>
      </c>
      <c r="T64" s="209">
        <f>T65+T68</f>
        <v>110290</v>
      </c>
      <c r="U64" s="209">
        <f>U65+U68</f>
        <v>131067</v>
      </c>
      <c r="V64" s="209">
        <f>V65+V68</f>
        <v>146251</v>
      </c>
      <c r="W64" s="209">
        <f>W65+W68</f>
        <v>113680</v>
      </c>
      <c r="X64" s="210">
        <f>IFERROR(W64/V64-1,"-")</f>
        <v>-0.22270616953046474</v>
      </c>
      <c r="Y64" s="210">
        <f>W64/W$8</f>
        <v>3.6327021161895866E-2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19069</v>
      </c>
      <c r="M65" s="191">
        <v>0</v>
      </c>
      <c r="N65" s="191">
        <v>32115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16811</v>
      </c>
      <c r="T65" s="191">
        <v>28303</v>
      </c>
      <c r="U65" s="191">
        <v>37924</v>
      </c>
      <c r="V65" s="191">
        <v>46749</v>
      </c>
      <c r="W65" s="191">
        <v>32277</v>
      </c>
      <c r="X65" s="192">
        <f>IFERROR(W65/V65-1,"-")</f>
        <v>-0.30956811910415194</v>
      </c>
      <c r="Y65" s="192">
        <f>W65/W$8</f>
        <v>1.0314279222752578E-2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16643</v>
      </c>
      <c r="M66" s="195">
        <v>0</v>
      </c>
      <c r="N66" s="195">
        <v>23633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5981</v>
      </c>
      <c r="T66" s="195">
        <v>22434</v>
      </c>
      <c r="U66" s="195">
        <v>27984</v>
      </c>
      <c r="V66" s="195">
        <v>28822</v>
      </c>
      <c r="W66" s="195">
        <v>10995</v>
      </c>
      <c r="X66" s="196">
        <f>IFERROR(W66/V66-1,"-")</f>
        <v>-0.6185205745610991</v>
      </c>
      <c r="Y66" s="196">
        <f>W66/W$8</f>
        <v>3.5135080724405794E-3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2426</v>
      </c>
      <c r="M67" s="195">
        <v>0</v>
      </c>
      <c r="N67" s="195">
        <v>8482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10830</v>
      </c>
      <c r="T67" s="195">
        <v>5869</v>
      </c>
      <c r="U67" s="195">
        <v>9940</v>
      </c>
      <c r="V67" s="195">
        <v>17927</v>
      </c>
      <c r="W67" s="195">
        <v>21282</v>
      </c>
      <c r="X67" s="196">
        <f>IFERROR(W67/V67-1,"-")</f>
        <v>0.18714787750320738</v>
      </c>
      <c r="Y67" s="196">
        <f>W67/W$8</f>
        <v>6.8007711503119978E-3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13665</v>
      </c>
      <c r="M68" s="191">
        <v>0</v>
      </c>
      <c r="N68" s="191">
        <v>37799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19323</v>
      </c>
      <c r="T68" s="191">
        <v>81987</v>
      </c>
      <c r="U68" s="191">
        <v>93143</v>
      </c>
      <c r="V68" s="191">
        <v>99502</v>
      </c>
      <c r="W68" s="191">
        <v>81403</v>
      </c>
      <c r="X68" s="192">
        <f>IFERROR(W68/V68-1,"-")</f>
        <v>-0.18189584128962233</v>
      </c>
      <c r="Y68" s="192">
        <f>W68/W$8</f>
        <v>2.6012741939143293E-2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2176</v>
      </c>
      <c r="M69" s="195">
        <v>0</v>
      </c>
      <c r="N69" s="195">
        <v>15523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7331</v>
      </c>
      <c r="T69" s="195">
        <v>38844</v>
      </c>
      <c r="U69" s="195">
        <v>35609</v>
      </c>
      <c r="V69" s="195">
        <v>34444</v>
      </c>
      <c r="W69" s="195">
        <v>35263</v>
      </c>
      <c r="X69" s="196">
        <f t="shared" ref="X69:X76" si="50">IFERROR(W69/V69-1,"-")</f>
        <v>2.3777726164208479E-2</v>
      </c>
      <c r="Y69" s="196">
        <f t="shared" ref="Y69:Y76" si="51">W69/W$8</f>
        <v>1.1268470682898787E-2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1757</v>
      </c>
      <c r="M70" s="195">
        <v>0</v>
      </c>
      <c r="N70" s="195">
        <v>3330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2362</v>
      </c>
      <c r="T70" s="195">
        <v>5542</v>
      </c>
      <c r="U70" s="195">
        <v>6459</v>
      </c>
      <c r="V70" s="195">
        <v>6633</v>
      </c>
      <c r="W70" s="195">
        <v>7292</v>
      </c>
      <c r="X70" s="196">
        <f t="shared" si="50"/>
        <v>9.9351726217397962E-2</v>
      </c>
      <c r="Y70" s="196">
        <f t="shared" si="51"/>
        <v>2.3301956220315332E-3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2662</v>
      </c>
      <c r="M71" s="195">
        <v>0</v>
      </c>
      <c r="N71" s="195">
        <v>2991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2592</v>
      </c>
      <c r="T71" s="195">
        <v>11009</v>
      </c>
      <c r="U71" s="195">
        <v>10476</v>
      </c>
      <c r="V71" s="195">
        <v>13838</v>
      </c>
      <c r="W71" s="195">
        <v>7605</v>
      </c>
      <c r="X71" s="196">
        <f t="shared" si="50"/>
        <v>-0.45042636219106802</v>
      </c>
      <c r="Y71" s="196">
        <f t="shared" si="51"/>
        <v>2.4302163611560354E-3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658</v>
      </c>
      <c r="M72" s="195">
        <v>0</v>
      </c>
      <c r="N72" s="195">
        <v>1135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258</v>
      </c>
      <c r="T72" s="195">
        <v>1360</v>
      </c>
      <c r="U72" s="195">
        <v>2515</v>
      </c>
      <c r="V72" s="195">
        <v>3267</v>
      </c>
      <c r="W72" s="195">
        <v>1879</v>
      </c>
      <c r="X72" s="196">
        <f t="shared" si="50"/>
        <v>-0.42485460667278852</v>
      </c>
      <c r="Y72" s="196">
        <f t="shared" si="51"/>
        <v>6.0044398982408813E-4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763</v>
      </c>
      <c r="M73" s="195">
        <v>0</v>
      </c>
      <c r="N73" s="195">
        <v>981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729</v>
      </c>
      <c r="T73" s="195">
        <v>2196</v>
      </c>
      <c r="U73" s="195">
        <v>1917</v>
      </c>
      <c r="V73" s="195">
        <v>2865</v>
      </c>
      <c r="W73" s="195">
        <v>2069</v>
      </c>
      <c r="X73" s="196">
        <f t="shared" si="50"/>
        <v>-0.27783595113438042</v>
      </c>
      <c r="Y73" s="196">
        <f t="shared" si="51"/>
        <v>6.6115945446835458E-4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22</v>
      </c>
      <c r="M74" s="195">
        <v>0</v>
      </c>
      <c r="N74" s="195">
        <v>30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634</v>
      </c>
      <c r="T74" s="195">
        <v>897</v>
      </c>
      <c r="U74" s="195">
        <v>3209</v>
      </c>
      <c r="V74" s="195">
        <v>1645</v>
      </c>
      <c r="W74" s="195">
        <v>844</v>
      </c>
      <c r="X74" s="196">
        <f t="shared" si="50"/>
        <v>-0.48693009118541031</v>
      </c>
      <c r="Y74" s="196">
        <f t="shared" si="51"/>
        <v>2.6970448505137326E-4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7</v>
      </c>
      <c r="M75" s="195">
        <v>0</v>
      </c>
      <c r="N75" s="195">
        <v>42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781</v>
      </c>
      <c r="T75" s="195">
        <v>291</v>
      </c>
      <c r="U75" s="195">
        <v>930</v>
      </c>
      <c r="V75" s="195">
        <v>205</v>
      </c>
      <c r="W75" s="195">
        <v>552</v>
      </c>
      <c r="X75" s="196">
        <f t="shared" si="50"/>
        <v>1.6926829268292685</v>
      </c>
      <c r="Y75" s="196">
        <f t="shared" si="51"/>
        <v>1.7639440254544792E-4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5620</v>
      </c>
      <c r="M76" s="200">
        <f t="shared" si="54"/>
        <v>0</v>
      </c>
      <c r="N76" s="200">
        <f t="shared" si="54"/>
        <v>13767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4636</v>
      </c>
      <c r="T76" s="200">
        <f>T68-SUM(T69:T75)</f>
        <v>21848</v>
      </c>
      <c r="U76" s="200">
        <f>U68-SUM(U69:U75)</f>
        <v>32028</v>
      </c>
      <c r="V76" s="200">
        <f>V68-SUM(V69:V75)</f>
        <v>36605</v>
      </c>
      <c r="W76" s="200">
        <f>W68-SUM(W69:W75)</f>
        <v>25899</v>
      </c>
      <c r="X76" s="201">
        <f t="shared" si="50"/>
        <v>-0.29247370577789922</v>
      </c>
      <c r="Y76" s="201">
        <f t="shared" si="51"/>
        <v>8.2761569411676731E-3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27254</v>
      </c>
      <c r="D78" s="209">
        <f t="shared" si="55"/>
        <v>43215</v>
      </c>
      <c r="E78" s="209">
        <f t="shared" si="55"/>
        <v>75459</v>
      </c>
      <c r="F78" s="209">
        <f t="shared" si="55"/>
        <v>77593</v>
      </c>
      <c r="G78" s="209">
        <f t="shared" si="55"/>
        <v>87151</v>
      </c>
      <c r="H78" s="209">
        <f t="shared" si="55"/>
        <v>96549</v>
      </c>
      <c r="I78" s="210">
        <f>IFERROR(H78/G78-1,"-")</f>
        <v>0.10783582517699175</v>
      </c>
      <c r="J78" s="210">
        <f t="shared" ref="J78:J90" si="56">H78/H$8</f>
        <v>0.17141776655694396</v>
      </c>
      <c r="K78" s="209">
        <f t="shared" ref="K78:P78" si="57">K79+K82</f>
        <v>120222</v>
      </c>
      <c r="L78" s="209">
        <f t="shared" si="57"/>
        <v>124348</v>
      </c>
      <c r="M78" s="209">
        <f t="shared" si="57"/>
        <v>348211</v>
      </c>
      <c r="N78" s="209">
        <f t="shared" si="57"/>
        <v>409555</v>
      </c>
      <c r="O78" s="209">
        <f t="shared" si="57"/>
        <v>470041</v>
      </c>
      <c r="P78" s="209">
        <f t="shared" si="57"/>
        <v>467536</v>
      </c>
      <c r="Q78" s="210">
        <f>IFERROR(P78/O78-1,"-")</f>
        <v>-5.3293223357111508E-3</v>
      </c>
      <c r="R78" s="210">
        <f t="shared" ref="R78:R90" si="58">P78/P$8</f>
        <v>0.18219618543688451</v>
      </c>
      <c r="S78" s="209">
        <f>S79+S82</f>
        <v>147476</v>
      </c>
      <c r="T78" s="209">
        <f>T79+T82</f>
        <v>423670</v>
      </c>
      <c r="U78" s="209">
        <f>U79+U82</f>
        <v>487148</v>
      </c>
      <c r="V78" s="209">
        <f>V79+V82</f>
        <v>557192</v>
      </c>
      <c r="W78" s="209">
        <f>W79+W82</f>
        <v>564085</v>
      </c>
      <c r="X78" s="210">
        <f>IFERROR(W78/V78-1,"-")</f>
        <v>1.2370960099929551E-2</v>
      </c>
      <c r="Y78" s="210">
        <f>W78/W$8</f>
        <v>0.18025622565190036</v>
      </c>
    </row>
    <row r="79" spans="1:25" x14ac:dyDescent="0.25">
      <c r="A79" s="74"/>
      <c r="B79" s="190" t="s">
        <v>99</v>
      </c>
      <c r="C79" s="191">
        <v>10700</v>
      </c>
      <c r="D79" s="191">
        <v>26508</v>
      </c>
      <c r="E79" s="191">
        <v>39701</v>
      </c>
      <c r="F79" s="191">
        <v>39900</v>
      </c>
      <c r="G79" s="191">
        <v>43179</v>
      </c>
      <c r="H79" s="191">
        <v>51554</v>
      </c>
      <c r="I79" s="192">
        <f>IFERROR(H79/G79-1,"-")</f>
        <v>0.19396002686491109</v>
      </c>
      <c r="J79" s="192">
        <f t="shared" si="56"/>
        <v>9.1531466271806944E-2</v>
      </c>
      <c r="K79" s="191">
        <v>52662</v>
      </c>
      <c r="L79" s="191">
        <v>75017</v>
      </c>
      <c r="M79" s="191">
        <v>177815</v>
      </c>
      <c r="N79" s="191">
        <v>185055</v>
      </c>
      <c r="O79" s="191">
        <v>194018</v>
      </c>
      <c r="P79" s="191">
        <v>194282</v>
      </c>
      <c r="Q79" s="192">
        <f>IFERROR(P79/O79-1,"-")</f>
        <v>1.3606984918925757E-3</v>
      </c>
      <c r="R79" s="192">
        <f t="shared" si="58"/>
        <v>7.5710617576077124E-2</v>
      </c>
      <c r="S79" s="191">
        <v>63362</v>
      </c>
      <c r="T79" s="191">
        <v>217516</v>
      </c>
      <c r="U79" s="191">
        <v>224955</v>
      </c>
      <c r="V79" s="191">
        <v>237197</v>
      </c>
      <c r="W79" s="191">
        <v>245836</v>
      </c>
      <c r="X79" s="192">
        <f>IFERROR(W79/V79-1,"-")</f>
        <v>3.6421202629038252E-2</v>
      </c>
      <c r="Y79" s="192">
        <f>W79/W$8</f>
        <v>7.8558141927831046E-2</v>
      </c>
    </row>
    <row r="80" spans="1:25" x14ac:dyDescent="0.25">
      <c r="A80" s="74"/>
      <c r="B80" s="194" t="s">
        <v>105</v>
      </c>
      <c r="C80" s="195">
        <v>4497</v>
      </c>
      <c r="D80" s="195">
        <v>16691</v>
      </c>
      <c r="E80" s="195">
        <v>24487</v>
      </c>
      <c r="F80" s="195">
        <v>25295</v>
      </c>
      <c r="G80" s="195">
        <v>22887</v>
      </c>
      <c r="H80" s="195">
        <v>25798</v>
      </c>
      <c r="I80" s="196">
        <f>IFERROR(H80/G80-1,"-")</f>
        <v>0.12719010792152741</v>
      </c>
      <c r="J80" s="196">
        <f t="shared" si="56"/>
        <v>4.5803017552082777E-2</v>
      </c>
      <c r="K80" s="195">
        <v>8348</v>
      </c>
      <c r="L80" s="195">
        <v>16350</v>
      </c>
      <c r="M80" s="195">
        <v>27645</v>
      </c>
      <c r="N80" s="195">
        <v>23534</v>
      </c>
      <c r="O80" s="195">
        <v>35427</v>
      </c>
      <c r="P80" s="195">
        <v>30105</v>
      </c>
      <c r="Q80" s="196">
        <f>IFERROR(P80/O80-1,"-")</f>
        <v>-0.150224405114743</v>
      </c>
      <c r="R80" s="196">
        <f t="shared" si="58"/>
        <v>1.1731751485612675E-2</v>
      </c>
      <c r="S80" s="195">
        <v>12845</v>
      </c>
      <c r="T80" s="195">
        <v>52132</v>
      </c>
      <c r="U80" s="195">
        <v>48829</v>
      </c>
      <c r="V80" s="195">
        <v>58314</v>
      </c>
      <c r="W80" s="195">
        <v>55903</v>
      </c>
      <c r="X80" s="196">
        <f>IFERROR(W80/V80-1,"-")</f>
        <v>-4.1345131529306856E-2</v>
      </c>
      <c r="Y80" s="196">
        <f>W80/W$8</f>
        <v>1.7864087473728578E-2</v>
      </c>
    </row>
    <row r="81" spans="1:25" x14ac:dyDescent="0.25">
      <c r="A81" s="74"/>
      <c r="B81" s="194" t="s">
        <v>102</v>
      </c>
      <c r="C81" s="195">
        <v>6203</v>
      </c>
      <c r="D81" s="195">
        <v>9817</v>
      </c>
      <c r="E81" s="195">
        <v>15214</v>
      </c>
      <c r="F81" s="195">
        <v>14605</v>
      </c>
      <c r="G81" s="195">
        <v>20292</v>
      </c>
      <c r="H81" s="195">
        <v>25756</v>
      </c>
      <c r="I81" s="196">
        <f>IFERROR(H81/G81-1,"-")</f>
        <v>0.26926867731125559</v>
      </c>
      <c r="J81" s="196">
        <f t="shared" si="56"/>
        <v>4.5728448719724167E-2</v>
      </c>
      <c r="K81" s="195">
        <v>44314</v>
      </c>
      <c r="L81" s="195">
        <v>58667</v>
      </c>
      <c r="M81" s="195">
        <v>150170</v>
      </c>
      <c r="N81" s="195">
        <v>161521</v>
      </c>
      <c r="O81" s="195">
        <v>158591</v>
      </c>
      <c r="P81" s="195">
        <v>164177</v>
      </c>
      <c r="Q81" s="196">
        <f>IFERROR(P81/O81-1,"-")</f>
        <v>3.5222679723313499E-2</v>
      </c>
      <c r="R81" s="196">
        <f t="shared" si="58"/>
        <v>6.3978866090464451E-2</v>
      </c>
      <c r="S81" s="195">
        <v>50517</v>
      </c>
      <c r="T81" s="195">
        <v>165384</v>
      </c>
      <c r="U81" s="195">
        <v>176126</v>
      </c>
      <c r="V81" s="195">
        <v>178883</v>
      </c>
      <c r="W81" s="195">
        <v>189933</v>
      </c>
      <c r="X81" s="196">
        <f>IFERROR(W81/V81-1,"-")</f>
        <v>6.1772219830839248E-2</v>
      </c>
      <c r="Y81" s="196">
        <f>W81/W$8</f>
        <v>6.0694054454102461E-2</v>
      </c>
    </row>
    <row r="82" spans="1:25" x14ac:dyDescent="0.25">
      <c r="A82" s="74"/>
      <c r="B82" s="190" t="s">
        <v>109</v>
      </c>
      <c r="C82" s="191">
        <v>16554</v>
      </c>
      <c r="D82" s="191">
        <v>16707</v>
      </c>
      <c r="E82" s="191">
        <v>35758</v>
      </c>
      <c r="F82" s="191">
        <v>37693</v>
      </c>
      <c r="G82" s="191">
        <v>43972</v>
      </c>
      <c r="H82" s="191">
        <v>44995</v>
      </c>
      <c r="I82" s="192">
        <f>IFERROR(H82/G82-1,"-")</f>
        <v>2.3264804875830158E-2</v>
      </c>
      <c r="J82" s="192">
        <f t="shared" si="56"/>
        <v>7.9886300285137005E-2</v>
      </c>
      <c r="K82" s="191">
        <v>67560</v>
      </c>
      <c r="L82" s="191">
        <v>49331</v>
      </c>
      <c r="M82" s="191">
        <v>170396</v>
      </c>
      <c r="N82" s="191">
        <v>224500</v>
      </c>
      <c r="O82" s="191">
        <v>276023</v>
      </c>
      <c r="P82" s="191">
        <v>273254</v>
      </c>
      <c r="Q82" s="192">
        <f>IFERROR(P82/O82-1,"-")</f>
        <v>-1.0031772714592657E-2</v>
      </c>
      <c r="R82" s="192">
        <f t="shared" si="58"/>
        <v>0.10648556786080737</v>
      </c>
      <c r="S82" s="191">
        <v>84114</v>
      </c>
      <c r="T82" s="191">
        <v>206154</v>
      </c>
      <c r="U82" s="191">
        <v>262193</v>
      </c>
      <c r="V82" s="191">
        <v>319995</v>
      </c>
      <c r="W82" s="191">
        <v>318249</v>
      </c>
      <c r="X82" s="192">
        <f>IFERROR(W82/V82-1,"-")</f>
        <v>-5.4563352552383648E-3</v>
      </c>
      <c r="Y82" s="192">
        <f>W82/W$8</f>
        <v>0.1016980837240693</v>
      </c>
    </row>
    <row r="83" spans="1:25" s="74" customFormat="1" x14ac:dyDescent="0.25">
      <c r="B83" s="194" t="s">
        <v>112</v>
      </c>
      <c r="C83" s="195">
        <v>2224</v>
      </c>
      <c r="D83" s="195">
        <v>1949</v>
      </c>
      <c r="E83" s="195">
        <v>4027</v>
      </c>
      <c r="F83" s="195">
        <v>5120</v>
      </c>
      <c r="G83" s="195">
        <v>6588</v>
      </c>
      <c r="H83" s="195">
        <v>6802</v>
      </c>
      <c r="I83" s="196">
        <f t="shared" ref="I83:I90" si="59">IFERROR(H83/G83-1,"-")</f>
        <v>3.2483302975106154E-2</v>
      </c>
      <c r="J83" s="196">
        <f t="shared" si="56"/>
        <v>1.207659994531619E-2</v>
      </c>
      <c r="K83" s="195">
        <v>13920</v>
      </c>
      <c r="L83" s="195">
        <v>3523</v>
      </c>
      <c r="M83" s="195">
        <v>40046</v>
      </c>
      <c r="N83" s="195">
        <v>52990</v>
      </c>
      <c r="O83" s="195">
        <v>64151</v>
      </c>
      <c r="P83" s="195">
        <v>69032</v>
      </c>
      <c r="Q83" s="196">
        <f t="shared" ref="Q83:Q90" si="60">IFERROR(P83/O83-1,"-")</f>
        <v>7.6086109335785856E-2</v>
      </c>
      <c r="R83" s="196">
        <f t="shared" si="58"/>
        <v>2.6901387429158419E-2</v>
      </c>
      <c r="S83" s="195">
        <v>16144</v>
      </c>
      <c r="T83" s="195">
        <v>44073</v>
      </c>
      <c r="U83" s="195">
        <v>58110</v>
      </c>
      <c r="V83" s="195">
        <v>70739</v>
      </c>
      <c r="W83" s="195">
        <v>75834</v>
      </c>
      <c r="X83" s="196">
        <f t="shared" ref="X83:X90" si="61">IFERROR(W83/V83-1,"-")</f>
        <v>7.2025332560539557E-2</v>
      </c>
      <c r="Y83" s="196">
        <f t="shared" ref="Y83:Y90" si="62">W83/W$8</f>
        <v>2.4233139714912134E-2</v>
      </c>
    </row>
    <row r="84" spans="1:25" s="74" customFormat="1" x14ac:dyDescent="0.25">
      <c r="B84" s="194" t="s">
        <v>115</v>
      </c>
      <c r="C84" s="195">
        <v>4799</v>
      </c>
      <c r="D84" s="195">
        <v>3436</v>
      </c>
      <c r="E84" s="195">
        <v>8884</v>
      </c>
      <c r="F84" s="195">
        <v>10047</v>
      </c>
      <c r="G84" s="195">
        <v>10506</v>
      </c>
      <c r="H84" s="195">
        <v>9815</v>
      </c>
      <c r="I84" s="196">
        <f t="shared" si="59"/>
        <v>-6.577193984389873E-2</v>
      </c>
      <c r="J84" s="196">
        <f t="shared" si="56"/>
        <v>1.7426025942851867E-2</v>
      </c>
      <c r="K84" s="195">
        <v>25360</v>
      </c>
      <c r="L84" s="195">
        <v>13631</v>
      </c>
      <c r="M84" s="195">
        <v>57389</v>
      </c>
      <c r="N84" s="195">
        <v>67461</v>
      </c>
      <c r="O84" s="195">
        <v>75520</v>
      </c>
      <c r="P84" s="195">
        <v>74276</v>
      </c>
      <c r="Q84" s="196">
        <f t="shared" si="60"/>
        <v>-1.6472457627118686E-2</v>
      </c>
      <c r="R84" s="196">
        <f t="shared" si="58"/>
        <v>2.8944945136866539E-2</v>
      </c>
      <c r="S84" s="195">
        <v>30159</v>
      </c>
      <c r="T84" s="195">
        <v>66273</v>
      </c>
      <c r="U84" s="195">
        <v>77508</v>
      </c>
      <c r="V84" s="195">
        <v>86026</v>
      </c>
      <c r="W84" s="195">
        <v>84091</v>
      </c>
      <c r="X84" s="196">
        <f t="shared" si="61"/>
        <v>-2.2493199730314051E-2</v>
      </c>
      <c r="Y84" s="196">
        <f t="shared" si="62"/>
        <v>2.6871705986321125E-2</v>
      </c>
    </row>
    <row r="85" spans="1:25" x14ac:dyDescent="0.25">
      <c r="A85" s="74"/>
      <c r="B85" s="194" t="s">
        <v>118</v>
      </c>
      <c r="C85" s="195">
        <v>1395</v>
      </c>
      <c r="D85" s="195">
        <v>3495</v>
      </c>
      <c r="E85" s="195">
        <v>4488</v>
      </c>
      <c r="F85" s="195">
        <v>4114</v>
      </c>
      <c r="G85" s="195">
        <v>4421</v>
      </c>
      <c r="H85" s="195">
        <v>4583</v>
      </c>
      <c r="I85" s="196">
        <f t="shared" si="59"/>
        <v>3.6643293372540242E-2</v>
      </c>
      <c r="J85" s="196">
        <f t="shared" si="56"/>
        <v>8.1368799690361808E-3</v>
      </c>
      <c r="K85" s="195">
        <v>4325</v>
      </c>
      <c r="L85" s="195">
        <v>6321</v>
      </c>
      <c r="M85" s="195">
        <v>14433</v>
      </c>
      <c r="N85" s="195">
        <v>22774</v>
      </c>
      <c r="O85" s="195">
        <v>35467</v>
      </c>
      <c r="P85" s="195">
        <v>31359</v>
      </c>
      <c r="Q85" s="196">
        <f t="shared" si="60"/>
        <v>-0.11582597907914405</v>
      </c>
      <c r="R85" s="196">
        <f t="shared" si="58"/>
        <v>1.2220428328760269E-2</v>
      </c>
      <c r="S85" s="195">
        <v>5720</v>
      </c>
      <c r="T85" s="195">
        <v>18921</v>
      </c>
      <c r="U85" s="195">
        <v>26888</v>
      </c>
      <c r="V85" s="195">
        <v>39888</v>
      </c>
      <c r="W85" s="195">
        <v>35942</v>
      </c>
      <c r="X85" s="196">
        <f t="shared" si="61"/>
        <v>-9.8926995587645394E-2</v>
      </c>
      <c r="Y85" s="196">
        <f t="shared" si="62"/>
        <v>1.148544858023277E-2</v>
      </c>
    </row>
    <row r="86" spans="1:25" x14ac:dyDescent="0.25">
      <c r="A86" s="74"/>
      <c r="B86" s="194" t="s">
        <v>125</v>
      </c>
      <c r="C86" s="195">
        <v>246</v>
      </c>
      <c r="D86" s="195">
        <v>345</v>
      </c>
      <c r="E86" s="195">
        <v>845</v>
      </c>
      <c r="F86" s="195">
        <v>806</v>
      </c>
      <c r="G86" s="195">
        <v>1051</v>
      </c>
      <c r="H86" s="195">
        <v>1093</v>
      </c>
      <c r="I86" s="196">
        <f t="shared" si="59"/>
        <v>3.9961941008563207E-2</v>
      </c>
      <c r="J86" s="196">
        <f t="shared" si="56"/>
        <v>1.9405650897134071E-3</v>
      </c>
      <c r="K86" s="195">
        <v>1093</v>
      </c>
      <c r="L86" s="195">
        <v>1428</v>
      </c>
      <c r="M86" s="195">
        <v>3122</v>
      </c>
      <c r="N86" s="195">
        <v>4296</v>
      </c>
      <c r="O86" s="195">
        <v>8016</v>
      </c>
      <c r="P86" s="195">
        <v>8258</v>
      </c>
      <c r="Q86" s="196">
        <f t="shared" si="60"/>
        <v>3.0189620758483082E-2</v>
      </c>
      <c r="R86" s="196">
        <f t="shared" si="58"/>
        <v>3.2180967868523326E-3</v>
      </c>
      <c r="S86" s="195">
        <v>1339</v>
      </c>
      <c r="T86" s="195">
        <v>3967</v>
      </c>
      <c r="U86" s="195">
        <v>5102</v>
      </c>
      <c r="V86" s="195">
        <v>9067</v>
      </c>
      <c r="W86" s="195">
        <v>9351</v>
      </c>
      <c r="X86" s="196">
        <f t="shared" si="61"/>
        <v>3.1322377853755468E-2</v>
      </c>
      <c r="Y86" s="196">
        <f t="shared" si="62"/>
        <v>2.9881595257291367E-3</v>
      </c>
    </row>
    <row r="87" spans="1:25" x14ac:dyDescent="0.25">
      <c r="A87" s="74"/>
      <c r="B87" s="194" t="s">
        <v>121</v>
      </c>
      <c r="C87" s="195">
        <v>188</v>
      </c>
      <c r="D87" s="195">
        <v>331</v>
      </c>
      <c r="E87" s="195">
        <v>685</v>
      </c>
      <c r="F87" s="195">
        <v>543</v>
      </c>
      <c r="G87" s="195">
        <v>562</v>
      </c>
      <c r="H87" s="195">
        <v>612</v>
      </c>
      <c r="I87" s="196">
        <f t="shared" si="59"/>
        <v>8.8967971530249157E-2</v>
      </c>
      <c r="J87" s="196">
        <f t="shared" si="56"/>
        <v>1.0865744143683488E-3</v>
      </c>
      <c r="K87" s="195">
        <v>1411</v>
      </c>
      <c r="L87" s="195">
        <v>1899</v>
      </c>
      <c r="M87" s="195">
        <v>2962</v>
      </c>
      <c r="N87" s="195">
        <v>4028</v>
      </c>
      <c r="O87" s="195">
        <v>5211</v>
      </c>
      <c r="P87" s="195">
        <v>5426</v>
      </c>
      <c r="Q87" s="196">
        <f t="shared" si="60"/>
        <v>4.1258875455766564E-2</v>
      </c>
      <c r="R87" s="196">
        <f t="shared" si="58"/>
        <v>2.1144820980214044E-3</v>
      </c>
      <c r="S87" s="195">
        <v>1599</v>
      </c>
      <c r="T87" s="195">
        <v>3647</v>
      </c>
      <c r="U87" s="195">
        <v>4571</v>
      </c>
      <c r="V87" s="195">
        <v>5773</v>
      </c>
      <c r="W87" s="195">
        <v>6038</v>
      </c>
      <c r="X87" s="196">
        <f t="shared" si="61"/>
        <v>4.5903343149142461E-2</v>
      </c>
      <c r="Y87" s="196">
        <f t="shared" si="62"/>
        <v>1.9294735553793741E-3</v>
      </c>
    </row>
    <row r="88" spans="1:25" x14ac:dyDescent="0.25">
      <c r="A88" s="74"/>
      <c r="B88" s="194" t="s">
        <v>130</v>
      </c>
      <c r="C88" s="195">
        <v>282</v>
      </c>
      <c r="D88" s="195">
        <v>120</v>
      </c>
      <c r="E88" s="195">
        <v>282</v>
      </c>
      <c r="F88" s="195">
        <v>306</v>
      </c>
      <c r="G88" s="195">
        <v>351</v>
      </c>
      <c r="H88" s="195">
        <v>360</v>
      </c>
      <c r="I88" s="196">
        <f t="shared" si="59"/>
        <v>2.564102564102555E-2</v>
      </c>
      <c r="J88" s="196">
        <f t="shared" si="56"/>
        <v>6.3916142021667576E-4</v>
      </c>
      <c r="K88" s="195">
        <v>1415</v>
      </c>
      <c r="L88" s="195">
        <v>87</v>
      </c>
      <c r="M88" s="195">
        <v>1710</v>
      </c>
      <c r="N88" s="195">
        <v>2258</v>
      </c>
      <c r="O88" s="195">
        <v>2196</v>
      </c>
      <c r="P88" s="195">
        <v>2253</v>
      </c>
      <c r="Q88" s="196">
        <f t="shared" si="60"/>
        <v>2.5956284153005438E-2</v>
      </c>
      <c r="R88" s="196">
        <f t="shared" si="58"/>
        <v>8.7798160096613049E-4</v>
      </c>
      <c r="S88" s="195">
        <v>1697</v>
      </c>
      <c r="T88" s="195">
        <v>1992</v>
      </c>
      <c r="U88" s="195">
        <v>2564</v>
      </c>
      <c r="V88" s="195">
        <v>2547</v>
      </c>
      <c r="W88" s="195">
        <v>2613</v>
      </c>
      <c r="X88" s="196">
        <f t="shared" si="61"/>
        <v>2.5912838633686652E-2</v>
      </c>
      <c r="Y88" s="196">
        <f t="shared" si="62"/>
        <v>8.3499741639720185E-4</v>
      </c>
    </row>
    <row r="89" spans="1:25" x14ac:dyDescent="0.25">
      <c r="A89" s="74"/>
      <c r="B89" s="194" t="s">
        <v>133</v>
      </c>
      <c r="C89" s="195">
        <v>389</v>
      </c>
      <c r="D89" s="195">
        <v>139</v>
      </c>
      <c r="E89" s="195">
        <v>417</v>
      </c>
      <c r="F89" s="195">
        <v>408</v>
      </c>
      <c r="G89" s="195">
        <v>387</v>
      </c>
      <c r="H89" s="195">
        <v>466</v>
      </c>
      <c r="I89" s="196">
        <f t="shared" si="59"/>
        <v>0.20413436692506459</v>
      </c>
      <c r="J89" s="196">
        <f t="shared" si="56"/>
        <v>8.2735894950269689E-4</v>
      </c>
      <c r="K89" s="195">
        <v>1895</v>
      </c>
      <c r="L89" s="195">
        <v>147</v>
      </c>
      <c r="M89" s="195">
        <v>1354</v>
      </c>
      <c r="N89" s="195">
        <v>2179</v>
      </c>
      <c r="O89" s="195">
        <v>2731</v>
      </c>
      <c r="P89" s="195">
        <v>1712</v>
      </c>
      <c r="Q89" s="196">
        <f t="shared" si="60"/>
        <v>-0.37312339802270234</v>
      </c>
      <c r="R89" s="196">
        <f t="shared" si="58"/>
        <v>6.6715690228762333E-4</v>
      </c>
      <c r="S89" s="195">
        <v>2284</v>
      </c>
      <c r="T89" s="195">
        <v>1771</v>
      </c>
      <c r="U89" s="195">
        <v>2587</v>
      </c>
      <c r="V89" s="195">
        <v>3118</v>
      </c>
      <c r="W89" s="195">
        <v>2178</v>
      </c>
      <c r="X89" s="196">
        <f t="shared" si="61"/>
        <v>-0.30147530468248873</v>
      </c>
      <c r="Y89" s="196">
        <f t="shared" si="62"/>
        <v>6.9599095786953907E-4</v>
      </c>
    </row>
    <row r="90" spans="1:25" x14ac:dyDescent="0.25">
      <c r="A90" s="74"/>
      <c r="B90" s="199" t="s">
        <v>147</v>
      </c>
      <c r="C90" s="200">
        <f t="shared" ref="C90" si="63">C82-SUM(C83:C89)</f>
        <v>7031</v>
      </c>
      <c r="D90" s="200">
        <f t="shared" ref="D90:H90" si="64">D82-SUM(D83:D89)</f>
        <v>6892</v>
      </c>
      <c r="E90" s="200">
        <f t="shared" si="64"/>
        <v>16130</v>
      </c>
      <c r="F90" s="200">
        <f t="shared" si="64"/>
        <v>16349</v>
      </c>
      <c r="G90" s="200">
        <f t="shared" si="64"/>
        <v>20106</v>
      </c>
      <c r="H90" s="200">
        <f t="shared" si="64"/>
        <v>21264</v>
      </c>
      <c r="I90" s="201">
        <f t="shared" si="59"/>
        <v>5.7594747836466675E-2</v>
      </c>
      <c r="J90" s="201">
        <f t="shared" si="56"/>
        <v>3.7753134554131644E-2</v>
      </c>
      <c r="K90" s="200">
        <f t="shared" ref="K90:P90" si="65">K82-SUM(K83:K89)</f>
        <v>18141</v>
      </c>
      <c r="L90" s="200">
        <f t="shared" si="65"/>
        <v>22295</v>
      </c>
      <c r="M90" s="200">
        <f t="shared" si="65"/>
        <v>49380</v>
      </c>
      <c r="N90" s="200">
        <f t="shared" si="65"/>
        <v>68514</v>
      </c>
      <c r="O90" s="200">
        <f t="shared" si="65"/>
        <v>82731</v>
      </c>
      <c r="P90" s="200">
        <f t="shared" si="65"/>
        <v>80938</v>
      </c>
      <c r="Q90" s="201">
        <f t="shared" si="60"/>
        <v>-2.1672649913575315E-2</v>
      </c>
      <c r="R90" s="201">
        <f t="shared" si="58"/>
        <v>3.1541089577894657E-2</v>
      </c>
      <c r="S90" s="200">
        <f>S82-SUM(S83:S89)</f>
        <v>25172</v>
      </c>
      <c r="T90" s="200">
        <f>T82-SUM(T83:T89)</f>
        <v>65510</v>
      </c>
      <c r="U90" s="200">
        <f>U82-SUM(U83:U89)</f>
        <v>84863</v>
      </c>
      <c r="V90" s="200">
        <f>V82-SUM(V83:V89)</f>
        <v>102837</v>
      </c>
      <c r="W90" s="200">
        <f>W82-SUM(W83:W89)</f>
        <v>102202</v>
      </c>
      <c r="X90" s="201">
        <f t="shared" si="61"/>
        <v>-6.1748203467623108E-3</v>
      </c>
      <c r="Y90" s="201">
        <f t="shared" si="62"/>
        <v>3.2659167987228024E-2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2892</v>
      </c>
      <c r="F92" s="209">
        <f t="shared" si="66"/>
        <v>4491</v>
      </c>
      <c r="G92" s="209">
        <f t="shared" si="66"/>
        <v>5405</v>
      </c>
      <c r="H92" s="209">
        <f t="shared" si="66"/>
        <v>5933</v>
      </c>
      <c r="I92" s="210">
        <f>IFERROR(H92/G92-1,"-")</f>
        <v>9.7687326549491305E-2</v>
      </c>
      <c r="J92" s="210">
        <f t="shared" ref="J92:J104" si="67">H92/H$8</f>
        <v>1.0533735294848714E-2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22120</v>
      </c>
      <c r="N92" s="209">
        <f t="shared" si="68"/>
        <v>30713</v>
      </c>
      <c r="O92" s="209">
        <f t="shared" si="68"/>
        <v>36372</v>
      </c>
      <c r="P92" s="209">
        <f t="shared" si="68"/>
        <v>34480</v>
      </c>
      <c r="Q92" s="210">
        <f>IFERROR(P92/O92-1,"-")</f>
        <v>-5.201803585175413E-2</v>
      </c>
      <c r="R92" s="210">
        <f t="shared" ref="R92:R104" si="69">P92/P$8</f>
        <v>1.3436664714297461E-2</v>
      </c>
      <c r="S92" s="209">
        <f>S93+S96</f>
        <v>17295</v>
      </c>
      <c r="T92" s="209">
        <f>T93+T96</f>
        <v>37456</v>
      </c>
      <c r="U92" s="209">
        <f>U93+U96</f>
        <v>44189</v>
      </c>
      <c r="V92" s="209">
        <f>V93+V96</f>
        <v>41777</v>
      </c>
      <c r="W92" s="209">
        <f>W93+W96</f>
        <v>40413</v>
      </c>
      <c r="X92" s="210">
        <f>IFERROR(W92/V92-1,"-")</f>
        <v>-3.2649544007468223E-2</v>
      </c>
      <c r="Y92" s="210">
        <f>W92/W$8</f>
        <v>1.2914179329835483E-2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2345</v>
      </c>
      <c r="F93" s="191">
        <v>3131</v>
      </c>
      <c r="G93" s="191">
        <v>3940</v>
      </c>
      <c r="H93" s="191">
        <v>4315</v>
      </c>
      <c r="I93" s="192">
        <f>IFERROR(H93/G93-1,"-")</f>
        <v>9.5177664974619214E-2</v>
      </c>
      <c r="J93" s="192">
        <f t="shared" si="67"/>
        <v>7.6610598006526549E-3</v>
      </c>
      <c r="K93" s="191">
        <v>4723</v>
      </c>
      <c r="L93" s="191">
        <v>0</v>
      </c>
      <c r="M93" s="191">
        <v>15738</v>
      </c>
      <c r="N93" s="191">
        <v>20171</v>
      </c>
      <c r="O93" s="191">
        <v>22213</v>
      </c>
      <c r="P93" s="191">
        <v>20950</v>
      </c>
      <c r="Q93" s="192">
        <f>IFERROR(P93/O93-1,"-")</f>
        <v>-5.6858596317471699E-2</v>
      </c>
      <c r="R93" s="192">
        <f t="shared" si="69"/>
        <v>8.1640987750734289E-3</v>
      </c>
      <c r="S93" s="191">
        <v>11031</v>
      </c>
      <c r="T93" s="191">
        <v>24786</v>
      </c>
      <c r="U93" s="191">
        <v>29860</v>
      </c>
      <c r="V93" s="191">
        <v>26153</v>
      </c>
      <c r="W93" s="191">
        <v>25265</v>
      </c>
      <c r="X93" s="192">
        <f>IFERROR(W93/V93-1,"-")</f>
        <v>-3.3954039689519377E-2</v>
      </c>
      <c r="Y93" s="192">
        <f>W93/W$8</f>
        <v>8.0735590223020692E-3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1741</v>
      </c>
      <c r="F94" s="195">
        <v>2207</v>
      </c>
      <c r="G94" s="195">
        <v>2841</v>
      </c>
      <c r="H94" s="195">
        <v>3138</v>
      </c>
      <c r="I94" s="196">
        <f>IFERROR(H94/G94-1,"-")</f>
        <v>0.10454065469904972</v>
      </c>
      <c r="J94" s="196">
        <f t="shared" si="67"/>
        <v>5.5713570462220235E-3</v>
      </c>
      <c r="K94" s="195">
        <v>2176</v>
      </c>
      <c r="L94" s="195">
        <v>0</v>
      </c>
      <c r="M94" s="195">
        <v>6916</v>
      </c>
      <c r="N94" s="195">
        <v>4680</v>
      </c>
      <c r="O94" s="195">
        <v>5361</v>
      </c>
      <c r="P94" s="195">
        <v>5751</v>
      </c>
      <c r="Q94" s="196">
        <f>IFERROR(P94/O94-1,"-")</f>
        <v>7.2747621712367039E-2</v>
      </c>
      <c r="R94" s="196">
        <f t="shared" si="69"/>
        <v>2.2411327950094171E-3</v>
      </c>
      <c r="S94" s="195">
        <v>5930</v>
      </c>
      <c r="T94" s="195">
        <v>11891</v>
      </c>
      <c r="U94" s="195">
        <v>9535</v>
      </c>
      <c r="V94" s="195">
        <v>8202</v>
      </c>
      <c r="W94" s="195">
        <v>8889</v>
      </c>
      <c r="X94" s="196">
        <f>IFERROR(W94/V94-1,"-")</f>
        <v>8.376005852231172E-2</v>
      </c>
      <c r="Y94" s="196">
        <f>W94/W$8</f>
        <v>2.8405250801204467E-3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604</v>
      </c>
      <c r="F95" s="195">
        <v>924</v>
      </c>
      <c r="G95" s="195">
        <v>1099</v>
      </c>
      <c r="H95" s="195">
        <v>1177</v>
      </c>
      <c r="I95" s="196">
        <f>IFERROR(H95/G95-1,"-")</f>
        <v>7.0973612374886308E-2</v>
      </c>
      <c r="J95" s="196">
        <f t="shared" si="67"/>
        <v>2.0897027544306314E-3</v>
      </c>
      <c r="K95" s="195">
        <v>2547</v>
      </c>
      <c r="L95" s="195">
        <v>0</v>
      </c>
      <c r="M95" s="195">
        <v>8822</v>
      </c>
      <c r="N95" s="195">
        <v>15491</v>
      </c>
      <c r="O95" s="195">
        <v>16852</v>
      </c>
      <c r="P95" s="195">
        <v>15199</v>
      </c>
      <c r="Q95" s="196">
        <f>IFERROR(P95/O95-1,"-")</f>
        <v>-9.8089247567054394E-2</v>
      </c>
      <c r="R95" s="196">
        <f t="shared" si="69"/>
        <v>5.9229659800640114E-3</v>
      </c>
      <c r="S95" s="195">
        <v>5101</v>
      </c>
      <c r="T95" s="195">
        <v>12895</v>
      </c>
      <c r="U95" s="195">
        <v>20325</v>
      </c>
      <c r="V95" s="195">
        <v>17951</v>
      </c>
      <c r="W95" s="195">
        <v>16376</v>
      </c>
      <c r="X95" s="196">
        <f>IFERROR(W95/V95-1,"-")</f>
        <v>-8.7738844632610946E-2</v>
      </c>
      <c r="Y95" s="196">
        <f>W95/W$8</f>
        <v>5.2330339421816216E-3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547</v>
      </c>
      <c r="F96" s="191">
        <v>1360</v>
      </c>
      <c r="G96" s="191">
        <v>1465</v>
      </c>
      <c r="H96" s="191">
        <v>1618</v>
      </c>
      <c r="I96" s="192">
        <f>IFERROR(H96/G96-1,"-")</f>
        <v>0.10443686006825947</v>
      </c>
      <c r="J96" s="192">
        <f t="shared" si="67"/>
        <v>2.8726754941960594E-3</v>
      </c>
      <c r="K96" s="191">
        <v>3970</v>
      </c>
      <c r="L96" s="191">
        <v>0</v>
      </c>
      <c r="M96" s="191">
        <v>6382</v>
      </c>
      <c r="N96" s="191">
        <v>10542</v>
      </c>
      <c r="O96" s="191">
        <v>14159</v>
      </c>
      <c r="P96" s="191">
        <v>13530</v>
      </c>
      <c r="Q96" s="192">
        <f>IFERROR(P96/O96-1,"-")</f>
        <v>-4.4424041245850643E-2</v>
      </c>
      <c r="R96" s="192">
        <f t="shared" si="69"/>
        <v>5.2725659392240326E-3</v>
      </c>
      <c r="S96" s="191">
        <v>6264</v>
      </c>
      <c r="T96" s="191">
        <v>12670</v>
      </c>
      <c r="U96" s="191">
        <v>14329</v>
      </c>
      <c r="V96" s="191">
        <v>15624</v>
      </c>
      <c r="W96" s="191">
        <v>15148</v>
      </c>
      <c r="X96" s="192">
        <f>IFERROR(W96/V96-1,"-")</f>
        <v>-3.046594982078854E-2</v>
      </c>
      <c r="Y96" s="192">
        <f>W96/W$8</f>
        <v>4.8406203075334149E-3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11</v>
      </c>
      <c r="F97" s="195">
        <v>68</v>
      </c>
      <c r="G97" s="195">
        <v>133</v>
      </c>
      <c r="H97" s="195">
        <v>84</v>
      </c>
      <c r="I97" s="196">
        <f t="shared" ref="I97:I104" si="70">IFERROR(H97/G97-1,"-")</f>
        <v>-0.36842105263157898</v>
      </c>
      <c r="J97" s="196">
        <f t="shared" si="67"/>
        <v>1.4913766471722433E-4</v>
      </c>
      <c r="K97" s="195">
        <v>915</v>
      </c>
      <c r="L97" s="195">
        <v>0</v>
      </c>
      <c r="M97" s="195">
        <v>735</v>
      </c>
      <c r="N97" s="195">
        <v>1637</v>
      </c>
      <c r="O97" s="195">
        <v>2113</v>
      </c>
      <c r="P97" s="195">
        <v>1794</v>
      </c>
      <c r="Q97" s="196">
        <f t="shared" ref="Q97:Q104" si="71">IFERROR(P97/O97-1,"-")</f>
        <v>-0.15097018457169897</v>
      </c>
      <c r="R97" s="196">
        <f t="shared" si="69"/>
        <v>6.9911184737382961E-4</v>
      </c>
      <c r="S97" s="195">
        <v>1042</v>
      </c>
      <c r="T97" s="195">
        <v>1661</v>
      </c>
      <c r="U97" s="195">
        <v>2018</v>
      </c>
      <c r="V97" s="195">
        <v>2246</v>
      </c>
      <c r="W97" s="195">
        <v>1878</v>
      </c>
      <c r="X97" s="196">
        <f t="shared" ref="X97:X104" si="72">IFERROR(W97/V97-1,"-")</f>
        <v>-0.16384683882457707</v>
      </c>
      <c r="Y97" s="196">
        <f t="shared" ref="Y97:Y104" si="73">W97/W$8</f>
        <v>6.0012443474701308E-4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73</v>
      </c>
      <c r="F98" s="195">
        <v>177</v>
      </c>
      <c r="G98" s="195">
        <v>258</v>
      </c>
      <c r="H98" s="195">
        <v>228</v>
      </c>
      <c r="I98" s="196">
        <f t="shared" si="70"/>
        <v>-0.11627906976744184</v>
      </c>
      <c r="J98" s="196">
        <f t="shared" si="67"/>
        <v>4.048022328038946E-4</v>
      </c>
      <c r="K98" s="195">
        <v>772</v>
      </c>
      <c r="L98" s="195">
        <v>0</v>
      </c>
      <c r="M98" s="195">
        <v>1193</v>
      </c>
      <c r="N98" s="195">
        <v>2069</v>
      </c>
      <c r="O98" s="195">
        <v>2752</v>
      </c>
      <c r="P98" s="195">
        <v>2443</v>
      </c>
      <c r="Q98" s="196">
        <f t="shared" si="71"/>
        <v>-0.11228197674418605</v>
      </c>
      <c r="R98" s="196">
        <f t="shared" si="69"/>
        <v>9.5202354689758405E-4</v>
      </c>
      <c r="S98" s="195">
        <v>1199</v>
      </c>
      <c r="T98" s="195">
        <v>2396</v>
      </c>
      <c r="U98" s="195">
        <v>2589</v>
      </c>
      <c r="V98" s="195">
        <v>3010</v>
      </c>
      <c r="W98" s="195">
        <v>2671</v>
      </c>
      <c r="X98" s="196">
        <f t="shared" si="72"/>
        <v>-0.11262458471760795</v>
      </c>
      <c r="Y98" s="196">
        <f t="shared" si="73"/>
        <v>8.5353161086755688E-4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177</v>
      </c>
      <c r="F99" s="195">
        <v>566</v>
      </c>
      <c r="G99" s="195">
        <v>412</v>
      </c>
      <c r="H99" s="195">
        <v>530</v>
      </c>
      <c r="I99" s="196">
        <f t="shared" si="70"/>
        <v>0.28640776699029136</v>
      </c>
      <c r="J99" s="196">
        <f t="shared" si="67"/>
        <v>9.4098764643010596E-4</v>
      </c>
      <c r="K99" s="195">
        <v>622</v>
      </c>
      <c r="L99" s="195">
        <v>0</v>
      </c>
      <c r="M99" s="195">
        <v>1270</v>
      </c>
      <c r="N99" s="195">
        <v>1759</v>
      </c>
      <c r="O99" s="195">
        <v>2340</v>
      </c>
      <c r="P99" s="195">
        <v>2197</v>
      </c>
      <c r="Q99" s="196">
        <f t="shared" si="71"/>
        <v>-6.1111111111111116E-2</v>
      </c>
      <c r="R99" s="196">
        <f t="shared" si="69"/>
        <v>8.5615871163896519E-4</v>
      </c>
      <c r="S99" s="195">
        <v>1494</v>
      </c>
      <c r="T99" s="195">
        <v>2543</v>
      </c>
      <c r="U99" s="195">
        <v>2839</v>
      </c>
      <c r="V99" s="195">
        <v>2752</v>
      </c>
      <c r="W99" s="195">
        <v>2727</v>
      </c>
      <c r="X99" s="196">
        <f t="shared" si="72"/>
        <v>-9.0843023255814392E-3</v>
      </c>
      <c r="Y99" s="196">
        <f t="shared" si="73"/>
        <v>8.714266951837617E-4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15</v>
      </c>
      <c r="F100" s="195">
        <v>17</v>
      </c>
      <c r="G100" s="195">
        <v>60</v>
      </c>
      <c r="H100" s="195">
        <v>46</v>
      </c>
      <c r="I100" s="196">
        <f t="shared" si="70"/>
        <v>-0.23333333333333328</v>
      </c>
      <c r="J100" s="196">
        <f t="shared" si="67"/>
        <v>8.1670625916575225E-5</v>
      </c>
      <c r="K100" s="195">
        <v>210</v>
      </c>
      <c r="L100" s="195">
        <v>0</v>
      </c>
      <c r="M100" s="195">
        <v>469</v>
      </c>
      <c r="N100" s="195">
        <v>545</v>
      </c>
      <c r="O100" s="195">
        <v>641</v>
      </c>
      <c r="P100" s="195">
        <v>621</v>
      </c>
      <c r="Q100" s="196">
        <f t="shared" si="71"/>
        <v>-3.120124804992197E-2</v>
      </c>
      <c r="R100" s="196">
        <f t="shared" si="69"/>
        <v>2.4200025486017179E-4</v>
      </c>
      <c r="S100" s="195">
        <v>280</v>
      </c>
      <c r="T100" s="195">
        <v>886</v>
      </c>
      <c r="U100" s="195">
        <v>646</v>
      </c>
      <c r="V100" s="195">
        <v>701</v>
      </c>
      <c r="W100" s="195">
        <v>667</v>
      </c>
      <c r="X100" s="196">
        <f t="shared" si="72"/>
        <v>-4.8502139800285282E-2</v>
      </c>
      <c r="Y100" s="196">
        <f t="shared" si="73"/>
        <v>2.131432364090829E-4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5</v>
      </c>
      <c r="F101" s="195">
        <v>61</v>
      </c>
      <c r="G101" s="195">
        <v>30</v>
      </c>
      <c r="H101" s="195">
        <v>49</v>
      </c>
      <c r="I101" s="196">
        <f t="shared" si="70"/>
        <v>0.6333333333333333</v>
      </c>
      <c r="J101" s="196">
        <f t="shared" si="67"/>
        <v>8.699697108504753E-5</v>
      </c>
      <c r="K101" s="195">
        <v>102</v>
      </c>
      <c r="L101" s="195">
        <v>0</v>
      </c>
      <c r="M101" s="195">
        <v>268</v>
      </c>
      <c r="N101" s="195">
        <v>273</v>
      </c>
      <c r="O101" s="195">
        <v>609</v>
      </c>
      <c r="P101" s="195">
        <v>555</v>
      </c>
      <c r="Q101" s="196">
        <f t="shared" si="71"/>
        <v>-8.8669950738916259E-2</v>
      </c>
      <c r="R101" s="196">
        <f t="shared" si="69"/>
        <v>2.1628042101029846E-4</v>
      </c>
      <c r="S101" s="195">
        <v>217</v>
      </c>
      <c r="T101" s="195">
        <v>523</v>
      </c>
      <c r="U101" s="195">
        <v>426</v>
      </c>
      <c r="V101" s="195">
        <v>639</v>
      </c>
      <c r="W101" s="195">
        <v>604</v>
      </c>
      <c r="X101" s="196">
        <f t="shared" si="72"/>
        <v>-5.477308294209704E-2</v>
      </c>
      <c r="Y101" s="196">
        <f t="shared" si="73"/>
        <v>1.9301126655335243E-4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16</v>
      </c>
      <c r="H102" s="195">
        <v>12</v>
      </c>
      <c r="I102" s="196">
        <f t="shared" si="70"/>
        <v>-0.25</v>
      </c>
      <c r="J102" s="196">
        <f t="shared" si="67"/>
        <v>2.130538067388919E-5</v>
      </c>
      <c r="K102" s="195">
        <v>90</v>
      </c>
      <c r="L102" s="195">
        <v>0</v>
      </c>
      <c r="M102" s="195">
        <v>63</v>
      </c>
      <c r="N102" s="195">
        <v>82</v>
      </c>
      <c r="O102" s="195">
        <v>162</v>
      </c>
      <c r="P102" s="195">
        <v>145</v>
      </c>
      <c r="Q102" s="196">
        <f t="shared" si="71"/>
        <v>-0.10493827160493829</v>
      </c>
      <c r="R102" s="196">
        <f t="shared" si="69"/>
        <v>5.6505695579267167E-5</v>
      </c>
      <c r="S102" s="195">
        <v>114</v>
      </c>
      <c r="T102" s="195">
        <v>222</v>
      </c>
      <c r="U102" s="195">
        <v>106</v>
      </c>
      <c r="V102" s="195">
        <v>178</v>
      </c>
      <c r="W102" s="195">
        <v>157</v>
      </c>
      <c r="X102" s="196">
        <f t="shared" si="72"/>
        <v>-0.1179775280898876</v>
      </c>
      <c r="Y102" s="196">
        <f t="shared" si="73"/>
        <v>5.0170147100788631E-5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14</v>
      </c>
      <c r="H103" s="195">
        <v>8</v>
      </c>
      <c r="I103" s="196">
        <f t="shared" si="70"/>
        <v>-0.4285714285714286</v>
      </c>
      <c r="J103" s="196">
        <f t="shared" si="67"/>
        <v>1.4203587115926127E-5</v>
      </c>
      <c r="K103" s="195">
        <v>61</v>
      </c>
      <c r="L103" s="195">
        <v>0</v>
      </c>
      <c r="M103" s="195">
        <v>45</v>
      </c>
      <c r="N103" s="195">
        <v>167</v>
      </c>
      <c r="O103" s="195">
        <v>268</v>
      </c>
      <c r="P103" s="195">
        <v>151</v>
      </c>
      <c r="Q103" s="196">
        <f t="shared" si="71"/>
        <v>-0.43656716417910446</v>
      </c>
      <c r="R103" s="196">
        <f t="shared" si="69"/>
        <v>5.884386229289201E-5</v>
      </c>
      <c r="S103" s="195">
        <v>66</v>
      </c>
      <c r="T103" s="195">
        <v>114</v>
      </c>
      <c r="U103" s="195">
        <v>190</v>
      </c>
      <c r="V103" s="195">
        <v>282</v>
      </c>
      <c r="W103" s="195">
        <v>159</v>
      </c>
      <c r="X103" s="196">
        <f t="shared" si="72"/>
        <v>-0.43617021276595747</v>
      </c>
      <c r="Y103" s="196">
        <f t="shared" si="73"/>
        <v>5.0809257254938801E-5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266</v>
      </c>
      <c r="F104" s="200">
        <f t="shared" si="75"/>
        <v>462</v>
      </c>
      <c r="G104" s="200">
        <f t="shared" si="75"/>
        <v>542</v>
      </c>
      <c r="H104" s="200">
        <f t="shared" si="75"/>
        <v>661</v>
      </c>
      <c r="I104" s="201">
        <f t="shared" si="70"/>
        <v>0.21955719557195574</v>
      </c>
      <c r="J104" s="201">
        <f t="shared" si="67"/>
        <v>1.1735713854533962E-3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2339</v>
      </c>
      <c r="N104" s="200">
        <f t="shared" si="76"/>
        <v>4010</v>
      </c>
      <c r="O104" s="200">
        <f t="shared" si="76"/>
        <v>5274</v>
      </c>
      <c r="P104" s="200">
        <f t="shared" si="76"/>
        <v>5624</v>
      </c>
      <c r="Q104" s="201">
        <f t="shared" si="71"/>
        <v>6.6363291619264242E-2</v>
      </c>
      <c r="R104" s="201">
        <f t="shared" si="69"/>
        <v>2.1916415995710242E-3</v>
      </c>
      <c r="S104" s="200">
        <f>S96-SUM(S97:S103)</f>
        <v>1852</v>
      </c>
      <c r="T104" s="200">
        <f>T96-SUM(T97:T103)</f>
        <v>4325</v>
      </c>
      <c r="U104" s="200">
        <f>U96-SUM(U97:U103)</f>
        <v>5515</v>
      </c>
      <c r="V104" s="200">
        <f>V96-SUM(V97:V103)</f>
        <v>5816</v>
      </c>
      <c r="W104" s="200">
        <f>W96-SUM(W97:W103)</f>
        <v>6285</v>
      </c>
      <c r="X104" s="201">
        <f t="shared" si="72"/>
        <v>8.0639614855570807E-2</v>
      </c>
      <c r="Y104" s="201">
        <f t="shared" si="73"/>
        <v>2.0084036594169206E-3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45963</v>
      </c>
      <c r="T106" s="209">
        <f>T107+T110</f>
        <v>124607</v>
      </c>
      <c r="U106" s="209">
        <f>U107+U110</f>
        <v>163429</v>
      </c>
      <c r="V106" s="209">
        <f>V107+V110</f>
        <v>157299</v>
      </c>
      <c r="W106" s="209">
        <f>W107+W110</f>
        <v>166857</v>
      </c>
      <c r="X106" s="210">
        <f>IFERROR(W106/V106-1,"-")</f>
        <v>6.0763259779146761E-2</v>
      </c>
      <c r="Y106" s="210">
        <f>W106/W$8</f>
        <v>5.3320001495517758E-2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22313</v>
      </c>
      <c r="T107" s="191">
        <v>31290</v>
      </c>
      <c r="U107" s="191">
        <v>37406</v>
      </c>
      <c r="V107" s="191">
        <v>35367</v>
      </c>
      <c r="W107" s="191">
        <v>38381</v>
      </c>
      <c r="X107" s="192">
        <f>IFERROR(W107/V107-1,"-")</f>
        <v>8.522068595017962E-2</v>
      </c>
      <c r="Y107" s="192">
        <f>W107/W$8</f>
        <v>1.2264843413218906E-2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606</v>
      </c>
      <c r="T108" s="195">
        <v>8698</v>
      </c>
      <c r="U108" s="195">
        <v>12435</v>
      </c>
      <c r="V108" s="195">
        <v>10145</v>
      </c>
      <c r="W108" s="195">
        <v>13375</v>
      </c>
      <c r="X108" s="196">
        <f>IFERROR(W108/V108-1,"-")</f>
        <v>0.31838344011828479</v>
      </c>
      <c r="Y108" s="196">
        <f>W108/W$8</f>
        <v>4.2740491558792863E-3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21707</v>
      </c>
      <c r="T109" s="195">
        <v>22592</v>
      </c>
      <c r="U109" s="195">
        <v>24971</v>
      </c>
      <c r="V109" s="195">
        <v>25222</v>
      </c>
      <c r="W109" s="195">
        <v>25006</v>
      </c>
      <c r="X109" s="196">
        <f>IFERROR(W109/V109-1,"-")</f>
        <v>-8.5639521053049172E-3</v>
      </c>
      <c r="Y109" s="196">
        <f>W109/W$8</f>
        <v>7.9907942573396208E-3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23650</v>
      </c>
      <c r="T110" s="191">
        <v>93317</v>
      </c>
      <c r="U110" s="191">
        <v>126023</v>
      </c>
      <c r="V110" s="191">
        <v>121932</v>
      </c>
      <c r="W110" s="191">
        <v>128476</v>
      </c>
      <c r="X110" s="192">
        <f>IFERROR(W110/V110-1,"-")</f>
        <v>5.3669258275104159E-2</v>
      </c>
      <c r="Y110" s="192">
        <f>W110/W$8</f>
        <v>4.1055158082298857E-2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11536</v>
      </c>
      <c r="T111" s="195">
        <v>56042</v>
      </c>
      <c r="U111" s="195">
        <v>83042</v>
      </c>
      <c r="V111" s="195">
        <v>76715</v>
      </c>
      <c r="W111" s="195">
        <v>78574</v>
      </c>
      <c r="X111" s="196">
        <f t="shared" ref="X111:X118" si="83">IFERROR(W111/V111-1,"-")</f>
        <v>2.423254904516714E-2</v>
      </c>
      <c r="Y111" s="196">
        <f t="shared" ref="Y111:Y118" si="84">W111/W$8</f>
        <v>2.5108720626097873E-2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1861</v>
      </c>
      <c r="T112" s="195">
        <v>4079</v>
      </c>
      <c r="U112" s="195">
        <v>5399</v>
      </c>
      <c r="V112" s="195">
        <v>5111</v>
      </c>
      <c r="W112" s="195">
        <v>5802</v>
      </c>
      <c r="X112" s="196">
        <f t="shared" si="83"/>
        <v>0.13519859127372325</v>
      </c>
      <c r="Y112" s="196">
        <f t="shared" si="84"/>
        <v>1.8540585571896538E-3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1351</v>
      </c>
      <c r="T113" s="195">
        <v>6231</v>
      </c>
      <c r="U113" s="195">
        <v>9908</v>
      </c>
      <c r="V113" s="195">
        <v>9298</v>
      </c>
      <c r="W113" s="195">
        <v>10733</v>
      </c>
      <c r="X113" s="196">
        <f t="shared" si="83"/>
        <v>0.15433426543342654</v>
      </c>
      <c r="Y113" s="196">
        <f t="shared" si="84"/>
        <v>3.4297846422469067E-3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891</v>
      </c>
      <c r="T114" s="195">
        <v>4297</v>
      </c>
      <c r="U114" s="195">
        <v>3974</v>
      </c>
      <c r="V114" s="195">
        <v>4038</v>
      </c>
      <c r="W114" s="195">
        <v>4567</v>
      </c>
      <c r="X114" s="196">
        <f t="shared" si="83"/>
        <v>0.13100544824170379</v>
      </c>
      <c r="Y114" s="196">
        <f t="shared" si="84"/>
        <v>1.4594080370019214E-3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2271</v>
      </c>
      <c r="T115" s="195">
        <v>3452</v>
      </c>
      <c r="U115" s="195">
        <v>3657</v>
      </c>
      <c r="V115" s="195">
        <v>3285</v>
      </c>
      <c r="W115" s="195">
        <v>3298</v>
      </c>
      <c r="X115" s="196">
        <f t="shared" si="83"/>
        <v>3.9573820395737425E-3</v>
      </c>
      <c r="Y115" s="196">
        <f t="shared" si="84"/>
        <v>1.0538926441936362E-3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484</v>
      </c>
      <c r="U116" s="195">
        <v>797</v>
      </c>
      <c r="V116" s="195">
        <v>839</v>
      </c>
      <c r="W116" s="195">
        <v>820</v>
      </c>
      <c r="X116" s="196">
        <f t="shared" si="83"/>
        <v>-2.2646007151370662E-2</v>
      </c>
      <c r="Y116" s="196">
        <f t="shared" si="84"/>
        <v>2.6203516320157116E-4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534</v>
      </c>
      <c r="T117" s="195">
        <v>645</v>
      </c>
      <c r="U117" s="195">
        <v>414</v>
      </c>
      <c r="V117" s="195">
        <v>1046</v>
      </c>
      <c r="W117" s="195">
        <v>681</v>
      </c>
      <c r="X117" s="196">
        <f t="shared" si="83"/>
        <v>-0.34894837476099427</v>
      </c>
      <c r="Y117" s="196">
        <f t="shared" si="84"/>
        <v>2.1761700748813411E-4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4983</v>
      </c>
      <c r="T118" s="200">
        <f>T110-SUM(T111:T117)</f>
        <v>18087</v>
      </c>
      <c r="U118" s="200">
        <f>U110-SUM(U111:U117)</f>
        <v>18832</v>
      </c>
      <c r="V118" s="200">
        <f>V110-SUM(V111:V117)</f>
        <v>21600</v>
      </c>
      <c r="W118" s="200">
        <f>W110-SUM(W111:W117)</f>
        <v>24001</v>
      </c>
      <c r="X118" s="201">
        <f t="shared" si="83"/>
        <v>0.11115740740740732</v>
      </c>
      <c r="Y118" s="201">
        <f t="shared" si="84"/>
        <v>7.6696414048791585E-3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33292</v>
      </c>
      <c r="D120" s="209">
        <f t="shared" si="88"/>
        <v>38912</v>
      </c>
      <c r="E120" s="209">
        <f t="shared" si="88"/>
        <v>62934</v>
      </c>
      <c r="F120" s="209">
        <f t="shared" si="88"/>
        <v>69792</v>
      </c>
      <c r="G120" s="209">
        <f t="shared" si="88"/>
        <v>75011</v>
      </c>
      <c r="H120" s="209">
        <f t="shared" si="88"/>
        <v>68219</v>
      </c>
      <c r="I120" s="210">
        <f>IFERROR(H120/G120-1,"-")</f>
        <v>-9.054671981442719E-2</v>
      </c>
      <c r="J120" s="210">
        <f t="shared" ref="J120:J132" si="89">H120/H$8</f>
        <v>0.12111931368267057</v>
      </c>
      <c r="K120" s="209">
        <f t="shared" ref="K120:P120" si="90">K121+K124</f>
        <v>33760</v>
      </c>
      <c r="L120" s="209">
        <f t="shared" si="90"/>
        <v>64687</v>
      </c>
      <c r="M120" s="209">
        <f t="shared" si="90"/>
        <v>95049</v>
      </c>
      <c r="N120" s="209">
        <f t="shared" si="90"/>
        <v>104520</v>
      </c>
      <c r="O120" s="209">
        <f t="shared" si="90"/>
        <v>106809</v>
      </c>
      <c r="P120" s="209">
        <f t="shared" si="90"/>
        <v>135194</v>
      </c>
      <c r="Q120" s="210">
        <f>IFERROR(P120/O120-1,"-")</f>
        <v>0.26575475849413444</v>
      </c>
      <c r="R120" s="210">
        <f t="shared" ref="R120:R132" si="91">P120/P$8</f>
        <v>5.2684351780299621E-2</v>
      </c>
      <c r="S120" s="209">
        <f>S121+S124</f>
        <v>67052</v>
      </c>
      <c r="T120" s="209">
        <f>T121+T124</f>
        <v>157983</v>
      </c>
      <c r="U120" s="209">
        <f>U121+U124</f>
        <v>174312</v>
      </c>
      <c r="V120" s="209">
        <f>V121+V124</f>
        <v>181820</v>
      </c>
      <c r="W120" s="209">
        <f>W121+W124</f>
        <v>203413</v>
      </c>
      <c r="X120" s="210">
        <f>IFERROR(W120/V120-1,"-")</f>
        <v>0.11876031239687612</v>
      </c>
      <c r="Y120" s="210">
        <f>W120/W$8</f>
        <v>6.5001656893074633E-2</v>
      </c>
    </row>
    <row r="121" spans="1:25" x14ac:dyDescent="0.25">
      <c r="A121" s="74"/>
      <c r="B121" s="190" t="s">
        <v>99</v>
      </c>
      <c r="C121" s="191">
        <v>15436</v>
      </c>
      <c r="D121" s="191">
        <v>20875</v>
      </c>
      <c r="E121" s="191">
        <v>36797</v>
      </c>
      <c r="F121" s="191">
        <v>45435</v>
      </c>
      <c r="G121" s="191">
        <v>52085</v>
      </c>
      <c r="H121" s="191">
        <v>44888</v>
      </c>
      <c r="I121" s="192">
        <f>IFERROR(H121/G121-1,"-")</f>
        <v>-0.13817797830469425</v>
      </c>
      <c r="J121" s="192">
        <f t="shared" si="89"/>
        <v>7.9696327307461498E-2</v>
      </c>
      <c r="K121" s="191">
        <v>20894</v>
      </c>
      <c r="L121" s="191">
        <v>47965</v>
      </c>
      <c r="M121" s="191">
        <v>60445</v>
      </c>
      <c r="N121" s="191">
        <v>62889</v>
      </c>
      <c r="O121" s="191">
        <v>63766</v>
      </c>
      <c r="P121" s="191">
        <v>87358</v>
      </c>
      <c r="Q121" s="192">
        <f>IFERROR(P121/O121-1,"-")</f>
        <v>0.36997773107925847</v>
      </c>
      <c r="R121" s="192">
        <f t="shared" si="91"/>
        <v>3.4042927961473249E-2</v>
      </c>
      <c r="S121" s="191">
        <v>36330</v>
      </c>
      <c r="T121" s="191">
        <v>97242</v>
      </c>
      <c r="U121" s="191">
        <v>108324</v>
      </c>
      <c r="V121" s="191">
        <v>115851</v>
      </c>
      <c r="W121" s="191">
        <v>132246</v>
      </c>
      <c r="X121" s="192">
        <f>IFERROR(W121/V121-1,"-")</f>
        <v>0.14151798430742946</v>
      </c>
      <c r="Y121" s="192">
        <f>W121/W$8</f>
        <v>4.2259880722871929E-2</v>
      </c>
    </row>
    <row r="122" spans="1:25" x14ac:dyDescent="0.25">
      <c r="A122" s="74"/>
      <c r="B122" s="194" t="s">
        <v>105</v>
      </c>
      <c r="C122" s="195">
        <v>7502</v>
      </c>
      <c r="D122" s="195">
        <v>9953</v>
      </c>
      <c r="E122" s="195">
        <v>21247</v>
      </c>
      <c r="F122" s="195">
        <v>20704</v>
      </c>
      <c r="G122" s="195">
        <v>31006</v>
      </c>
      <c r="H122" s="195">
        <v>27525</v>
      </c>
      <c r="I122" s="196">
        <f>IFERROR(H122/G122-1,"-")</f>
        <v>-0.11226859317551441</v>
      </c>
      <c r="J122" s="196">
        <f t="shared" si="89"/>
        <v>4.886921692073333E-2</v>
      </c>
      <c r="K122" s="195">
        <v>9189</v>
      </c>
      <c r="L122" s="195">
        <v>24995</v>
      </c>
      <c r="M122" s="195">
        <v>29459</v>
      </c>
      <c r="N122" s="195">
        <v>28111</v>
      </c>
      <c r="O122" s="195">
        <v>26429</v>
      </c>
      <c r="P122" s="195">
        <v>42707</v>
      </c>
      <c r="Q122" s="196">
        <f>IFERROR(P122/O122-1,"-")</f>
        <v>0.61591433652427252</v>
      </c>
      <c r="R122" s="196">
        <f t="shared" si="91"/>
        <v>1.66426809731294E-2</v>
      </c>
      <c r="S122" s="195">
        <v>16691</v>
      </c>
      <c r="T122" s="195">
        <v>50706</v>
      </c>
      <c r="U122" s="195">
        <v>48815</v>
      </c>
      <c r="V122" s="195">
        <v>57435</v>
      </c>
      <c r="W122" s="195">
        <v>70232</v>
      </c>
      <c r="X122" s="196">
        <f>IFERROR(W122/V122-1,"-")</f>
        <v>0.22280839209541226</v>
      </c>
      <c r="Y122" s="196">
        <f>W122/W$8</f>
        <v>2.2442992173137496E-2</v>
      </c>
    </row>
    <row r="123" spans="1:25" x14ac:dyDescent="0.25">
      <c r="A123" s="74"/>
      <c r="B123" s="194" t="s">
        <v>102</v>
      </c>
      <c r="C123" s="195">
        <v>7934</v>
      </c>
      <c r="D123" s="195">
        <v>10922</v>
      </c>
      <c r="E123" s="195">
        <v>15550</v>
      </c>
      <c r="F123" s="195">
        <v>24731</v>
      </c>
      <c r="G123" s="195">
        <v>21079</v>
      </c>
      <c r="H123" s="195">
        <v>17363</v>
      </c>
      <c r="I123" s="196">
        <f>IFERROR(H123/G123-1,"-")</f>
        <v>-0.1762891977797808</v>
      </c>
      <c r="J123" s="196">
        <f t="shared" si="89"/>
        <v>3.0827110386728168E-2</v>
      </c>
      <c r="K123" s="195">
        <v>11705</v>
      </c>
      <c r="L123" s="195">
        <v>22970</v>
      </c>
      <c r="M123" s="195">
        <v>30986</v>
      </c>
      <c r="N123" s="195">
        <v>34778</v>
      </c>
      <c r="O123" s="195">
        <v>37337</v>
      </c>
      <c r="P123" s="195">
        <v>44651</v>
      </c>
      <c r="Q123" s="196">
        <f>IFERROR(P123/O123-1,"-")</f>
        <v>0.19589147494442516</v>
      </c>
      <c r="R123" s="196">
        <f t="shared" si="91"/>
        <v>1.7400246988343849E-2</v>
      </c>
      <c r="S123" s="195">
        <v>19639</v>
      </c>
      <c r="T123" s="195">
        <v>46536</v>
      </c>
      <c r="U123" s="195">
        <v>59509</v>
      </c>
      <c r="V123" s="195">
        <v>58416</v>
      </c>
      <c r="W123" s="195">
        <v>62014</v>
      </c>
      <c r="X123" s="196">
        <f>IFERROR(W123/V123-1,"-")</f>
        <v>6.1592714324842479E-2</v>
      </c>
      <c r="Y123" s="196">
        <f>W123/W$8</f>
        <v>1.9816888549734433E-2</v>
      </c>
    </row>
    <row r="124" spans="1:25" x14ac:dyDescent="0.25">
      <c r="A124" s="74"/>
      <c r="B124" s="190" t="s">
        <v>109</v>
      </c>
      <c r="C124" s="191">
        <v>17856</v>
      </c>
      <c r="D124" s="191">
        <v>18037</v>
      </c>
      <c r="E124" s="191">
        <v>26137</v>
      </c>
      <c r="F124" s="191">
        <v>24357</v>
      </c>
      <c r="G124" s="191">
        <v>22926</v>
      </c>
      <c r="H124" s="191">
        <v>23331</v>
      </c>
      <c r="I124" s="192">
        <f>IFERROR(H124/G124-1,"-")</f>
        <v>1.7665532583093446E-2</v>
      </c>
      <c r="J124" s="192">
        <f t="shared" si="89"/>
        <v>4.142298637520906E-2</v>
      </c>
      <c r="K124" s="191">
        <v>12866</v>
      </c>
      <c r="L124" s="191">
        <v>16722</v>
      </c>
      <c r="M124" s="191">
        <v>34604</v>
      </c>
      <c r="N124" s="191">
        <v>41631</v>
      </c>
      <c r="O124" s="191">
        <v>43043</v>
      </c>
      <c r="P124" s="191">
        <v>47836</v>
      </c>
      <c r="Q124" s="192">
        <f>IFERROR(P124/O124-1,"-")</f>
        <v>0.11135376251655327</v>
      </c>
      <c r="R124" s="192">
        <f t="shared" si="91"/>
        <v>1.8641423818826372E-2</v>
      </c>
      <c r="S124" s="191">
        <v>30722</v>
      </c>
      <c r="T124" s="191">
        <v>60741</v>
      </c>
      <c r="U124" s="191">
        <v>65988</v>
      </c>
      <c r="V124" s="191">
        <v>65969</v>
      </c>
      <c r="W124" s="191">
        <v>71167</v>
      </c>
      <c r="X124" s="192">
        <f>IFERROR(W124/V124-1,"-")</f>
        <v>7.8794585335536294E-2</v>
      </c>
      <c r="Y124" s="192">
        <f>W124/W$8</f>
        <v>2.2741776170202704E-2</v>
      </c>
    </row>
    <row r="125" spans="1:25" s="74" customFormat="1" x14ac:dyDescent="0.25">
      <c r="B125" s="194" t="s">
        <v>112</v>
      </c>
      <c r="C125" s="195">
        <v>1098</v>
      </c>
      <c r="D125" s="195">
        <v>260</v>
      </c>
      <c r="E125" s="195">
        <v>1769</v>
      </c>
      <c r="F125" s="195">
        <v>2494</v>
      </c>
      <c r="G125" s="195">
        <v>1771</v>
      </c>
      <c r="H125" s="195">
        <v>1740</v>
      </c>
      <c r="I125" s="196">
        <f t="shared" ref="I125:I132" si="92">IFERROR(H125/G125-1,"-")</f>
        <v>-1.7504234895539206E-2</v>
      </c>
      <c r="J125" s="196">
        <f t="shared" si="89"/>
        <v>3.0892801977139327E-3</v>
      </c>
      <c r="K125" s="195">
        <v>1921</v>
      </c>
      <c r="L125" s="195">
        <v>1076</v>
      </c>
      <c r="M125" s="195">
        <v>4920</v>
      </c>
      <c r="N125" s="195">
        <v>6187</v>
      </c>
      <c r="O125" s="195">
        <v>6027</v>
      </c>
      <c r="P125" s="195">
        <v>5610</v>
      </c>
      <c r="Q125" s="196">
        <f t="shared" ref="Q125:Q132" si="93">IFERROR(P125/O125-1,"-")</f>
        <v>-6.9188651070184126E-2</v>
      </c>
      <c r="R125" s="196">
        <f t="shared" si="91"/>
        <v>2.1861858772392329E-3</v>
      </c>
      <c r="S125" s="195">
        <v>3019</v>
      </c>
      <c r="T125" s="195">
        <v>6689</v>
      </c>
      <c r="U125" s="195">
        <v>8681</v>
      </c>
      <c r="V125" s="195">
        <v>7798</v>
      </c>
      <c r="W125" s="195">
        <v>7350</v>
      </c>
      <c r="X125" s="196">
        <f t="shared" ref="X125:X132" si="94">IFERROR(W125/V125-1,"-")</f>
        <v>-5.7450628366247702E-2</v>
      </c>
      <c r="Y125" s="196">
        <f t="shared" ref="Y125:Y132" si="95">W125/W$8</f>
        <v>2.3487298165018882E-3</v>
      </c>
    </row>
    <row r="126" spans="1:25" s="74" customFormat="1" x14ac:dyDescent="0.25">
      <c r="B126" s="194" t="s">
        <v>115</v>
      </c>
      <c r="C126" s="195">
        <v>1350</v>
      </c>
      <c r="D126" s="195">
        <v>1336</v>
      </c>
      <c r="E126" s="195">
        <v>2110</v>
      </c>
      <c r="F126" s="195">
        <v>3208</v>
      </c>
      <c r="G126" s="195">
        <v>3221</v>
      </c>
      <c r="H126" s="195">
        <v>3054</v>
      </c>
      <c r="I126" s="196">
        <f t="shared" si="92"/>
        <v>-5.184725240608512E-2</v>
      </c>
      <c r="J126" s="196">
        <f t="shared" si="89"/>
        <v>5.4222193815047989E-3</v>
      </c>
      <c r="K126" s="195">
        <v>1835</v>
      </c>
      <c r="L126" s="195">
        <v>2133</v>
      </c>
      <c r="M126" s="195">
        <v>4261</v>
      </c>
      <c r="N126" s="195">
        <v>6018</v>
      </c>
      <c r="O126" s="195">
        <v>5594</v>
      </c>
      <c r="P126" s="195">
        <v>6604</v>
      </c>
      <c r="Q126" s="196">
        <f t="shared" si="93"/>
        <v>0.18055058991776907</v>
      </c>
      <c r="R126" s="196">
        <f t="shared" si="91"/>
        <v>2.5735421627964164E-3</v>
      </c>
      <c r="S126" s="195">
        <v>3185</v>
      </c>
      <c r="T126" s="195">
        <v>6371</v>
      </c>
      <c r="U126" s="195">
        <v>9226</v>
      </c>
      <c r="V126" s="195">
        <v>8815</v>
      </c>
      <c r="W126" s="195">
        <v>9658</v>
      </c>
      <c r="X126" s="196">
        <f t="shared" si="94"/>
        <v>9.5632444696539975E-2</v>
      </c>
      <c r="Y126" s="196">
        <f t="shared" si="95"/>
        <v>3.0862629343911883E-3</v>
      </c>
    </row>
    <row r="127" spans="1:25" x14ac:dyDescent="0.25">
      <c r="A127" s="74"/>
      <c r="B127" s="194" t="s">
        <v>118</v>
      </c>
      <c r="C127" s="195">
        <v>1002</v>
      </c>
      <c r="D127" s="195">
        <v>1422</v>
      </c>
      <c r="E127" s="195">
        <v>1806</v>
      </c>
      <c r="F127" s="195">
        <v>2154</v>
      </c>
      <c r="G127" s="195">
        <v>1918</v>
      </c>
      <c r="H127" s="195">
        <v>2013</v>
      </c>
      <c r="I127" s="196">
        <f t="shared" si="92"/>
        <v>4.9530761209593432E-2</v>
      </c>
      <c r="J127" s="196">
        <f t="shared" si="89"/>
        <v>3.5739776080449116E-3</v>
      </c>
      <c r="K127" s="195">
        <v>1222</v>
      </c>
      <c r="L127" s="195">
        <v>3461</v>
      </c>
      <c r="M127" s="195">
        <v>4071</v>
      </c>
      <c r="N127" s="195">
        <v>4167</v>
      </c>
      <c r="O127" s="195">
        <v>4323</v>
      </c>
      <c r="P127" s="195">
        <v>4777</v>
      </c>
      <c r="Q127" s="196">
        <f t="shared" si="93"/>
        <v>0.10501966227157067</v>
      </c>
      <c r="R127" s="196">
        <f t="shared" si="91"/>
        <v>1.8615703984976499E-3</v>
      </c>
      <c r="S127" s="195">
        <v>2224</v>
      </c>
      <c r="T127" s="195">
        <v>5877</v>
      </c>
      <c r="U127" s="195">
        <v>6321</v>
      </c>
      <c r="V127" s="195">
        <v>6241</v>
      </c>
      <c r="W127" s="195">
        <v>6790</v>
      </c>
      <c r="X127" s="196">
        <f t="shared" si="94"/>
        <v>8.7966672007691038E-2</v>
      </c>
      <c r="Y127" s="196">
        <f t="shared" si="95"/>
        <v>2.1697789733398395E-3</v>
      </c>
    </row>
    <row r="128" spans="1:25" x14ac:dyDescent="0.25">
      <c r="A128" s="74"/>
      <c r="B128" s="194" t="s">
        <v>125</v>
      </c>
      <c r="C128" s="195">
        <v>296</v>
      </c>
      <c r="D128" s="195">
        <v>184</v>
      </c>
      <c r="E128" s="195">
        <v>602</v>
      </c>
      <c r="F128" s="195">
        <v>504</v>
      </c>
      <c r="G128" s="195">
        <v>432</v>
      </c>
      <c r="H128" s="195">
        <v>581</v>
      </c>
      <c r="I128" s="196">
        <f t="shared" si="92"/>
        <v>0.34490740740740744</v>
      </c>
      <c r="J128" s="196">
        <f t="shared" si="89"/>
        <v>1.0315355142941349E-3</v>
      </c>
      <c r="K128" s="195">
        <v>298</v>
      </c>
      <c r="L128" s="195">
        <v>482</v>
      </c>
      <c r="M128" s="195">
        <v>1251</v>
      </c>
      <c r="N128" s="195">
        <v>1392</v>
      </c>
      <c r="O128" s="195">
        <v>1257</v>
      </c>
      <c r="P128" s="195">
        <v>1389</v>
      </c>
      <c r="Q128" s="196">
        <f t="shared" si="93"/>
        <v>0.1050119331742243</v>
      </c>
      <c r="R128" s="196">
        <f t="shared" si="91"/>
        <v>5.4128559420415232E-4</v>
      </c>
      <c r="S128" s="195">
        <v>594</v>
      </c>
      <c r="T128" s="195">
        <v>1853</v>
      </c>
      <c r="U128" s="195">
        <v>1896</v>
      </c>
      <c r="V128" s="195">
        <v>1689</v>
      </c>
      <c r="W128" s="195">
        <v>1970</v>
      </c>
      <c r="X128" s="196">
        <f t="shared" si="94"/>
        <v>0.16637063351095316</v>
      </c>
      <c r="Y128" s="196">
        <f t="shared" si="95"/>
        <v>6.2952350183792104E-4</v>
      </c>
    </row>
    <row r="129" spans="1:25" x14ac:dyDescent="0.25">
      <c r="A129" s="74"/>
      <c r="B129" s="194" t="s">
        <v>121</v>
      </c>
      <c r="C129" s="195">
        <v>233</v>
      </c>
      <c r="D129" s="195">
        <v>134</v>
      </c>
      <c r="E129" s="195">
        <v>438</v>
      </c>
      <c r="F129" s="195">
        <v>374</v>
      </c>
      <c r="G129" s="195">
        <v>383</v>
      </c>
      <c r="H129" s="195">
        <v>368</v>
      </c>
      <c r="I129" s="196">
        <f t="shared" si="92"/>
        <v>-3.9164490861618773E-2</v>
      </c>
      <c r="J129" s="196">
        <f t="shared" si="89"/>
        <v>6.533650073326018E-4</v>
      </c>
      <c r="K129" s="195">
        <v>345</v>
      </c>
      <c r="L129" s="195">
        <v>444</v>
      </c>
      <c r="M129" s="195">
        <v>825</v>
      </c>
      <c r="N129" s="195">
        <v>922</v>
      </c>
      <c r="O129" s="195">
        <v>1008</v>
      </c>
      <c r="P129" s="195">
        <v>1349</v>
      </c>
      <c r="Q129" s="196">
        <f t="shared" si="93"/>
        <v>0.3382936507936507</v>
      </c>
      <c r="R129" s="196">
        <f t="shared" si="91"/>
        <v>5.2569781611332004E-4</v>
      </c>
      <c r="S129" s="195">
        <v>578</v>
      </c>
      <c r="T129" s="195">
        <v>1263</v>
      </c>
      <c r="U129" s="195">
        <v>1296</v>
      </c>
      <c r="V129" s="195">
        <v>1391</v>
      </c>
      <c r="W129" s="195">
        <v>1717</v>
      </c>
      <c r="X129" s="196">
        <f t="shared" si="94"/>
        <v>0.23436376707404749</v>
      </c>
      <c r="Y129" s="196">
        <f t="shared" si="95"/>
        <v>5.4867606733792409E-4</v>
      </c>
    </row>
    <row r="130" spans="1:25" x14ac:dyDescent="0.25">
      <c r="A130" s="74"/>
      <c r="B130" s="194" t="s">
        <v>130</v>
      </c>
      <c r="C130" s="195">
        <v>174</v>
      </c>
      <c r="D130" s="195">
        <v>32</v>
      </c>
      <c r="E130" s="195">
        <v>167</v>
      </c>
      <c r="F130" s="195">
        <v>164</v>
      </c>
      <c r="G130" s="195">
        <v>171</v>
      </c>
      <c r="H130" s="195">
        <v>196</v>
      </c>
      <c r="I130" s="196">
        <f t="shared" si="92"/>
        <v>0.14619883040935666</v>
      </c>
      <c r="J130" s="196">
        <f t="shared" si="89"/>
        <v>3.4798788434019012E-4</v>
      </c>
      <c r="K130" s="195">
        <v>463</v>
      </c>
      <c r="L130" s="195">
        <v>66</v>
      </c>
      <c r="M130" s="195">
        <v>488</v>
      </c>
      <c r="N130" s="195">
        <v>697</v>
      </c>
      <c r="O130" s="195">
        <v>775</v>
      </c>
      <c r="P130" s="195">
        <v>565</v>
      </c>
      <c r="Q130" s="196">
        <f t="shared" si="93"/>
        <v>-0.2709677419354839</v>
      </c>
      <c r="R130" s="196">
        <f t="shared" si="91"/>
        <v>2.2017736553300654E-4</v>
      </c>
      <c r="S130" s="195">
        <v>637</v>
      </c>
      <c r="T130" s="195">
        <v>655</v>
      </c>
      <c r="U130" s="195">
        <v>861</v>
      </c>
      <c r="V130" s="195">
        <v>946</v>
      </c>
      <c r="W130" s="195">
        <v>761</v>
      </c>
      <c r="X130" s="196">
        <f t="shared" si="94"/>
        <v>-0.19556025369978858</v>
      </c>
      <c r="Y130" s="196">
        <f t="shared" si="95"/>
        <v>2.4318141365414108E-4</v>
      </c>
    </row>
    <row r="131" spans="1:25" x14ac:dyDescent="0.25">
      <c r="A131" s="74"/>
      <c r="B131" s="194" t="s">
        <v>133</v>
      </c>
      <c r="C131" s="195">
        <v>164</v>
      </c>
      <c r="D131" s="195">
        <v>81</v>
      </c>
      <c r="E131" s="195">
        <v>158</v>
      </c>
      <c r="F131" s="195">
        <v>271</v>
      </c>
      <c r="G131" s="195">
        <v>201</v>
      </c>
      <c r="H131" s="195">
        <v>211</v>
      </c>
      <c r="I131" s="196">
        <f t="shared" si="92"/>
        <v>4.9751243781094523E-2</v>
      </c>
      <c r="J131" s="196">
        <f t="shared" si="89"/>
        <v>3.7461961018255159E-4</v>
      </c>
      <c r="K131" s="195">
        <v>846</v>
      </c>
      <c r="L131" s="195">
        <v>146</v>
      </c>
      <c r="M131" s="195">
        <v>947</v>
      </c>
      <c r="N131" s="195">
        <v>1293</v>
      </c>
      <c r="O131" s="195">
        <v>1226</v>
      </c>
      <c r="P131" s="195">
        <v>1246</v>
      </c>
      <c r="Q131" s="196">
        <f t="shared" si="93"/>
        <v>1.6313213703099461E-2</v>
      </c>
      <c r="R131" s="196">
        <f t="shared" si="91"/>
        <v>4.855592875294268E-4</v>
      </c>
      <c r="S131" s="195">
        <v>1010</v>
      </c>
      <c r="T131" s="195">
        <v>1105</v>
      </c>
      <c r="U131" s="195">
        <v>1564</v>
      </c>
      <c r="V131" s="195">
        <v>1427</v>
      </c>
      <c r="W131" s="195">
        <v>1457</v>
      </c>
      <c r="X131" s="196">
        <f t="shared" si="94"/>
        <v>2.1023125437981793E-2</v>
      </c>
      <c r="Y131" s="196">
        <f t="shared" si="95"/>
        <v>4.655917472984015E-4</v>
      </c>
    </row>
    <row r="132" spans="1:25" x14ac:dyDescent="0.25">
      <c r="A132" s="74"/>
      <c r="B132" s="199" t="s">
        <v>147</v>
      </c>
      <c r="C132" s="200">
        <f t="shared" ref="C132" si="96">C124-SUM(C125:C131)</f>
        <v>13539</v>
      </c>
      <c r="D132" s="200">
        <f t="shared" ref="D132:H132" si="97">D124-SUM(D125:D131)</f>
        <v>14588</v>
      </c>
      <c r="E132" s="200">
        <f t="shared" si="97"/>
        <v>19087</v>
      </c>
      <c r="F132" s="200">
        <f t="shared" si="97"/>
        <v>15188</v>
      </c>
      <c r="G132" s="200">
        <f t="shared" si="97"/>
        <v>14829</v>
      </c>
      <c r="H132" s="200">
        <f t="shared" si="97"/>
        <v>15168</v>
      </c>
      <c r="I132" s="201">
        <f t="shared" si="92"/>
        <v>2.2860610965000916E-2</v>
      </c>
      <c r="J132" s="201">
        <f t="shared" si="89"/>
        <v>2.6930001171795937E-2</v>
      </c>
      <c r="K132" s="200">
        <f t="shared" ref="K132:P132" si="98">K124-SUM(K125:K131)</f>
        <v>5936</v>
      </c>
      <c r="L132" s="200">
        <f t="shared" si="98"/>
        <v>8914</v>
      </c>
      <c r="M132" s="200">
        <f t="shared" si="98"/>
        <v>17841</v>
      </c>
      <c r="N132" s="200">
        <f t="shared" si="98"/>
        <v>20955</v>
      </c>
      <c r="O132" s="200">
        <f t="shared" si="98"/>
        <v>22833</v>
      </c>
      <c r="P132" s="200">
        <f t="shared" si="98"/>
        <v>26296</v>
      </c>
      <c r="Q132" s="201">
        <f t="shared" si="93"/>
        <v>0.15166644768536774</v>
      </c>
      <c r="R132" s="201">
        <f t="shared" si="91"/>
        <v>1.0247405316913169E-2</v>
      </c>
      <c r="S132" s="200">
        <f>S124-SUM(S125:S131)</f>
        <v>19475</v>
      </c>
      <c r="T132" s="200">
        <f>T124-SUM(T125:T131)</f>
        <v>36928</v>
      </c>
      <c r="U132" s="200">
        <f>U124-SUM(U125:U131)</f>
        <v>36143</v>
      </c>
      <c r="V132" s="200">
        <f>V124-SUM(V125:V131)</f>
        <v>37662</v>
      </c>
      <c r="W132" s="200">
        <f>W124-SUM(W125:W131)</f>
        <v>41464</v>
      </c>
      <c r="X132" s="201">
        <f t="shared" si="94"/>
        <v>0.10095056024640225</v>
      </c>
      <c r="Y132" s="201">
        <f t="shared" si="95"/>
        <v>1.3250031715841399E-2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12187</v>
      </c>
      <c r="E134" s="209">
        <f t="shared" si="99"/>
        <v>36976</v>
      </c>
      <c r="F134" s="209">
        <f t="shared" si="99"/>
        <v>36097</v>
      </c>
      <c r="G134" s="209">
        <f t="shared" si="99"/>
        <v>40056</v>
      </c>
      <c r="H134" s="209">
        <f t="shared" si="99"/>
        <v>38329</v>
      </c>
      <c r="I134" s="210">
        <f>IFERROR(H134/G134-1,"-")</f>
        <v>-4.3114639504693408E-2</v>
      </c>
      <c r="J134" s="210">
        <f t="shared" ref="J134:J146" si="100">H134/H$8</f>
        <v>6.8051161320791573E-2</v>
      </c>
      <c r="K134" s="209">
        <f t="shared" ref="K134:P134" si="101">K135+K138</f>
        <v>40956</v>
      </c>
      <c r="L134" s="209">
        <f t="shared" si="101"/>
        <v>25030</v>
      </c>
      <c r="M134" s="209">
        <f t="shared" si="101"/>
        <v>120299</v>
      </c>
      <c r="N134" s="209">
        <f t="shared" si="101"/>
        <v>132879</v>
      </c>
      <c r="O134" s="209">
        <f t="shared" si="101"/>
        <v>136256</v>
      </c>
      <c r="P134" s="209">
        <f t="shared" si="101"/>
        <v>134715</v>
      </c>
      <c r="Q134" s="210">
        <f>IFERROR(P134/O134-1,"-")</f>
        <v>-1.1309593705965293E-2</v>
      </c>
      <c r="R134" s="210">
        <f t="shared" ref="R134:R146" si="102">P134/P$8</f>
        <v>5.2497688137661903E-2</v>
      </c>
      <c r="S134" s="209">
        <f>S135+S138</f>
        <v>55367</v>
      </c>
      <c r="T134" s="209">
        <f>T135+T138</f>
        <v>157275</v>
      </c>
      <c r="U134" s="209">
        <f>U135+U138</f>
        <v>168976</v>
      </c>
      <c r="V134" s="209">
        <f>V135+V138</f>
        <v>176312</v>
      </c>
      <c r="W134" s="209">
        <f>W135+W138</f>
        <v>173044</v>
      </c>
      <c r="X134" s="210">
        <f>IFERROR(W134/V134-1,"-")</f>
        <v>-1.853532374427147E-2</v>
      </c>
      <c r="Y134" s="210">
        <f>W134/W$8</f>
        <v>5.5297088757381326E-2</v>
      </c>
    </row>
    <row r="135" spans="1:25" x14ac:dyDescent="0.25">
      <c r="A135" s="74"/>
      <c r="B135" s="190" t="s">
        <v>99</v>
      </c>
      <c r="C135" s="191">
        <v>2454</v>
      </c>
      <c r="D135" s="191">
        <v>4622</v>
      </c>
      <c r="E135" s="191">
        <v>4456</v>
      </c>
      <c r="F135" s="191">
        <v>5848</v>
      </c>
      <c r="G135" s="191">
        <v>6251</v>
      </c>
      <c r="H135" s="191">
        <v>2639</v>
      </c>
      <c r="I135" s="192">
        <f>IFERROR(H135/G135-1,"-")</f>
        <v>-0.57782754759238519</v>
      </c>
      <c r="J135" s="192">
        <f t="shared" si="100"/>
        <v>4.6854082998661313E-3</v>
      </c>
      <c r="K135" s="191">
        <v>6197</v>
      </c>
      <c r="L135" s="191">
        <v>10309</v>
      </c>
      <c r="M135" s="191">
        <v>13389</v>
      </c>
      <c r="N135" s="191">
        <v>13122</v>
      </c>
      <c r="O135" s="191">
        <v>10192</v>
      </c>
      <c r="P135" s="191">
        <v>16267</v>
      </c>
      <c r="Q135" s="192">
        <f>IFERROR(P135/O135-1,"-")</f>
        <v>0.59605572998430145</v>
      </c>
      <c r="R135" s="192">
        <f t="shared" si="102"/>
        <v>6.3391596550892342E-3</v>
      </c>
      <c r="S135" s="191">
        <v>11787</v>
      </c>
      <c r="T135" s="191">
        <v>17845</v>
      </c>
      <c r="U135" s="191">
        <v>18970</v>
      </c>
      <c r="V135" s="191">
        <v>16443</v>
      </c>
      <c r="W135" s="191">
        <v>18906</v>
      </c>
      <c r="X135" s="192">
        <f>IFERROR(W135/V135-1,"-")</f>
        <v>0.14979018427294299</v>
      </c>
      <c r="Y135" s="192">
        <f>W135/W$8</f>
        <v>6.0415082871815911E-3</v>
      </c>
    </row>
    <row r="136" spans="1:25" x14ac:dyDescent="0.25">
      <c r="A136" s="74"/>
      <c r="B136" s="194" t="s">
        <v>105</v>
      </c>
      <c r="C136" s="195">
        <v>2454</v>
      </c>
      <c r="D136" s="195">
        <v>4622</v>
      </c>
      <c r="E136" s="195">
        <v>4385</v>
      </c>
      <c r="F136" s="195">
        <v>5848</v>
      </c>
      <c r="G136" s="195">
        <v>6251</v>
      </c>
      <c r="H136" s="195">
        <v>2639</v>
      </c>
      <c r="I136" s="196">
        <f>IFERROR(H136/G136-1,"-")</f>
        <v>-0.57782754759238519</v>
      </c>
      <c r="J136" s="196">
        <f t="shared" si="100"/>
        <v>4.6854082998661313E-3</v>
      </c>
      <c r="K136" s="195">
        <v>3528</v>
      </c>
      <c r="L136" s="195">
        <v>5691</v>
      </c>
      <c r="M136" s="195">
        <v>8111</v>
      </c>
      <c r="N136" s="195">
        <v>6381</v>
      </c>
      <c r="O136" s="195">
        <v>4037</v>
      </c>
      <c r="P136" s="195">
        <v>9332</v>
      </c>
      <c r="Q136" s="196">
        <f>IFERROR(P136/O136-1,"-")</f>
        <v>1.3116175377755761</v>
      </c>
      <c r="R136" s="196">
        <f t="shared" si="102"/>
        <v>3.6366286285911807E-3</v>
      </c>
      <c r="S136" s="195">
        <v>7683</v>
      </c>
      <c r="T136" s="195">
        <v>12496</v>
      </c>
      <c r="U136" s="195">
        <v>12229</v>
      </c>
      <c r="V136" s="195">
        <v>10288</v>
      </c>
      <c r="W136" s="195">
        <v>11971</v>
      </c>
      <c r="X136" s="196">
        <f>IFERROR(W136/V136-1,"-")</f>
        <v>0.16358864696734066</v>
      </c>
      <c r="Y136" s="196">
        <f>W136/W$8</f>
        <v>3.8253938276658641E-3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4618</v>
      </c>
      <c r="M137" s="195">
        <v>5278</v>
      </c>
      <c r="N137" s="195">
        <v>6741</v>
      </c>
      <c r="O137" s="195">
        <v>6155</v>
      </c>
      <c r="P137" s="195">
        <v>6935</v>
      </c>
      <c r="Q137" s="196">
        <f>IFERROR(P137/O137-1,"-")</f>
        <v>0.12672623883021927</v>
      </c>
      <c r="R137" s="196">
        <f t="shared" si="102"/>
        <v>2.7025310264980535E-3</v>
      </c>
      <c r="S137" s="195">
        <v>4104</v>
      </c>
      <c r="T137" s="195">
        <v>5349</v>
      </c>
      <c r="U137" s="195">
        <v>6741</v>
      </c>
      <c r="V137" s="195">
        <v>6155</v>
      </c>
      <c r="W137" s="195">
        <v>6935</v>
      </c>
      <c r="X137" s="196">
        <f>IFERROR(W137/V137-1,"-")</f>
        <v>0.12672623883021927</v>
      </c>
      <c r="Y137" s="196">
        <f>W137/W$8</f>
        <v>2.216114459515727E-3</v>
      </c>
    </row>
    <row r="138" spans="1:25" x14ac:dyDescent="0.25">
      <c r="A138" s="74"/>
      <c r="B138" s="190" t="s">
        <v>109</v>
      </c>
      <c r="C138" s="191">
        <v>7408</v>
      </c>
      <c r="D138" s="191">
        <v>7565</v>
      </c>
      <c r="E138" s="191">
        <v>32520</v>
      </c>
      <c r="F138" s="191">
        <v>30249</v>
      </c>
      <c r="G138" s="191">
        <v>33805</v>
      </c>
      <c r="H138" s="191">
        <v>35690</v>
      </c>
      <c r="I138" s="192">
        <f>IFERROR(H138/G138-1,"-")</f>
        <v>5.5760982103239209E-2</v>
      </c>
      <c r="J138" s="192">
        <f t="shared" si="100"/>
        <v>6.3365753020925439E-2</v>
      </c>
      <c r="K138" s="191">
        <v>34759</v>
      </c>
      <c r="L138" s="191">
        <v>14721</v>
      </c>
      <c r="M138" s="191">
        <v>106910</v>
      </c>
      <c r="N138" s="191">
        <v>119757</v>
      </c>
      <c r="O138" s="191">
        <v>126064</v>
      </c>
      <c r="P138" s="191">
        <v>118448</v>
      </c>
      <c r="Q138" s="192">
        <f>IFERROR(P138/O138-1,"-")</f>
        <v>-6.0413758091128367E-2</v>
      </c>
      <c r="R138" s="192">
        <f t="shared" si="102"/>
        <v>4.6158528482572667E-2</v>
      </c>
      <c r="S138" s="191">
        <v>43580</v>
      </c>
      <c r="T138" s="191">
        <v>139430</v>
      </c>
      <c r="U138" s="191">
        <v>150006</v>
      </c>
      <c r="V138" s="191">
        <v>159869</v>
      </c>
      <c r="W138" s="191">
        <v>154138</v>
      </c>
      <c r="X138" s="192">
        <f>IFERROR(W138/V138-1,"-")</f>
        <v>-3.5848100632392743E-2</v>
      </c>
      <c r="Y138" s="192">
        <f>W138/W$8</f>
        <v>4.9255580470199734E-2</v>
      </c>
    </row>
    <row r="139" spans="1:25" s="74" customFormat="1" x14ac:dyDescent="0.25">
      <c r="B139" s="194" t="s">
        <v>112</v>
      </c>
      <c r="C139" s="195">
        <v>3361</v>
      </c>
      <c r="D139" s="195">
        <v>3323</v>
      </c>
      <c r="E139" s="195">
        <v>16427</v>
      </c>
      <c r="F139" s="195">
        <v>15330</v>
      </c>
      <c r="G139" s="195">
        <v>19327</v>
      </c>
      <c r="H139" s="195">
        <v>20420</v>
      </c>
      <c r="I139" s="196">
        <f t="shared" ref="I139:I146" si="103">IFERROR(H139/G139-1,"-")</f>
        <v>5.6553008744243849E-2</v>
      </c>
      <c r="J139" s="196">
        <f t="shared" si="100"/>
        <v>3.6254656113401437E-2</v>
      </c>
      <c r="K139" s="195">
        <v>12472</v>
      </c>
      <c r="L139" s="195">
        <v>1862</v>
      </c>
      <c r="M139" s="195">
        <v>44609</v>
      </c>
      <c r="N139" s="195">
        <v>50285</v>
      </c>
      <c r="O139" s="195">
        <v>53456</v>
      </c>
      <c r="P139" s="195">
        <v>52019</v>
      </c>
      <c r="Q139" s="196">
        <f t="shared" ref="Q139:Q146" si="104">IFERROR(P139/O139-1,"-")</f>
        <v>-2.6881921580365176E-2</v>
      </c>
      <c r="R139" s="196">
        <f t="shared" si="102"/>
        <v>2.0271515712675162E-2</v>
      </c>
      <c r="S139" s="195">
        <v>15952</v>
      </c>
      <c r="T139" s="195">
        <v>61036</v>
      </c>
      <c r="U139" s="195">
        <v>65615</v>
      </c>
      <c r="V139" s="195">
        <v>72783</v>
      </c>
      <c r="W139" s="195">
        <v>72439</v>
      </c>
      <c r="X139" s="196">
        <f t="shared" ref="X139:X146" si="105">IFERROR(W139/V139-1,"-")</f>
        <v>-4.726378412541421E-3</v>
      </c>
      <c r="Y139" s="196">
        <f t="shared" ref="Y139:Y146" si="106">W139/W$8</f>
        <v>2.3148250228242215E-2</v>
      </c>
    </row>
    <row r="140" spans="1:25" s="74" customFormat="1" x14ac:dyDescent="0.25">
      <c r="B140" s="194" t="s">
        <v>115</v>
      </c>
      <c r="C140" s="195">
        <v>1257</v>
      </c>
      <c r="D140" s="195">
        <v>680</v>
      </c>
      <c r="E140" s="195">
        <v>1026</v>
      </c>
      <c r="F140" s="195">
        <v>1373</v>
      </c>
      <c r="G140" s="195">
        <v>1223</v>
      </c>
      <c r="H140" s="195">
        <v>1351</v>
      </c>
      <c r="I140" s="196">
        <f t="shared" si="103"/>
        <v>0.10466067048242023</v>
      </c>
      <c r="J140" s="196">
        <f t="shared" si="100"/>
        <v>2.3986307742020247E-3</v>
      </c>
      <c r="K140" s="195">
        <v>2280</v>
      </c>
      <c r="L140" s="195">
        <v>1466</v>
      </c>
      <c r="M140" s="195">
        <v>7720</v>
      </c>
      <c r="N140" s="195">
        <v>11483</v>
      </c>
      <c r="O140" s="195">
        <v>12140</v>
      </c>
      <c r="P140" s="195">
        <v>11647</v>
      </c>
      <c r="Q140" s="196">
        <f t="shared" si="104"/>
        <v>-4.0609555189456303E-2</v>
      </c>
      <c r="R140" s="196">
        <f t="shared" si="102"/>
        <v>4.5387712855981012E-3</v>
      </c>
      <c r="S140" s="195">
        <v>3597</v>
      </c>
      <c r="T140" s="195">
        <v>8746</v>
      </c>
      <c r="U140" s="195">
        <v>12856</v>
      </c>
      <c r="V140" s="195">
        <v>13363</v>
      </c>
      <c r="W140" s="195">
        <v>12998</v>
      </c>
      <c r="X140" s="196">
        <f t="shared" si="105"/>
        <v>-2.7314225847489326E-2</v>
      </c>
      <c r="Y140" s="196">
        <f t="shared" si="106"/>
        <v>4.1535768918219782E-3</v>
      </c>
    </row>
    <row r="141" spans="1:25" x14ac:dyDescent="0.25">
      <c r="A141" s="74"/>
      <c r="B141" s="194" t="s">
        <v>118</v>
      </c>
      <c r="C141" s="195">
        <v>147</v>
      </c>
      <c r="D141" s="195">
        <v>371</v>
      </c>
      <c r="E141" s="195">
        <v>4892</v>
      </c>
      <c r="F141" s="195">
        <v>3993</v>
      </c>
      <c r="G141" s="195">
        <v>3899</v>
      </c>
      <c r="H141" s="195">
        <v>3857</v>
      </c>
      <c r="I141" s="196">
        <f t="shared" si="103"/>
        <v>-1.0771992818671472E-2</v>
      </c>
      <c r="J141" s="196">
        <f t="shared" si="100"/>
        <v>6.8479044382658838E-3</v>
      </c>
      <c r="K141" s="195">
        <v>3786</v>
      </c>
      <c r="L141" s="195">
        <v>3158</v>
      </c>
      <c r="M141" s="195">
        <v>12813</v>
      </c>
      <c r="N141" s="195">
        <v>12029</v>
      </c>
      <c r="O141" s="195">
        <v>12213</v>
      </c>
      <c r="P141" s="195">
        <v>10314</v>
      </c>
      <c r="Q141" s="196">
        <f t="shared" si="104"/>
        <v>-0.15549005158437734</v>
      </c>
      <c r="R141" s="196">
        <f t="shared" si="102"/>
        <v>4.0193085807211136E-3</v>
      </c>
      <c r="S141" s="195">
        <v>4152</v>
      </c>
      <c r="T141" s="195">
        <v>17705</v>
      </c>
      <c r="U141" s="195">
        <v>16022</v>
      </c>
      <c r="V141" s="195">
        <v>16112</v>
      </c>
      <c r="W141" s="195">
        <v>14171</v>
      </c>
      <c r="X141" s="196">
        <f t="shared" si="105"/>
        <v>-0.12046921549155909</v>
      </c>
      <c r="Y141" s="196">
        <f t="shared" si="106"/>
        <v>4.5284149972310552E-3</v>
      </c>
    </row>
    <row r="142" spans="1:25" x14ac:dyDescent="0.25">
      <c r="A142" s="74"/>
      <c r="B142" s="194" t="s">
        <v>125</v>
      </c>
      <c r="C142" s="195">
        <v>113</v>
      </c>
      <c r="D142" s="195">
        <v>613</v>
      </c>
      <c r="E142" s="195">
        <v>3543</v>
      </c>
      <c r="F142" s="195">
        <v>2717</v>
      </c>
      <c r="G142" s="195">
        <v>1486</v>
      </c>
      <c r="H142" s="195">
        <v>943</v>
      </c>
      <c r="I142" s="196">
        <f t="shared" si="103"/>
        <v>-0.36541049798115743</v>
      </c>
      <c r="J142" s="196">
        <f t="shared" si="100"/>
        <v>1.6742478312897922E-3</v>
      </c>
      <c r="K142" s="195">
        <v>447</v>
      </c>
      <c r="L142" s="195">
        <v>294</v>
      </c>
      <c r="M142" s="195">
        <v>3069</v>
      </c>
      <c r="N142" s="195">
        <v>2937</v>
      </c>
      <c r="O142" s="195">
        <v>2319</v>
      </c>
      <c r="P142" s="195">
        <v>2380</v>
      </c>
      <c r="Q142" s="196">
        <f t="shared" si="104"/>
        <v>2.6304441569642067E-2</v>
      </c>
      <c r="R142" s="196">
        <f t="shared" si="102"/>
        <v>9.274727964045231E-4</v>
      </c>
      <c r="S142" s="195">
        <v>562</v>
      </c>
      <c r="T142" s="195">
        <v>6612</v>
      </c>
      <c r="U142" s="195">
        <v>5654</v>
      </c>
      <c r="V142" s="195">
        <v>3805</v>
      </c>
      <c r="W142" s="195">
        <v>3323</v>
      </c>
      <c r="X142" s="196">
        <f t="shared" si="105"/>
        <v>-0.12667542706964519</v>
      </c>
      <c r="Y142" s="196">
        <f t="shared" si="106"/>
        <v>1.0618815211205135E-3</v>
      </c>
    </row>
    <row r="143" spans="1:25" x14ac:dyDescent="0.25">
      <c r="A143" s="74"/>
      <c r="B143" s="194" t="s">
        <v>121</v>
      </c>
      <c r="C143" s="195">
        <v>428</v>
      </c>
      <c r="D143" s="195">
        <v>765</v>
      </c>
      <c r="E143" s="195">
        <v>280</v>
      </c>
      <c r="F143" s="195">
        <v>774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469</v>
      </c>
      <c r="M143" s="195">
        <v>2355</v>
      </c>
      <c r="N143" s="195">
        <v>2569</v>
      </c>
      <c r="O143" s="195">
        <v>2964</v>
      </c>
      <c r="P143" s="195">
        <v>2601</v>
      </c>
      <c r="Q143" s="196">
        <f t="shared" si="104"/>
        <v>-0.12246963562753033</v>
      </c>
      <c r="R143" s="196">
        <f t="shared" si="102"/>
        <v>1.0135952703563718E-3</v>
      </c>
      <c r="S143" s="195">
        <v>1346</v>
      </c>
      <c r="T143" s="195">
        <v>2635</v>
      </c>
      <c r="U143" s="195">
        <v>3343</v>
      </c>
      <c r="V143" s="195">
        <v>3755</v>
      </c>
      <c r="W143" s="195">
        <v>2601</v>
      </c>
      <c r="X143" s="196">
        <f t="shared" si="105"/>
        <v>-0.30732356857523302</v>
      </c>
      <c r="Y143" s="196">
        <f t="shared" si="106"/>
        <v>8.311627554723008E-4</v>
      </c>
    </row>
    <row r="144" spans="1:25" x14ac:dyDescent="0.25">
      <c r="A144" s="74"/>
      <c r="B144" s="194" t="s">
        <v>130</v>
      </c>
      <c r="C144" s="195">
        <v>142</v>
      </c>
      <c r="D144" s="195">
        <v>0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17</v>
      </c>
      <c r="M144" s="195">
        <v>1578</v>
      </c>
      <c r="N144" s="195">
        <v>1825</v>
      </c>
      <c r="O144" s="195">
        <v>1836</v>
      </c>
      <c r="P144" s="195">
        <v>2040</v>
      </c>
      <c r="Q144" s="196">
        <f t="shared" si="104"/>
        <v>0.11111111111111116</v>
      </c>
      <c r="R144" s="196">
        <f t="shared" si="102"/>
        <v>7.9497668263244837E-4</v>
      </c>
      <c r="S144" s="195">
        <v>1581</v>
      </c>
      <c r="T144" s="195">
        <v>1657</v>
      </c>
      <c r="U144" s="195">
        <v>1964</v>
      </c>
      <c r="V144" s="195">
        <v>1842</v>
      </c>
      <c r="W144" s="195">
        <v>2040</v>
      </c>
      <c r="X144" s="196">
        <f t="shared" si="105"/>
        <v>0.10749185667752448</v>
      </c>
      <c r="Y144" s="196">
        <f t="shared" si="106"/>
        <v>6.5189235723317712E-4</v>
      </c>
    </row>
    <row r="145" spans="1:25" x14ac:dyDescent="0.25">
      <c r="A145" s="74"/>
      <c r="B145" s="194" t="s">
        <v>133</v>
      </c>
      <c r="C145" s="195">
        <v>815</v>
      </c>
      <c r="D145" s="195">
        <v>2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4</v>
      </c>
      <c r="M145" s="195">
        <v>693</v>
      </c>
      <c r="N145" s="195">
        <v>1267</v>
      </c>
      <c r="O145" s="195">
        <v>1116</v>
      </c>
      <c r="P145" s="195">
        <v>829</v>
      </c>
      <c r="Q145" s="196">
        <f t="shared" si="104"/>
        <v>-0.25716845878136196</v>
      </c>
      <c r="R145" s="196">
        <f t="shared" si="102"/>
        <v>3.2305670093249987E-4</v>
      </c>
      <c r="S145" s="195">
        <v>3280</v>
      </c>
      <c r="T145" s="195">
        <v>742</v>
      </c>
      <c r="U145" s="195">
        <v>1329</v>
      </c>
      <c r="V145" s="195">
        <v>1170</v>
      </c>
      <c r="W145" s="195">
        <v>829</v>
      </c>
      <c r="X145" s="196">
        <f t="shared" si="105"/>
        <v>-0.29145299145299142</v>
      </c>
      <c r="Y145" s="196">
        <f t="shared" si="106"/>
        <v>2.6491115889524695E-4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1811</v>
      </c>
      <c r="E146" s="200">
        <f t="shared" si="108"/>
        <v>6224</v>
      </c>
      <c r="F146" s="200">
        <f t="shared" si="108"/>
        <v>5861</v>
      </c>
      <c r="G146" s="200">
        <f t="shared" si="108"/>
        <v>7019</v>
      </c>
      <c r="H146" s="200">
        <f t="shared" si="108"/>
        <v>9119</v>
      </c>
      <c r="I146" s="201">
        <f t="shared" si="103"/>
        <v>0.29918791850690973</v>
      </c>
      <c r="J146" s="201">
        <f t="shared" si="100"/>
        <v>1.6190313863766292E-2</v>
      </c>
      <c r="K146" s="200">
        <f t="shared" ref="K146:P146" si="109">K138-SUM(K139:K145)</f>
        <v>11097</v>
      </c>
      <c r="L146" s="200">
        <f t="shared" si="109"/>
        <v>7451</v>
      </c>
      <c r="M146" s="200">
        <f t="shared" si="109"/>
        <v>34073</v>
      </c>
      <c r="N146" s="200">
        <f t="shared" si="109"/>
        <v>37362</v>
      </c>
      <c r="O146" s="200">
        <f t="shared" si="109"/>
        <v>40020</v>
      </c>
      <c r="P146" s="200">
        <f t="shared" si="109"/>
        <v>36618</v>
      </c>
      <c r="Q146" s="201">
        <f t="shared" si="104"/>
        <v>-8.5007496251874093E-2</v>
      </c>
      <c r="R146" s="201">
        <f t="shared" si="102"/>
        <v>1.4269831453252448E-2</v>
      </c>
      <c r="S146" s="200">
        <f>S138-SUM(S139:S145)</f>
        <v>13110</v>
      </c>
      <c r="T146" s="200">
        <f>T138-SUM(T139:T145)</f>
        <v>40297</v>
      </c>
      <c r="U146" s="200">
        <f>U138-SUM(U139:U145)</f>
        <v>43223</v>
      </c>
      <c r="V146" s="200">
        <f>V138-SUM(V139:V145)</f>
        <v>47039</v>
      </c>
      <c r="W146" s="200">
        <f>W138-SUM(W139:W145)</f>
        <v>45737</v>
      </c>
      <c r="X146" s="201">
        <f t="shared" si="105"/>
        <v>-2.7679159846085155E-2</v>
      </c>
      <c r="Y146" s="201">
        <f t="shared" si="106"/>
        <v>1.4615490560183245E-2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8632</v>
      </c>
      <c r="D148" s="209">
        <f t="shared" si="110"/>
        <v>8367</v>
      </c>
      <c r="E148" s="209">
        <f t="shared" si="110"/>
        <v>21427</v>
      </c>
      <c r="F148" s="209">
        <f t="shared" si="110"/>
        <v>21446</v>
      </c>
      <c r="G148" s="209">
        <f t="shared" si="110"/>
        <v>26088</v>
      </c>
      <c r="H148" s="209">
        <f t="shared" si="110"/>
        <v>25518</v>
      </c>
      <c r="I148" s="210">
        <f>IFERROR(H148/G148-1,"-")</f>
        <v>-2.1849126034958588E-2</v>
      </c>
      <c r="J148" s="210">
        <f t="shared" ref="J148:J160" si="111">H148/H$8</f>
        <v>4.5305892003025365E-2</v>
      </c>
      <c r="K148" s="209">
        <f t="shared" ref="K148:P148" si="112">K149+K152</f>
        <v>21795</v>
      </c>
      <c r="L148" s="209">
        <f t="shared" si="112"/>
        <v>34156</v>
      </c>
      <c r="M148" s="209">
        <f t="shared" si="112"/>
        <v>57564</v>
      </c>
      <c r="N148" s="209">
        <f t="shared" si="112"/>
        <v>61552</v>
      </c>
      <c r="O148" s="209">
        <f t="shared" si="112"/>
        <v>60228</v>
      </c>
      <c r="P148" s="209">
        <f t="shared" si="112"/>
        <v>59567</v>
      </c>
      <c r="Q148" s="210">
        <f>IFERROR(P148/O148-1,"-")</f>
        <v>-1.0974961811781925E-2</v>
      </c>
      <c r="R148" s="210">
        <f t="shared" ref="R148:R160" si="113">P148/P$8</f>
        <v>2.3212929438415221E-2</v>
      </c>
      <c r="S148" s="209">
        <f>S149+S152</f>
        <v>30427</v>
      </c>
      <c r="T148" s="209">
        <f>T149+T152</f>
        <v>78991</v>
      </c>
      <c r="U148" s="209">
        <f>U149+U152</f>
        <v>82998</v>
      </c>
      <c r="V148" s="209">
        <f>V149+V152</f>
        <v>86316</v>
      </c>
      <c r="W148" s="209">
        <f>W149+W152</f>
        <v>85085</v>
      </c>
      <c r="X148" s="210">
        <f>IFERROR(W148/V148-1,"-")</f>
        <v>-1.4261550581583959E-2</v>
      </c>
      <c r="Y148" s="210">
        <f>W148/W$8</f>
        <v>2.718934373293376E-2</v>
      </c>
    </row>
    <row r="149" spans="1:25" x14ac:dyDescent="0.25">
      <c r="A149" s="74"/>
      <c r="B149" s="190" t="s">
        <v>99</v>
      </c>
      <c r="C149" s="191">
        <v>5991</v>
      </c>
      <c r="D149" s="191">
        <v>4902</v>
      </c>
      <c r="E149" s="191">
        <v>13125</v>
      </c>
      <c r="F149" s="191">
        <v>13627</v>
      </c>
      <c r="G149" s="191">
        <v>14421</v>
      </c>
      <c r="H149" s="191">
        <v>13228</v>
      </c>
      <c r="I149" s="192">
        <f>IFERROR(H149/G149-1,"-")</f>
        <v>-8.2726579294085001E-2</v>
      </c>
      <c r="J149" s="192">
        <f t="shared" si="111"/>
        <v>2.3485631296183852E-2</v>
      </c>
      <c r="K149" s="191">
        <v>7745</v>
      </c>
      <c r="L149" s="191">
        <v>22645</v>
      </c>
      <c r="M149" s="191">
        <v>30183</v>
      </c>
      <c r="N149" s="191">
        <v>30633</v>
      </c>
      <c r="O149" s="191">
        <v>26091</v>
      </c>
      <c r="P149" s="191">
        <v>25241</v>
      </c>
      <c r="Q149" s="192">
        <f>IFERROR(P149/O149-1,"-")</f>
        <v>-3.2578283699359889E-2</v>
      </c>
      <c r="R149" s="192">
        <f t="shared" si="113"/>
        <v>9.8362776697674646E-3</v>
      </c>
      <c r="S149" s="191">
        <v>13736</v>
      </c>
      <c r="T149" s="191">
        <v>43308</v>
      </c>
      <c r="U149" s="191">
        <v>44260</v>
      </c>
      <c r="V149" s="191">
        <v>40512</v>
      </c>
      <c r="W149" s="191">
        <v>38469</v>
      </c>
      <c r="X149" s="192">
        <f>IFERROR(W149/V149-1,"-")</f>
        <v>-5.0429502369668255E-2</v>
      </c>
      <c r="Y149" s="192">
        <f>W149/W$8</f>
        <v>1.2292964260001515E-2</v>
      </c>
    </row>
    <row r="150" spans="1:25" x14ac:dyDescent="0.25">
      <c r="A150" s="74"/>
      <c r="B150" s="194" t="s">
        <v>105</v>
      </c>
      <c r="C150" s="195">
        <v>1740</v>
      </c>
      <c r="D150" s="195">
        <v>2133</v>
      </c>
      <c r="E150" s="195">
        <v>5098</v>
      </c>
      <c r="F150" s="195">
        <v>3977</v>
      </c>
      <c r="G150" s="195">
        <v>4233</v>
      </c>
      <c r="H150" s="195">
        <v>4363</v>
      </c>
      <c r="I150" s="196">
        <f>IFERROR(H150/G150-1,"-")</f>
        <v>3.0711079612568026E-2</v>
      </c>
      <c r="J150" s="196">
        <f t="shared" si="111"/>
        <v>7.7462813233482117E-3</v>
      </c>
      <c r="K150" s="195">
        <v>5766</v>
      </c>
      <c r="L150" s="195">
        <v>19879</v>
      </c>
      <c r="M150" s="195">
        <v>26530</v>
      </c>
      <c r="N150" s="195">
        <v>28721</v>
      </c>
      <c r="O150" s="195">
        <v>23802</v>
      </c>
      <c r="P150" s="195">
        <v>20465</v>
      </c>
      <c r="Q150" s="196">
        <f>IFERROR(P150/O150-1,"-")</f>
        <v>-0.14019830266364175</v>
      </c>
      <c r="R150" s="196">
        <f t="shared" si="113"/>
        <v>7.9750969657220866E-3</v>
      </c>
      <c r="S150" s="195">
        <v>7506</v>
      </c>
      <c r="T150" s="195">
        <v>31628</v>
      </c>
      <c r="U150" s="195">
        <v>32698</v>
      </c>
      <c r="V150" s="195">
        <v>28035</v>
      </c>
      <c r="W150" s="195">
        <v>24828</v>
      </c>
      <c r="X150" s="196">
        <f>IFERROR(W150/V150-1,"-")</f>
        <v>-0.11439272338148743</v>
      </c>
      <c r="Y150" s="196">
        <f>W150/W$8</f>
        <v>7.933913453620255E-3</v>
      </c>
    </row>
    <row r="151" spans="1:25" x14ac:dyDescent="0.25">
      <c r="A151" s="74"/>
      <c r="B151" s="194" t="s">
        <v>102</v>
      </c>
      <c r="C151" s="195">
        <v>4251</v>
      </c>
      <c r="D151" s="195">
        <v>2769</v>
      </c>
      <c r="E151" s="195">
        <v>8027</v>
      </c>
      <c r="F151" s="195">
        <v>9650</v>
      </c>
      <c r="G151" s="195">
        <v>10188</v>
      </c>
      <c r="H151" s="195">
        <v>8865</v>
      </c>
      <c r="I151" s="196">
        <f>IFERROR(H151/G151-1,"-")</f>
        <v>-0.12985865724381629</v>
      </c>
      <c r="J151" s="196">
        <f t="shared" si="111"/>
        <v>1.5739349972835638E-2</v>
      </c>
      <c r="K151" s="195">
        <v>1979</v>
      </c>
      <c r="L151" s="195">
        <v>2766</v>
      </c>
      <c r="M151" s="195">
        <v>3653</v>
      </c>
      <c r="N151" s="195">
        <v>1912</v>
      </c>
      <c r="O151" s="195">
        <v>2289</v>
      </c>
      <c r="P151" s="195">
        <v>4776</v>
      </c>
      <c r="Q151" s="196">
        <f>IFERROR(P151/O151-1,"-")</f>
        <v>1.0865006553079946</v>
      </c>
      <c r="R151" s="196">
        <f t="shared" si="113"/>
        <v>1.8611807040453791E-3</v>
      </c>
      <c r="S151" s="195">
        <v>6230</v>
      </c>
      <c r="T151" s="195">
        <v>11680</v>
      </c>
      <c r="U151" s="195">
        <v>11562</v>
      </c>
      <c r="V151" s="195">
        <v>12477</v>
      </c>
      <c r="W151" s="195">
        <v>13641</v>
      </c>
      <c r="X151" s="196">
        <f>IFERROR(W151/V151-1,"-")</f>
        <v>9.329165664823269E-2</v>
      </c>
      <c r="Y151" s="196">
        <f>W151/W$8</f>
        <v>4.3590508063812592E-3</v>
      </c>
    </row>
    <row r="152" spans="1:25" x14ac:dyDescent="0.25">
      <c r="A152" s="74"/>
      <c r="B152" s="190" t="s">
        <v>109</v>
      </c>
      <c r="C152" s="191">
        <v>2641</v>
      </c>
      <c r="D152" s="191">
        <v>3465</v>
      </c>
      <c r="E152" s="191">
        <v>8302</v>
      </c>
      <c r="F152" s="191">
        <v>7819</v>
      </c>
      <c r="G152" s="191">
        <v>11667</v>
      </c>
      <c r="H152" s="191">
        <v>12290</v>
      </c>
      <c r="I152" s="192">
        <f>IFERROR(H152/G152-1,"-")</f>
        <v>5.3398474329304779E-2</v>
      </c>
      <c r="J152" s="192">
        <f t="shared" si="111"/>
        <v>2.1820260706841513E-2</v>
      </c>
      <c r="K152" s="191">
        <v>14050</v>
      </c>
      <c r="L152" s="191">
        <v>11511</v>
      </c>
      <c r="M152" s="191">
        <v>27381</v>
      </c>
      <c r="N152" s="191">
        <v>30919</v>
      </c>
      <c r="O152" s="191">
        <v>34137</v>
      </c>
      <c r="P152" s="191">
        <v>34326</v>
      </c>
      <c r="Q152" s="192">
        <f>IFERROR(P152/O152-1,"-")</f>
        <v>5.5365146322172709E-3</v>
      </c>
      <c r="R152" s="192">
        <f t="shared" si="113"/>
        <v>1.3376651768647756E-2</v>
      </c>
      <c r="S152" s="191">
        <v>16691</v>
      </c>
      <c r="T152" s="191">
        <v>35683</v>
      </c>
      <c r="U152" s="191">
        <v>38738</v>
      </c>
      <c r="V152" s="191">
        <v>45804</v>
      </c>
      <c r="W152" s="191">
        <v>46616</v>
      </c>
      <c r="X152" s="192">
        <f>IFERROR(W152/V152-1,"-")</f>
        <v>1.7727709370360722E-2</v>
      </c>
      <c r="Y152" s="192">
        <f>W152/W$8</f>
        <v>1.4896379472932247E-2</v>
      </c>
    </row>
    <row r="153" spans="1:25" s="74" customFormat="1" x14ac:dyDescent="0.25">
      <c r="B153" s="194" t="s">
        <v>112</v>
      </c>
      <c r="C153" s="195">
        <v>311</v>
      </c>
      <c r="D153" s="195">
        <v>175</v>
      </c>
      <c r="E153" s="195">
        <v>698</v>
      </c>
      <c r="F153" s="195">
        <v>616</v>
      </c>
      <c r="G153" s="195">
        <v>971</v>
      </c>
      <c r="H153" s="195">
        <v>1043</v>
      </c>
      <c r="I153" s="196">
        <f t="shared" ref="I153:I160" si="114">IFERROR(H153/G153-1,"-")</f>
        <v>7.4150360453141051E-2</v>
      </c>
      <c r="J153" s="196">
        <f t="shared" si="111"/>
        <v>1.8517926702388689E-3</v>
      </c>
      <c r="K153" s="195">
        <v>4660</v>
      </c>
      <c r="L153" s="195">
        <v>1210</v>
      </c>
      <c r="M153" s="195">
        <v>12864</v>
      </c>
      <c r="N153" s="195">
        <v>12603</v>
      </c>
      <c r="O153" s="195">
        <v>13869</v>
      </c>
      <c r="P153" s="195">
        <v>12031</v>
      </c>
      <c r="Q153" s="196">
        <f t="shared" ref="Q153:Q160" si="115">IFERROR(P153/O153-1,"-")</f>
        <v>-0.13252577691253875</v>
      </c>
      <c r="R153" s="196">
        <f t="shared" si="113"/>
        <v>4.6884139552700911E-3</v>
      </c>
      <c r="S153" s="195">
        <v>4971</v>
      </c>
      <c r="T153" s="195">
        <v>13562</v>
      </c>
      <c r="U153" s="195">
        <v>13219</v>
      </c>
      <c r="V153" s="195">
        <v>14840</v>
      </c>
      <c r="W153" s="195">
        <v>13074</v>
      </c>
      <c r="X153" s="196">
        <f t="shared" ref="X153:X160" si="116">IFERROR(W153/V153-1,"-")</f>
        <v>-0.11900269541778974</v>
      </c>
      <c r="Y153" s="196">
        <f t="shared" ref="Y153:Y160" si="117">W153/W$8</f>
        <v>4.1778630776796851E-3</v>
      </c>
    </row>
    <row r="154" spans="1:25" s="74" customFormat="1" x14ac:dyDescent="0.25">
      <c r="B154" s="194" t="s">
        <v>115</v>
      </c>
      <c r="C154" s="195">
        <v>480</v>
      </c>
      <c r="D154" s="195">
        <v>516</v>
      </c>
      <c r="E154" s="195">
        <v>1474</v>
      </c>
      <c r="F154" s="195">
        <v>1521</v>
      </c>
      <c r="G154" s="195">
        <v>1948</v>
      </c>
      <c r="H154" s="195">
        <v>1957</v>
      </c>
      <c r="I154" s="196">
        <f t="shared" si="114"/>
        <v>4.62012320328542E-3</v>
      </c>
      <c r="J154" s="196">
        <f t="shared" si="111"/>
        <v>3.474552498233429E-3</v>
      </c>
      <c r="K154" s="195">
        <v>3595</v>
      </c>
      <c r="L154" s="195">
        <v>2464</v>
      </c>
      <c r="M154" s="195">
        <v>5112</v>
      </c>
      <c r="N154" s="195">
        <v>5253</v>
      </c>
      <c r="O154" s="195">
        <v>4711</v>
      </c>
      <c r="P154" s="195">
        <v>4767</v>
      </c>
      <c r="Q154" s="196">
        <f t="shared" si="115"/>
        <v>1.1887072808320909E-2</v>
      </c>
      <c r="R154" s="196">
        <f t="shared" si="113"/>
        <v>1.8576734539749418E-3</v>
      </c>
      <c r="S154" s="195">
        <v>4075</v>
      </c>
      <c r="T154" s="195">
        <v>6586</v>
      </c>
      <c r="U154" s="195">
        <v>6774</v>
      </c>
      <c r="V154" s="195">
        <v>6659</v>
      </c>
      <c r="W154" s="195">
        <v>6724</v>
      </c>
      <c r="X154" s="196">
        <f t="shared" si="116"/>
        <v>9.7612254092205308E-3</v>
      </c>
      <c r="Y154" s="196">
        <f t="shared" si="117"/>
        <v>2.1486883382528838E-3</v>
      </c>
    </row>
    <row r="155" spans="1:25" x14ac:dyDescent="0.25">
      <c r="A155" s="74"/>
      <c r="B155" s="194" t="s">
        <v>118</v>
      </c>
      <c r="C155" s="195">
        <v>370</v>
      </c>
      <c r="D155" s="195">
        <v>793</v>
      </c>
      <c r="E155" s="195">
        <v>1596</v>
      </c>
      <c r="F155" s="195">
        <v>1418</v>
      </c>
      <c r="G155" s="195">
        <v>2068</v>
      </c>
      <c r="H155" s="195">
        <v>2202</v>
      </c>
      <c r="I155" s="196">
        <f t="shared" si="114"/>
        <v>6.4796905222437085E-2</v>
      </c>
      <c r="J155" s="196">
        <f t="shared" si="111"/>
        <v>3.9095373536586668E-3</v>
      </c>
      <c r="K155" s="195">
        <v>1571</v>
      </c>
      <c r="L155" s="195">
        <v>2729</v>
      </c>
      <c r="M155" s="195">
        <v>2902</v>
      </c>
      <c r="N155" s="195">
        <v>4963</v>
      </c>
      <c r="O155" s="195">
        <v>6023</v>
      </c>
      <c r="P155" s="195">
        <v>9618</v>
      </c>
      <c r="Q155" s="196">
        <f t="shared" si="115"/>
        <v>0.59687863191100776</v>
      </c>
      <c r="R155" s="196">
        <f t="shared" si="113"/>
        <v>3.7480812419406315E-3</v>
      </c>
      <c r="S155" s="195">
        <v>1941</v>
      </c>
      <c r="T155" s="195">
        <v>4498</v>
      </c>
      <c r="U155" s="195">
        <v>6381</v>
      </c>
      <c r="V155" s="195">
        <v>8091</v>
      </c>
      <c r="W155" s="195">
        <v>11820</v>
      </c>
      <c r="X155" s="196">
        <f t="shared" si="116"/>
        <v>0.46088246199480909</v>
      </c>
      <c r="Y155" s="196">
        <f t="shared" si="117"/>
        <v>3.777141011027526E-3</v>
      </c>
    </row>
    <row r="156" spans="1:25" x14ac:dyDescent="0.25">
      <c r="A156" s="74"/>
      <c r="B156" s="194" t="s">
        <v>125</v>
      </c>
      <c r="C156" s="195">
        <v>223</v>
      </c>
      <c r="D156" s="195">
        <v>142</v>
      </c>
      <c r="E156" s="195">
        <v>503</v>
      </c>
      <c r="F156" s="195">
        <v>410</v>
      </c>
      <c r="G156" s="195">
        <v>589</v>
      </c>
      <c r="H156" s="195">
        <v>689</v>
      </c>
      <c r="I156" s="196">
        <f t="shared" si="114"/>
        <v>0.16977928692699495</v>
      </c>
      <c r="J156" s="196">
        <f t="shared" si="111"/>
        <v>1.2232839403591377E-3</v>
      </c>
      <c r="K156" s="195">
        <v>315</v>
      </c>
      <c r="L156" s="195">
        <v>319</v>
      </c>
      <c r="M156" s="195">
        <v>570</v>
      </c>
      <c r="N156" s="195">
        <v>571</v>
      </c>
      <c r="O156" s="195">
        <v>717</v>
      </c>
      <c r="P156" s="195">
        <v>651</v>
      </c>
      <c r="Q156" s="196">
        <f t="shared" si="115"/>
        <v>-9.2050209205020939E-2</v>
      </c>
      <c r="R156" s="196">
        <f t="shared" si="113"/>
        <v>2.5369108842829605E-4</v>
      </c>
      <c r="S156" s="195">
        <v>538</v>
      </c>
      <c r="T156" s="195">
        <v>1073</v>
      </c>
      <c r="U156" s="195">
        <v>981</v>
      </c>
      <c r="V156" s="195">
        <v>1306</v>
      </c>
      <c r="W156" s="195">
        <v>1340</v>
      </c>
      <c r="X156" s="196">
        <f t="shared" si="116"/>
        <v>2.6033690658499253E-2</v>
      </c>
      <c r="Y156" s="196">
        <f t="shared" si="117"/>
        <v>4.2820380328061633E-4</v>
      </c>
    </row>
    <row r="157" spans="1:25" x14ac:dyDescent="0.25">
      <c r="A157" s="74"/>
      <c r="B157" s="194" t="s">
        <v>121</v>
      </c>
      <c r="C157" s="195">
        <v>156</v>
      </c>
      <c r="D157" s="195">
        <v>172</v>
      </c>
      <c r="E157" s="195">
        <v>384</v>
      </c>
      <c r="F157" s="195">
        <v>346</v>
      </c>
      <c r="G157" s="195">
        <v>485</v>
      </c>
      <c r="H157" s="195">
        <v>533</v>
      </c>
      <c r="I157" s="196">
        <f t="shared" si="114"/>
        <v>9.8969072164948546E-2</v>
      </c>
      <c r="J157" s="196">
        <f t="shared" si="111"/>
        <v>9.4631399159857826E-4</v>
      </c>
      <c r="K157" s="195">
        <v>893</v>
      </c>
      <c r="L157" s="195">
        <v>906</v>
      </c>
      <c r="M157" s="195">
        <v>1904</v>
      </c>
      <c r="N157" s="195">
        <v>1715</v>
      </c>
      <c r="O157" s="195">
        <v>2050</v>
      </c>
      <c r="P157" s="195">
        <v>1313</v>
      </c>
      <c r="Q157" s="196">
        <f t="shared" si="115"/>
        <v>-0.35951219512195121</v>
      </c>
      <c r="R157" s="196">
        <f t="shared" si="113"/>
        <v>5.1166881583157098E-4</v>
      </c>
      <c r="S157" s="195">
        <v>1049</v>
      </c>
      <c r="T157" s="195">
        <v>2288</v>
      </c>
      <c r="U157" s="195">
        <v>2061</v>
      </c>
      <c r="V157" s="195">
        <v>2535</v>
      </c>
      <c r="W157" s="195">
        <v>1846</v>
      </c>
      <c r="X157" s="196">
        <f t="shared" si="116"/>
        <v>-0.27179487179487183</v>
      </c>
      <c r="Y157" s="196">
        <f t="shared" si="117"/>
        <v>5.8989867228061025E-4</v>
      </c>
    </row>
    <row r="158" spans="1:25" x14ac:dyDescent="0.25">
      <c r="A158" s="74"/>
      <c r="B158" s="194" t="s">
        <v>130</v>
      </c>
      <c r="C158" s="195">
        <v>46</v>
      </c>
      <c r="D158" s="195">
        <v>23</v>
      </c>
      <c r="E158" s="195">
        <v>82</v>
      </c>
      <c r="F158" s="195">
        <v>78</v>
      </c>
      <c r="G158" s="195">
        <v>74</v>
      </c>
      <c r="H158" s="195">
        <v>54</v>
      </c>
      <c r="I158" s="196">
        <f t="shared" si="114"/>
        <v>-0.27027027027027029</v>
      </c>
      <c r="J158" s="196">
        <f t="shared" si="111"/>
        <v>9.5874213032501359E-5</v>
      </c>
      <c r="K158" s="195">
        <v>171</v>
      </c>
      <c r="L158" s="195">
        <v>20</v>
      </c>
      <c r="M158" s="195">
        <v>195</v>
      </c>
      <c r="N158" s="195">
        <v>189</v>
      </c>
      <c r="O158" s="195">
        <v>211</v>
      </c>
      <c r="P158" s="195">
        <v>157</v>
      </c>
      <c r="Q158" s="196">
        <f t="shared" si="115"/>
        <v>-0.25592417061611372</v>
      </c>
      <c r="R158" s="196">
        <f t="shared" si="113"/>
        <v>6.1182029006516859E-5</v>
      </c>
      <c r="S158" s="195">
        <v>217</v>
      </c>
      <c r="T158" s="195">
        <v>277</v>
      </c>
      <c r="U158" s="195">
        <v>267</v>
      </c>
      <c r="V158" s="195">
        <v>285</v>
      </c>
      <c r="W158" s="195">
        <v>211</v>
      </c>
      <c r="X158" s="196">
        <f t="shared" si="116"/>
        <v>-0.25964912280701757</v>
      </c>
      <c r="Y158" s="196">
        <f t="shared" si="117"/>
        <v>6.7426121262843314E-5</v>
      </c>
    </row>
    <row r="159" spans="1:25" x14ac:dyDescent="0.25">
      <c r="A159" s="74"/>
      <c r="B159" s="194" t="s">
        <v>133</v>
      </c>
      <c r="C159" s="195">
        <v>56</v>
      </c>
      <c r="D159" s="195">
        <v>34</v>
      </c>
      <c r="E159" s="195">
        <v>65</v>
      </c>
      <c r="F159" s="195">
        <v>54</v>
      </c>
      <c r="G159" s="195">
        <v>51</v>
      </c>
      <c r="H159" s="195">
        <v>68</v>
      </c>
      <c r="I159" s="196">
        <f t="shared" si="114"/>
        <v>0.33333333333333326</v>
      </c>
      <c r="J159" s="196">
        <f t="shared" si="111"/>
        <v>1.2073049048537208E-4</v>
      </c>
      <c r="K159" s="195">
        <v>221</v>
      </c>
      <c r="L159" s="195">
        <v>45</v>
      </c>
      <c r="M159" s="195">
        <v>338</v>
      </c>
      <c r="N159" s="195">
        <v>486</v>
      </c>
      <c r="O159" s="195">
        <v>345</v>
      </c>
      <c r="P159" s="195">
        <v>217</v>
      </c>
      <c r="Q159" s="196">
        <f t="shared" si="115"/>
        <v>-0.37101449275362319</v>
      </c>
      <c r="R159" s="196">
        <f t="shared" si="113"/>
        <v>8.4563696142765337E-5</v>
      </c>
      <c r="S159" s="195">
        <v>277</v>
      </c>
      <c r="T159" s="195">
        <v>403</v>
      </c>
      <c r="U159" s="195">
        <v>540</v>
      </c>
      <c r="V159" s="195">
        <v>396</v>
      </c>
      <c r="W159" s="195">
        <v>285</v>
      </c>
      <c r="X159" s="196">
        <f t="shared" si="116"/>
        <v>-0.28030303030303028</v>
      </c>
      <c r="Y159" s="196">
        <f t="shared" si="117"/>
        <v>9.1073196966399747E-5</v>
      </c>
    </row>
    <row r="160" spans="1:25" x14ac:dyDescent="0.25">
      <c r="A160" s="74"/>
      <c r="B160" s="199" t="s">
        <v>147</v>
      </c>
      <c r="C160" s="200">
        <f t="shared" ref="C160" si="118">C152-SUM(C153:C159)</f>
        <v>999</v>
      </c>
      <c r="D160" s="200">
        <f t="shared" ref="D160:H160" si="119">D152-SUM(D153:D159)</f>
        <v>1610</v>
      </c>
      <c r="E160" s="200">
        <f t="shared" si="119"/>
        <v>3500</v>
      </c>
      <c r="F160" s="200">
        <f t="shared" si="119"/>
        <v>3376</v>
      </c>
      <c r="G160" s="200">
        <f t="shared" si="119"/>
        <v>5481</v>
      </c>
      <c r="H160" s="200">
        <f t="shared" si="119"/>
        <v>5744</v>
      </c>
      <c r="I160" s="201">
        <f t="shared" si="114"/>
        <v>4.7983944535668677E-2</v>
      </c>
      <c r="J160" s="201">
        <f t="shared" si="111"/>
        <v>1.019817554923496E-2</v>
      </c>
      <c r="K160" s="200">
        <f t="shared" ref="K160:P160" si="120">K152-SUM(K153:K159)</f>
        <v>2624</v>
      </c>
      <c r="L160" s="200">
        <f t="shared" si="120"/>
        <v>3818</v>
      </c>
      <c r="M160" s="200">
        <f t="shared" si="120"/>
        <v>3496</v>
      </c>
      <c r="N160" s="200">
        <f t="shared" si="120"/>
        <v>5139</v>
      </c>
      <c r="O160" s="200">
        <f t="shared" si="120"/>
        <v>6211</v>
      </c>
      <c r="P160" s="200">
        <f t="shared" si="120"/>
        <v>5572</v>
      </c>
      <c r="Q160" s="201">
        <f t="shared" si="115"/>
        <v>-0.10288198357752376</v>
      </c>
      <c r="R160" s="201">
        <f t="shared" si="113"/>
        <v>2.1713774880529422E-3</v>
      </c>
      <c r="S160" s="200">
        <f>S152-SUM(S153:S159)</f>
        <v>3623</v>
      </c>
      <c r="T160" s="200">
        <f>T152-SUM(T153:T159)</f>
        <v>6996</v>
      </c>
      <c r="U160" s="200">
        <f>U152-SUM(U153:U159)</f>
        <v>8515</v>
      </c>
      <c r="V160" s="200">
        <f>V152-SUM(V153:V159)</f>
        <v>11692</v>
      </c>
      <c r="W160" s="200">
        <f>W152-SUM(W153:W159)</f>
        <v>11316</v>
      </c>
      <c r="X160" s="201">
        <f t="shared" si="116"/>
        <v>-3.2158741019500559E-2</v>
      </c>
      <c r="Y160" s="201">
        <f t="shared" si="117"/>
        <v>3.6160852521816824E-3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F499-6481-416A-8BF9-EB8CA2AD2CBD}">
  <sheetPr>
    <tabColor theme="7" tint="0.79998168889431442"/>
    <pageSetUpPr fitToPage="1"/>
  </sheetPr>
  <dimension ref="A1:Z164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8030-26C4-4B79-9AA7-0010739B451F}">
  <sheetPr>
    <tabColor theme="8" tint="0.59999389629810485"/>
  </sheetPr>
  <dimension ref="A4:L77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2" x14ac:dyDescent="0.25">
      <c r="B7" s="16" t="s">
        <v>51</v>
      </c>
      <c r="C7" s="17" t="s">
        <v>8</v>
      </c>
      <c r="D7" s="18" t="s">
        <v>32</v>
      </c>
      <c r="E7" s="19">
        <v>3914</v>
      </c>
      <c r="F7" s="19">
        <v>4578</v>
      </c>
      <c r="G7" s="19">
        <v>4521</v>
      </c>
      <c r="H7" s="19">
        <v>5087</v>
      </c>
      <c r="I7" s="19">
        <v>4387</v>
      </c>
      <c r="J7" s="20">
        <f>I7/H7-1</f>
        <v>-0.13760566149007269</v>
      </c>
      <c r="K7" s="19">
        <f>I7-H7</f>
        <v>-700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3914</v>
      </c>
      <c r="F8" s="25">
        <v>4578</v>
      </c>
      <c r="G8" s="25">
        <v>4521</v>
      </c>
      <c r="H8" s="25">
        <v>5087</v>
      </c>
      <c r="I8" s="25">
        <v>4387</v>
      </c>
      <c r="J8" s="26">
        <f t="shared" ref="J8:J20" si="0">I8/H8-1</f>
        <v>-0.13760566149007269</v>
      </c>
      <c r="K8" s="25">
        <f t="shared" ref="K8:K17" si="1">I8-H8</f>
        <v>-700</v>
      </c>
      <c r="L8" s="27">
        <f>I8/$I$7</f>
        <v>1</v>
      </c>
    </row>
    <row r="9" spans="2:12" x14ac:dyDescent="0.25">
      <c r="B9" s="22"/>
      <c r="C9" s="28"/>
      <c r="D9" s="29" t="s">
        <v>34</v>
      </c>
      <c r="E9" s="30" t="s">
        <v>233</v>
      </c>
      <c r="F9" s="30" t="s">
        <v>233</v>
      </c>
      <c r="G9" s="30" t="s">
        <v>233</v>
      </c>
      <c r="H9" s="30" t="s">
        <v>233</v>
      </c>
      <c r="I9" s="30" t="s">
        <v>233</v>
      </c>
      <c r="J9" s="31" t="str">
        <f>IFERROR(I9/H9-1,"-")</f>
        <v>-</v>
      </c>
      <c r="K9" s="30" t="str">
        <f>IFERROR(I9-H9,"-")</f>
        <v>-</v>
      </c>
      <c r="L9" s="31" t="str">
        <f>IFERROR(I9/$I$7,"-")</f>
        <v>-</v>
      </c>
    </row>
    <row r="10" spans="2:12" x14ac:dyDescent="0.25">
      <c r="B10" s="22"/>
      <c r="C10" s="32" t="s">
        <v>35</v>
      </c>
      <c r="D10" s="33" t="s">
        <v>32</v>
      </c>
      <c r="E10" s="34">
        <v>3996</v>
      </c>
      <c r="F10" s="34">
        <v>4766</v>
      </c>
      <c r="G10" s="34">
        <v>4736</v>
      </c>
      <c r="H10" s="34">
        <v>5250</v>
      </c>
      <c r="I10" s="34">
        <v>4564</v>
      </c>
      <c r="J10" s="35">
        <f t="shared" si="0"/>
        <v>-0.13066666666666671</v>
      </c>
      <c r="K10" s="34">
        <f t="shared" si="1"/>
        <v>-686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3996</v>
      </c>
      <c r="F11" s="37">
        <v>4766</v>
      </c>
      <c r="G11" s="37">
        <v>4736</v>
      </c>
      <c r="H11" s="37">
        <v>5250</v>
      </c>
      <c r="I11" s="37">
        <v>4564</v>
      </c>
      <c r="J11" s="38">
        <f t="shared" si="0"/>
        <v>-0.13066666666666671</v>
      </c>
      <c r="K11" s="37">
        <f t="shared" si="1"/>
        <v>-686</v>
      </c>
      <c r="L11" s="39">
        <f>I11/$I$10</f>
        <v>1</v>
      </c>
    </row>
    <row r="12" spans="2:12" x14ac:dyDescent="0.25">
      <c r="B12" s="22"/>
      <c r="C12" s="40"/>
      <c r="D12" s="41" t="s">
        <v>34</v>
      </c>
      <c r="E12" s="42" t="s">
        <v>233</v>
      </c>
      <c r="F12" s="42" t="s">
        <v>233</v>
      </c>
      <c r="G12" s="42" t="s">
        <v>233</v>
      </c>
      <c r="H12" s="42" t="s">
        <v>233</v>
      </c>
      <c r="I12" s="42" t="s">
        <v>233</v>
      </c>
      <c r="J12" s="43" t="str">
        <f>IFERROR(I12/H12-1,"-")</f>
        <v>-</v>
      </c>
      <c r="K12" s="42" t="str">
        <f>IFERROR(I12-H12,"-")</f>
        <v>-</v>
      </c>
      <c r="L12" s="43" t="str">
        <f>IFERROR(I12/$I$10,"-")</f>
        <v>-</v>
      </c>
    </row>
    <row r="13" spans="2:12" x14ac:dyDescent="0.25">
      <c r="B13" s="22"/>
      <c r="C13" s="17" t="s">
        <v>21</v>
      </c>
      <c r="D13" s="18" t="s">
        <v>32</v>
      </c>
      <c r="E13" s="19">
        <v>9600</v>
      </c>
      <c r="F13" s="19">
        <v>10967</v>
      </c>
      <c r="G13" s="19">
        <v>10606</v>
      </c>
      <c r="H13" s="19">
        <v>11345</v>
      </c>
      <c r="I13" s="19">
        <v>10902</v>
      </c>
      <c r="J13" s="20">
        <f t="shared" si="0"/>
        <v>-3.9048038783605077E-2</v>
      </c>
      <c r="K13" s="19">
        <f t="shared" si="1"/>
        <v>-443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9600</v>
      </c>
      <c r="F14" s="25">
        <v>10967</v>
      </c>
      <c r="G14" s="25">
        <v>10606</v>
      </c>
      <c r="H14" s="25">
        <v>11345</v>
      </c>
      <c r="I14" s="25">
        <v>10902</v>
      </c>
      <c r="J14" s="26">
        <f t="shared" si="0"/>
        <v>-3.9048038783605077E-2</v>
      </c>
      <c r="K14" s="25">
        <f t="shared" si="1"/>
        <v>-443</v>
      </c>
      <c r="L14" s="27">
        <f>I14/$I$13</f>
        <v>1</v>
      </c>
    </row>
    <row r="15" spans="2:12" x14ac:dyDescent="0.25">
      <c r="B15" s="22"/>
      <c r="C15" s="28"/>
      <c r="D15" s="29" t="s">
        <v>34</v>
      </c>
      <c r="E15" s="30" t="s">
        <v>233</v>
      </c>
      <c r="F15" s="30" t="s">
        <v>233</v>
      </c>
      <c r="G15" s="30" t="s">
        <v>233</v>
      </c>
      <c r="H15" s="30" t="s">
        <v>233</v>
      </c>
      <c r="I15" s="30" t="s">
        <v>233</v>
      </c>
      <c r="J15" s="31" t="str">
        <f>IFERROR(I15/H15-1,"-")</f>
        <v>-</v>
      </c>
      <c r="K15" s="30" t="str">
        <f>IFERROR(I15-H15,"-")</f>
        <v>-</v>
      </c>
      <c r="L15" s="31" t="str">
        <f>IFERROR(I15/$I$13,"-")</f>
        <v>-</v>
      </c>
    </row>
    <row r="16" spans="2:12" x14ac:dyDescent="0.25">
      <c r="B16" s="22"/>
      <c r="C16" s="32" t="s">
        <v>22</v>
      </c>
      <c r="D16" s="33" t="s">
        <v>32</v>
      </c>
      <c r="E16" s="44">
        <v>2.452733776188043</v>
      </c>
      <c r="F16" s="44">
        <v>2.3955875928352994</v>
      </c>
      <c r="G16" s="44">
        <v>2.3459411634594116</v>
      </c>
      <c r="H16" s="44">
        <v>2.2301946137212503</v>
      </c>
      <c r="I16" s="44">
        <v>2.4850695235924323</v>
      </c>
      <c r="J16" s="45">
        <f t="shared" si="0"/>
        <v>0.1142837079343062</v>
      </c>
      <c r="K16" s="46">
        <f t="shared" si="1"/>
        <v>0.254874909871182</v>
      </c>
      <c r="L16" s="47"/>
    </row>
    <row r="17" spans="2:12" x14ac:dyDescent="0.25">
      <c r="B17" s="22"/>
      <c r="C17" s="36"/>
      <c r="D17" s="4" t="s">
        <v>33</v>
      </c>
      <c r="E17" s="48">
        <f>E14/E8</f>
        <v>2.452733776188043</v>
      </c>
      <c r="F17" s="48">
        <f t="shared" ref="F17:I17" si="2">F14/F8</f>
        <v>2.3955875928352994</v>
      </c>
      <c r="G17" s="48">
        <f t="shared" si="2"/>
        <v>2.3459411634594116</v>
      </c>
      <c r="H17" s="48">
        <f t="shared" si="2"/>
        <v>2.2301946137212503</v>
      </c>
      <c r="I17" s="48">
        <f t="shared" si="2"/>
        <v>2.4850695235924323</v>
      </c>
      <c r="J17" s="49">
        <f t="shared" si="0"/>
        <v>0.1142837079343062</v>
      </c>
      <c r="K17" s="50">
        <f t="shared" si="1"/>
        <v>0.254874909871182</v>
      </c>
      <c r="L17" s="51"/>
    </row>
    <row r="18" spans="2:12" x14ac:dyDescent="0.25">
      <c r="B18" s="22"/>
      <c r="C18" s="40"/>
      <c r="D18" s="41" t="s">
        <v>34</v>
      </c>
      <c r="E18" s="52" t="str">
        <f>IFERROR(E15/E9,"-")</f>
        <v>-</v>
      </c>
      <c r="F18" s="52" t="str">
        <f t="shared" ref="F18:I18" si="3">IFERROR(F15/F9,"-")</f>
        <v>-</v>
      </c>
      <c r="G18" s="52" t="str">
        <f t="shared" si="3"/>
        <v>-</v>
      </c>
      <c r="H18" s="52" t="str">
        <f t="shared" si="3"/>
        <v>-</v>
      </c>
      <c r="I18" s="52" t="str">
        <f t="shared" si="3"/>
        <v>-</v>
      </c>
      <c r="J18" s="43" t="str">
        <f>IFERROR(I18/H18-1,"-")</f>
        <v>-</v>
      </c>
      <c r="K18" s="42" t="str">
        <f>IFERROR(I18-H18,"-")</f>
        <v>-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0.51200000000000001</v>
      </c>
      <c r="F19" s="21">
        <v>0.5514</v>
      </c>
      <c r="G19" s="21">
        <v>0.53320000000000001</v>
      </c>
      <c r="H19" s="21">
        <v>0.56189999999999996</v>
      </c>
      <c r="I19" s="21">
        <v>0.54</v>
      </c>
      <c r="J19" s="20">
        <f t="shared" si="0"/>
        <v>-3.8974906567004641E-2</v>
      </c>
      <c r="K19" s="54">
        <f>(I19-H19)*100</f>
        <v>-2.189999999999992</v>
      </c>
      <c r="L19" s="21"/>
    </row>
    <row r="20" spans="2:12" x14ac:dyDescent="0.25">
      <c r="B20" s="22"/>
      <c r="C20" s="55"/>
      <c r="D20" s="24" t="s">
        <v>33</v>
      </c>
      <c r="E20" s="27">
        <v>0.51200000000000001</v>
      </c>
      <c r="F20" s="27">
        <v>0.5514</v>
      </c>
      <c r="G20" s="27">
        <v>0.53320000000000001</v>
      </c>
      <c r="H20" s="27">
        <v>0.56189999999999996</v>
      </c>
      <c r="I20" s="27">
        <v>0.54</v>
      </c>
      <c r="J20" s="26">
        <f t="shared" si="0"/>
        <v>-3.8974906567004641E-2</v>
      </c>
      <c r="K20" s="56">
        <f>(I20-H20)*100</f>
        <v>-2.189999999999992</v>
      </c>
      <c r="L20" s="27"/>
    </row>
    <row r="21" spans="2:12" x14ac:dyDescent="0.25">
      <c r="B21" s="22"/>
      <c r="C21" s="57"/>
      <c r="D21" s="29" t="s">
        <v>34</v>
      </c>
      <c r="E21" s="31" t="s">
        <v>233</v>
      </c>
      <c r="F21" s="31" t="s">
        <v>233</v>
      </c>
      <c r="G21" s="31" t="s">
        <v>233</v>
      </c>
      <c r="H21" s="31" t="s">
        <v>233</v>
      </c>
      <c r="I21" s="31" t="s">
        <v>233</v>
      </c>
      <c r="J21" s="31" t="str">
        <f>IFERROR(I21/H21-1,"-")</f>
        <v>-</v>
      </c>
      <c r="K21" s="30" t="str">
        <f>IFERROR(I21-H21,"-")</f>
        <v>-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625</v>
      </c>
      <c r="F22" s="34">
        <v>663</v>
      </c>
      <c r="G22" s="34">
        <v>663</v>
      </c>
      <c r="H22" s="34">
        <v>673</v>
      </c>
      <c r="I22" s="34">
        <v>673</v>
      </c>
      <c r="J22" s="45">
        <f>I22/H22-1</f>
        <v>0</v>
      </c>
      <c r="K22" s="34">
        <f>I22-H22</f>
        <v>0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625</v>
      </c>
      <c r="F23" s="37">
        <v>663</v>
      </c>
      <c r="G23" s="37">
        <v>663</v>
      </c>
      <c r="H23" s="37">
        <v>673</v>
      </c>
      <c r="I23" s="37">
        <v>673</v>
      </c>
      <c r="J23" s="49">
        <f>I23/H23-1</f>
        <v>0</v>
      </c>
      <c r="K23" s="37">
        <f>I23-H23</f>
        <v>0</v>
      </c>
      <c r="L23" s="51">
        <f>I23/$I$22</f>
        <v>1</v>
      </c>
    </row>
    <row r="24" spans="2:12" x14ac:dyDescent="0.25">
      <c r="B24" s="61"/>
      <c r="C24" s="62"/>
      <c r="D24" s="41" t="s">
        <v>34</v>
      </c>
      <c r="E24" s="42" t="s">
        <v>233</v>
      </c>
      <c r="F24" s="42" t="s">
        <v>233</v>
      </c>
      <c r="G24" s="42" t="s">
        <v>233</v>
      </c>
      <c r="H24" s="42" t="s">
        <v>233</v>
      </c>
      <c r="I24" s="42" t="s">
        <v>233</v>
      </c>
      <c r="J24" s="43" t="str">
        <f>IFERROR(I24/H24-1,"-")</f>
        <v>-</v>
      </c>
      <c r="K24" s="42" t="str">
        <f>IFERROR(I24-H24,"-")</f>
        <v>-</v>
      </c>
      <c r="L24" s="43" t="str">
        <f>IFERROR(I24/$I$22,"-")</f>
        <v>-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75" x14ac:dyDescent="0.25">
      <c r="B31" s="4"/>
      <c r="C31" s="4"/>
      <c r="D31" s="4"/>
      <c r="E31" s="14" t="s">
        <v>234</v>
      </c>
      <c r="F31" s="14" t="s">
        <v>235</v>
      </c>
      <c r="G31" s="14" t="s">
        <v>236</v>
      </c>
      <c r="H31" s="14" t="s">
        <v>237</v>
      </c>
      <c r="I31" s="14" t="s">
        <v>238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septiembre 2025</v>
      </c>
    </row>
    <row r="32" spans="2:12" ht="15" customHeight="1" x14ac:dyDescent="0.25">
      <c r="B32" s="16" t="s">
        <v>51</v>
      </c>
      <c r="C32" s="17" t="s">
        <v>8</v>
      </c>
      <c r="D32" s="18" t="s">
        <v>32</v>
      </c>
      <c r="E32" s="67">
        <v>21073</v>
      </c>
      <c r="F32" s="67">
        <v>37456</v>
      </c>
      <c r="G32" s="67">
        <v>44189</v>
      </c>
      <c r="H32" s="67">
        <v>41777</v>
      </c>
      <c r="I32" s="67">
        <v>40413</v>
      </c>
      <c r="J32" s="20">
        <f>I32/H32-1</f>
        <v>-3.2649544007468223E-2</v>
      </c>
      <c r="K32" s="19">
        <f>I32-H32</f>
        <v>-1364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21073</v>
      </c>
      <c r="F33" s="68">
        <v>37456</v>
      </c>
      <c r="G33" s="68">
        <v>44189</v>
      </c>
      <c r="H33" s="68">
        <v>41777</v>
      </c>
      <c r="I33" s="68">
        <v>40413</v>
      </c>
      <c r="J33" s="26">
        <f t="shared" ref="J33:J45" si="4">I33/H33-1</f>
        <v>-3.2649544007468223E-2</v>
      </c>
      <c r="K33" s="25">
        <f t="shared" ref="K33:K42" si="5">I33-H33</f>
        <v>-1364</v>
      </c>
      <c r="L33" s="27">
        <f>I33/$I$32</f>
        <v>1</v>
      </c>
    </row>
    <row r="34" spans="1:12" x14ac:dyDescent="0.25">
      <c r="B34" s="22"/>
      <c r="C34" s="28"/>
      <c r="D34" s="29" t="s">
        <v>34</v>
      </c>
      <c r="E34" s="30" t="s">
        <v>233</v>
      </c>
      <c r="F34" s="30" t="s">
        <v>233</v>
      </c>
      <c r="G34" s="30" t="s">
        <v>233</v>
      </c>
      <c r="H34" s="30" t="s">
        <v>233</v>
      </c>
      <c r="I34" s="30" t="s">
        <v>233</v>
      </c>
      <c r="J34" s="31" t="str">
        <f>IFERROR(I34/H34-1,"-")</f>
        <v>-</v>
      </c>
      <c r="K34" s="30" t="str">
        <f>IFERROR(I34-H34,"-")</f>
        <v>-</v>
      </c>
      <c r="L34" s="31" t="str">
        <f>IFERROR(I34/I32,"-")</f>
        <v>-</v>
      </c>
    </row>
    <row r="35" spans="1:12" x14ac:dyDescent="0.25">
      <c r="B35" s="22"/>
      <c r="C35" s="32" t="s">
        <v>35</v>
      </c>
      <c r="D35" s="33" t="s">
        <v>32</v>
      </c>
      <c r="E35" s="69">
        <v>21851</v>
      </c>
      <c r="F35" s="69">
        <v>39143</v>
      </c>
      <c r="G35" s="69">
        <v>46340</v>
      </c>
      <c r="H35" s="69">
        <v>43855</v>
      </c>
      <c r="I35" s="69">
        <v>42521</v>
      </c>
      <c r="J35" s="35">
        <f t="shared" si="4"/>
        <v>-3.0418424352981366E-2</v>
      </c>
      <c r="K35" s="34">
        <f t="shared" si="5"/>
        <v>-1334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21851</v>
      </c>
      <c r="F36" s="70">
        <v>39143</v>
      </c>
      <c r="G36" s="70">
        <v>46340</v>
      </c>
      <c r="H36" s="70">
        <v>43855</v>
      </c>
      <c r="I36" s="70">
        <v>42521</v>
      </c>
      <c r="J36" s="38">
        <f t="shared" si="4"/>
        <v>-3.0418424352981366E-2</v>
      </c>
      <c r="K36" s="37">
        <f t="shared" si="5"/>
        <v>-1334</v>
      </c>
      <c r="L36" s="39">
        <f>I36/$I$35</f>
        <v>1</v>
      </c>
    </row>
    <row r="37" spans="1:12" x14ac:dyDescent="0.25">
      <c r="B37" s="22"/>
      <c r="C37" s="40"/>
      <c r="D37" s="41" t="s">
        <v>34</v>
      </c>
      <c r="E37" s="42" t="s">
        <v>233</v>
      </c>
      <c r="F37" s="42" t="s">
        <v>233</v>
      </c>
      <c r="G37" s="42" t="s">
        <v>233</v>
      </c>
      <c r="H37" s="42" t="s">
        <v>233</v>
      </c>
      <c r="I37" s="42" t="s">
        <v>233</v>
      </c>
      <c r="J37" s="43" t="str">
        <f>IFERROR(I37/H37-1,"-")</f>
        <v>-</v>
      </c>
      <c r="K37" s="42" t="str">
        <f>IFERROR(I37-H37,"-")</f>
        <v>-</v>
      </c>
      <c r="L37" s="43" t="str">
        <f>IFERROR(I37/I35,"-")</f>
        <v>-</v>
      </c>
    </row>
    <row r="38" spans="1:12" x14ac:dyDescent="0.25">
      <c r="B38" s="22"/>
      <c r="C38" s="17" t="s">
        <v>21</v>
      </c>
      <c r="D38" s="18" t="s">
        <v>32</v>
      </c>
      <c r="E38" s="67">
        <v>49897</v>
      </c>
      <c r="F38" s="67">
        <v>100995</v>
      </c>
      <c r="G38" s="67">
        <v>112147</v>
      </c>
      <c r="H38" s="67">
        <v>111822</v>
      </c>
      <c r="I38" s="67">
        <v>111166</v>
      </c>
      <c r="J38" s="20">
        <f t="shared" si="4"/>
        <v>-5.8664663483035673E-3</v>
      </c>
      <c r="K38" s="19">
        <f t="shared" si="5"/>
        <v>-656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49897</v>
      </c>
      <c r="F39" s="68">
        <v>100995</v>
      </c>
      <c r="G39" s="68">
        <v>112147</v>
      </c>
      <c r="H39" s="68">
        <v>111822</v>
      </c>
      <c r="I39" s="68">
        <v>111166</v>
      </c>
      <c r="J39" s="26">
        <f t="shared" si="4"/>
        <v>-5.8664663483035673E-3</v>
      </c>
      <c r="K39" s="25">
        <f t="shared" si="5"/>
        <v>-656</v>
      </c>
      <c r="L39" s="27">
        <f>I39/$I$38</f>
        <v>1</v>
      </c>
    </row>
    <row r="40" spans="1:12" x14ac:dyDescent="0.25">
      <c r="B40" s="22"/>
      <c r="C40" s="28"/>
      <c r="D40" s="29" t="s">
        <v>34</v>
      </c>
      <c r="E40" s="30" t="s">
        <v>233</v>
      </c>
      <c r="F40" s="30" t="s">
        <v>233</v>
      </c>
      <c r="G40" s="30" t="s">
        <v>233</v>
      </c>
      <c r="H40" s="30" t="s">
        <v>233</v>
      </c>
      <c r="I40" s="30" t="s">
        <v>233</v>
      </c>
      <c r="J40" s="31" t="str">
        <f>IFERROR(I40/H40-1,"-")</f>
        <v>-</v>
      </c>
      <c r="K40" s="30" t="str">
        <f>IFERROR(I40-H40,"-")</f>
        <v>-</v>
      </c>
      <c r="L40" s="31" t="str">
        <f>IFERROR(I40/I38,"-")</f>
        <v>-</v>
      </c>
    </row>
    <row r="41" spans="1:12" x14ac:dyDescent="0.25">
      <c r="B41" s="22"/>
      <c r="C41" s="32" t="s">
        <v>22</v>
      </c>
      <c r="D41" s="33" t="s">
        <v>32</v>
      </c>
      <c r="E41" s="71">
        <v>2.3678166374033123</v>
      </c>
      <c r="F41" s="71">
        <v>2.6963637334472446</v>
      </c>
      <c r="G41" s="71">
        <v>2.5378940460295549</v>
      </c>
      <c r="H41" s="71">
        <v>2.6766402566005216</v>
      </c>
      <c r="I41" s="71">
        <v>2.7507485215153538</v>
      </c>
      <c r="J41" s="45">
        <f t="shared" si="4"/>
        <v>2.7687047122631814E-2</v>
      </c>
      <c r="K41" s="46">
        <f t="shared" si="5"/>
        <v>7.4108264914832134E-2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2.3678166374033123</v>
      </c>
      <c r="F42" s="72">
        <f t="shared" si="6"/>
        <v>2.6963637334472446</v>
      </c>
      <c r="G42" s="72">
        <f t="shared" si="6"/>
        <v>2.5378940460295549</v>
      </c>
      <c r="H42" s="72">
        <f t="shared" si="6"/>
        <v>2.6766402566005216</v>
      </c>
      <c r="I42" s="72">
        <f t="shared" si="6"/>
        <v>2.7507485215153538</v>
      </c>
      <c r="J42" s="49">
        <f t="shared" si="4"/>
        <v>2.7687047122631814E-2</v>
      </c>
      <c r="K42" s="50">
        <f t="shared" si="5"/>
        <v>7.4108264914832134E-2</v>
      </c>
      <c r="L42" s="51"/>
    </row>
    <row r="43" spans="1:12" x14ac:dyDescent="0.25">
      <c r="B43" s="22"/>
      <c r="C43" s="40"/>
      <c r="D43" s="41" t="s">
        <v>34</v>
      </c>
      <c r="E43" s="52" t="str">
        <f>IFERROR(E40/E34,"-")</f>
        <v>-</v>
      </c>
      <c r="F43" s="52" t="str">
        <f t="shared" ref="F43:I43" si="7">IFERROR(F40/F34,"-")</f>
        <v>-</v>
      </c>
      <c r="G43" s="52" t="str">
        <f t="shared" si="7"/>
        <v>-</v>
      </c>
      <c r="H43" s="52" t="str">
        <f t="shared" si="7"/>
        <v>-</v>
      </c>
      <c r="I43" s="52" t="str">
        <f t="shared" si="7"/>
        <v>-</v>
      </c>
      <c r="J43" s="43" t="str">
        <f>IFERROR(I43/H43-1,"-")</f>
        <v>-</v>
      </c>
      <c r="K43" s="42" t="str">
        <f>IFERROR(I43-H43,"-")</f>
        <v>-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0.36499762261804614</v>
      </c>
      <c r="F44" s="75">
        <v>0.56873278935009208</v>
      </c>
      <c r="G44" s="75">
        <v>0.62226451526988635</v>
      </c>
      <c r="H44" s="75">
        <v>0.60640340126462833</v>
      </c>
      <c r="I44" s="75">
        <v>0.60505418306309833</v>
      </c>
      <c r="J44" s="75">
        <f t="shared" si="4"/>
        <v>-2.2249515730226044E-3</v>
      </c>
      <c r="K44" s="54">
        <f>(I44-H44)*100</f>
        <v>-0.13492182015300003</v>
      </c>
      <c r="L44" s="21"/>
    </row>
    <row r="45" spans="1:12" x14ac:dyDescent="0.25">
      <c r="B45" s="22"/>
      <c r="C45" s="55"/>
      <c r="D45" s="24" t="s">
        <v>33</v>
      </c>
      <c r="E45" s="76">
        <v>0.36499762261804614</v>
      </c>
      <c r="F45" s="76">
        <v>0.56873278935009208</v>
      </c>
      <c r="G45" s="76">
        <v>0.62226451526988635</v>
      </c>
      <c r="H45" s="76">
        <v>0.60640340126462833</v>
      </c>
      <c r="I45" s="76">
        <v>0.60505418306309833</v>
      </c>
      <c r="J45" s="76">
        <f t="shared" si="4"/>
        <v>-2.2249515730226044E-3</v>
      </c>
      <c r="K45" s="56">
        <f>(I45-H45)*100</f>
        <v>-0.13492182015300003</v>
      </c>
      <c r="L45" s="27"/>
    </row>
    <row r="46" spans="1:12" x14ac:dyDescent="0.25">
      <c r="B46" s="22"/>
      <c r="C46" s="57"/>
      <c r="D46" s="29" t="s">
        <v>34</v>
      </c>
      <c r="E46" s="77" t="s">
        <v>233</v>
      </c>
      <c r="F46" s="77" t="s">
        <v>233</v>
      </c>
      <c r="G46" s="77" t="s">
        <v>233</v>
      </c>
      <c r="H46" s="77" t="s">
        <v>233</v>
      </c>
      <c r="I46" s="77" t="s">
        <v>233</v>
      </c>
      <c r="J46" s="31" t="str">
        <f>IFERROR(I46/H46-1,"-")</f>
        <v>-</v>
      </c>
      <c r="K46" s="30" t="str">
        <f>IFERROR(I46-H46,"-")</f>
        <v>-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500.55555555555554</v>
      </c>
      <c r="F49" s="69">
        <v>650.33333333333337</v>
      </c>
      <c r="G49" s="69">
        <v>660.22222222222217</v>
      </c>
      <c r="H49" s="69">
        <v>673</v>
      </c>
      <c r="I49" s="69">
        <v>673</v>
      </c>
      <c r="J49" s="45">
        <f>I49/H49-1</f>
        <v>0</v>
      </c>
      <c r="K49" s="34">
        <f>I49-H49</f>
        <v>0</v>
      </c>
      <c r="L49" s="47">
        <f>I49/$I$22</f>
        <v>1</v>
      </c>
    </row>
    <row r="50" spans="2:12" x14ac:dyDescent="0.25">
      <c r="B50" s="22"/>
      <c r="C50" s="36"/>
      <c r="D50" s="4" t="s">
        <v>33</v>
      </c>
      <c r="E50" s="70">
        <v>500.55555555555554</v>
      </c>
      <c r="F50" s="70">
        <v>650.33333333333337</v>
      </c>
      <c r="G50" s="70">
        <v>660.22222222222217</v>
      </c>
      <c r="H50" s="70">
        <v>673</v>
      </c>
      <c r="I50" s="70">
        <v>673</v>
      </c>
      <c r="J50" s="49">
        <f>I50/H50-1</f>
        <v>0</v>
      </c>
      <c r="K50" s="37">
        <f>I50-H50</f>
        <v>0</v>
      </c>
      <c r="L50" s="51">
        <f>I50/$I$22</f>
        <v>1</v>
      </c>
    </row>
    <row r="51" spans="2:12" x14ac:dyDescent="0.25">
      <c r="B51" s="61"/>
      <c r="C51" s="40"/>
      <c r="D51" s="41" t="s">
        <v>34</v>
      </c>
      <c r="E51" s="42" t="e">
        <v>#REF!</v>
      </c>
      <c r="F51" s="42" t="e">
        <v>#REF!</v>
      </c>
      <c r="G51" s="42" t="e">
        <v>#REF!</v>
      </c>
      <c r="H51" s="42" t="e">
        <v>#REF!</v>
      </c>
      <c r="I51" s="42" t="e">
        <v>#REF!</v>
      </c>
      <c r="J51" s="43" t="str">
        <f>IFERROR(I51/H51-1,"-")</f>
        <v>-</v>
      </c>
      <c r="K51" s="42" t="str">
        <f>IFERROR(I51-H51,"-")</f>
        <v>-</v>
      </c>
      <c r="L51" s="43" t="str">
        <f>IFERROR(I51/I49,"-")</f>
        <v>-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24221</v>
      </c>
      <c r="F59" s="68">
        <v>33444</v>
      </c>
      <c r="G59" s="68">
        <v>51485</v>
      </c>
      <c r="H59" s="68">
        <v>58157</v>
      </c>
      <c r="I59" s="68">
        <v>57388</v>
      </c>
      <c r="J59" s="26">
        <f t="shared" ref="J59:J74" si="8">I59/H59-1</f>
        <v>-1.3222827862510056E-2</v>
      </c>
      <c r="K59" s="25">
        <f t="shared" ref="K59:K74" si="9">I59-H59</f>
        <v>-769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 t="s">
        <v>233</v>
      </c>
      <c r="F60" s="30" t="s">
        <v>233</v>
      </c>
      <c r="G60" s="30" t="s">
        <v>233</v>
      </c>
      <c r="H60" s="30" t="s">
        <v>233</v>
      </c>
      <c r="I60" s="30" t="s">
        <v>233</v>
      </c>
      <c r="J60" s="31" t="str">
        <f>IFERROR(I60/H60-1,"-")</f>
        <v>-</v>
      </c>
      <c r="K60" s="30" t="str">
        <f>IFERROR(I60-H60,"-")</f>
        <v>-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24221</v>
      </c>
      <c r="F61" s="69">
        <v>33444</v>
      </c>
      <c r="G61" s="69">
        <v>51485</v>
      </c>
      <c r="H61" s="69">
        <v>58157</v>
      </c>
      <c r="I61" s="69">
        <v>57388</v>
      </c>
      <c r="J61" s="45">
        <f t="shared" si="8"/>
        <v>-1.3222827862510056E-2</v>
      </c>
      <c r="K61" s="69">
        <f t="shared" si="9"/>
        <v>-769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24221</v>
      </c>
      <c r="F62" s="70">
        <v>33444</v>
      </c>
      <c r="G62" s="70">
        <v>51485</v>
      </c>
      <c r="H62" s="70">
        <v>58157</v>
      </c>
      <c r="I62" s="70">
        <v>57388</v>
      </c>
      <c r="J62" s="49">
        <f t="shared" si="8"/>
        <v>-1.3222827862510056E-2</v>
      </c>
      <c r="K62" s="70">
        <f t="shared" si="9"/>
        <v>-769</v>
      </c>
      <c r="L62" s="49">
        <f t="shared" ref="L62" si="10">I62/$I$61</f>
        <v>1</v>
      </c>
    </row>
    <row r="63" spans="2:12" x14ac:dyDescent="0.25">
      <c r="B63" s="22"/>
      <c r="C63" s="40"/>
      <c r="D63" s="41" t="s">
        <v>34</v>
      </c>
      <c r="E63" s="42" t="s">
        <v>233</v>
      </c>
      <c r="F63" s="42" t="s">
        <v>233</v>
      </c>
      <c r="G63" s="42" t="s">
        <v>233</v>
      </c>
      <c r="H63" s="42" t="s">
        <v>233</v>
      </c>
      <c r="I63" s="42" t="s">
        <v>233</v>
      </c>
      <c r="J63" s="43" t="str">
        <f>IFERROR(I63/H63-1,"-")</f>
        <v>-</v>
      </c>
      <c r="K63" s="42" t="str">
        <f>IFERROR(I63-H63,"-")</f>
        <v>-</v>
      </c>
      <c r="L63" s="83" t="str">
        <f>IFERROR(I63/I61,"-")</f>
        <v>-</v>
      </c>
    </row>
    <row r="64" spans="2:12" x14ac:dyDescent="0.25">
      <c r="B64" s="22"/>
      <c r="C64" s="17" t="s">
        <v>21</v>
      </c>
      <c r="D64" s="18" t="s">
        <v>32</v>
      </c>
      <c r="E64" s="67">
        <v>59047</v>
      </c>
      <c r="F64" s="67">
        <v>83402</v>
      </c>
      <c r="G64" s="67">
        <v>137757</v>
      </c>
      <c r="H64" s="67">
        <v>148334</v>
      </c>
      <c r="I64" s="67">
        <v>152300</v>
      </c>
      <c r="J64" s="20">
        <f t="shared" si="8"/>
        <v>2.6736958485579887E-2</v>
      </c>
      <c r="K64" s="19">
        <f t="shared" si="9"/>
        <v>3966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59047</v>
      </c>
      <c r="F65" s="68">
        <v>83402</v>
      </c>
      <c r="G65" s="68">
        <v>137757</v>
      </c>
      <c r="H65" s="68">
        <v>148334</v>
      </c>
      <c r="I65" s="68">
        <v>152300</v>
      </c>
      <c r="J65" s="26">
        <f t="shared" si="8"/>
        <v>2.6736958485579887E-2</v>
      </c>
      <c r="K65" s="25">
        <f t="shared" si="9"/>
        <v>3966</v>
      </c>
      <c r="L65" s="26">
        <f t="shared" ref="L65" si="11">I65/$I$64</f>
        <v>1</v>
      </c>
    </row>
    <row r="66" spans="2:12" x14ac:dyDescent="0.25">
      <c r="B66" s="22"/>
      <c r="C66" s="28"/>
      <c r="D66" s="29" t="s">
        <v>34</v>
      </c>
      <c r="E66" s="30" t="s">
        <v>233</v>
      </c>
      <c r="F66" s="30" t="s">
        <v>233</v>
      </c>
      <c r="G66" s="30" t="s">
        <v>233</v>
      </c>
      <c r="H66" s="30" t="s">
        <v>233</v>
      </c>
      <c r="I66" s="30" t="s">
        <v>233</v>
      </c>
      <c r="J66" s="31" t="str">
        <f>IFERROR(I66/H66-1,"-")</f>
        <v>-</v>
      </c>
      <c r="K66" s="30" t="str">
        <f>IFERROR(I66-H66,"-")</f>
        <v>-</v>
      </c>
      <c r="L66" s="31" t="str">
        <f>IFERROR(I66/I64,"-")</f>
        <v>-</v>
      </c>
    </row>
    <row r="67" spans="2:12" x14ac:dyDescent="0.25">
      <c r="B67" s="22"/>
      <c r="C67" s="32" t="s">
        <v>22</v>
      </c>
      <c r="D67" s="33" t="s">
        <v>32</v>
      </c>
      <c r="E67" s="71">
        <v>2.437843193922629</v>
      </c>
      <c r="F67" s="71">
        <v>2.4937806482478173</v>
      </c>
      <c r="G67" s="71">
        <v>2.6756725259784404</v>
      </c>
      <c r="H67" s="71">
        <v>2.5505786061867015</v>
      </c>
      <c r="I67" s="71">
        <v>2.6538649194953647</v>
      </c>
      <c r="J67" s="45">
        <f t="shared" si="8"/>
        <v>4.0495248042201615E-2</v>
      </c>
      <c r="K67" s="46">
        <f t="shared" si="9"/>
        <v>0.10328631330866322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2.437843193922629</v>
      </c>
      <c r="F68" s="72">
        <f t="shared" si="12"/>
        <v>2.4937806482478173</v>
      </c>
      <c r="G68" s="72">
        <f t="shared" si="12"/>
        <v>2.6756725259784404</v>
      </c>
      <c r="H68" s="72">
        <f t="shared" si="12"/>
        <v>2.5505786061867015</v>
      </c>
      <c r="I68" s="72">
        <f t="shared" si="12"/>
        <v>2.6538649194953647</v>
      </c>
      <c r="J68" s="49">
        <f t="shared" si="8"/>
        <v>4.0495248042201615E-2</v>
      </c>
      <c r="K68" s="50">
        <f t="shared" si="9"/>
        <v>0.10328631330866322</v>
      </c>
      <c r="L68" s="49"/>
    </row>
    <row r="69" spans="2:12" x14ac:dyDescent="0.25">
      <c r="B69" s="22"/>
      <c r="C69" s="40"/>
      <c r="D69" s="41" t="s">
        <v>34</v>
      </c>
      <c r="E69" s="52" t="str">
        <f>IFERROR(E66/E60,"-")</f>
        <v>-</v>
      </c>
      <c r="F69" s="52" t="str">
        <f t="shared" ref="F69:I69" si="13">IFERROR(F66/F60,"-")</f>
        <v>-</v>
      </c>
      <c r="G69" s="52" t="str">
        <f t="shared" si="13"/>
        <v>-</v>
      </c>
      <c r="H69" s="52" t="str">
        <f t="shared" si="13"/>
        <v>-</v>
      </c>
      <c r="I69" s="52" t="str">
        <f t="shared" si="13"/>
        <v>-</v>
      </c>
      <c r="J69" s="43" t="str">
        <f>IFERROR(I69/H69-1,"-")</f>
        <v>-</v>
      </c>
      <c r="K69" s="42" t="str">
        <f>IFERROR(I69-H69,"-")</f>
        <v>-</v>
      </c>
      <c r="L69" s="83" t="str">
        <f>IFERROR(I69/I67,"-")</f>
        <v>-</v>
      </c>
    </row>
    <row r="70" spans="2:12" x14ac:dyDescent="0.25">
      <c r="B70" s="22"/>
      <c r="C70" s="53" t="s">
        <v>36</v>
      </c>
      <c r="D70" s="18" t="s">
        <v>32</v>
      </c>
      <c r="E70" s="75">
        <v>0.5147906295498732</v>
      </c>
      <c r="F70" s="75">
        <v>0.42945341263098274</v>
      </c>
      <c r="G70" s="75">
        <v>0.57741590694750078</v>
      </c>
      <c r="H70" s="75">
        <v>0.61259601883208059</v>
      </c>
      <c r="I70" s="75">
        <v>0.6183064169082243</v>
      </c>
      <c r="J70" s="75">
        <f t="shared" si="8"/>
        <v>9.3216375892071213E-3</v>
      </c>
      <c r="K70" s="54">
        <f t="shared" si="9"/>
        <v>5.7103980761437079E-3</v>
      </c>
      <c r="L70" s="20"/>
    </row>
    <row r="71" spans="2:12" x14ac:dyDescent="0.25">
      <c r="B71" s="22"/>
      <c r="C71" s="55"/>
      <c r="D71" s="24" t="s">
        <v>33</v>
      </c>
      <c r="E71" s="76">
        <v>0.5147906295498732</v>
      </c>
      <c r="F71" s="76">
        <v>0.42945341263098274</v>
      </c>
      <c r="G71" s="76">
        <v>0.57741590694750078</v>
      </c>
      <c r="H71" s="76">
        <v>0.61259601883208059</v>
      </c>
      <c r="I71" s="76">
        <v>0.6183064169082243</v>
      </c>
      <c r="J71" s="76">
        <f t="shared" si="8"/>
        <v>9.3216375892071213E-3</v>
      </c>
      <c r="K71" s="56">
        <f t="shared" si="9"/>
        <v>5.7103980761437079E-3</v>
      </c>
      <c r="L71" s="26"/>
    </row>
    <row r="72" spans="2:12" x14ac:dyDescent="0.25">
      <c r="B72" s="22"/>
      <c r="C72" s="57"/>
      <c r="D72" s="29" t="s">
        <v>34</v>
      </c>
      <c r="E72" s="77" t="s">
        <v>233</v>
      </c>
      <c r="F72" s="77" t="s">
        <v>233</v>
      </c>
      <c r="G72" s="77" t="s">
        <v>233</v>
      </c>
      <c r="H72" s="77" t="s">
        <v>233</v>
      </c>
      <c r="I72" s="77" t="s">
        <v>233</v>
      </c>
      <c r="J72" s="31" t="str">
        <f>IFERROR(I72/H72-1,"-")</f>
        <v>-</v>
      </c>
      <c r="K72" s="30" t="str">
        <f>IFERROR(I72-H72,"-")</f>
        <v>-</v>
      </c>
      <c r="L72" s="31" t="str">
        <f>IFERROR(I72/I70,"-")</f>
        <v>-</v>
      </c>
    </row>
    <row r="73" spans="2:12" x14ac:dyDescent="0.25">
      <c r="B73" s="22"/>
      <c r="C73" s="59" t="s">
        <v>41</v>
      </c>
      <c r="D73" s="33" t="s">
        <v>32</v>
      </c>
      <c r="E73" s="69">
        <v>339</v>
      </c>
      <c r="F73" s="69">
        <v>532</v>
      </c>
      <c r="G73" s="69">
        <v>654</v>
      </c>
      <c r="H73" s="69">
        <v>663</v>
      </c>
      <c r="I73" s="69">
        <v>673</v>
      </c>
      <c r="J73" s="45">
        <f t="shared" si="8"/>
        <v>1.5082956259426794E-2</v>
      </c>
      <c r="K73" s="34">
        <f t="shared" si="9"/>
        <v>10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339</v>
      </c>
      <c r="F74" s="70">
        <v>532</v>
      </c>
      <c r="G74" s="70">
        <v>654</v>
      </c>
      <c r="H74" s="70">
        <v>663</v>
      </c>
      <c r="I74" s="70">
        <v>673</v>
      </c>
      <c r="J74" s="49">
        <f t="shared" si="8"/>
        <v>1.5082956259426794E-2</v>
      </c>
      <c r="K74" s="37">
        <f t="shared" si="9"/>
        <v>10</v>
      </c>
      <c r="L74" s="49">
        <f t="shared" ref="L74" si="14">I74/$I$73</f>
        <v>1</v>
      </c>
    </row>
    <row r="75" spans="2:12" x14ac:dyDescent="0.25">
      <c r="B75" s="61"/>
      <c r="C75" s="40"/>
      <c r="D75" s="41" t="s">
        <v>34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3" t="str">
        <f>IFERROR(I75/H75-1,"-")</f>
        <v>-</v>
      </c>
      <c r="K75" s="42">
        <f>IFERROR(I75-H75,"-")</f>
        <v>0</v>
      </c>
      <c r="L75" s="83">
        <f>IFERROR(I75/I73,"-")</f>
        <v>0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63ED-5420-4FD5-8A29-B9B77B32C437}">
  <sheetPr>
    <tabColor rgb="FFFFC000"/>
  </sheetPr>
  <dimension ref="A4:A24"/>
  <sheetViews>
    <sheetView showGridLines="0" workbookViewId="0">
      <selection activeCell="F10" sqref="F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3278-1F32-440C-8285-A8644DA008E9}">
  <sheetPr>
    <tabColor rgb="FFFFC000"/>
  </sheetPr>
  <dimension ref="A1:V164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51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325738</v>
      </c>
      <c r="D10" s="209">
        <v>465229</v>
      </c>
      <c r="E10" s="209">
        <v>499749</v>
      </c>
      <c r="F10" s="209">
        <v>518511</v>
      </c>
      <c r="G10" s="209">
        <v>513690</v>
      </c>
      <c r="H10" s="210">
        <f t="shared" ref="H10:H22" si="0">IFERROR(G10/F10-1,"-")</f>
        <v>-9.2977776749191277E-3</v>
      </c>
      <c r="I10" s="210">
        <f t="shared" ref="I10:I22" si="1">G10/G$10</f>
        <v>1</v>
      </c>
      <c r="K10" s="187" t="s">
        <v>70</v>
      </c>
      <c r="L10" s="209">
        <v>3996</v>
      </c>
      <c r="M10" s="209">
        <v>4766</v>
      </c>
      <c r="N10" s="209">
        <v>4736</v>
      </c>
      <c r="O10" s="209">
        <v>5250</v>
      </c>
      <c r="P10" s="209">
        <v>4564</v>
      </c>
      <c r="Q10" s="210">
        <f t="shared" ref="Q10:Q22" si="2">IFERROR(P10/O10-1,"-")</f>
        <v>-0.13066666666666671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107944</v>
      </c>
      <c r="D11" s="191">
        <v>106792</v>
      </c>
      <c r="E11" s="191">
        <v>113306</v>
      </c>
      <c r="F11" s="191">
        <v>112486</v>
      </c>
      <c r="G11" s="191">
        <v>114874</v>
      </c>
      <c r="H11" s="192">
        <f t="shared" si="0"/>
        <v>2.1229308536173441E-2</v>
      </c>
      <c r="I11" s="192">
        <f t="shared" si="1"/>
        <v>0.22362514356907862</v>
      </c>
      <c r="J11" s="103"/>
      <c r="K11" s="190" t="s">
        <v>99</v>
      </c>
      <c r="L11" s="191">
        <v>3108</v>
      </c>
      <c r="M11" s="191">
        <v>3605</v>
      </c>
      <c r="N11" s="191">
        <v>3460</v>
      </c>
      <c r="O11" s="191">
        <v>4146</v>
      </c>
      <c r="P11" s="191">
        <v>3321</v>
      </c>
      <c r="Q11" s="192">
        <f t="shared" si="2"/>
        <v>-0.19898697539797394</v>
      </c>
      <c r="R11" s="192">
        <f t="shared" si="3"/>
        <v>0.72765118317265554</v>
      </c>
    </row>
    <row r="12" spans="1:18" x14ac:dyDescent="0.25">
      <c r="B12" s="194" t="s">
        <v>105</v>
      </c>
      <c r="C12" s="195">
        <v>46433</v>
      </c>
      <c r="D12" s="195">
        <v>39705</v>
      </c>
      <c r="E12" s="195">
        <v>48831</v>
      </c>
      <c r="F12" s="195">
        <v>44712</v>
      </c>
      <c r="G12" s="195">
        <v>46724</v>
      </c>
      <c r="H12" s="196">
        <f t="shared" si="0"/>
        <v>4.4999105385578719E-2</v>
      </c>
      <c r="I12" s="196">
        <f t="shared" si="1"/>
        <v>9.0957581420701206E-2</v>
      </c>
      <c r="J12" s="103"/>
      <c r="K12" s="194" t="s">
        <v>105</v>
      </c>
      <c r="L12" s="195">
        <v>1461</v>
      </c>
      <c r="M12" s="195">
        <v>1690</v>
      </c>
      <c r="N12" s="195">
        <v>945</v>
      </c>
      <c r="O12" s="195">
        <v>1760</v>
      </c>
      <c r="P12" s="195">
        <v>1097</v>
      </c>
      <c r="Q12" s="196">
        <f t="shared" si="2"/>
        <v>-0.37670454545454546</v>
      </c>
      <c r="R12" s="196">
        <f t="shared" si="3"/>
        <v>0.24035933391761613</v>
      </c>
    </row>
    <row r="13" spans="1:18" x14ac:dyDescent="0.25">
      <c r="B13" s="194" t="s">
        <v>102</v>
      </c>
      <c r="C13" s="195">
        <v>61511</v>
      </c>
      <c r="D13" s="195">
        <v>67087</v>
      </c>
      <c r="E13" s="195">
        <v>64475</v>
      </c>
      <c r="F13" s="195">
        <v>67774</v>
      </c>
      <c r="G13" s="195">
        <v>68150</v>
      </c>
      <c r="H13" s="196">
        <f t="shared" si="0"/>
        <v>5.5478502080443803E-3</v>
      </c>
      <c r="I13" s="196">
        <f t="shared" si="1"/>
        <v>0.13266756214837744</v>
      </c>
      <c r="J13" s="103"/>
      <c r="K13" s="194" t="s">
        <v>102</v>
      </c>
      <c r="L13" s="195">
        <v>1647</v>
      </c>
      <c r="M13" s="195">
        <v>1915</v>
      </c>
      <c r="N13" s="195">
        <v>2515</v>
      </c>
      <c r="O13" s="195">
        <v>2386</v>
      </c>
      <c r="P13" s="195">
        <v>2224</v>
      </c>
      <c r="Q13" s="196">
        <f t="shared" si="2"/>
        <v>-6.7896060352053644E-2</v>
      </c>
      <c r="R13" s="196">
        <f>P13/P$10</f>
        <v>0.48729184925503943</v>
      </c>
    </row>
    <row r="14" spans="1:18" x14ac:dyDescent="0.25">
      <c r="B14" s="190" t="s">
        <v>109</v>
      </c>
      <c r="C14" s="191">
        <v>217794</v>
      </c>
      <c r="D14" s="191">
        <v>358437</v>
      </c>
      <c r="E14" s="191">
        <v>386443</v>
      </c>
      <c r="F14" s="191">
        <v>406025</v>
      </c>
      <c r="G14" s="191">
        <v>398816</v>
      </c>
      <c r="H14" s="192">
        <f t="shared" si="0"/>
        <v>-1.775506434332863E-2</v>
      </c>
      <c r="I14" s="192">
        <f t="shared" si="1"/>
        <v>0.77637485643092141</v>
      </c>
      <c r="J14" s="103"/>
      <c r="K14" s="190" t="s">
        <v>109</v>
      </c>
      <c r="L14" s="191">
        <v>888</v>
      </c>
      <c r="M14" s="191">
        <v>1161</v>
      </c>
      <c r="N14" s="191">
        <v>1276</v>
      </c>
      <c r="O14" s="191">
        <v>1104</v>
      </c>
      <c r="P14" s="191">
        <v>1243</v>
      </c>
      <c r="Q14" s="192">
        <f t="shared" si="2"/>
        <v>0.12590579710144922</v>
      </c>
      <c r="R14" s="192">
        <f t="shared" si="3"/>
        <v>0.27234881682734441</v>
      </c>
    </row>
    <row r="15" spans="1:18" x14ac:dyDescent="0.25">
      <c r="B15" s="194" t="s">
        <v>112</v>
      </c>
      <c r="C15" s="195">
        <v>77013</v>
      </c>
      <c r="D15" s="195">
        <v>190060</v>
      </c>
      <c r="E15" s="195">
        <v>208939</v>
      </c>
      <c r="F15" s="195">
        <v>216324</v>
      </c>
      <c r="G15" s="195">
        <v>212852</v>
      </c>
      <c r="H15" s="196">
        <f t="shared" si="0"/>
        <v>-1.6049999075460897E-2</v>
      </c>
      <c r="I15" s="196">
        <f t="shared" si="1"/>
        <v>0.41435885456208998</v>
      </c>
      <c r="J15" s="103"/>
      <c r="K15" s="194" t="s">
        <v>112</v>
      </c>
      <c r="L15" s="195">
        <v>81</v>
      </c>
      <c r="M15" s="195">
        <v>179</v>
      </c>
      <c r="N15" s="195">
        <v>167</v>
      </c>
      <c r="O15" s="195">
        <v>134</v>
      </c>
      <c r="P15" s="195">
        <v>118</v>
      </c>
      <c r="Q15" s="196">
        <f t="shared" si="2"/>
        <v>-0.11940298507462688</v>
      </c>
      <c r="R15" s="196">
        <f t="shared" si="3"/>
        <v>2.5854513584574933E-2</v>
      </c>
    </row>
    <row r="16" spans="1:18" x14ac:dyDescent="0.25">
      <c r="B16" s="194" t="s">
        <v>115</v>
      </c>
      <c r="C16" s="195">
        <v>35334</v>
      </c>
      <c r="D16" s="195">
        <v>35336</v>
      </c>
      <c r="E16" s="195">
        <v>38233</v>
      </c>
      <c r="F16" s="195">
        <v>37362</v>
      </c>
      <c r="G16" s="195">
        <v>36351</v>
      </c>
      <c r="H16" s="196">
        <f t="shared" si="0"/>
        <v>-2.7059579251646038E-2</v>
      </c>
      <c r="I16" s="196">
        <f t="shared" si="1"/>
        <v>7.0764468843076564E-2</v>
      </c>
      <c r="J16" s="103"/>
      <c r="K16" s="194" t="s">
        <v>115</v>
      </c>
      <c r="L16" s="195">
        <v>227</v>
      </c>
      <c r="M16" s="195">
        <v>257</v>
      </c>
      <c r="N16" s="195">
        <v>257</v>
      </c>
      <c r="O16" s="195">
        <v>258</v>
      </c>
      <c r="P16" s="195">
        <v>235</v>
      </c>
      <c r="Q16" s="196">
        <f t="shared" si="2"/>
        <v>-8.9147286821705474E-2</v>
      </c>
      <c r="R16" s="196">
        <f t="shared" si="3"/>
        <v>5.1489921121822962E-2</v>
      </c>
    </row>
    <row r="17" spans="2:22" x14ac:dyDescent="0.25">
      <c r="B17" s="194" t="s">
        <v>118</v>
      </c>
      <c r="C17" s="195">
        <v>11705</v>
      </c>
      <c r="D17" s="195">
        <v>16234</v>
      </c>
      <c r="E17" s="195">
        <v>18305</v>
      </c>
      <c r="F17" s="195">
        <v>17983</v>
      </c>
      <c r="G17" s="195">
        <v>18896</v>
      </c>
      <c r="H17" s="196">
        <f t="shared" si="0"/>
        <v>5.0770171828949495E-2</v>
      </c>
      <c r="I17" s="196">
        <f t="shared" si="1"/>
        <v>3.6784831318499481E-2</v>
      </c>
      <c r="J17" s="103"/>
      <c r="K17" s="194" t="s">
        <v>118</v>
      </c>
      <c r="L17" s="195">
        <v>188</v>
      </c>
      <c r="M17" s="195">
        <v>162</v>
      </c>
      <c r="N17" s="195">
        <v>224</v>
      </c>
      <c r="O17" s="195">
        <v>166</v>
      </c>
      <c r="P17" s="195">
        <v>212</v>
      </c>
      <c r="Q17" s="196">
        <f t="shared" si="2"/>
        <v>0.27710843373493965</v>
      </c>
      <c r="R17" s="196">
        <f t="shared" si="3"/>
        <v>4.6450482033304118E-2</v>
      </c>
    </row>
    <row r="18" spans="2:22" x14ac:dyDescent="0.25">
      <c r="B18" s="194" t="s">
        <v>125</v>
      </c>
      <c r="C18" s="195">
        <v>16171</v>
      </c>
      <c r="D18" s="195">
        <v>17018</v>
      </c>
      <c r="E18" s="195">
        <v>17333</v>
      </c>
      <c r="F18" s="195">
        <v>16397</v>
      </c>
      <c r="G18" s="195">
        <v>16013</v>
      </c>
      <c r="H18" s="196">
        <f t="shared" si="0"/>
        <v>-2.3418918094773478E-2</v>
      </c>
      <c r="I18" s="196">
        <f t="shared" si="1"/>
        <v>3.1172497031283459E-2</v>
      </c>
      <c r="J18" s="103"/>
      <c r="K18" s="194" t="s">
        <v>125</v>
      </c>
      <c r="L18" s="195">
        <v>46</v>
      </c>
      <c r="M18" s="195">
        <v>73</v>
      </c>
      <c r="N18" s="195">
        <v>44</v>
      </c>
      <c r="O18" s="195">
        <v>36</v>
      </c>
      <c r="P18" s="195">
        <v>24</v>
      </c>
      <c r="Q18" s="196">
        <f t="shared" si="2"/>
        <v>-0.33333333333333337</v>
      </c>
      <c r="R18" s="196">
        <f t="shared" si="3"/>
        <v>5.2585451358457495E-3</v>
      </c>
    </row>
    <row r="19" spans="2:22" x14ac:dyDescent="0.25">
      <c r="B19" s="194" t="s">
        <v>121</v>
      </c>
      <c r="C19" s="195">
        <v>14403</v>
      </c>
      <c r="D19" s="195">
        <v>12868</v>
      </c>
      <c r="E19" s="195">
        <v>13370</v>
      </c>
      <c r="F19" s="195">
        <v>13293</v>
      </c>
      <c r="G19" s="195">
        <v>13367</v>
      </c>
      <c r="H19" s="196">
        <f t="shared" si="0"/>
        <v>5.5668396900623307E-3</v>
      </c>
      <c r="I19" s="196">
        <f t="shared" si="1"/>
        <v>2.6021530495045651E-2</v>
      </c>
      <c r="J19" s="103"/>
      <c r="K19" s="194" t="s">
        <v>121</v>
      </c>
      <c r="L19" s="195">
        <v>37</v>
      </c>
      <c r="M19" s="195">
        <v>34</v>
      </c>
      <c r="N19" s="195">
        <v>45</v>
      </c>
      <c r="O19" s="195">
        <v>46</v>
      </c>
      <c r="P19" s="195">
        <v>49</v>
      </c>
      <c r="Q19" s="196">
        <f t="shared" si="2"/>
        <v>6.5217391304347894E-2</v>
      </c>
      <c r="R19" s="196">
        <f t="shared" si="3"/>
        <v>1.0736196319018405E-2</v>
      </c>
    </row>
    <row r="20" spans="2:22" x14ac:dyDescent="0.25">
      <c r="B20" s="194" t="s">
        <v>130</v>
      </c>
      <c r="C20" s="195">
        <v>1052</v>
      </c>
      <c r="D20" s="195">
        <v>1557</v>
      </c>
      <c r="E20" s="195">
        <v>1535</v>
      </c>
      <c r="F20" s="195">
        <v>1846</v>
      </c>
      <c r="G20" s="195">
        <v>1592</v>
      </c>
      <c r="H20" s="196">
        <f t="shared" si="0"/>
        <v>-0.13759479956663057</v>
      </c>
      <c r="I20" s="196">
        <f t="shared" si="1"/>
        <v>3.099145398976036E-3</v>
      </c>
      <c r="J20" s="103"/>
      <c r="K20" s="194" t="s">
        <v>130</v>
      </c>
      <c r="L20" s="195">
        <v>1</v>
      </c>
      <c r="M20" s="195">
        <v>9</v>
      </c>
      <c r="N20" s="195">
        <v>4</v>
      </c>
      <c r="O20" s="195">
        <v>13</v>
      </c>
      <c r="P20" s="195">
        <v>2</v>
      </c>
      <c r="Q20" s="196">
        <f t="shared" si="2"/>
        <v>-0.84615384615384615</v>
      </c>
      <c r="R20" s="196">
        <f t="shared" si="3"/>
        <v>4.3821209465381246E-4</v>
      </c>
    </row>
    <row r="21" spans="2:22" x14ac:dyDescent="0.25">
      <c r="B21" s="194" t="s">
        <v>133</v>
      </c>
      <c r="C21" s="195">
        <v>320</v>
      </c>
      <c r="D21" s="195">
        <v>821</v>
      </c>
      <c r="E21" s="195">
        <v>1131</v>
      </c>
      <c r="F21" s="195">
        <v>638</v>
      </c>
      <c r="G21" s="195">
        <v>455</v>
      </c>
      <c r="H21" s="196">
        <f t="shared" si="0"/>
        <v>-0.28683385579937304</v>
      </c>
      <c r="I21" s="196">
        <f t="shared" si="1"/>
        <v>8.8574821390332691E-4</v>
      </c>
      <c r="J21" s="103"/>
      <c r="K21" s="194" t="s">
        <v>133</v>
      </c>
      <c r="L21" s="195">
        <v>10</v>
      </c>
      <c r="M21" s="195">
        <v>6</v>
      </c>
      <c r="N21" s="195">
        <v>14</v>
      </c>
      <c r="O21" s="195">
        <v>10</v>
      </c>
      <c r="P21" s="195">
        <v>6</v>
      </c>
      <c r="Q21" s="196">
        <f t="shared" si="2"/>
        <v>-0.4</v>
      </c>
      <c r="R21" s="196">
        <f t="shared" si="3"/>
        <v>1.3146362839614374E-3</v>
      </c>
    </row>
    <row r="22" spans="2:22" x14ac:dyDescent="0.25">
      <c r="B22" s="199" t="s">
        <v>147</v>
      </c>
      <c r="C22" s="200">
        <f>C14-SUM(C15:C21)</f>
        <v>61796</v>
      </c>
      <c r="D22" s="200">
        <f>D14-SUM(D15:D21)</f>
        <v>84543</v>
      </c>
      <c r="E22" s="200">
        <f>E14-SUM(E15:E21)</f>
        <v>87597</v>
      </c>
      <c r="F22" s="200">
        <f>F14-SUM(F15:F21)</f>
        <v>102182</v>
      </c>
      <c r="G22" s="200">
        <f>G14-SUM(G15:G21)</f>
        <v>99290</v>
      </c>
      <c r="H22" s="201">
        <f t="shared" si="0"/>
        <v>-2.8302440742988044E-2</v>
      </c>
      <c r="I22" s="201">
        <f t="shared" si="1"/>
        <v>0.19328778056804688</v>
      </c>
      <c r="J22" s="103"/>
      <c r="K22" s="199" t="s">
        <v>147</v>
      </c>
      <c r="L22" s="200">
        <f>L14-SUM(L15:L21)</f>
        <v>298</v>
      </c>
      <c r="M22" s="200">
        <f>M14-SUM(M15:M21)</f>
        <v>441</v>
      </c>
      <c r="N22" s="200">
        <f>N14-SUM(N15:N21)</f>
        <v>521</v>
      </c>
      <c r="O22" s="200">
        <f>O14-SUM(O15:O21)</f>
        <v>441</v>
      </c>
      <c r="P22" s="200">
        <f>P14-SUM(P15:P21)</f>
        <v>597</v>
      </c>
      <c r="Q22" s="201">
        <f t="shared" si="2"/>
        <v>0.3537414965986394</v>
      </c>
      <c r="R22" s="201">
        <f t="shared" si="3"/>
        <v>0.13080631025416301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126117</v>
      </c>
      <c r="D24" s="209">
        <v>171345</v>
      </c>
      <c r="E24" s="209">
        <v>183654</v>
      </c>
      <c r="F24" s="209">
        <v>181999</v>
      </c>
      <c r="G24" s="209">
        <v>173169</v>
      </c>
      <c r="H24" s="210">
        <f t="shared" ref="H24:H36" si="4">IFERROR(G24/F24-1,"-")</f>
        <v>-4.8516750092033489E-2</v>
      </c>
      <c r="I24" s="210">
        <f t="shared" ref="I24:I36" si="5">G24/G$10</f>
        <v>0.33710798341412135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30586</v>
      </c>
      <c r="D25" s="191">
        <v>22949</v>
      </c>
      <c r="E25" s="191">
        <v>20260</v>
      </c>
      <c r="F25" s="191">
        <v>18598</v>
      </c>
      <c r="G25" s="191">
        <v>16608</v>
      </c>
      <c r="H25" s="192">
        <f t="shared" si="4"/>
        <v>-0.10700075276911492</v>
      </c>
      <c r="I25" s="192">
        <f t="shared" si="5"/>
        <v>3.2330783157157039E-2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12846</v>
      </c>
      <c r="D26" s="195">
        <v>8758</v>
      </c>
      <c r="E26" s="195">
        <v>7870</v>
      </c>
      <c r="F26" s="195">
        <v>6503</v>
      </c>
      <c r="G26" s="195">
        <v>8081</v>
      </c>
      <c r="H26" s="196">
        <f t="shared" si="4"/>
        <v>0.24265723512225135</v>
      </c>
      <c r="I26" s="196">
        <f t="shared" si="5"/>
        <v>1.5731277618797328E-2</v>
      </c>
    </row>
    <row r="27" spans="2:22" x14ac:dyDescent="0.25">
      <c r="B27" s="194" t="s">
        <v>102</v>
      </c>
      <c r="C27" s="195">
        <v>17740</v>
      </c>
      <c r="D27" s="195">
        <v>14191</v>
      </c>
      <c r="E27" s="195">
        <v>12390</v>
      </c>
      <c r="F27" s="195">
        <v>12095</v>
      </c>
      <c r="G27" s="195">
        <v>8527</v>
      </c>
      <c r="H27" s="196">
        <f t="shared" si="4"/>
        <v>-0.29499793303017774</v>
      </c>
      <c r="I27" s="196">
        <f t="shared" si="5"/>
        <v>1.6599505538359711E-2</v>
      </c>
    </row>
    <row r="28" spans="2:22" x14ac:dyDescent="0.25">
      <c r="B28" s="190" t="s">
        <v>109</v>
      </c>
      <c r="C28" s="191">
        <v>95531</v>
      </c>
      <c r="D28" s="191">
        <v>148396</v>
      </c>
      <c r="E28" s="191">
        <v>163394</v>
      </c>
      <c r="F28" s="191">
        <v>163401</v>
      </c>
      <c r="G28" s="191">
        <v>156561</v>
      </c>
      <c r="H28" s="192">
        <f t="shared" si="4"/>
        <v>-4.1860208933849896E-2</v>
      </c>
      <c r="I28" s="192">
        <f t="shared" si="5"/>
        <v>0.30477720025696431</v>
      </c>
    </row>
    <row r="29" spans="2:22" x14ac:dyDescent="0.25">
      <c r="B29" s="194" t="s">
        <v>112</v>
      </c>
      <c r="C29" s="195">
        <v>35490</v>
      </c>
      <c r="D29" s="195">
        <v>85087</v>
      </c>
      <c r="E29" s="195">
        <v>95823</v>
      </c>
      <c r="F29" s="195">
        <v>94224</v>
      </c>
      <c r="G29" s="195">
        <v>92755</v>
      </c>
      <c r="H29" s="196">
        <f t="shared" si="4"/>
        <v>-1.5590507726269354E-2</v>
      </c>
      <c r="I29" s="196">
        <f t="shared" si="5"/>
        <v>0.18056610017714964</v>
      </c>
    </row>
    <row r="30" spans="2:22" x14ac:dyDescent="0.25">
      <c r="B30" s="194" t="s">
        <v>115</v>
      </c>
      <c r="C30" s="195">
        <v>19804</v>
      </c>
      <c r="D30" s="195">
        <v>16493</v>
      </c>
      <c r="E30" s="195">
        <v>17384</v>
      </c>
      <c r="F30" s="195">
        <v>16729</v>
      </c>
      <c r="G30" s="195">
        <v>15215</v>
      </c>
      <c r="H30" s="196">
        <f t="shared" si="4"/>
        <v>-9.0501524299121283E-2</v>
      </c>
      <c r="I30" s="196">
        <f t="shared" si="5"/>
        <v>2.9619030933053007E-2</v>
      </c>
    </row>
    <row r="31" spans="2:22" x14ac:dyDescent="0.25">
      <c r="B31" s="194" t="s">
        <v>118</v>
      </c>
      <c r="C31" s="195">
        <v>3611</v>
      </c>
      <c r="D31" s="195">
        <v>5012</v>
      </c>
      <c r="E31" s="195">
        <v>5882</v>
      </c>
      <c r="F31" s="195">
        <v>3614</v>
      </c>
      <c r="G31" s="195">
        <v>4030</v>
      </c>
      <c r="H31" s="196">
        <f t="shared" si="4"/>
        <v>0.1151079136690647</v>
      </c>
      <c r="I31" s="196">
        <f t="shared" si="5"/>
        <v>7.8451984660008953E-3</v>
      </c>
    </row>
    <row r="32" spans="2:22" x14ac:dyDescent="0.25">
      <c r="B32" s="194" t="s">
        <v>125</v>
      </c>
      <c r="C32" s="195">
        <v>7659</v>
      </c>
      <c r="D32" s="195">
        <v>7424</v>
      </c>
      <c r="E32" s="195">
        <v>7152</v>
      </c>
      <c r="F32" s="195">
        <v>6638</v>
      </c>
      <c r="G32" s="195">
        <v>6397</v>
      </c>
      <c r="H32" s="196">
        <f t="shared" si="4"/>
        <v>-3.6306116300090396E-2</v>
      </c>
      <c r="I32" s="196">
        <f t="shared" si="5"/>
        <v>1.2453035877669412E-2</v>
      </c>
    </row>
    <row r="33" spans="2:9" x14ac:dyDescent="0.25">
      <c r="B33" s="194" t="s">
        <v>121</v>
      </c>
      <c r="C33" s="195">
        <v>7782</v>
      </c>
      <c r="D33" s="195">
        <v>6516</v>
      </c>
      <c r="E33" s="195">
        <v>6621</v>
      </c>
      <c r="F33" s="195">
        <v>6812</v>
      </c>
      <c r="G33" s="195">
        <v>6581</v>
      </c>
      <c r="H33" s="196">
        <f t="shared" si="4"/>
        <v>-3.3910745742806836E-2</v>
      </c>
      <c r="I33" s="196">
        <f t="shared" si="5"/>
        <v>1.2811228561973174E-2</v>
      </c>
    </row>
    <row r="34" spans="2:9" x14ac:dyDescent="0.25">
      <c r="B34" s="194" t="s">
        <v>130</v>
      </c>
      <c r="C34" s="195">
        <v>220</v>
      </c>
      <c r="D34" s="195">
        <v>564</v>
      </c>
      <c r="E34" s="195">
        <v>734</v>
      </c>
      <c r="F34" s="195">
        <v>961</v>
      </c>
      <c r="G34" s="195">
        <v>582</v>
      </c>
      <c r="H34" s="196">
        <f t="shared" si="4"/>
        <v>-0.39438085327783556</v>
      </c>
      <c r="I34" s="196">
        <f t="shared" si="5"/>
        <v>1.1329790340477721E-3</v>
      </c>
    </row>
    <row r="35" spans="2:9" x14ac:dyDescent="0.25">
      <c r="B35" s="194" t="s">
        <v>133</v>
      </c>
      <c r="C35" s="195">
        <v>65</v>
      </c>
      <c r="D35" s="195">
        <v>431</v>
      </c>
      <c r="E35" s="195">
        <v>464</v>
      </c>
      <c r="F35" s="195">
        <v>235</v>
      </c>
      <c r="G35" s="195">
        <v>97</v>
      </c>
      <c r="H35" s="196">
        <f t="shared" si="4"/>
        <v>-0.58723404255319145</v>
      </c>
      <c r="I35" s="196">
        <f t="shared" si="5"/>
        <v>1.8882983900796199E-4</v>
      </c>
    </row>
    <row r="36" spans="2:9" x14ac:dyDescent="0.25">
      <c r="B36" s="199" t="s">
        <v>147</v>
      </c>
      <c r="C36" s="200">
        <f>C28-SUM(C29:C35)</f>
        <v>20900</v>
      </c>
      <c r="D36" s="200">
        <f>D28-SUM(D29:D35)</f>
        <v>26869</v>
      </c>
      <c r="E36" s="200">
        <f>E28-SUM(E29:E35)</f>
        <v>29334</v>
      </c>
      <c r="F36" s="200">
        <f>F28-SUM(F29:F35)</f>
        <v>34188</v>
      </c>
      <c r="G36" s="200">
        <f>G28-SUM(G29:G35)</f>
        <v>30904</v>
      </c>
      <c r="H36" s="201">
        <f t="shared" si="4"/>
        <v>-9.6057096057096003E-2</v>
      </c>
      <c r="I36" s="201">
        <f t="shared" si="5"/>
        <v>6.0160797368062451E-2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68931</v>
      </c>
      <c r="D38" s="209">
        <v>125170</v>
      </c>
      <c r="E38" s="209">
        <v>128953</v>
      </c>
      <c r="F38" s="209">
        <v>134918</v>
      </c>
      <c r="G38" s="209">
        <v>139149</v>
      </c>
      <c r="H38" s="210">
        <f t="shared" ref="H38:H50" si="6">IFERROR(G38/F38-1,"-")</f>
        <v>3.1359788908818631E-2</v>
      </c>
      <c r="I38" s="210">
        <f t="shared" ref="I38:I50" si="7">G38/G$10</f>
        <v>0.27088127080534952</v>
      </c>
    </row>
    <row r="39" spans="2:9" x14ac:dyDescent="0.25">
      <c r="B39" s="190" t="s">
        <v>99</v>
      </c>
      <c r="C39" s="191">
        <v>9669</v>
      </c>
      <c r="D39" s="191">
        <v>12300</v>
      </c>
      <c r="E39" s="191">
        <v>12391</v>
      </c>
      <c r="F39" s="191">
        <v>12285</v>
      </c>
      <c r="G39" s="191">
        <v>13905</v>
      </c>
      <c r="H39" s="192">
        <f t="shared" si="6"/>
        <v>0.13186813186813184</v>
      </c>
      <c r="I39" s="192">
        <f t="shared" si="7"/>
        <v>2.7068854756759915E-2</v>
      </c>
    </row>
    <row r="40" spans="2:9" x14ac:dyDescent="0.25">
      <c r="B40" s="194" t="s">
        <v>105</v>
      </c>
      <c r="C40" s="195">
        <v>2943</v>
      </c>
      <c r="D40" s="195">
        <v>4194</v>
      </c>
      <c r="E40" s="195">
        <v>5378</v>
      </c>
      <c r="F40" s="195">
        <v>5410</v>
      </c>
      <c r="G40" s="195">
        <v>6626</v>
      </c>
      <c r="H40" s="196">
        <f t="shared" si="6"/>
        <v>0.22476894639556377</v>
      </c>
      <c r="I40" s="196">
        <f t="shared" si="7"/>
        <v>1.2898830033677899E-2</v>
      </c>
    </row>
    <row r="41" spans="2:9" x14ac:dyDescent="0.25">
      <c r="B41" s="194" t="s">
        <v>102</v>
      </c>
      <c r="C41" s="195">
        <v>6726</v>
      </c>
      <c r="D41" s="195">
        <v>8106</v>
      </c>
      <c r="E41" s="195">
        <v>7013</v>
      </c>
      <c r="F41" s="195">
        <v>6875</v>
      </c>
      <c r="G41" s="195">
        <v>7279</v>
      </c>
      <c r="H41" s="196">
        <f t="shared" si="6"/>
        <v>5.8763636363636351E-2</v>
      </c>
      <c r="I41" s="196">
        <f t="shared" si="7"/>
        <v>1.4170024723082014E-2</v>
      </c>
    </row>
    <row r="42" spans="2:9" x14ac:dyDescent="0.25">
      <c r="B42" s="190" t="s">
        <v>109</v>
      </c>
      <c r="C42" s="191">
        <v>59262</v>
      </c>
      <c r="D42" s="191">
        <v>112870</v>
      </c>
      <c r="E42" s="191">
        <v>116562</v>
      </c>
      <c r="F42" s="191">
        <v>122633</v>
      </c>
      <c r="G42" s="191">
        <v>125244</v>
      </c>
      <c r="H42" s="192">
        <f t="shared" si="6"/>
        <v>2.1291169587305259E-2</v>
      </c>
      <c r="I42" s="192">
        <f t="shared" si="7"/>
        <v>0.24381241604858961</v>
      </c>
    </row>
    <row r="43" spans="2:9" x14ac:dyDescent="0.25">
      <c r="B43" s="194" t="s">
        <v>112</v>
      </c>
      <c r="C43" s="195">
        <v>27108</v>
      </c>
      <c r="D43" s="195">
        <v>68258</v>
      </c>
      <c r="E43" s="195">
        <v>72064</v>
      </c>
      <c r="F43" s="195">
        <v>76519</v>
      </c>
      <c r="G43" s="195">
        <v>74846</v>
      </c>
      <c r="H43" s="196">
        <f t="shared" si="6"/>
        <v>-2.1863850808296004E-2</v>
      </c>
      <c r="I43" s="196">
        <f t="shared" si="7"/>
        <v>0.14570266113804045</v>
      </c>
    </row>
    <row r="44" spans="2:9" x14ac:dyDescent="0.25">
      <c r="B44" s="194" t="s">
        <v>115</v>
      </c>
      <c r="C44" s="195">
        <v>3104</v>
      </c>
      <c r="D44" s="195">
        <v>3215</v>
      </c>
      <c r="E44" s="195">
        <v>3854</v>
      </c>
      <c r="F44" s="195">
        <v>3441</v>
      </c>
      <c r="G44" s="195">
        <v>4057</v>
      </c>
      <c r="H44" s="196">
        <f t="shared" si="6"/>
        <v>0.17901772740482413</v>
      </c>
      <c r="I44" s="196">
        <f t="shared" si="7"/>
        <v>7.8977593490237308E-3</v>
      </c>
    </row>
    <row r="45" spans="2:9" x14ac:dyDescent="0.25">
      <c r="B45" s="194" t="s">
        <v>118</v>
      </c>
      <c r="C45" s="195">
        <v>1620</v>
      </c>
      <c r="D45" s="195">
        <v>2240</v>
      </c>
      <c r="E45" s="195">
        <v>2611</v>
      </c>
      <c r="F45" s="195">
        <v>2354</v>
      </c>
      <c r="G45" s="195">
        <v>2686</v>
      </c>
      <c r="H45" s="196">
        <f t="shared" si="6"/>
        <v>0.14103653355989798</v>
      </c>
      <c r="I45" s="196">
        <f t="shared" si="7"/>
        <v>5.2288345110864526E-3</v>
      </c>
    </row>
    <row r="46" spans="2:9" x14ac:dyDescent="0.25">
      <c r="B46" s="194" t="s">
        <v>125</v>
      </c>
      <c r="C46" s="195">
        <v>5580</v>
      </c>
      <c r="D46" s="195">
        <v>6502</v>
      </c>
      <c r="E46" s="195">
        <v>6405</v>
      </c>
      <c r="F46" s="195">
        <v>5630</v>
      </c>
      <c r="G46" s="195">
        <v>5549</v>
      </c>
      <c r="H46" s="196">
        <f t="shared" si="6"/>
        <v>-1.4387211367673181E-2</v>
      </c>
      <c r="I46" s="196">
        <f t="shared" si="7"/>
        <v>1.0802234810878155E-2</v>
      </c>
    </row>
    <row r="47" spans="2:9" x14ac:dyDescent="0.25">
      <c r="B47" s="194" t="s">
        <v>121</v>
      </c>
      <c r="C47" s="195">
        <v>3905</v>
      </c>
      <c r="D47" s="195">
        <v>4026</v>
      </c>
      <c r="E47" s="195">
        <v>4643</v>
      </c>
      <c r="F47" s="195">
        <v>3835</v>
      </c>
      <c r="G47" s="195">
        <v>4388</v>
      </c>
      <c r="H47" s="196">
        <f t="shared" si="6"/>
        <v>0.1441981747066492</v>
      </c>
      <c r="I47" s="196">
        <f t="shared" si="7"/>
        <v>8.5421168408962612E-3</v>
      </c>
    </row>
    <row r="48" spans="2:9" x14ac:dyDescent="0.25">
      <c r="B48" s="194" t="s">
        <v>130</v>
      </c>
      <c r="C48" s="195">
        <v>646</v>
      </c>
      <c r="D48" s="195">
        <v>625</v>
      </c>
      <c r="E48" s="195">
        <v>539</v>
      </c>
      <c r="F48" s="195">
        <v>547</v>
      </c>
      <c r="G48" s="195">
        <v>563</v>
      </c>
      <c r="H48" s="196">
        <f t="shared" si="6"/>
        <v>2.9250457038391131E-2</v>
      </c>
      <c r="I48" s="196">
        <f t="shared" si="7"/>
        <v>1.0959917459946661E-3</v>
      </c>
    </row>
    <row r="49" spans="2:9" x14ac:dyDescent="0.25">
      <c r="B49" s="194" t="s">
        <v>133</v>
      </c>
      <c r="C49" s="195">
        <v>92</v>
      </c>
      <c r="D49" s="195">
        <v>134</v>
      </c>
      <c r="E49" s="195">
        <v>422</v>
      </c>
      <c r="F49" s="195">
        <v>113</v>
      </c>
      <c r="G49" s="195">
        <v>149</v>
      </c>
      <c r="H49" s="196">
        <f t="shared" si="6"/>
        <v>0.31858407079646023</v>
      </c>
      <c r="I49" s="196">
        <f t="shared" si="7"/>
        <v>2.9005820631119935E-4</v>
      </c>
    </row>
    <row r="50" spans="2:9" x14ac:dyDescent="0.25">
      <c r="B50" s="199" t="s">
        <v>147</v>
      </c>
      <c r="C50" s="200">
        <f>C42-SUM(C43:C49)</f>
        <v>17207</v>
      </c>
      <c r="D50" s="200">
        <f>D42-SUM(D43:D49)</f>
        <v>27870</v>
      </c>
      <c r="E50" s="200">
        <f>E42-SUM(E43:E49)</f>
        <v>26024</v>
      </c>
      <c r="F50" s="200">
        <f>F42-SUM(F43:F49)</f>
        <v>30194</v>
      </c>
      <c r="G50" s="200">
        <f>G42-SUM(G43:G49)</f>
        <v>33006</v>
      </c>
      <c r="H50" s="201">
        <f t="shared" si="6"/>
        <v>9.313108564615491E-2</v>
      </c>
      <c r="I50" s="201">
        <f t="shared" si="7"/>
        <v>6.4252759446358693E-2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2558</v>
      </c>
      <c r="D52" s="209">
        <v>3499</v>
      </c>
      <c r="E52" s="209">
        <v>4023</v>
      </c>
      <c r="F52" s="209">
        <v>3471</v>
      </c>
      <c r="G52" s="209">
        <v>4391</v>
      </c>
      <c r="H52" s="210">
        <f t="shared" ref="H52:H64" si="8">IFERROR(G52/F52-1,"-")</f>
        <v>0.26505329876116401</v>
      </c>
      <c r="I52" s="210">
        <f t="shared" ref="I52:I64" si="9">G52/G$10</f>
        <v>8.5479569390099087E-3</v>
      </c>
    </row>
    <row r="53" spans="2:9" x14ac:dyDescent="0.25">
      <c r="B53" s="190" t="s">
        <v>99</v>
      </c>
      <c r="C53" s="191">
        <v>695</v>
      </c>
      <c r="D53" s="191">
        <v>563</v>
      </c>
      <c r="E53" s="191">
        <v>1757</v>
      </c>
      <c r="F53" s="191">
        <v>908</v>
      </c>
      <c r="G53" s="191">
        <v>1377</v>
      </c>
      <c r="H53" s="192">
        <f t="shared" si="8"/>
        <v>0.51651982378854622</v>
      </c>
      <c r="I53" s="192">
        <f t="shared" si="9"/>
        <v>2.6806050341645739E-3</v>
      </c>
    </row>
    <row r="54" spans="2:9" x14ac:dyDescent="0.25">
      <c r="B54" s="194" t="s">
        <v>105</v>
      </c>
      <c r="C54" s="195">
        <v>333</v>
      </c>
      <c r="D54" s="195">
        <v>284</v>
      </c>
      <c r="E54" s="195">
        <v>1401</v>
      </c>
      <c r="F54" s="195">
        <v>691</v>
      </c>
      <c r="G54" s="195">
        <v>855</v>
      </c>
      <c r="H54" s="196">
        <f t="shared" si="8"/>
        <v>0.23733719247467433</v>
      </c>
      <c r="I54" s="196">
        <f t="shared" si="9"/>
        <v>1.6644279623897681E-3</v>
      </c>
    </row>
    <row r="55" spans="2:9" x14ac:dyDescent="0.25">
      <c r="B55" s="194" t="s">
        <v>102</v>
      </c>
      <c r="C55" s="195">
        <v>362</v>
      </c>
      <c r="D55" s="195">
        <v>279</v>
      </c>
      <c r="E55" s="195">
        <v>356</v>
      </c>
      <c r="F55" s="195">
        <v>217</v>
      </c>
      <c r="G55" s="195">
        <v>522</v>
      </c>
      <c r="H55" s="196">
        <f t="shared" si="8"/>
        <v>1.4055299539170507</v>
      </c>
      <c r="I55" s="196">
        <f t="shared" si="9"/>
        <v>1.0161770717748058E-3</v>
      </c>
    </row>
    <row r="56" spans="2:9" x14ac:dyDescent="0.25">
      <c r="B56" s="190" t="s">
        <v>109</v>
      </c>
      <c r="C56" s="191">
        <v>1863</v>
      </c>
      <c r="D56" s="191">
        <v>2936</v>
      </c>
      <c r="E56" s="191">
        <v>2266</v>
      </c>
      <c r="F56" s="191">
        <v>2563</v>
      </c>
      <c r="G56" s="191">
        <v>3014</v>
      </c>
      <c r="H56" s="192">
        <f t="shared" si="8"/>
        <v>0.17596566523605151</v>
      </c>
      <c r="I56" s="192">
        <f t="shared" si="9"/>
        <v>5.8673519048453348E-3</v>
      </c>
    </row>
    <row r="57" spans="2:9" x14ac:dyDescent="0.25">
      <c r="B57" s="194" t="s">
        <v>112</v>
      </c>
      <c r="C57" s="195">
        <v>696</v>
      </c>
      <c r="D57" s="195">
        <v>956</v>
      </c>
      <c r="E57" s="195">
        <v>940</v>
      </c>
      <c r="F57" s="195">
        <v>1013</v>
      </c>
      <c r="G57" s="195">
        <v>1149</v>
      </c>
      <c r="H57" s="196">
        <f t="shared" si="8"/>
        <v>0.13425468904244808</v>
      </c>
      <c r="I57" s="196">
        <f t="shared" si="9"/>
        <v>2.2367575775273023E-3</v>
      </c>
    </row>
    <row r="58" spans="2:9" x14ac:dyDescent="0.25">
      <c r="B58" s="194" t="s">
        <v>115</v>
      </c>
      <c r="C58" s="195">
        <v>488</v>
      </c>
      <c r="D58" s="195">
        <v>525</v>
      </c>
      <c r="E58" s="195">
        <v>404</v>
      </c>
      <c r="F58" s="195">
        <v>401</v>
      </c>
      <c r="G58" s="195">
        <v>516</v>
      </c>
      <c r="H58" s="196">
        <f t="shared" si="8"/>
        <v>0.28678304239401498</v>
      </c>
      <c r="I58" s="196">
        <f t="shared" si="9"/>
        <v>1.0044968755475092E-3</v>
      </c>
    </row>
    <row r="59" spans="2:9" x14ac:dyDescent="0.25">
      <c r="B59" s="194" t="s">
        <v>118</v>
      </c>
      <c r="C59" s="195">
        <v>106</v>
      </c>
      <c r="D59" s="195">
        <v>307</v>
      </c>
      <c r="E59" s="195">
        <v>177</v>
      </c>
      <c r="F59" s="195">
        <v>210</v>
      </c>
      <c r="G59" s="195">
        <v>296</v>
      </c>
      <c r="H59" s="196">
        <f t="shared" si="8"/>
        <v>0.40952380952380962</v>
      </c>
      <c r="I59" s="196">
        <f t="shared" si="9"/>
        <v>5.7622301387996657E-4</v>
      </c>
    </row>
    <row r="60" spans="2:9" x14ac:dyDescent="0.25">
      <c r="B60" s="194" t="s">
        <v>125</v>
      </c>
      <c r="C60" s="195">
        <v>58</v>
      </c>
      <c r="D60" s="195">
        <v>52</v>
      </c>
      <c r="E60" s="195">
        <v>36</v>
      </c>
      <c r="F60" s="195">
        <v>88</v>
      </c>
      <c r="G60" s="195">
        <v>110</v>
      </c>
      <c r="H60" s="196">
        <f t="shared" si="8"/>
        <v>0.25</v>
      </c>
      <c r="I60" s="196">
        <f t="shared" si="9"/>
        <v>2.1413693083377133E-4</v>
      </c>
    </row>
    <row r="61" spans="2:9" x14ac:dyDescent="0.25">
      <c r="B61" s="194" t="s">
        <v>121</v>
      </c>
      <c r="C61" s="195">
        <v>25</v>
      </c>
      <c r="D61" s="195">
        <v>57</v>
      </c>
      <c r="E61" s="195">
        <v>18</v>
      </c>
      <c r="F61" s="195">
        <v>70</v>
      </c>
      <c r="G61" s="195">
        <v>54</v>
      </c>
      <c r="H61" s="196">
        <f t="shared" si="8"/>
        <v>-0.22857142857142854</v>
      </c>
      <c r="I61" s="196">
        <f t="shared" si="9"/>
        <v>1.0512176604566956E-4</v>
      </c>
    </row>
    <row r="62" spans="2:9" x14ac:dyDescent="0.25">
      <c r="B62" s="194" t="s">
        <v>130</v>
      </c>
      <c r="C62" s="195">
        <v>0</v>
      </c>
      <c r="D62" s="195">
        <v>3</v>
      </c>
      <c r="E62" s="195">
        <v>7</v>
      </c>
      <c r="F62" s="195">
        <v>4</v>
      </c>
      <c r="G62" s="195">
        <v>2</v>
      </c>
      <c r="H62" s="196">
        <f t="shared" si="8"/>
        <v>-0.5</v>
      </c>
      <c r="I62" s="196">
        <f t="shared" si="9"/>
        <v>3.8933987424322059E-6</v>
      </c>
    </row>
    <row r="63" spans="2:9" x14ac:dyDescent="0.25">
      <c r="B63" s="194" t="s">
        <v>133</v>
      </c>
      <c r="C63" s="195">
        <v>2</v>
      </c>
      <c r="D63" s="195">
        <v>0</v>
      </c>
      <c r="E63" s="195">
        <v>0</v>
      </c>
      <c r="F63" s="195">
        <v>4</v>
      </c>
      <c r="G63" s="195">
        <v>0</v>
      </c>
      <c r="H63" s="196">
        <f t="shared" si="8"/>
        <v>-1</v>
      </c>
      <c r="I63" s="196">
        <f t="shared" si="9"/>
        <v>0</v>
      </c>
    </row>
    <row r="64" spans="2:9" x14ac:dyDescent="0.25">
      <c r="B64" s="199" t="s">
        <v>147</v>
      </c>
      <c r="C64" s="200">
        <f>C56-SUM(C57:C63)</f>
        <v>488</v>
      </c>
      <c r="D64" s="200">
        <f>D56-SUM(D57:D63)</f>
        <v>1036</v>
      </c>
      <c r="E64" s="200">
        <f>E56-SUM(E57:E63)</f>
        <v>684</v>
      </c>
      <c r="F64" s="200">
        <f>F56-SUM(F57:F63)</f>
        <v>773</v>
      </c>
      <c r="G64" s="200">
        <f>G56-SUM(G57:G63)</f>
        <v>887</v>
      </c>
      <c r="H64" s="201">
        <f t="shared" si="8"/>
        <v>0.14747736093143593</v>
      </c>
      <c r="I64" s="201">
        <f t="shared" si="9"/>
        <v>1.7267223422686834E-3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9924</v>
      </c>
      <c r="D66" s="209">
        <v>13134</v>
      </c>
      <c r="E66" s="209">
        <v>18421</v>
      </c>
      <c r="F66" s="209">
        <v>19553</v>
      </c>
      <c r="G66" s="209">
        <v>15854</v>
      </c>
      <c r="H66" s="210">
        <f t="shared" ref="H66:H78" si="10">IFERROR(G66/F66-1,"-")</f>
        <v>-0.18917813123305882</v>
      </c>
      <c r="I66" s="210">
        <f t="shared" ref="I66:I78" si="11">G66/G$10</f>
        <v>3.0862971831260098E-2</v>
      </c>
    </row>
    <row r="67" spans="2:9" x14ac:dyDescent="0.25">
      <c r="B67" s="190" t="s">
        <v>99</v>
      </c>
      <c r="C67" s="191">
        <v>5017</v>
      </c>
      <c r="D67" s="191">
        <v>1381</v>
      </c>
      <c r="E67" s="191">
        <v>9816</v>
      </c>
      <c r="F67" s="191">
        <v>7884</v>
      </c>
      <c r="G67" s="191">
        <v>3715</v>
      </c>
      <c r="H67" s="192">
        <f t="shared" si="10"/>
        <v>-0.52879249112125826</v>
      </c>
      <c r="I67" s="192">
        <f t="shared" si="11"/>
        <v>7.2319881640678227E-3</v>
      </c>
    </row>
    <row r="68" spans="2:9" x14ac:dyDescent="0.25">
      <c r="B68" s="194" t="s">
        <v>105</v>
      </c>
      <c r="C68" s="195">
        <v>3373</v>
      </c>
      <c r="D68" s="195">
        <v>286</v>
      </c>
      <c r="E68" s="195">
        <v>7748</v>
      </c>
      <c r="F68" s="195">
        <v>5350</v>
      </c>
      <c r="G68" s="195">
        <v>1208</v>
      </c>
      <c r="H68" s="196">
        <f t="shared" si="10"/>
        <v>-0.77420560747663547</v>
      </c>
      <c r="I68" s="196">
        <f t="shared" si="11"/>
        <v>2.3516128404290526E-3</v>
      </c>
    </row>
    <row r="69" spans="2:9" x14ac:dyDescent="0.25">
      <c r="B69" s="194" t="s">
        <v>102</v>
      </c>
      <c r="C69" s="195">
        <v>1644</v>
      </c>
      <c r="D69" s="195">
        <v>1095</v>
      </c>
      <c r="E69" s="195">
        <v>2068</v>
      </c>
      <c r="F69" s="195">
        <v>2534</v>
      </c>
      <c r="G69" s="195">
        <v>2507</v>
      </c>
      <c r="H69" s="196">
        <f t="shared" si="10"/>
        <v>-1.0655090765588016E-2</v>
      </c>
      <c r="I69" s="196">
        <f t="shared" si="11"/>
        <v>4.8803753236387705E-3</v>
      </c>
    </row>
    <row r="70" spans="2:9" x14ac:dyDescent="0.25">
      <c r="B70" s="190" t="s">
        <v>109</v>
      </c>
      <c r="C70" s="191">
        <v>4907</v>
      </c>
      <c r="D70" s="191">
        <v>11753</v>
      </c>
      <c r="E70" s="191">
        <v>8605</v>
      </c>
      <c r="F70" s="191">
        <v>11669</v>
      </c>
      <c r="G70" s="191">
        <v>12139</v>
      </c>
      <c r="H70" s="192">
        <f t="shared" si="10"/>
        <v>4.0277658753963497E-2</v>
      </c>
      <c r="I70" s="192">
        <f t="shared" si="11"/>
        <v>2.3630983667192275E-2</v>
      </c>
    </row>
    <row r="71" spans="2:9" x14ac:dyDescent="0.25">
      <c r="B71" s="194" t="s">
        <v>112</v>
      </c>
      <c r="C71" s="195">
        <v>2258</v>
      </c>
      <c r="D71" s="195">
        <v>5708</v>
      </c>
      <c r="E71" s="195">
        <v>3480</v>
      </c>
      <c r="F71" s="195">
        <v>5692</v>
      </c>
      <c r="G71" s="195">
        <v>6372</v>
      </c>
      <c r="H71" s="196">
        <f t="shared" si="10"/>
        <v>0.11946591707659882</v>
      </c>
      <c r="I71" s="196">
        <f t="shared" si="11"/>
        <v>1.240436839338901E-2</v>
      </c>
    </row>
    <row r="72" spans="2:9" x14ac:dyDescent="0.25">
      <c r="B72" s="194" t="s">
        <v>115</v>
      </c>
      <c r="C72" s="195">
        <v>578</v>
      </c>
      <c r="D72" s="195">
        <v>289</v>
      </c>
      <c r="E72" s="195">
        <v>835</v>
      </c>
      <c r="F72" s="195">
        <v>580</v>
      </c>
      <c r="G72" s="195">
        <v>872</v>
      </c>
      <c r="H72" s="196">
        <f t="shared" si="10"/>
        <v>0.50344827586206886</v>
      </c>
      <c r="I72" s="196">
        <f t="shared" si="11"/>
        <v>1.697521851700442E-3</v>
      </c>
    </row>
    <row r="73" spans="2:9" x14ac:dyDescent="0.25">
      <c r="B73" s="194" t="s">
        <v>118</v>
      </c>
      <c r="C73" s="195">
        <v>438</v>
      </c>
      <c r="D73" s="195">
        <v>1556</v>
      </c>
      <c r="E73" s="195">
        <v>323</v>
      </c>
      <c r="F73" s="195">
        <v>1041</v>
      </c>
      <c r="G73" s="195">
        <v>762</v>
      </c>
      <c r="H73" s="196">
        <f t="shared" si="10"/>
        <v>-0.26801152737752165</v>
      </c>
      <c r="I73" s="196">
        <f t="shared" si="11"/>
        <v>1.4833849208666706E-3</v>
      </c>
    </row>
    <row r="74" spans="2:9" x14ac:dyDescent="0.25">
      <c r="B74" s="194" t="s">
        <v>125</v>
      </c>
      <c r="C74" s="195">
        <v>432</v>
      </c>
      <c r="D74" s="195">
        <v>194</v>
      </c>
      <c r="E74" s="195">
        <v>319</v>
      </c>
      <c r="F74" s="195">
        <v>527</v>
      </c>
      <c r="G74" s="195">
        <v>794</v>
      </c>
      <c r="H74" s="196">
        <f t="shared" si="10"/>
        <v>0.50664136622390887</v>
      </c>
      <c r="I74" s="196">
        <f t="shared" si="11"/>
        <v>1.5456793007455859E-3</v>
      </c>
    </row>
    <row r="75" spans="2:9" x14ac:dyDescent="0.25">
      <c r="B75" s="194" t="s">
        <v>121</v>
      </c>
      <c r="C75" s="195">
        <v>108</v>
      </c>
      <c r="D75" s="195">
        <v>393</v>
      </c>
      <c r="E75" s="195">
        <v>58</v>
      </c>
      <c r="F75" s="195">
        <v>290</v>
      </c>
      <c r="G75" s="195">
        <v>208</v>
      </c>
      <c r="H75" s="196">
        <f t="shared" si="10"/>
        <v>-0.28275862068965518</v>
      </c>
      <c r="I75" s="196">
        <f t="shared" si="11"/>
        <v>4.0491346921294944E-4</v>
      </c>
    </row>
    <row r="76" spans="2:9" x14ac:dyDescent="0.25">
      <c r="B76" s="194" t="s">
        <v>130</v>
      </c>
      <c r="C76" s="195">
        <v>22</v>
      </c>
      <c r="D76" s="195">
        <v>14</v>
      </c>
      <c r="E76" s="195">
        <v>6</v>
      </c>
      <c r="F76" s="195">
        <v>33</v>
      </c>
      <c r="G76" s="195">
        <v>62</v>
      </c>
      <c r="H76" s="196">
        <f t="shared" si="10"/>
        <v>0.8787878787878789</v>
      </c>
      <c r="I76" s="196">
        <f t="shared" si="11"/>
        <v>1.206953610153984E-4</v>
      </c>
    </row>
    <row r="77" spans="2:9" x14ac:dyDescent="0.25">
      <c r="B77" s="194" t="s">
        <v>133</v>
      </c>
      <c r="C77" s="195">
        <v>7</v>
      </c>
      <c r="D77" s="195">
        <v>13</v>
      </c>
      <c r="E77" s="195">
        <v>8</v>
      </c>
      <c r="F77" s="195">
        <v>47</v>
      </c>
      <c r="G77" s="195">
        <v>53</v>
      </c>
      <c r="H77" s="196">
        <f t="shared" si="10"/>
        <v>0.12765957446808507</v>
      </c>
      <c r="I77" s="196">
        <f t="shared" si="11"/>
        <v>1.0317506667445346E-4</v>
      </c>
    </row>
    <row r="78" spans="2:9" x14ac:dyDescent="0.25">
      <c r="B78" s="199" t="s">
        <v>147</v>
      </c>
      <c r="C78" s="200">
        <f>C70-SUM(C71:C77)</f>
        <v>1064</v>
      </c>
      <c r="D78" s="200">
        <f>D70-SUM(D71:D77)</f>
        <v>3586</v>
      </c>
      <c r="E78" s="200">
        <f>E70-SUM(E71:E77)</f>
        <v>3576</v>
      </c>
      <c r="F78" s="200">
        <f>F70-SUM(F71:F77)</f>
        <v>3459</v>
      </c>
      <c r="G78" s="200">
        <f>G70-SUM(G71:G77)</f>
        <v>3016</v>
      </c>
      <c r="H78" s="201">
        <f t="shared" si="10"/>
        <v>-0.12807169702226073</v>
      </c>
      <c r="I78" s="201">
        <f t="shared" si="11"/>
        <v>5.8712453035877667E-3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55397</v>
      </c>
      <c r="D80" s="209">
        <v>71676</v>
      </c>
      <c r="E80" s="209">
        <v>83171</v>
      </c>
      <c r="F80" s="209">
        <v>91131</v>
      </c>
      <c r="G80" s="209">
        <v>91031</v>
      </c>
      <c r="H80" s="210">
        <f t="shared" ref="H80:H92" si="12">IFERROR(G80/F80-1,"-")</f>
        <v>-1.0973214383689367E-3</v>
      </c>
      <c r="I80" s="210">
        <f t="shared" ref="I80:I92" si="13">G80/G$10</f>
        <v>0.17720999046117308</v>
      </c>
    </row>
    <row r="81" spans="2:9" x14ac:dyDescent="0.25">
      <c r="B81" s="190" t="s">
        <v>99</v>
      </c>
      <c r="C81" s="191">
        <v>30530</v>
      </c>
      <c r="D81" s="191">
        <v>36680</v>
      </c>
      <c r="E81" s="191">
        <v>38459</v>
      </c>
      <c r="F81" s="191">
        <v>38667</v>
      </c>
      <c r="G81" s="191">
        <v>42063</v>
      </c>
      <c r="H81" s="192">
        <f t="shared" si="12"/>
        <v>8.7826829079059587E-2</v>
      </c>
      <c r="I81" s="192">
        <f t="shared" si="13"/>
        <v>8.1884015651462944E-2</v>
      </c>
    </row>
    <row r="82" spans="2:9" x14ac:dyDescent="0.25">
      <c r="B82" s="194" t="s">
        <v>105</v>
      </c>
      <c r="C82" s="195">
        <v>8973</v>
      </c>
      <c r="D82" s="195">
        <v>8316</v>
      </c>
      <c r="E82" s="195">
        <v>11755</v>
      </c>
      <c r="F82" s="195">
        <v>8535</v>
      </c>
      <c r="G82" s="195">
        <v>10601</v>
      </c>
      <c r="H82" s="196">
        <f t="shared" si="12"/>
        <v>0.24206209724663141</v>
      </c>
      <c r="I82" s="196">
        <f t="shared" si="13"/>
        <v>2.0636960034261909E-2</v>
      </c>
    </row>
    <row r="83" spans="2:9" x14ac:dyDescent="0.25">
      <c r="B83" s="194" t="s">
        <v>102</v>
      </c>
      <c r="C83" s="195">
        <v>21557</v>
      </c>
      <c r="D83" s="195">
        <v>28364</v>
      </c>
      <c r="E83" s="195">
        <v>26704</v>
      </c>
      <c r="F83" s="195">
        <v>30132</v>
      </c>
      <c r="G83" s="195">
        <v>31462</v>
      </c>
      <c r="H83" s="196">
        <f t="shared" si="12"/>
        <v>4.4139121200053033E-2</v>
      </c>
      <c r="I83" s="196">
        <f t="shared" si="13"/>
        <v>6.1247055617201035E-2</v>
      </c>
    </row>
    <row r="84" spans="2:9" x14ac:dyDescent="0.25">
      <c r="B84" s="190" t="s">
        <v>109</v>
      </c>
      <c r="C84" s="191">
        <v>24867</v>
      </c>
      <c r="D84" s="191">
        <v>34996</v>
      </c>
      <c r="E84" s="191">
        <v>44712</v>
      </c>
      <c r="F84" s="191">
        <v>52464</v>
      </c>
      <c r="G84" s="191">
        <v>48968</v>
      </c>
      <c r="H84" s="192">
        <f t="shared" si="12"/>
        <v>-6.6636169563891401E-2</v>
      </c>
      <c r="I84" s="192">
        <f t="shared" si="13"/>
        <v>9.532597480971014E-2</v>
      </c>
    </row>
    <row r="85" spans="2:9" x14ac:dyDescent="0.25">
      <c r="B85" s="194" t="s">
        <v>112</v>
      </c>
      <c r="C85" s="195">
        <v>2422</v>
      </c>
      <c r="D85" s="195">
        <v>7553</v>
      </c>
      <c r="E85" s="195">
        <v>11321</v>
      </c>
      <c r="F85" s="195">
        <v>13030</v>
      </c>
      <c r="G85" s="195">
        <v>13453</v>
      </c>
      <c r="H85" s="196">
        <f t="shared" si="12"/>
        <v>3.2463545663852678E-2</v>
      </c>
      <c r="I85" s="196">
        <f t="shared" si="13"/>
        <v>2.6188946640970236E-2</v>
      </c>
    </row>
    <row r="86" spans="2:9" x14ac:dyDescent="0.25">
      <c r="B86" s="194" t="s">
        <v>115</v>
      </c>
      <c r="C86" s="195">
        <v>8104</v>
      </c>
      <c r="D86" s="195">
        <v>11169</v>
      </c>
      <c r="E86" s="195">
        <v>11398</v>
      </c>
      <c r="F86" s="195">
        <v>12402</v>
      </c>
      <c r="G86" s="195">
        <v>11313</v>
      </c>
      <c r="H86" s="196">
        <f t="shared" si="12"/>
        <v>-8.7808417997097266E-2</v>
      </c>
      <c r="I86" s="196">
        <f t="shared" si="13"/>
        <v>2.2023009986567775E-2</v>
      </c>
    </row>
    <row r="87" spans="2:9" x14ac:dyDescent="0.25">
      <c r="B87" s="194" t="s">
        <v>118</v>
      </c>
      <c r="C87" s="195">
        <v>2405</v>
      </c>
      <c r="D87" s="195">
        <v>2802</v>
      </c>
      <c r="E87" s="195">
        <v>4299</v>
      </c>
      <c r="F87" s="195">
        <v>5249</v>
      </c>
      <c r="G87" s="195">
        <v>4917</v>
      </c>
      <c r="H87" s="196">
        <f t="shared" si="12"/>
        <v>-6.3250142884358929E-2</v>
      </c>
      <c r="I87" s="196">
        <f t="shared" si="13"/>
        <v>9.5719208082695791E-3</v>
      </c>
    </row>
    <row r="88" spans="2:9" x14ac:dyDescent="0.25">
      <c r="B88" s="194" t="s">
        <v>125</v>
      </c>
      <c r="C88" s="195">
        <v>825</v>
      </c>
      <c r="D88" s="195">
        <v>1068</v>
      </c>
      <c r="E88" s="195">
        <v>1572</v>
      </c>
      <c r="F88" s="195">
        <v>2152</v>
      </c>
      <c r="G88" s="195">
        <v>1602</v>
      </c>
      <c r="H88" s="196">
        <f t="shared" si="12"/>
        <v>-0.25557620817843862</v>
      </c>
      <c r="I88" s="196">
        <f t="shared" si="13"/>
        <v>3.1186123926881973E-3</v>
      </c>
    </row>
    <row r="89" spans="2:9" x14ac:dyDescent="0.25">
      <c r="B89" s="194" t="s">
        <v>121</v>
      </c>
      <c r="C89" s="195">
        <v>961</v>
      </c>
      <c r="D89" s="195">
        <v>552</v>
      </c>
      <c r="E89" s="195">
        <v>787</v>
      </c>
      <c r="F89" s="195">
        <v>972</v>
      </c>
      <c r="G89" s="195">
        <v>1112</v>
      </c>
      <c r="H89" s="196">
        <f t="shared" si="12"/>
        <v>0.14403292181069949</v>
      </c>
      <c r="I89" s="196">
        <f t="shared" si="13"/>
        <v>2.1647297007923068E-3</v>
      </c>
    </row>
    <row r="90" spans="2:9" x14ac:dyDescent="0.25">
      <c r="B90" s="194" t="s">
        <v>130</v>
      </c>
      <c r="C90" s="195">
        <v>123</v>
      </c>
      <c r="D90" s="195">
        <v>258</v>
      </c>
      <c r="E90" s="195">
        <v>141</v>
      </c>
      <c r="F90" s="195">
        <v>224</v>
      </c>
      <c r="G90" s="195">
        <v>299</v>
      </c>
      <c r="H90" s="196">
        <f t="shared" si="12"/>
        <v>0.3348214285714286</v>
      </c>
      <c r="I90" s="196">
        <f t="shared" si="13"/>
        <v>5.8206311199361486E-4</v>
      </c>
    </row>
    <row r="91" spans="2:9" x14ac:dyDescent="0.25">
      <c r="B91" s="194" t="s">
        <v>133</v>
      </c>
      <c r="C91" s="195">
        <v>85</v>
      </c>
      <c r="D91" s="195">
        <v>186</v>
      </c>
      <c r="E91" s="195">
        <v>123</v>
      </c>
      <c r="F91" s="195">
        <v>182</v>
      </c>
      <c r="G91" s="195">
        <v>96</v>
      </c>
      <c r="H91" s="196">
        <f t="shared" si="12"/>
        <v>-0.47252747252747251</v>
      </c>
      <c r="I91" s="196">
        <f t="shared" si="13"/>
        <v>1.868831396367459E-4</v>
      </c>
    </row>
    <row r="92" spans="2:9" x14ac:dyDescent="0.25">
      <c r="B92" s="199" t="s">
        <v>147</v>
      </c>
      <c r="C92" s="200">
        <f>C84-SUM(C85:C91)</f>
        <v>9942</v>
      </c>
      <c r="D92" s="200">
        <f>D84-SUM(D85:D91)</f>
        <v>11408</v>
      </c>
      <c r="E92" s="200">
        <f>E84-SUM(E85:E91)</f>
        <v>15071</v>
      </c>
      <c r="F92" s="200">
        <f>F84-SUM(F85:F91)</f>
        <v>18253</v>
      </c>
      <c r="G92" s="200">
        <f>G84-SUM(G85:G91)</f>
        <v>16176</v>
      </c>
      <c r="H92" s="201">
        <f t="shared" si="12"/>
        <v>-0.1137895140524845</v>
      </c>
      <c r="I92" s="201">
        <f t="shared" si="13"/>
        <v>3.1489809028791685E-2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3996</v>
      </c>
      <c r="D94" s="209">
        <v>4766</v>
      </c>
      <c r="E94" s="209">
        <v>4736</v>
      </c>
      <c r="F94" s="209">
        <v>5250</v>
      </c>
      <c r="G94" s="209">
        <v>4564</v>
      </c>
      <c r="H94" s="210">
        <f t="shared" ref="H94:H106" si="14">IFERROR(G94/F94-1,"-")</f>
        <v>-0.13066666666666671</v>
      </c>
      <c r="I94" s="210">
        <f t="shared" ref="I94:I106" si="15">G94/G$10</f>
        <v>8.8847359302302951E-3</v>
      </c>
    </row>
    <row r="95" spans="2:9" x14ac:dyDescent="0.25">
      <c r="B95" s="190" t="s">
        <v>99</v>
      </c>
      <c r="C95" s="191">
        <v>3108</v>
      </c>
      <c r="D95" s="191">
        <v>3605</v>
      </c>
      <c r="E95" s="191">
        <v>3460</v>
      </c>
      <c r="F95" s="191">
        <v>4146</v>
      </c>
      <c r="G95" s="191">
        <v>3321</v>
      </c>
      <c r="H95" s="192">
        <f t="shared" si="14"/>
        <v>-0.19898697539797394</v>
      </c>
      <c r="I95" s="192">
        <f t="shared" si="15"/>
        <v>6.464988611808678E-3</v>
      </c>
    </row>
    <row r="96" spans="2:9" x14ac:dyDescent="0.25">
      <c r="B96" s="194" t="s">
        <v>105</v>
      </c>
      <c r="C96" s="195">
        <v>1461</v>
      </c>
      <c r="D96" s="195">
        <v>1690</v>
      </c>
      <c r="E96" s="195">
        <v>945</v>
      </c>
      <c r="F96" s="195">
        <v>1760</v>
      </c>
      <c r="G96" s="195">
        <v>1097</v>
      </c>
      <c r="H96" s="196">
        <f t="shared" si="14"/>
        <v>-0.37670454545454546</v>
      </c>
      <c r="I96" s="196">
        <f t="shared" si="15"/>
        <v>2.1355292102240653E-3</v>
      </c>
    </row>
    <row r="97" spans="2:9" x14ac:dyDescent="0.25">
      <c r="B97" s="194" t="s">
        <v>102</v>
      </c>
      <c r="C97" s="195">
        <v>1647</v>
      </c>
      <c r="D97" s="195">
        <v>1915</v>
      </c>
      <c r="E97" s="195">
        <v>2515</v>
      </c>
      <c r="F97" s="195">
        <v>2386</v>
      </c>
      <c r="G97" s="195">
        <v>2224</v>
      </c>
      <c r="H97" s="196">
        <f t="shared" si="14"/>
        <v>-6.7896060352053644E-2</v>
      </c>
      <c r="I97" s="196">
        <f t="shared" si="15"/>
        <v>4.3294594015846136E-3</v>
      </c>
    </row>
    <row r="98" spans="2:9" x14ac:dyDescent="0.25">
      <c r="B98" s="190" t="s">
        <v>109</v>
      </c>
      <c r="C98" s="191">
        <v>888</v>
      </c>
      <c r="D98" s="191">
        <v>1161</v>
      </c>
      <c r="E98" s="191">
        <v>1276</v>
      </c>
      <c r="F98" s="191">
        <v>1104</v>
      </c>
      <c r="G98" s="191">
        <v>1243</v>
      </c>
      <c r="H98" s="192">
        <f t="shared" si="14"/>
        <v>0.12590579710144922</v>
      </c>
      <c r="I98" s="192">
        <f t="shared" si="15"/>
        <v>2.4197473184216162E-3</v>
      </c>
    </row>
    <row r="99" spans="2:9" x14ac:dyDescent="0.25">
      <c r="B99" s="194" t="s">
        <v>112</v>
      </c>
      <c r="C99" s="195">
        <v>81</v>
      </c>
      <c r="D99" s="195">
        <v>179</v>
      </c>
      <c r="E99" s="195">
        <v>167</v>
      </c>
      <c r="F99" s="195">
        <v>134</v>
      </c>
      <c r="G99" s="195">
        <v>118</v>
      </c>
      <c r="H99" s="196">
        <f t="shared" si="14"/>
        <v>-0.11940298507462688</v>
      </c>
      <c r="I99" s="196">
        <f t="shared" si="15"/>
        <v>2.2971052580350015E-4</v>
      </c>
    </row>
    <row r="100" spans="2:9" x14ac:dyDescent="0.25">
      <c r="B100" s="194" t="s">
        <v>115</v>
      </c>
      <c r="C100" s="195">
        <v>227</v>
      </c>
      <c r="D100" s="195">
        <v>257</v>
      </c>
      <c r="E100" s="195">
        <v>257</v>
      </c>
      <c r="F100" s="195">
        <v>258</v>
      </c>
      <c r="G100" s="195">
        <v>235</v>
      </c>
      <c r="H100" s="196">
        <f t="shared" si="14"/>
        <v>-8.9147286821705474E-2</v>
      </c>
      <c r="I100" s="196">
        <f t="shared" si="15"/>
        <v>4.5747435223578425E-4</v>
      </c>
    </row>
    <row r="101" spans="2:9" x14ac:dyDescent="0.25">
      <c r="B101" s="194" t="s">
        <v>118</v>
      </c>
      <c r="C101" s="195">
        <v>188</v>
      </c>
      <c r="D101" s="195">
        <v>162</v>
      </c>
      <c r="E101" s="195">
        <v>224</v>
      </c>
      <c r="F101" s="195">
        <v>166</v>
      </c>
      <c r="G101" s="195">
        <v>212</v>
      </c>
      <c r="H101" s="196">
        <f t="shared" si="14"/>
        <v>0.27710843373493965</v>
      </c>
      <c r="I101" s="196">
        <f t="shared" si="15"/>
        <v>4.1270026669781385E-4</v>
      </c>
    </row>
    <row r="102" spans="2:9" x14ac:dyDescent="0.25">
      <c r="B102" s="194" t="s">
        <v>125</v>
      </c>
      <c r="C102" s="195">
        <v>46</v>
      </c>
      <c r="D102" s="195">
        <v>73</v>
      </c>
      <c r="E102" s="195">
        <v>44</v>
      </c>
      <c r="F102" s="195">
        <v>36</v>
      </c>
      <c r="G102" s="195">
        <v>24</v>
      </c>
      <c r="H102" s="196">
        <f t="shared" si="14"/>
        <v>-0.33333333333333337</v>
      </c>
      <c r="I102" s="196">
        <f t="shared" si="15"/>
        <v>4.6720784909186474E-5</v>
      </c>
    </row>
    <row r="103" spans="2:9" x14ac:dyDescent="0.25">
      <c r="B103" s="194" t="s">
        <v>121</v>
      </c>
      <c r="C103" s="195">
        <v>37</v>
      </c>
      <c r="D103" s="195">
        <v>34</v>
      </c>
      <c r="E103" s="195">
        <v>45</v>
      </c>
      <c r="F103" s="195">
        <v>46</v>
      </c>
      <c r="G103" s="195">
        <v>49</v>
      </c>
      <c r="H103" s="196">
        <f t="shared" si="14"/>
        <v>6.5217391304347894E-2</v>
      </c>
      <c r="I103" s="196">
        <f t="shared" si="15"/>
        <v>9.5388269189589052E-5</v>
      </c>
    </row>
    <row r="104" spans="2:9" x14ac:dyDescent="0.25">
      <c r="B104" s="194" t="s">
        <v>130</v>
      </c>
      <c r="C104" s="195">
        <v>1</v>
      </c>
      <c r="D104" s="195">
        <v>9</v>
      </c>
      <c r="E104" s="195">
        <v>4</v>
      </c>
      <c r="F104" s="195">
        <v>13</v>
      </c>
      <c r="G104" s="195">
        <v>2</v>
      </c>
      <c r="H104" s="196">
        <f t="shared" si="14"/>
        <v>-0.84615384615384615</v>
      </c>
      <c r="I104" s="196">
        <f t="shared" si="15"/>
        <v>3.8933987424322059E-6</v>
      </c>
    </row>
    <row r="105" spans="2:9" x14ac:dyDescent="0.25">
      <c r="B105" s="194" t="s">
        <v>133</v>
      </c>
      <c r="C105" s="195">
        <v>10</v>
      </c>
      <c r="D105" s="195">
        <v>6</v>
      </c>
      <c r="E105" s="195">
        <v>14</v>
      </c>
      <c r="F105" s="195">
        <v>10</v>
      </c>
      <c r="G105" s="195">
        <v>6</v>
      </c>
      <c r="H105" s="196">
        <f t="shared" si="14"/>
        <v>-0.4</v>
      </c>
      <c r="I105" s="196">
        <f t="shared" si="15"/>
        <v>1.1680196227296619E-5</v>
      </c>
    </row>
    <row r="106" spans="2:9" x14ac:dyDescent="0.25">
      <c r="B106" s="199" t="s">
        <v>147</v>
      </c>
      <c r="C106" s="200">
        <f>C98-SUM(C99:C105)</f>
        <v>298</v>
      </c>
      <c r="D106" s="200">
        <f>D98-SUM(D99:D105)</f>
        <v>441</v>
      </c>
      <c r="E106" s="200">
        <f>E98-SUM(E99:E105)</f>
        <v>521</v>
      </c>
      <c r="F106" s="200">
        <f>F98-SUM(F99:F105)</f>
        <v>441</v>
      </c>
      <c r="G106" s="200">
        <f>G98-SUM(G99:G105)</f>
        <v>597</v>
      </c>
      <c r="H106" s="201">
        <f t="shared" si="14"/>
        <v>0.3537414965986394</v>
      </c>
      <c r="I106" s="201">
        <f t="shared" si="15"/>
        <v>1.1621795246160136E-3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15344</v>
      </c>
      <c r="D108" s="209">
        <v>20526</v>
      </c>
      <c r="E108" s="209">
        <v>22179</v>
      </c>
      <c r="F108" s="209">
        <v>24127</v>
      </c>
      <c r="G108" s="209">
        <v>21413</v>
      </c>
      <c r="H108" s="210">
        <f t="shared" ref="H108:H120" si="16">IFERROR(G108/F108-1,"-")</f>
        <v>-0.11248808388941844</v>
      </c>
      <c r="I108" s="210">
        <f t="shared" ref="I108:I120" si="17">G108/G$10</f>
        <v>4.1684673635850412E-2</v>
      </c>
    </row>
    <row r="109" spans="2:9" x14ac:dyDescent="0.25">
      <c r="B109" s="190" t="s">
        <v>99</v>
      </c>
      <c r="C109" s="191">
        <v>6535</v>
      </c>
      <c r="D109" s="191">
        <v>6601</v>
      </c>
      <c r="E109" s="191">
        <v>5808</v>
      </c>
      <c r="F109" s="191">
        <v>6215</v>
      </c>
      <c r="G109" s="191">
        <v>5799</v>
      </c>
      <c r="H109" s="192">
        <f t="shared" si="16"/>
        <v>-6.6934835076427945E-2</v>
      </c>
      <c r="I109" s="192">
        <f t="shared" si="17"/>
        <v>1.1288909653682181E-2</v>
      </c>
    </row>
    <row r="110" spans="2:9" x14ac:dyDescent="0.25">
      <c r="B110" s="194" t="s">
        <v>105</v>
      </c>
      <c r="C110" s="195">
        <v>3410</v>
      </c>
      <c r="D110" s="195">
        <v>2043</v>
      </c>
      <c r="E110" s="195">
        <v>1628</v>
      </c>
      <c r="F110" s="195">
        <v>2250</v>
      </c>
      <c r="G110" s="195">
        <v>2307</v>
      </c>
      <c r="H110" s="196">
        <f t="shared" si="16"/>
        <v>2.533333333333343E-2</v>
      </c>
      <c r="I110" s="196">
        <f t="shared" si="17"/>
        <v>4.4910354493955494E-3</v>
      </c>
    </row>
    <row r="111" spans="2:9" x14ac:dyDescent="0.25">
      <c r="B111" s="194" t="s">
        <v>102</v>
      </c>
      <c r="C111" s="195">
        <v>3125</v>
      </c>
      <c r="D111" s="195">
        <v>4558</v>
      </c>
      <c r="E111" s="195">
        <v>4180</v>
      </c>
      <c r="F111" s="195">
        <v>3965</v>
      </c>
      <c r="G111" s="195">
        <v>3492</v>
      </c>
      <c r="H111" s="196">
        <f t="shared" si="16"/>
        <v>-0.11929382093316521</v>
      </c>
      <c r="I111" s="196">
        <f t="shared" si="17"/>
        <v>6.7978742042866316E-3</v>
      </c>
    </row>
    <row r="112" spans="2:9" x14ac:dyDescent="0.25">
      <c r="B112" s="190" t="s">
        <v>109</v>
      </c>
      <c r="C112" s="191">
        <v>8809</v>
      </c>
      <c r="D112" s="191">
        <v>13925</v>
      </c>
      <c r="E112" s="191">
        <v>16371</v>
      </c>
      <c r="F112" s="191">
        <v>17912</v>
      </c>
      <c r="G112" s="191">
        <v>15614</v>
      </c>
      <c r="H112" s="192">
        <f t="shared" si="16"/>
        <v>-0.12829388119696294</v>
      </c>
      <c r="I112" s="192">
        <f t="shared" si="17"/>
        <v>3.0395763982168235E-2</v>
      </c>
    </row>
    <row r="113" spans="2:9" x14ac:dyDescent="0.25">
      <c r="B113" s="194" t="s">
        <v>112</v>
      </c>
      <c r="C113" s="195">
        <v>4493</v>
      </c>
      <c r="D113" s="195">
        <v>9251</v>
      </c>
      <c r="E113" s="195">
        <v>11562</v>
      </c>
      <c r="F113" s="195">
        <v>12021</v>
      </c>
      <c r="G113" s="195">
        <v>10281</v>
      </c>
      <c r="H113" s="196">
        <f t="shared" si="16"/>
        <v>-0.14474669328674816</v>
      </c>
      <c r="I113" s="196">
        <f t="shared" si="17"/>
        <v>2.0014016235472755E-2</v>
      </c>
    </row>
    <row r="114" spans="2:9" x14ac:dyDescent="0.25">
      <c r="B114" s="194" t="s">
        <v>115</v>
      </c>
      <c r="C114" s="195">
        <v>620</v>
      </c>
      <c r="D114" s="195">
        <v>491</v>
      </c>
      <c r="E114" s="195">
        <v>659</v>
      </c>
      <c r="F114" s="195">
        <v>606</v>
      </c>
      <c r="G114" s="195">
        <v>715</v>
      </c>
      <c r="H114" s="196">
        <f t="shared" si="16"/>
        <v>0.17986798679867988</v>
      </c>
      <c r="I114" s="196">
        <f t="shared" si="17"/>
        <v>1.3918900504195136E-3</v>
      </c>
    </row>
    <row r="115" spans="2:9" x14ac:dyDescent="0.25">
      <c r="B115" s="194" t="s">
        <v>118</v>
      </c>
      <c r="C115" s="195">
        <v>809</v>
      </c>
      <c r="D115" s="195">
        <v>997</v>
      </c>
      <c r="E115" s="195">
        <v>767</v>
      </c>
      <c r="F115" s="195">
        <v>1443</v>
      </c>
      <c r="G115" s="195">
        <v>1280</v>
      </c>
      <c r="H115" s="196">
        <f t="shared" si="16"/>
        <v>-0.11295911295911298</v>
      </c>
      <c r="I115" s="196">
        <f t="shared" si="17"/>
        <v>2.4917751951566121E-3</v>
      </c>
    </row>
    <row r="116" spans="2:9" x14ac:dyDescent="0.25">
      <c r="B116" s="194" t="s">
        <v>125</v>
      </c>
      <c r="C116" s="195">
        <v>633</v>
      </c>
      <c r="D116" s="195">
        <v>421</v>
      </c>
      <c r="E116" s="195">
        <v>453</v>
      </c>
      <c r="F116" s="195">
        <v>436</v>
      </c>
      <c r="G116" s="195">
        <v>525</v>
      </c>
      <c r="H116" s="196">
        <f t="shared" si="16"/>
        <v>0.20412844036697253</v>
      </c>
      <c r="I116" s="196">
        <f t="shared" si="17"/>
        <v>1.0220171698884541E-3</v>
      </c>
    </row>
    <row r="117" spans="2:9" x14ac:dyDescent="0.25">
      <c r="B117" s="194" t="s">
        <v>121</v>
      </c>
      <c r="C117" s="195">
        <v>676</v>
      </c>
      <c r="D117" s="195">
        <v>518</v>
      </c>
      <c r="E117" s="195">
        <v>406</v>
      </c>
      <c r="F117" s="195">
        <v>400</v>
      </c>
      <c r="G117" s="195">
        <v>309</v>
      </c>
      <c r="H117" s="196">
        <f t="shared" si="16"/>
        <v>-0.22750000000000004</v>
      </c>
      <c r="I117" s="196">
        <f t="shared" si="17"/>
        <v>6.0153010570577581E-4</v>
      </c>
    </row>
    <row r="118" spans="2:9" x14ac:dyDescent="0.25">
      <c r="B118" s="194" t="s">
        <v>130</v>
      </c>
      <c r="C118" s="195">
        <v>10</v>
      </c>
      <c r="D118" s="195">
        <v>19</v>
      </c>
      <c r="E118" s="195">
        <v>47</v>
      </c>
      <c r="F118" s="195">
        <v>13</v>
      </c>
      <c r="G118" s="195">
        <v>15</v>
      </c>
      <c r="H118" s="196">
        <f t="shared" si="16"/>
        <v>0.15384615384615374</v>
      </c>
      <c r="I118" s="196">
        <f t="shared" si="17"/>
        <v>2.9200490568241545E-5</v>
      </c>
    </row>
    <row r="119" spans="2:9" x14ac:dyDescent="0.25">
      <c r="B119" s="194" t="s">
        <v>133</v>
      </c>
      <c r="C119" s="195">
        <v>13</v>
      </c>
      <c r="D119" s="195">
        <v>8</v>
      </c>
      <c r="E119" s="195">
        <v>22</v>
      </c>
      <c r="F119" s="195">
        <v>4</v>
      </c>
      <c r="G119" s="195">
        <v>16</v>
      </c>
      <c r="H119" s="196">
        <f t="shared" si="16"/>
        <v>3</v>
      </c>
      <c r="I119" s="196">
        <f t="shared" si="17"/>
        <v>3.1147189939457647E-5</v>
      </c>
    </row>
    <row r="120" spans="2:9" x14ac:dyDescent="0.25">
      <c r="B120" s="199" t="s">
        <v>147</v>
      </c>
      <c r="C120" s="200">
        <f>C112-SUM(C113:C119)</f>
        <v>1555</v>
      </c>
      <c r="D120" s="200">
        <f>D112-SUM(D113:D119)</f>
        <v>2220</v>
      </c>
      <c r="E120" s="200">
        <f>E112-SUM(E113:E119)</f>
        <v>2455</v>
      </c>
      <c r="F120" s="200">
        <f>F112-SUM(F113:F119)</f>
        <v>2989</v>
      </c>
      <c r="G120" s="200">
        <f>G112-SUM(G113:G119)</f>
        <v>2473</v>
      </c>
      <c r="H120" s="201">
        <f t="shared" si="16"/>
        <v>-0.17263298762127799</v>
      </c>
      <c r="I120" s="201">
        <f t="shared" si="17"/>
        <v>4.8141875450174228E-3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16992</v>
      </c>
      <c r="D122" s="209">
        <v>20549</v>
      </c>
      <c r="E122" s="209">
        <v>16671</v>
      </c>
      <c r="F122" s="209">
        <v>20174</v>
      </c>
      <c r="G122" s="209">
        <v>22521</v>
      </c>
      <c r="H122" s="210">
        <f t="shared" ref="H122:H134" si="18">IFERROR(G122/F122-1,"-")</f>
        <v>0.11633786061266971</v>
      </c>
      <c r="I122" s="210">
        <f t="shared" ref="I122:I134" si="19">G122/G$10</f>
        <v>4.3841616539157857E-2</v>
      </c>
    </row>
    <row r="123" spans="2:9" x14ac:dyDescent="0.25">
      <c r="B123" s="190" t="s">
        <v>99</v>
      </c>
      <c r="C123" s="191">
        <v>11386</v>
      </c>
      <c r="D123" s="191">
        <v>13102</v>
      </c>
      <c r="E123" s="191">
        <v>11658</v>
      </c>
      <c r="F123" s="191">
        <v>14592</v>
      </c>
      <c r="G123" s="191">
        <v>16061</v>
      </c>
      <c r="H123" s="192">
        <f t="shared" si="18"/>
        <v>0.10067160087719307</v>
      </c>
      <c r="I123" s="192">
        <f t="shared" si="19"/>
        <v>3.1265938601101835E-2</v>
      </c>
    </row>
    <row r="124" spans="2:9" x14ac:dyDescent="0.25">
      <c r="B124" s="194" t="s">
        <v>105</v>
      </c>
      <c r="C124" s="195">
        <v>5443</v>
      </c>
      <c r="D124" s="195">
        <v>6791</v>
      </c>
      <c r="E124" s="195">
        <v>4887</v>
      </c>
      <c r="F124" s="195">
        <v>8256</v>
      </c>
      <c r="G124" s="195">
        <v>8373</v>
      </c>
      <c r="H124" s="196">
        <f t="shared" si="18"/>
        <v>1.4171511627907085E-2</v>
      </c>
      <c r="I124" s="196">
        <f t="shared" si="19"/>
        <v>1.629971383519243E-2</v>
      </c>
    </row>
    <row r="125" spans="2:9" x14ac:dyDescent="0.25">
      <c r="B125" s="194" t="s">
        <v>102</v>
      </c>
      <c r="C125" s="195">
        <v>5943</v>
      </c>
      <c r="D125" s="195">
        <v>6311</v>
      </c>
      <c r="E125" s="195">
        <v>6771</v>
      </c>
      <c r="F125" s="195">
        <v>6336</v>
      </c>
      <c r="G125" s="195">
        <v>7688</v>
      </c>
      <c r="H125" s="196">
        <f t="shared" si="18"/>
        <v>0.21338383838383845</v>
      </c>
      <c r="I125" s="196">
        <f t="shared" si="19"/>
        <v>1.49662247659094E-2</v>
      </c>
    </row>
    <row r="126" spans="2:9" x14ac:dyDescent="0.25">
      <c r="B126" s="190" t="s">
        <v>109</v>
      </c>
      <c r="C126" s="191">
        <v>5606</v>
      </c>
      <c r="D126" s="191">
        <v>7447</v>
      </c>
      <c r="E126" s="191">
        <v>5013</v>
      </c>
      <c r="F126" s="191">
        <v>5582</v>
      </c>
      <c r="G126" s="191">
        <v>6460</v>
      </c>
      <c r="H126" s="192">
        <f t="shared" si="18"/>
        <v>0.15729129344321024</v>
      </c>
      <c r="I126" s="192">
        <f t="shared" si="19"/>
        <v>1.2575677938056026E-2</v>
      </c>
    </row>
    <row r="127" spans="2:9" x14ac:dyDescent="0.25">
      <c r="B127" s="194" t="s">
        <v>112</v>
      </c>
      <c r="C127" s="195">
        <v>315</v>
      </c>
      <c r="D127" s="195">
        <v>1108</v>
      </c>
      <c r="E127" s="195">
        <v>640</v>
      </c>
      <c r="F127" s="195">
        <v>666</v>
      </c>
      <c r="G127" s="195">
        <v>638</v>
      </c>
      <c r="H127" s="196">
        <f t="shared" si="18"/>
        <v>-4.2042042042042094E-2</v>
      </c>
      <c r="I127" s="196">
        <f t="shared" si="19"/>
        <v>1.2419941988358737E-3</v>
      </c>
    </row>
    <row r="128" spans="2:9" x14ac:dyDescent="0.25">
      <c r="B128" s="194" t="s">
        <v>115</v>
      </c>
      <c r="C128" s="195">
        <v>516</v>
      </c>
      <c r="D128" s="195">
        <v>741</v>
      </c>
      <c r="E128" s="195">
        <v>618</v>
      </c>
      <c r="F128" s="195">
        <v>600</v>
      </c>
      <c r="G128" s="195">
        <v>698</v>
      </c>
      <c r="H128" s="196">
        <f t="shared" si="18"/>
        <v>0.16333333333333333</v>
      </c>
      <c r="I128" s="196">
        <f t="shared" si="19"/>
        <v>1.35879616110884E-3</v>
      </c>
    </row>
    <row r="129" spans="2:9" x14ac:dyDescent="0.25">
      <c r="B129" s="194" t="s">
        <v>118</v>
      </c>
      <c r="C129" s="195">
        <v>582</v>
      </c>
      <c r="D129" s="195">
        <v>608</v>
      </c>
      <c r="E129" s="195">
        <v>584</v>
      </c>
      <c r="F129" s="195">
        <v>657</v>
      </c>
      <c r="G129" s="195">
        <v>801</v>
      </c>
      <c r="H129" s="196">
        <f t="shared" si="18"/>
        <v>0.21917808219178081</v>
      </c>
      <c r="I129" s="196">
        <f t="shared" si="19"/>
        <v>1.5593061963440986E-3</v>
      </c>
    </row>
    <row r="130" spans="2:9" x14ac:dyDescent="0.25">
      <c r="B130" s="194" t="s">
        <v>125</v>
      </c>
      <c r="C130" s="195">
        <v>124</v>
      </c>
      <c r="D130" s="195">
        <v>212</v>
      </c>
      <c r="E130" s="195">
        <v>163</v>
      </c>
      <c r="F130" s="195">
        <v>112</v>
      </c>
      <c r="G130" s="195">
        <v>288</v>
      </c>
      <c r="H130" s="196">
        <f t="shared" si="18"/>
        <v>1.5714285714285716</v>
      </c>
      <c r="I130" s="196">
        <f t="shared" si="19"/>
        <v>5.6064941891023764E-4</v>
      </c>
    </row>
    <row r="131" spans="2:9" x14ac:dyDescent="0.25">
      <c r="B131" s="194" t="s">
        <v>121</v>
      </c>
      <c r="C131" s="195">
        <v>100</v>
      </c>
      <c r="D131" s="195">
        <v>107</v>
      </c>
      <c r="E131" s="195">
        <v>105</v>
      </c>
      <c r="F131" s="195">
        <v>147</v>
      </c>
      <c r="G131" s="195">
        <v>153</v>
      </c>
      <c r="H131" s="196">
        <f t="shared" si="18"/>
        <v>4.081632653061229E-2</v>
      </c>
      <c r="I131" s="196">
        <f t="shared" si="19"/>
        <v>2.9784500379606376E-4</v>
      </c>
    </row>
    <row r="132" spans="2:9" x14ac:dyDescent="0.25">
      <c r="B132" s="194" t="s">
        <v>130</v>
      </c>
      <c r="C132" s="195">
        <v>20</v>
      </c>
      <c r="D132" s="195">
        <v>32</v>
      </c>
      <c r="E132" s="195">
        <v>32</v>
      </c>
      <c r="F132" s="195">
        <v>24</v>
      </c>
      <c r="G132" s="195">
        <v>32</v>
      </c>
      <c r="H132" s="196">
        <f t="shared" si="18"/>
        <v>0.33333333333333326</v>
      </c>
      <c r="I132" s="196">
        <f t="shared" si="19"/>
        <v>6.2294379878915295E-5</v>
      </c>
    </row>
    <row r="133" spans="2:9" x14ac:dyDescent="0.25">
      <c r="B133" s="194" t="s">
        <v>133</v>
      </c>
      <c r="C133" s="195">
        <v>36</v>
      </c>
      <c r="D133" s="195">
        <v>34</v>
      </c>
      <c r="E133" s="195">
        <v>44</v>
      </c>
      <c r="F133" s="195">
        <v>24</v>
      </c>
      <c r="G133" s="195">
        <v>27</v>
      </c>
      <c r="H133" s="196">
        <f t="shared" si="18"/>
        <v>0.125</v>
      </c>
      <c r="I133" s="196">
        <f t="shared" si="19"/>
        <v>5.2560883022834782E-5</v>
      </c>
    </row>
    <row r="134" spans="2:9" x14ac:dyDescent="0.25">
      <c r="B134" s="199" t="s">
        <v>147</v>
      </c>
      <c r="C134" s="200">
        <f>C126-SUM(C127:C133)</f>
        <v>3913</v>
      </c>
      <c r="D134" s="200">
        <f>D126-SUM(D127:D133)</f>
        <v>4605</v>
      </c>
      <c r="E134" s="200">
        <f>E126-SUM(E127:E133)</f>
        <v>2827</v>
      </c>
      <c r="F134" s="200">
        <f>F126-SUM(F127:F133)</f>
        <v>3352</v>
      </c>
      <c r="G134" s="200">
        <f>G126-SUM(G127:G133)</f>
        <v>3823</v>
      </c>
      <c r="H134" s="201">
        <f t="shared" si="18"/>
        <v>0.14051312649164682</v>
      </c>
      <c r="I134" s="201">
        <f t="shared" si="19"/>
        <v>7.4422316961591621E-3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17890</v>
      </c>
      <c r="D136" s="209">
        <v>24264</v>
      </c>
      <c r="E136" s="209">
        <v>26447</v>
      </c>
      <c r="F136" s="209">
        <v>25421</v>
      </c>
      <c r="G136" s="209">
        <v>28817</v>
      </c>
      <c r="H136" s="210">
        <f t="shared" ref="H136:H148" si="20">IFERROR(G136/F136-1,"-")</f>
        <v>0.13359033869635351</v>
      </c>
      <c r="I136" s="210">
        <f t="shared" ref="I136:I148" si="21">G136/G$10</f>
        <v>5.609803578033444E-2</v>
      </c>
    </row>
    <row r="137" spans="2:9" x14ac:dyDescent="0.25">
      <c r="B137" s="190" t="s">
        <v>99</v>
      </c>
      <c r="C137" s="191">
        <v>5654</v>
      </c>
      <c r="D137" s="191">
        <v>3786</v>
      </c>
      <c r="E137" s="191">
        <v>3753</v>
      </c>
      <c r="F137" s="191">
        <v>3212</v>
      </c>
      <c r="G137" s="191">
        <v>6104</v>
      </c>
      <c r="H137" s="192">
        <f t="shared" si="20"/>
        <v>0.90037359900373604</v>
      </c>
      <c r="I137" s="192">
        <f t="shared" si="21"/>
        <v>1.1882652961903094E-2</v>
      </c>
    </row>
    <row r="138" spans="2:9" x14ac:dyDescent="0.25">
      <c r="B138" s="194" t="s">
        <v>105</v>
      </c>
      <c r="C138" s="195">
        <v>4018</v>
      </c>
      <c r="D138" s="195">
        <v>2710</v>
      </c>
      <c r="E138" s="195">
        <v>2511</v>
      </c>
      <c r="F138" s="195">
        <v>1803</v>
      </c>
      <c r="G138" s="195">
        <v>3972</v>
      </c>
      <c r="H138" s="196">
        <f t="shared" si="20"/>
        <v>1.2029950083194674</v>
      </c>
      <c r="I138" s="196">
        <f t="shared" si="21"/>
        <v>7.7322899024703613E-3</v>
      </c>
    </row>
    <row r="139" spans="2:9" x14ac:dyDescent="0.25">
      <c r="B139" s="194" t="s">
        <v>102</v>
      </c>
      <c r="C139" s="195">
        <v>1636</v>
      </c>
      <c r="D139" s="195">
        <v>1076</v>
      </c>
      <c r="E139" s="195">
        <v>1242</v>
      </c>
      <c r="F139" s="195">
        <v>1409</v>
      </c>
      <c r="G139" s="195">
        <v>2132</v>
      </c>
      <c r="H139" s="196">
        <f t="shared" si="20"/>
        <v>0.51312987934705467</v>
      </c>
      <c r="I139" s="196">
        <f t="shared" si="21"/>
        <v>4.150363059432732E-3</v>
      </c>
    </row>
    <row r="140" spans="2:9" x14ac:dyDescent="0.25">
      <c r="B140" s="190" t="s">
        <v>109</v>
      </c>
      <c r="C140" s="191">
        <v>12236</v>
      </c>
      <c r="D140" s="191">
        <v>20478</v>
      </c>
      <c r="E140" s="191">
        <v>22694</v>
      </c>
      <c r="F140" s="191">
        <v>22209</v>
      </c>
      <c r="G140" s="191">
        <v>22713</v>
      </c>
      <c r="H140" s="192">
        <f t="shared" si="20"/>
        <v>2.2693502634067331E-2</v>
      </c>
      <c r="I140" s="192">
        <f t="shared" si="21"/>
        <v>4.4215382818431348E-2</v>
      </c>
    </row>
    <row r="141" spans="2:9" x14ac:dyDescent="0.25">
      <c r="B141" s="194" t="s">
        <v>112</v>
      </c>
      <c r="C141" s="195">
        <v>3384</v>
      </c>
      <c r="D141" s="195">
        <v>10235</v>
      </c>
      <c r="E141" s="195">
        <v>11415</v>
      </c>
      <c r="F141" s="195">
        <v>11236</v>
      </c>
      <c r="G141" s="195">
        <v>11676</v>
      </c>
      <c r="H141" s="196">
        <f t="shared" si="20"/>
        <v>3.9159843360626612E-2</v>
      </c>
      <c r="I141" s="196">
        <f t="shared" si="21"/>
        <v>2.2729661858319219E-2</v>
      </c>
    </row>
    <row r="142" spans="2:9" x14ac:dyDescent="0.25">
      <c r="B142" s="194" t="s">
        <v>115</v>
      </c>
      <c r="C142" s="195">
        <v>962</v>
      </c>
      <c r="D142" s="195">
        <v>1370</v>
      </c>
      <c r="E142" s="195">
        <v>1837</v>
      </c>
      <c r="F142" s="195">
        <v>1470</v>
      </c>
      <c r="G142" s="195">
        <v>1795</v>
      </c>
      <c r="H142" s="196">
        <f t="shared" si="20"/>
        <v>0.22108843537414957</v>
      </c>
      <c r="I142" s="196">
        <f t="shared" si="21"/>
        <v>3.4943253713329049E-3</v>
      </c>
    </row>
    <row r="143" spans="2:9" x14ac:dyDescent="0.25">
      <c r="B143" s="194" t="s">
        <v>118</v>
      </c>
      <c r="C143" s="195">
        <v>1404</v>
      </c>
      <c r="D143" s="195">
        <v>1920</v>
      </c>
      <c r="E143" s="195">
        <v>2346</v>
      </c>
      <c r="F143" s="195">
        <v>1937</v>
      </c>
      <c r="G143" s="195">
        <v>1941</v>
      </c>
      <c r="H143" s="196">
        <f t="shared" si="20"/>
        <v>2.0650490449147796E-3</v>
      </c>
      <c r="I143" s="196">
        <f t="shared" si="21"/>
        <v>3.7785434795304562E-3</v>
      </c>
    </row>
    <row r="144" spans="2:9" x14ac:dyDescent="0.25">
      <c r="B144" s="194" t="s">
        <v>125</v>
      </c>
      <c r="C144" s="195">
        <v>724</v>
      </c>
      <c r="D144" s="195">
        <v>961</v>
      </c>
      <c r="E144" s="195">
        <v>1021</v>
      </c>
      <c r="F144" s="195">
        <v>533</v>
      </c>
      <c r="G144" s="195">
        <v>535</v>
      </c>
      <c r="H144" s="196">
        <f t="shared" si="20"/>
        <v>3.7523452157599557E-3</v>
      </c>
      <c r="I144" s="196">
        <f t="shared" si="21"/>
        <v>1.0414841636006151E-3</v>
      </c>
    </row>
    <row r="145" spans="2:9" x14ac:dyDescent="0.25">
      <c r="B145" s="194" t="s">
        <v>121</v>
      </c>
      <c r="C145" s="195">
        <v>592</v>
      </c>
      <c r="D145" s="195">
        <v>363</v>
      </c>
      <c r="E145" s="195">
        <v>402</v>
      </c>
      <c r="F145" s="195">
        <v>269</v>
      </c>
      <c r="G145" s="195">
        <v>261</v>
      </c>
      <c r="H145" s="196">
        <f t="shared" si="20"/>
        <v>-2.9739776951672847E-2</v>
      </c>
      <c r="I145" s="196">
        <f t="shared" si="21"/>
        <v>5.0808853588740288E-4</v>
      </c>
    </row>
    <row r="146" spans="2:9" x14ac:dyDescent="0.25">
      <c r="B146" s="194" t="s">
        <v>130</v>
      </c>
      <c r="C146" s="195">
        <v>3</v>
      </c>
      <c r="D146" s="195">
        <v>22</v>
      </c>
      <c r="E146" s="195">
        <v>12</v>
      </c>
      <c r="F146" s="195">
        <v>12</v>
      </c>
      <c r="G146" s="195">
        <v>22</v>
      </c>
      <c r="H146" s="196">
        <f t="shared" si="20"/>
        <v>0.83333333333333326</v>
      </c>
      <c r="I146" s="196">
        <f t="shared" si="21"/>
        <v>4.2827386166754269E-5</v>
      </c>
    </row>
    <row r="147" spans="2:9" x14ac:dyDescent="0.25">
      <c r="B147" s="194" t="s">
        <v>133</v>
      </c>
      <c r="C147" s="195">
        <v>0</v>
      </c>
      <c r="D147" s="195">
        <v>3</v>
      </c>
      <c r="E147" s="195">
        <v>11</v>
      </c>
      <c r="F147" s="195">
        <v>12</v>
      </c>
      <c r="G147" s="195">
        <v>7</v>
      </c>
      <c r="H147" s="196">
        <f t="shared" si="20"/>
        <v>-0.41666666666666663</v>
      </c>
      <c r="I147" s="196">
        <f t="shared" si="21"/>
        <v>1.3626895598512721E-5</v>
      </c>
    </row>
    <row r="148" spans="2:9" x14ac:dyDescent="0.25">
      <c r="B148" s="199" t="s">
        <v>147</v>
      </c>
      <c r="C148" s="200">
        <f>C140-SUM(C141:C147)</f>
        <v>5167</v>
      </c>
      <c r="D148" s="200">
        <f>D140-SUM(D141:D147)</f>
        <v>5604</v>
      </c>
      <c r="E148" s="200">
        <f>E140-SUM(E141:E147)</f>
        <v>5650</v>
      </c>
      <c r="F148" s="200">
        <f>F140-SUM(F141:F147)</f>
        <v>6740</v>
      </c>
      <c r="G148" s="200">
        <f>G140-SUM(G141:G147)</f>
        <v>6476</v>
      </c>
      <c r="H148" s="201">
        <f t="shared" si="20"/>
        <v>-3.9169139465875413E-2</v>
      </c>
      <c r="I148" s="201">
        <f t="shared" si="21"/>
        <v>1.2606825127995484E-2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8589</v>
      </c>
      <c r="D150" s="209">
        <v>10300</v>
      </c>
      <c r="E150" s="209">
        <v>11494</v>
      </c>
      <c r="F150" s="209">
        <v>12467</v>
      </c>
      <c r="G150" s="209">
        <v>12781</v>
      </c>
      <c r="H150" s="210">
        <f t="shared" ref="H150:H162" si="22">IFERROR(G150/F150-1,"-")</f>
        <v>2.51864923397771E-2</v>
      </c>
      <c r="I150" s="210">
        <f t="shared" ref="I150:I162" si="23">G150/G$10</f>
        <v>2.4880764663513015E-2</v>
      </c>
    </row>
    <row r="151" spans="2:9" x14ac:dyDescent="0.25">
      <c r="B151" s="190" t="s">
        <v>99</v>
      </c>
      <c r="C151" s="191">
        <v>4764</v>
      </c>
      <c r="D151" s="191">
        <v>5825</v>
      </c>
      <c r="E151" s="191">
        <v>5944</v>
      </c>
      <c r="F151" s="191">
        <v>5979</v>
      </c>
      <c r="G151" s="191">
        <v>5921</v>
      </c>
      <c r="H151" s="192">
        <f t="shared" si="22"/>
        <v>-9.7006188325806653E-3</v>
      </c>
      <c r="I151" s="192">
        <f t="shared" si="23"/>
        <v>1.1526406976970546E-2</v>
      </c>
    </row>
    <row r="152" spans="2:9" x14ac:dyDescent="0.25">
      <c r="B152" s="194" t="s">
        <v>105</v>
      </c>
      <c r="C152" s="195">
        <v>3633</v>
      </c>
      <c r="D152" s="195">
        <v>4633</v>
      </c>
      <c r="E152" s="195">
        <v>4708</v>
      </c>
      <c r="F152" s="195">
        <v>4154</v>
      </c>
      <c r="G152" s="195">
        <v>3604</v>
      </c>
      <c r="H152" s="196">
        <f t="shared" si="22"/>
        <v>-0.13240250361097738</v>
      </c>
      <c r="I152" s="196">
        <f t="shared" si="23"/>
        <v>7.0159045338628358E-3</v>
      </c>
    </row>
    <row r="153" spans="2:9" x14ac:dyDescent="0.25">
      <c r="B153" s="194" t="s">
        <v>102</v>
      </c>
      <c r="C153" s="195">
        <v>1131</v>
      </c>
      <c r="D153" s="195">
        <v>1192</v>
      </c>
      <c r="E153" s="195">
        <v>1236</v>
      </c>
      <c r="F153" s="195">
        <v>1825</v>
      </c>
      <c r="G153" s="195">
        <v>2317</v>
      </c>
      <c r="H153" s="196">
        <f t="shared" si="22"/>
        <v>0.26958904109589032</v>
      </c>
      <c r="I153" s="196">
        <f t="shared" si="23"/>
        <v>4.5105024431077107E-3</v>
      </c>
    </row>
    <row r="154" spans="2:9" x14ac:dyDescent="0.25">
      <c r="B154" s="190" t="s">
        <v>109</v>
      </c>
      <c r="C154" s="191">
        <v>3825</v>
      </c>
      <c r="D154" s="191">
        <v>4475</v>
      </c>
      <c r="E154" s="191">
        <v>5550</v>
      </c>
      <c r="F154" s="191">
        <v>6488</v>
      </c>
      <c r="G154" s="191">
        <v>6860</v>
      </c>
      <c r="H154" s="192">
        <f t="shared" si="22"/>
        <v>5.7336621454993741E-2</v>
      </c>
      <c r="I154" s="192">
        <f t="shared" si="23"/>
        <v>1.3354357686542468E-2</v>
      </c>
    </row>
    <row r="155" spans="2:9" x14ac:dyDescent="0.25">
      <c r="B155" s="194" t="s">
        <v>112</v>
      </c>
      <c r="C155" s="195">
        <v>766</v>
      </c>
      <c r="D155" s="195">
        <v>1725</v>
      </c>
      <c r="E155" s="195">
        <v>1527</v>
      </c>
      <c r="F155" s="195">
        <v>1789</v>
      </c>
      <c r="G155" s="195">
        <v>1564</v>
      </c>
      <c r="H155" s="196">
        <f t="shared" si="22"/>
        <v>-0.12576858580212413</v>
      </c>
      <c r="I155" s="196">
        <f t="shared" si="23"/>
        <v>3.0446378165819854E-3</v>
      </c>
    </row>
    <row r="156" spans="2:9" x14ac:dyDescent="0.25">
      <c r="B156" s="194" t="s">
        <v>115</v>
      </c>
      <c r="C156" s="195">
        <v>931</v>
      </c>
      <c r="D156" s="195">
        <v>786</v>
      </c>
      <c r="E156" s="195">
        <v>987</v>
      </c>
      <c r="F156" s="195">
        <v>875</v>
      </c>
      <c r="G156" s="195">
        <v>935</v>
      </c>
      <c r="H156" s="196">
        <f t="shared" si="22"/>
        <v>6.8571428571428505E-2</v>
      </c>
      <c r="I156" s="196">
        <f t="shared" si="23"/>
        <v>1.8201639120870563E-3</v>
      </c>
    </row>
    <row r="157" spans="2:9" x14ac:dyDescent="0.25">
      <c r="B157" s="194" t="s">
        <v>118</v>
      </c>
      <c r="C157" s="195">
        <v>542</v>
      </c>
      <c r="D157" s="195">
        <v>630</v>
      </c>
      <c r="E157" s="195">
        <v>1092</v>
      </c>
      <c r="F157" s="195">
        <v>1312</v>
      </c>
      <c r="G157" s="195">
        <v>1971</v>
      </c>
      <c r="H157" s="196">
        <f t="shared" si="22"/>
        <v>0.50228658536585358</v>
      </c>
      <c r="I157" s="196">
        <f t="shared" si="23"/>
        <v>3.8369444606669392E-3</v>
      </c>
    </row>
    <row r="158" spans="2:9" x14ac:dyDescent="0.25">
      <c r="B158" s="194" t="s">
        <v>125</v>
      </c>
      <c r="C158" s="195">
        <v>90</v>
      </c>
      <c r="D158" s="195">
        <v>111</v>
      </c>
      <c r="E158" s="195">
        <v>168</v>
      </c>
      <c r="F158" s="195">
        <v>245</v>
      </c>
      <c r="G158" s="195">
        <v>189</v>
      </c>
      <c r="H158" s="196">
        <f t="shared" si="22"/>
        <v>-0.22857142857142854</v>
      </c>
      <c r="I158" s="196">
        <f t="shared" si="23"/>
        <v>3.679261811598435E-4</v>
      </c>
    </row>
    <row r="159" spans="2:9" x14ac:dyDescent="0.25">
      <c r="B159" s="194" t="s">
        <v>121</v>
      </c>
      <c r="C159" s="195">
        <v>217</v>
      </c>
      <c r="D159" s="195">
        <v>302</v>
      </c>
      <c r="E159" s="195">
        <v>285</v>
      </c>
      <c r="F159" s="195">
        <v>452</v>
      </c>
      <c r="G159" s="195">
        <v>252</v>
      </c>
      <c r="H159" s="196">
        <f t="shared" si="22"/>
        <v>-0.44247787610619471</v>
      </c>
      <c r="I159" s="196">
        <f t="shared" si="23"/>
        <v>4.90568241546458E-4</v>
      </c>
    </row>
    <row r="160" spans="2:9" x14ac:dyDescent="0.25">
      <c r="B160" s="194" t="s">
        <v>130</v>
      </c>
      <c r="C160" s="195">
        <v>7</v>
      </c>
      <c r="D160" s="195">
        <v>11</v>
      </c>
      <c r="E160" s="195">
        <v>13</v>
      </c>
      <c r="F160" s="195">
        <v>15</v>
      </c>
      <c r="G160" s="195">
        <v>13</v>
      </c>
      <c r="H160" s="196">
        <f t="shared" si="22"/>
        <v>-0.1333333333333333</v>
      </c>
      <c r="I160" s="196">
        <f t="shared" si="23"/>
        <v>2.530709182580934E-5</v>
      </c>
    </row>
    <row r="161" spans="2:9" x14ac:dyDescent="0.25">
      <c r="B161" s="194" t="s">
        <v>133</v>
      </c>
      <c r="C161" s="195">
        <v>10</v>
      </c>
      <c r="D161" s="195">
        <v>6</v>
      </c>
      <c r="E161" s="195">
        <v>23</v>
      </c>
      <c r="F161" s="195">
        <v>7</v>
      </c>
      <c r="G161" s="195">
        <v>4</v>
      </c>
      <c r="H161" s="196">
        <f t="shared" si="22"/>
        <v>-0.4285714285714286</v>
      </c>
      <c r="I161" s="196">
        <f t="shared" si="23"/>
        <v>7.7867974848644119E-6</v>
      </c>
    </row>
    <row r="162" spans="2:9" x14ac:dyDescent="0.25">
      <c r="B162" s="199" t="s">
        <v>147</v>
      </c>
      <c r="C162" s="200">
        <f>C154-SUM(C155:C161)</f>
        <v>1262</v>
      </c>
      <c r="D162" s="200">
        <f>D154-SUM(D155:D161)</f>
        <v>904</v>
      </c>
      <c r="E162" s="200">
        <f>E154-SUM(E155:E161)</f>
        <v>1455</v>
      </c>
      <c r="F162" s="200">
        <f>F154-SUM(F155:F161)</f>
        <v>1793</v>
      </c>
      <c r="G162" s="200">
        <f>G154-SUM(G155:G161)</f>
        <v>1932</v>
      </c>
      <c r="H162" s="201">
        <f t="shared" si="22"/>
        <v>7.7523703290574453E-2</v>
      </c>
      <c r="I162" s="201">
        <f t="shared" si="23"/>
        <v>3.7610231851895114E-3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7CDD-BAD9-4A48-94D1-F05CDFDA5E00}">
  <sheetPr>
    <tabColor rgb="FFFFC000"/>
    <pageSetUpPr fitToPage="1"/>
  </sheetPr>
  <dimension ref="A1:X163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51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4330865</v>
      </c>
      <c r="D9" s="209">
        <v>1593725</v>
      </c>
      <c r="E9" s="209">
        <v>1477278</v>
      </c>
      <c r="F9" s="209">
        <v>4116712</v>
      </c>
      <c r="G9" s="209">
        <v>4555390</v>
      </c>
      <c r="H9" s="209">
        <v>4846999</v>
      </c>
      <c r="I9" s="209">
        <v>4783955</v>
      </c>
      <c r="J9" s="210">
        <f>IFERROR(I9/H9-1,"-")</f>
        <v>-1.3006811018529185E-2</v>
      </c>
      <c r="K9" s="209">
        <f t="shared" ref="K9:K21" si="0">I9-H9</f>
        <v>-63044</v>
      </c>
      <c r="L9" s="210">
        <f t="shared" ref="L9:L21" si="1">I9/I$9</f>
        <v>1</v>
      </c>
      <c r="O9" s="187" t="s">
        <v>70</v>
      </c>
      <c r="P9" s="209">
        <v>18240</v>
      </c>
      <c r="Q9" s="209">
        <v>21851</v>
      </c>
      <c r="R9" s="209">
        <v>39143</v>
      </c>
      <c r="S9" s="209">
        <v>46340</v>
      </c>
      <c r="T9" s="209">
        <v>43855</v>
      </c>
      <c r="U9" s="209">
        <v>42521</v>
      </c>
      <c r="V9" s="210">
        <f>IFERROR(U9/T9-1,"-")</f>
        <v>-3.0418424352981366E-2</v>
      </c>
      <c r="W9" s="209">
        <f>U9-T9</f>
        <v>-1334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909501</v>
      </c>
      <c r="D10" s="191">
        <v>389776</v>
      </c>
      <c r="E10" s="191">
        <v>649729</v>
      </c>
      <c r="F10" s="191">
        <v>873118</v>
      </c>
      <c r="G10" s="191">
        <v>913236</v>
      </c>
      <c r="H10" s="191">
        <v>912897</v>
      </c>
      <c r="I10" s="191">
        <v>918598</v>
      </c>
      <c r="J10" s="211">
        <f>IFERROR(I10/H10-1,"-")</f>
        <v>6.2449542500413457E-3</v>
      </c>
      <c r="K10" s="190">
        <f t="shared" si="0"/>
        <v>5701</v>
      </c>
      <c r="L10" s="192">
        <f t="shared" si="1"/>
        <v>0.19201643828171461</v>
      </c>
      <c r="O10" s="190" t="s">
        <v>99</v>
      </c>
      <c r="P10" s="191">
        <v>11388</v>
      </c>
      <c r="Q10" s="191">
        <v>14208</v>
      </c>
      <c r="R10" s="191">
        <v>25280</v>
      </c>
      <c r="S10" s="191">
        <v>30693</v>
      </c>
      <c r="T10" s="191">
        <v>26797</v>
      </c>
      <c r="U10" s="191">
        <v>26091</v>
      </c>
      <c r="V10" s="211">
        <f>IFERROR(U10/T10-1,"-")</f>
        <v>-2.6346232787252344E-2</v>
      </c>
      <c r="W10" s="190">
        <f t="shared" ref="W10:W20" si="3">U10-T10</f>
        <v>-706</v>
      </c>
      <c r="X10" s="192">
        <f t="shared" si="2"/>
        <v>0.61360269043531435</v>
      </c>
    </row>
    <row r="11" spans="1:24" x14ac:dyDescent="0.25">
      <c r="A11" s="193" t="s">
        <v>105</v>
      </c>
      <c r="B11" s="194" t="s">
        <v>105</v>
      </c>
      <c r="C11" s="195">
        <v>349280</v>
      </c>
      <c r="D11" s="195">
        <v>160831</v>
      </c>
      <c r="E11" s="195">
        <v>342616</v>
      </c>
      <c r="F11" s="195">
        <v>357801</v>
      </c>
      <c r="G11" s="195">
        <v>371583</v>
      </c>
      <c r="H11" s="195">
        <v>360702</v>
      </c>
      <c r="I11" s="195">
        <v>349448</v>
      </c>
      <c r="J11" s="212">
        <f>IFERROR(I11/H11-1,"-")</f>
        <v>-3.12002705834733E-2</v>
      </c>
      <c r="K11" s="194">
        <f t="shared" si="0"/>
        <v>-11254</v>
      </c>
      <c r="L11" s="196">
        <f t="shared" si="1"/>
        <v>7.3045837596716526E-2</v>
      </c>
      <c r="O11" s="194" t="s">
        <v>105</v>
      </c>
      <c r="P11" s="195">
        <v>6091</v>
      </c>
      <c r="Q11" s="195">
        <v>7076</v>
      </c>
      <c r="R11" s="195">
        <v>11813</v>
      </c>
      <c r="S11" s="195">
        <v>9708</v>
      </c>
      <c r="T11" s="195">
        <v>8305</v>
      </c>
      <c r="U11" s="195">
        <v>9182</v>
      </c>
      <c r="V11" s="212">
        <f>IFERROR(U11/T11-1,"-")</f>
        <v>0.10559903672486448</v>
      </c>
      <c r="W11" s="194">
        <f t="shared" si="3"/>
        <v>877</v>
      </c>
      <c r="X11" s="196">
        <f t="shared" si="2"/>
        <v>0.21594035888149385</v>
      </c>
    </row>
    <row r="12" spans="1:24" x14ac:dyDescent="0.25">
      <c r="A12" s="193" t="s">
        <v>102</v>
      </c>
      <c r="B12" s="194" t="s">
        <v>102</v>
      </c>
      <c r="C12" s="195">
        <v>560221</v>
      </c>
      <c r="D12" s="195">
        <v>228945</v>
      </c>
      <c r="E12" s="195">
        <v>307113</v>
      </c>
      <c r="F12" s="195">
        <v>515317</v>
      </c>
      <c r="G12" s="195">
        <v>541653</v>
      </c>
      <c r="H12" s="195">
        <v>552195</v>
      </c>
      <c r="I12" s="195">
        <v>569150</v>
      </c>
      <c r="J12" s="212">
        <f>IFERROR(I12/H12-1,"-")</f>
        <v>3.0704732929490497E-2</v>
      </c>
      <c r="K12" s="194">
        <f t="shared" si="0"/>
        <v>16955</v>
      </c>
      <c r="L12" s="196">
        <f t="shared" si="1"/>
        <v>0.11897060068499808</v>
      </c>
      <c r="O12" s="194" t="s">
        <v>102</v>
      </c>
      <c r="P12" s="195">
        <v>5297</v>
      </c>
      <c r="Q12" s="195">
        <v>7132</v>
      </c>
      <c r="R12" s="195">
        <v>13467</v>
      </c>
      <c r="S12" s="195">
        <v>20985</v>
      </c>
      <c r="T12" s="195">
        <v>18492</v>
      </c>
      <c r="U12" s="195">
        <v>16909</v>
      </c>
      <c r="V12" s="212">
        <f>IFERROR(U12/T12-1,"-")</f>
        <v>-8.5604585766818064E-2</v>
      </c>
      <c r="W12" s="194">
        <f t="shared" si="3"/>
        <v>-1583</v>
      </c>
      <c r="X12" s="196">
        <f t="shared" si="2"/>
        <v>0.39766233155382047</v>
      </c>
    </row>
    <row r="13" spans="1:24" x14ac:dyDescent="0.25">
      <c r="A13" s="1"/>
      <c r="B13" s="190" t="s">
        <v>109</v>
      </c>
      <c r="C13" s="191">
        <v>3421364</v>
      </c>
      <c r="D13" s="191">
        <v>1203949</v>
      </c>
      <c r="E13" s="191">
        <v>827549</v>
      </c>
      <c r="F13" s="191">
        <v>3243594</v>
      </c>
      <c r="G13" s="191">
        <v>3642154</v>
      </c>
      <c r="H13" s="191">
        <v>3934102</v>
      </c>
      <c r="I13" s="191">
        <v>3865357</v>
      </c>
      <c r="J13" s="211">
        <f>IFERROR(I13/H13-1,"-")</f>
        <v>-1.7474127513724902E-2</v>
      </c>
      <c r="K13" s="190">
        <f t="shared" si="0"/>
        <v>-68745</v>
      </c>
      <c r="L13" s="192">
        <f t="shared" si="1"/>
        <v>0.80798356171828545</v>
      </c>
      <c r="O13" s="190" t="s">
        <v>109</v>
      </c>
      <c r="P13" s="191">
        <v>6852</v>
      </c>
      <c r="Q13" s="191">
        <v>7643</v>
      </c>
      <c r="R13" s="191">
        <v>13863</v>
      </c>
      <c r="S13" s="191">
        <v>15647</v>
      </c>
      <c r="T13" s="191">
        <v>17058</v>
      </c>
      <c r="U13" s="191">
        <v>16430</v>
      </c>
      <c r="V13" s="211">
        <f>IFERROR(U13/T13-1,"-")</f>
        <v>-3.6815570406847242E-2</v>
      </c>
      <c r="W13" s="190">
        <f t="shared" si="3"/>
        <v>-628</v>
      </c>
      <c r="X13" s="192">
        <f t="shared" si="2"/>
        <v>0.38639730956468571</v>
      </c>
    </row>
    <row r="14" spans="1:24" s="74" customFormat="1" x14ac:dyDescent="0.25">
      <c r="B14" s="194" t="s">
        <v>112</v>
      </c>
      <c r="C14" s="195">
        <v>1590514</v>
      </c>
      <c r="D14" s="195">
        <v>470686</v>
      </c>
      <c r="E14" s="195">
        <v>169657</v>
      </c>
      <c r="F14" s="195">
        <v>1521014</v>
      </c>
      <c r="G14" s="195">
        <v>1730415</v>
      </c>
      <c r="H14" s="195">
        <v>1875633</v>
      </c>
      <c r="I14" s="195">
        <v>1855070</v>
      </c>
      <c r="J14" s="212">
        <f t="shared" ref="J14:J21" si="4">IFERROR(I14/H14-1,"-")</f>
        <v>-1.0963232146160795E-2</v>
      </c>
      <c r="K14" s="194">
        <f t="shared" si="0"/>
        <v>-20563</v>
      </c>
      <c r="L14" s="196">
        <f t="shared" si="1"/>
        <v>0.38776911572119721</v>
      </c>
      <c r="O14" s="194" t="s">
        <v>112</v>
      </c>
      <c r="P14" s="195">
        <v>1144</v>
      </c>
      <c r="Q14" s="195">
        <v>373</v>
      </c>
      <c r="R14" s="195">
        <v>1860</v>
      </c>
      <c r="S14" s="195">
        <v>2264</v>
      </c>
      <c r="T14" s="195">
        <v>2464</v>
      </c>
      <c r="U14" s="195">
        <v>2029</v>
      </c>
      <c r="V14" s="212">
        <f t="shared" ref="V14:V21" si="5">IFERROR(U14/T14-1,"-")</f>
        <v>-0.17654220779220775</v>
      </c>
      <c r="W14" s="194">
        <f t="shared" si="3"/>
        <v>-435</v>
      </c>
      <c r="X14" s="196">
        <f t="shared" si="2"/>
        <v>4.771759836316173E-2</v>
      </c>
    </row>
    <row r="15" spans="1:24" s="74" customFormat="1" x14ac:dyDescent="0.25">
      <c r="B15" s="194" t="s">
        <v>115</v>
      </c>
      <c r="C15" s="195">
        <v>455691</v>
      </c>
      <c r="D15" s="195">
        <v>159243</v>
      </c>
      <c r="E15" s="195">
        <v>126661</v>
      </c>
      <c r="F15" s="195">
        <v>329839</v>
      </c>
      <c r="G15" s="195">
        <v>374298</v>
      </c>
      <c r="H15" s="195">
        <v>391353</v>
      </c>
      <c r="I15" s="195">
        <v>381348</v>
      </c>
      <c r="J15" s="212">
        <f t="shared" si="4"/>
        <v>-2.5565154732428264E-2</v>
      </c>
      <c r="K15" s="194">
        <f t="shared" si="0"/>
        <v>-10005</v>
      </c>
      <c r="L15" s="196">
        <f t="shared" si="1"/>
        <v>7.9713960520113591E-2</v>
      </c>
      <c r="O15" s="194" t="s">
        <v>115</v>
      </c>
      <c r="P15" s="195">
        <v>1439</v>
      </c>
      <c r="Q15" s="195">
        <v>1394</v>
      </c>
      <c r="R15" s="195">
        <v>2833</v>
      </c>
      <c r="S15" s="195">
        <v>3049</v>
      </c>
      <c r="T15" s="195">
        <v>3490</v>
      </c>
      <c r="U15" s="195">
        <v>3152</v>
      </c>
      <c r="V15" s="212">
        <f t="shared" si="5"/>
        <v>-9.684813753581667E-2</v>
      </c>
      <c r="W15" s="194">
        <f t="shared" si="3"/>
        <v>-338</v>
      </c>
      <c r="X15" s="196">
        <f t="shared" si="2"/>
        <v>7.4128077890924488E-2</v>
      </c>
    </row>
    <row r="16" spans="1:24" x14ac:dyDescent="0.25">
      <c r="A16" s="1"/>
      <c r="B16" s="194" t="s">
        <v>118</v>
      </c>
      <c r="C16" s="195">
        <v>151730</v>
      </c>
      <c r="D16" s="195">
        <v>55054</v>
      </c>
      <c r="E16" s="195">
        <v>93677</v>
      </c>
      <c r="F16" s="195">
        <v>166671</v>
      </c>
      <c r="G16" s="195">
        <v>188864</v>
      </c>
      <c r="H16" s="195">
        <v>207728</v>
      </c>
      <c r="I16" s="195">
        <v>198554</v>
      </c>
      <c r="J16" s="212">
        <f t="shared" si="4"/>
        <v>-4.4163521528152172E-2</v>
      </c>
      <c r="K16" s="194">
        <f t="shared" si="0"/>
        <v>-9174</v>
      </c>
      <c r="L16" s="196">
        <f t="shared" si="1"/>
        <v>4.1504152944582463E-2</v>
      </c>
      <c r="O16" s="194" t="s">
        <v>118</v>
      </c>
      <c r="P16" s="195">
        <v>1565</v>
      </c>
      <c r="Q16" s="195">
        <v>2773</v>
      </c>
      <c r="R16" s="195">
        <v>2677</v>
      </c>
      <c r="S16" s="195">
        <v>2921</v>
      </c>
      <c r="T16" s="195">
        <v>2887</v>
      </c>
      <c r="U16" s="195">
        <v>2845</v>
      </c>
      <c r="V16" s="212">
        <f t="shared" si="5"/>
        <v>-1.4547973675095305E-2</v>
      </c>
      <c r="W16" s="194">
        <f t="shared" si="3"/>
        <v>-42</v>
      </c>
      <c r="X16" s="196">
        <f t="shared" si="2"/>
        <v>6.6908115989746247E-2</v>
      </c>
    </row>
    <row r="17" spans="1:24" x14ac:dyDescent="0.25">
      <c r="A17" s="1"/>
      <c r="B17" s="194" t="s">
        <v>125</v>
      </c>
      <c r="C17" s="195">
        <v>130840</v>
      </c>
      <c r="D17" s="195">
        <v>43938</v>
      </c>
      <c r="E17" s="195">
        <v>49974</v>
      </c>
      <c r="F17" s="195">
        <v>164373</v>
      </c>
      <c r="G17" s="195">
        <v>153800</v>
      </c>
      <c r="H17" s="195">
        <v>158736</v>
      </c>
      <c r="I17" s="195">
        <v>149025</v>
      </c>
      <c r="J17" s="212">
        <f t="shared" si="4"/>
        <v>-6.1177048684608382E-2</v>
      </c>
      <c r="K17" s="194">
        <f t="shared" si="0"/>
        <v>-9711</v>
      </c>
      <c r="L17" s="196">
        <f t="shared" si="1"/>
        <v>3.1151003719725623E-2</v>
      </c>
      <c r="O17" s="194" t="s">
        <v>125</v>
      </c>
      <c r="P17" s="195">
        <v>297</v>
      </c>
      <c r="Q17" s="195">
        <v>178</v>
      </c>
      <c r="R17" s="195">
        <v>970</v>
      </c>
      <c r="S17" s="195">
        <v>724</v>
      </c>
      <c r="T17" s="195">
        <v>784</v>
      </c>
      <c r="U17" s="195">
        <v>700</v>
      </c>
      <c r="V17" s="212">
        <f t="shared" si="5"/>
        <v>-0.1071428571428571</v>
      </c>
      <c r="W17" s="194">
        <f t="shared" si="3"/>
        <v>-84</v>
      </c>
      <c r="X17" s="196">
        <f t="shared" si="2"/>
        <v>1.6462453846334751E-2</v>
      </c>
    </row>
    <row r="18" spans="1:24" x14ac:dyDescent="0.25">
      <c r="A18" s="1"/>
      <c r="B18" s="194" t="s">
        <v>121</v>
      </c>
      <c r="C18" s="195">
        <v>120803</v>
      </c>
      <c r="D18" s="195">
        <v>58400</v>
      </c>
      <c r="E18" s="195">
        <v>54372</v>
      </c>
      <c r="F18" s="195">
        <v>131106</v>
      </c>
      <c r="G18" s="195">
        <v>132154</v>
      </c>
      <c r="H18" s="195">
        <v>141055</v>
      </c>
      <c r="I18" s="195">
        <v>128287</v>
      </c>
      <c r="J18" s="212">
        <f t="shared" si="4"/>
        <v>-9.0517883095246554E-2</v>
      </c>
      <c r="K18" s="194">
        <f t="shared" si="0"/>
        <v>-12768</v>
      </c>
      <c r="L18" s="196">
        <f t="shared" si="1"/>
        <v>2.6816096723317841E-2</v>
      </c>
      <c r="O18" s="194" t="s">
        <v>121</v>
      </c>
      <c r="P18" s="195">
        <v>228</v>
      </c>
      <c r="Q18" s="195">
        <v>285</v>
      </c>
      <c r="R18" s="195">
        <v>560</v>
      </c>
      <c r="S18" s="195">
        <v>451</v>
      </c>
      <c r="T18" s="195">
        <v>685</v>
      </c>
      <c r="U18" s="195">
        <v>659</v>
      </c>
      <c r="V18" s="212">
        <f t="shared" si="5"/>
        <v>-3.7956204379562042E-2</v>
      </c>
      <c r="W18" s="194">
        <f t="shared" si="3"/>
        <v>-26</v>
      </c>
      <c r="X18" s="196">
        <f t="shared" si="2"/>
        <v>1.5498224406763716E-2</v>
      </c>
    </row>
    <row r="19" spans="1:24" x14ac:dyDescent="0.25">
      <c r="A19" s="1"/>
      <c r="B19" s="194" t="s">
        <v>130</v>
      </c>
      <c r="C19" s="195">
        <v>63996</v>
      </c>
      <c r="D19" s="195">
        <v>35659</v>
      </c>
      <c r="E19" s="195">
        <v>4548</v>
      </c>
      <c r="F19" s="195">
        <v>46950</v>
      </c>
      <c r="G19" s="195">
        <v>56688</v>
      </c>
      <c r="H19" s="195">
        <v>53832</v>
      </c>
      <c r="I19" s="195">
        <v>50671</v>
      </c>
      <c r="J19" s="212">
        <f t="shared" si="4"/>
        <v>-5.8719720612275261E-2</v>
      </c>
      <c r="K19" s="194">
        <f t="shared" si="0"/>
        <v>-3161</v>
      </c>
      <c r="L19" s="196">
        <f t="shared" si="1"/>
        <v>1.0591863844873123E-2</v>
      </c>
      <c r="O19" s="194" t="s">
        <v>130</v>
      </c>
      <c r="P19" s="195">
        <v>127</v>
      </c>
      <c r="Q19" s="195">
        <v>20</v>
      </c>
      <c r="R19" s="195">
        <v>226</v>
      </c>
      <c r="S19" s="195">
        <v>109</v>
      </c>
      <c r="T19" s="195">
        <v>192</v>
      </c>
      <c r="U19" s="195">
        <v>159</v>
      </c>
      <c r="V19" s="212">
        <f t="shared" si="5"/>
        <v>-0.171875</v>
      </c>
      <c r="W19" s="194">
        <f t="shared" si="3"/>
        <v>-33</v>
      </c>
      <c r="X19" s="196">
        <f t="shared" si="2"/>
        <v>3.7393288022388939E-3</v>
      </c>
    </row>
    <row r="20" spans="1:24" x14ac:dyDescent="0.25">
      <c r="A20" s="193" t="s">
        <v>146</v>
      </c>
      <c r="B20" s="194" t="s">
        <v>133</v>
      </c>
      <c r="C20" s="195">
        <v>79997</v>
      </c>
      <c r="D20" s="195">
        <v>51838</v>
      </c>
      <c r="E20" s="195">
        <v>4232</v>
      </c>
      <c r="F20" s="195">
        <v>35491</v>
      </c>
      <c r="G20" s="195">
        <v>51425</v>
      </c>
      <c r="H20" s="195">
        <v>54282</v>
      </c>
      <c r="I20" s="195">
        <v>42882</v>
      </c>
      <c r="J20" s="212">
        <f t="shared" si="4"/>
        <v>-0.21001436940422236</v>
      </c>
      <c r="K20" s="194">
        <f t="shared" si="0"/>
        <v>-11400</v>
      </c>
      <c r="L20" s="196">
        <f t="shared" si="1"/>
        <v>8.963713078404793E-3</v>
      </c>
      <c r="O20" s="194" t="s">
        <v>133</v>
      </c>
      <c r="P20" s="195">
        <v>75</v>
      </c>
      <c r="Q20" s="195">
        <v>65</v>
      </c>
      <c r="R20" s="195">
        <v>116</v>
      </c>
      <c r="S20" s="195">
        <v>203</v>
      </c>
      <c r="T20" s="195">
        <v>323</v>
      </c>
      <c r="U20" s="195">
        <v>168</v>
      </c>
      <c r="V20" s="212">
        <f t="shared" si="5"/>
        <v>-0.47987616099071206</v>
      </c>
      <c r="W20" s="194">
        <f t="shared" si="3"/>
        <v>-155</v>
      </c>
      <c r="X20" s="196">
        <f t="shared" si="2"/>
        <v>3.9509889231203405E-3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827793</v>
      </c>
      <c r="D21" s="200">
        <f t="shared" ref="D21:I21" si="7">D13-SUM(D14:D20)</f>
        <v>329131</v>
      </c>
      <c r="E21" s="200">
        <f t="shared" si="7"/>
        <v>324428</v>
      </c>
      <c r="F21" s="200">
        <f t="shared" si="7"/>
        <v>848150</v>
      </c>
      <c r="G21" s="200">
        <f t="shared" si="7"/>
        <v>954510</v>
      </c>
      <c r="H21" s="200">
        <f t="shared" si="7"/>
        <v>1051483</v>
      </c>
      <c r="I21" s="200">
        <f t="shared" si="7"/>
        <v>1059520</v>
      </c>
      <c r="J21" s="213">
        <f t="shared" si="4"/>
        <v>7.6434901943256417E-3</v>
      </c>
      <c r="K21" s="199">
        <f t="shared" si="0"/>
        <v>8037</v>
      </c>
      <c r="L21" s="201">
        <f t="shared" si="1"/>
        <v>0.22147365516607076</v>
      </c>
      <c r="O21" s="199" t="s">
        <v>147</v>
      </c>
      <c r="P21" s="200">
        <f t="shared" ref="P21:U21" si="8">P13-SUM(P14:P20)</f>
        <v>1977</v>
      </c>
      <c r="Q21" s="200">
        <f t="shared" si="8"/>
        <v>2555</v>
      </c>
      <c r="R21" s="200">
        <f t="shared" si="8"/>
        <v>4621</v>
      </c>
      <c r="S21" s="200">
        <f t="shared" si="8"/>
        <v>5926</v>
      </c>
      <c r="T21" s="200">
        <f t="shared" si="8"/>
        <v>6233</v>
      </c>
      <c r="U21" s="200">
        <f t="shared" si="8"/>
        <v>6718</v>
      </c>
      <c r="V21" s="213">
        <f t="shared" si="5"/>
        <v>7.7811647681694129E-2</v>
      </c>
      <c r="W21" s="199">
        <f>U21-T21</f>
        <v>485</v>
      </c>
      <c r="X21" s="201">
        <f t="shared" si="2"/>
        <v>0.15799252134239553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1604718</v>
      </c>
      <c r="D23" s="209">
        <v>541906</v>
      </c>
      <c r="E23" s="209">
        <v>579611</v>
      </c>
      <c r="F23" s="209">
        <v>1558686</v>
      </c>
      <c r="G23" s="209">
        <v>1686480</v>
      </c>
      <c r="H23" s="209">
        <v>1747927</v>
      </c>
      <c r="I23" s="209">
        <v>1654003</v>
      </c>
      <c r="J23" s="210">
        <f>IFERROR(I23/H23-1,"-")</f>
        <v>-5.3734509507548101E-2</v>
      </c>
      <c r="K23" s="209">
        <f>I23-H23</f>
        <v>-93924</v>
      </c>
      <c r="L23" s="210">
        <f t="shared" ref="L23:L35" si="9">I23/I$9</f>
        <v>0.34573966519333899</v>
      </c>
    </row>
    <row r="24" spans="1:24" x14ac:dyDescent="0.25">
      <c r="A24" s="1" t="s">
        <v>98</v>
      </c>
      <c r="B24" s="190" t="s">
        <v>99</v>
      </c>
      <c r="C24" s="191">
        <v>203129</v>
      </c>
      <c r="D24" s="191">
        <v>84333</v>
      </c>
      <c r="E24" s="191">
        <v>225377</v>
      </c>
      <c r="F24" s="191">
        <v>189098</v>
      </c>
      <c r="G24" s="191">
        <v>165418</v>
      </c>
      <c r="H24" s="191">
        <v>148493</v>
      </c>
      <c r="I24" s="191">
        <v>132823</v>
      </c>
      <c r="J24" s="211">
        <f>IFERROR(I24/H24-1,"-")</f>
        <v>-0.10552685985197952</v>
      </c>
      <c r="K24" s="190">
        <f t="shared" ref="K24:K34" si="10">I24-H24</f>
        <v>-15670</v>
      </c>
      <c r="L24" s="192">
        <f t="shared" si="9"/>
        <v>2.776426617725292E-2</v>
      </c>
    </row>
    <row r="25" spans="1:24" x14ac:dyDescent="0.25">
      <c r="A25" s="193" t="s">
        <v>105</v>
      </c>
      <c r="B25" s="194" t="s">
        <v>105</v>
      </c>
      <c r="C25" s="195">
        <v>102461</v>
      </c>
      <c r="D25" s="195">
        <v>45984</v>
      </c>
      <c r="E25" s="195">
        <v>116777</v>
      </c>
      <c r="F25" s="195">
        <v>78369</v>
      </c>
      <c r="G25" s="195">
        <v>68127</v>
      </c>
      <c r="H25" s="195">
        <v>55552</v>
      </c>
      <c r="I25" s="195">
        <v>59675</v>
      </c>
      <c r="J25" s="212">
        <f>IFERROR(I25/H25-1,"-")</f>
        <v>7.421875E-2</v>
      </c>
      <c r="K25" s="194">
        <f t="shared" si="10"/>
        <v>4123</v>
      </c>
      <c r="L25" s="196">
        <f t="shared" si="9"/>
        <v>1.2473988572216922E-2</v>
      </c>
    </row>
    <row r="26" spans="1:24" x14ac:dyDescent="0.25">
      <c r="A26" s="193" t="s">
        <v>102</v>
      </c>
      <c r="B26" s="194" t="s">
        <v>102</v>
      </c>
      <c r="C26" s="195">
        <v>100668</v>
      </c>
      <c r="D26" s="195">
        <v>38349</v>
      </c>
      <c r="E26" s="195">
        <v>108600</v>
      </c>
      <c r="F26" s="195">
        <v>110729</v>
      </c>
      <c r="G26" s="195">
        <v>97291</v>
      </c>
      <c r="H26" s="195">
        <v>92941</v>
      </c>
      <c r="I26" s="195">
        <v>73148</v>
      </c>
      <c r="J26" s="212">
        <f>IFERROR(I26/H26-1,"-")</f>
        <v>-0.2129630625880935</v>
      </c>
      <c r="K26" s="194">
        <f t="shared" si="10"/>
        <v>-19793</v>
      </c>
      <c r="L26" s="196">
        <f t="shared" si="9"/>
        <v>1.5290277605036E-2</v>
      </c>
    </row>
    <row r="27" spans="1:24" x14ac:dyDescent="0.25">
      <c r="A27" s="1"/>
      <c r="B27" s="190" t="s">
        <v>109</v>
      </c>
      <c r="C27" s="191">
        <v>1401589</v>
      </c>
      <c r="D27" s="191">
        <v>457573</v>
      </c>
      <c r="E27" s="191">
        <v>354234</v>
      </c>
      <c r="F27" s="191">
        <v>1369588</v>
      </c>
      <c r="G27" s="191">
        <v>1521062</v>
      </c>
      <c r="H27" s="191">
        <v>1599434</v>
      </c>
      <c r="I27" s="191">
        <v>1521180</v>
      </c>
      <c r="J27" s="211">
        <f>IFERROR(I27/H27-1,"-")</f>
        <v>-4.8926057592873495E-2</v>
      </c>
      <c r="K27" s="190">
        <f t="shared" si="10"/>
        <v>-78254</v>
      </c>
      <c r="L27" s="192">
        <f t="shared" si="9"/>
        <v>0.31797539901608607</v>
      </c>
    </row>
    <row r="28" spans="1:24" s="74" customFormat="1" x14ac:dyDescent="0.25">
      <c r="B28" s="194" t="s">
        <v>112</v>
      </c>
      <c r="C28" s="195">
        <v>696493</v>
      </c>
      <c r="D28" s="195">
        <v>200687</v>
      </c>
      <c r="E28" s="195">
        <v>81422</v>
      </c>
      <c r="F28" s="195">
        <v>695780</v>
      </c>
      <c r="G28" s="195">
        <v>795063</v>
      </c>
      <c r="H28" s="195">
        <v>841957</v>
      </c>
      <c r="I28" s="195">
        <v>812166</v>
      </c>
      <c r="J28" s="212">
        <f t="shared" ref="J28:J35" si="11">IFERROR(I28/H28-1,"-")</f>
        <v>-3.5383042126854503E-2</v>
      </c>
      <c r="K28" s="194">
        <f t="shared" si="10"/>
        <v>-29791</v>
      </c>
      <c r="L28" s="196">
        <f t="shared" si="9"/>
        <v>0.16976873737315673</v>
      </c>
    </row>
    <row r="29" spans="1:24" s="74" customFormat="1" x14ac:dyDescent="0.25">
      <c r="B29" s="194" t="s">
        <v>115</v>
      </c>
      <c r="C29" s="195">
        <v>188741</v>
      </c>
      <c r="D29" s="195">
        <v>58756</v>
      </c>
      <c r="E29" s="195">
        <v>65075</v>
      </c>
      <c r="F29" s="195">
        <v>149604</v>
      </c>
      <c r="G29" s="195">
        <v>161991</v>
      </c>
      <c r="H29" s="195">
        <v>162623</v>
      </c>
      <c r="I29" s="195">
        <v>151179</v>
      </c>
      <c r="J29" s="212">
        <f t="shared" si="11"/>
        <v>-7.0371349686083717E-2</v>
      </c>
      <c r="K29" s="194">
        <f t="shared" si="10"/>
        <v>-11444</v>
      </c>
      <c r="L29" s="196">
        <f t="shared" si="9"/>
        <v>3.1601258791104848E-2</v>
      </c>
    </row>
    <row r="30" spans="1:24" x14ac:dyDescent="0.25">
      <c r="A30" s="1"/>
      <c r="B30" s="194" t="s">
        <v>118</v>
      </c>
      <c r="C30" s="195">
        <v>48834</v>
      </c>
      <c r="D30" s="195">
        <v>19382</v>
      </c>
      <c r="E30" s="195">
        <v>33506</v>
      </c>
      <c r="F30" s="195">
        <v>55841</v>
      </c>
      <c r="G30" s="195">
        <v>59248</v>
      </c>
      <c r="H30" s="195">
        <v>55398</v>
      </c>
      <c r="I30" s="195">
        <v>46797</v>
      </c>
      <c r="J30" s="212">
        <f t="shared" si="11"/>
        <v>-0.15525831257446121</v>
      </c>
      <c r="K30" s="194">
        <f t="shared" si="10"/>
        <v>-8601</v>
      </c>
      <c r="L30" s="196">
        <f t="shared" si="9"/>
        <v>9.7820736190035226E-3</v>
      </c>
    </row>
    <row r="31" spans="1:24" x14ac:dyDescent="0.25">
      <c r="A31" s="1"/>
      <c r="B31" s="194" t="s">
        <v>125</v>
      </c>
      <c r="C31" s="195">
        <v>58080</v>
      </c>
      <c r="D31" s="195">
        <v>18863</v>
      </c>
      <c r="E31" s="195">
        <v>23486</v>
      </c>
      <c r="F31" s="195">
        <v>75459</v>
      </c>
      <c r="G31" s="195">
        <v>67581</v>
      </c>
      <c r="H31" s="195">
        <v>65766</v>
      </c>
      <c r="I31" s="195">
        <v>62485</v>
      </c>
      <c r="J31" s="212">
        <f t="shared" si="11"/>
        <v>-4.9889000395341054E-2</v>
      </c>
      <c r="K31" s="194">
        <f t="shared" si="10"/>
        <v>-3281</v>
      </c>
      <c r="L31" s="196">
        <f t="shared" si="9"/>
        <v>1.3061368679262242E-2</v>
      </c>
    </row>
    <row r="32" spans="1:24" x14ac:dyDescent="0.25">
      <c r="A32" s="1"/>
      <c r="B32" s="194" t="s">
        <v>121</v>
      </c>
      <c r="C32" s="195">
        <v>63720</v>
      </c>
      <c r="D32" s="195">
        <v>28388</v>
      </c>
      <c r="E32" s="195">
        <v>30346</v>
      </c>
      <c r="F32" s="195">
        <v>74967</v>
      </c>
      <c r="G32" s="195">
        <v>69996</v>
      </c>
      <c r="H32" s="195">
        <v>73042</v>
      </c>
      <c r="I32" s="195">
        <v>67042</v>
      </c>
      <c r="J32" s="212">
        <f t="shared" si="11"/>
        <v>-8.2144519591467957E-2</v>
      </c>
      <c r="K32" s="194">
        <f t="shared" si="10"/>
        <v>-6000</v>
      </c>
      <c r="L32" s="196">
        <f t="shared" si="9"/>
        <v>1.4013927806595172E-2</v>
      </c>
    </row>
    <row r="33" spans="1:12" x14ac:dyDescent="0.25">
      <c r="A33" s="1"/>
      <c r="B33" s="194" t="s">
        <v>130</v>
      </c>
      <c r="C33" s="195">
        <v>27317</v>
      </c>
      <c r="D33" s="195">
        <v>14172</v>
      </c>
      <c r="E33" s="195">
        <v>822</v>
      </c>
      <c r="F33" s="195">
        <v>17870</v>
      </c>
      <c r="G33" s="195">
        <v>20459</v>
      </c>
      <c r="H33" s="195">
        <v>20390</v>
      </c>
      <c r="I33" s="195">
        <v>17762</v>
      </c>
      <c r="J33" s="212">
        <f t="shared" si="11"/>
        <v>-0.12888670917116229</v>
      </c>
      <c r="K33" s="194">
        <f t="shared" si="10"/>
        <v>-2628</v>
      </c>
      <c r="L33" s="196">
        <f t="shared" si="9"/>
        <v>3.7128275663128102E-3</v>
      </c>
    </row>
    <row r="34" spans="1:12" x14ac:dyDescent="0.25">
      <c r="A34" s="193" t="s">
        <v>146</v>
      </c>
      <c r="B34" s="194" t="s">
        <v>133</v>
      </c>
      <c r="C34" s="195">
        <v>25915</v>
      </c>
      <c r="D34" s="195">
        <v>16095</v>
      </c>
      <c r="E34" s="195">
        <v>663</v>
      </c>
      <c r="F34" s="195">
        <v>11287</v>
      </c>
      <c r="G34" s="195">
        <v>18231</v>
      </c>
      <c r="H34" s="195">
        <v>18052</v>
      </c>
      <c r="I34" s="195">
        <v>14021</v>
      </c>
      <c r="J34" s="212">
        <f t="shared" si="11"/>
        <v>-0.22329935741192108</v>
      </c>
      <c r="K34" s="194">
        <f t="shared" si="10"/>
        <v>-4031</v>
      </c>
      <c r="L34" s="196">
        <f t="shared" si="9"/>
        <v>2.9308386052962453E-3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292489</v>
      </c>
      <c r="D35" s="200">
        <f t="shared" ref="D35:I35" si="13">D27-SUM(D28:D34)</f>
        <v>101230</v>
      </c>
      <c r="E35" s="200">
        <f t="shared" si="13"/>
        <v>118914</v>
      </c>
      <c r="F35" s="200">
        <f t="shared" si="13"/>
        <v>288780</v>
      </c>
      <c r="G35" s="200">
        <f t="shared" si="13"/>
        <v>328493</v>
      </c>
      <c r="H35" s="200">
        <f t="shared" si="13"/>
        <v>362206</v>
      </c>
      <c r="I35" s="200">
        <f t="shared" si="13"/>
        <v>349728</v>
      </c>
      <c r="J35" s="213">
        <f t="shared" si="11"/>
        <v>-3.4450009110837509E-2</v>
      </c>
      <c r="K35" s="199">
        <f>I35-H35</f>
        <v>-12478</v>
      </c>
      <c r="L35" s="201">
        <f t="shared" si="9"/>
        <v>7.310436657535449E-2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1188723</v>
      </c>
      <c r="D37" s="209">
        <v>382043</v>
      </c>
      <c r="E37" s="209">
        <v>269519</v>
      </c>
      <c r="F37" s="209">
        <v>1092077</v>
      </c>
      <c r="G37" s="209">
        <v>1177799</v>
      </c>
      <c r="H37" s="209">
        <v>1245078</v>
      </c>
      <c r="I37" s="209">
        <v>1269157</v>
      </c>
      <c r="J37" s="210">
        <f>IFERROR(I37/H37-1,"-")</f>
        <v>1.9339350627028962E-2</v>
      </c>
      <c r="K37" s="209">
        <f>I37-H37</f>
        <v>24079</v>
      </c>
      <c r="L37" s="210">
        <f t="shared" ref="L37:L49" si="14">I37/I$9</f>
        <v>0.26529451050438391</v>
      </c>
    </row>
    <row r="38" spans="1:12" x14ac:dyDescent="0.25">
      <c r="A38" s="1" t="s">
        <v>98</v>
      </c>
      <c r="B38" s="190" t="s">
        <v>99</v>
      </c>
      <c r="C38" s="191">
        <v>111701</v>
      </c>
      <c r="D38" s="191">
        <v>39466</v>
      </c>
      <c r="E38" s="191">
        <v>67358</v>
      </c>
      <c r="F38" s="191">
        <v>108654</v>
      </c>
      <c r="G38" s="191">
        <v>105007</v>
      </c>
      <c r="H38" s="191">
        <v>102258</v>
      </c>
      <c r="I38" s="191">
        <v>103791</v>
      </c>
      <c r="J38" s="211">
        <f>IFERROR(I38/H38-1,"-")</f>
        <v>1.4991492108196836E-2</v>
      </c>
      <c r="K38" s="190">
        <f t="shared" ref="K38:K48" si="15">I38-H38</f>
        <v>1533</v>
      </c>
      <c r="L38" s="192">
        <f t="shared" si="14"/>
        <v>2.16956472207619E-2</v>
      </c>
    </row>
    <row r="39" spans="1:12" x14ac:dyDescent="0.25">
      <c r="A39" s="193" t="s">
        <v>105</v>
      </c>
      <c r="B39" s="194" t="s">
        <v>105</v>
      </c>
      <c r="C39" s="195">
        <v>44390</v>
      </c>
      <c r="D39" s="195">
        <v>17920</v>
      </c>
      <c r="E39" s="195">
        <v>38009</v>
      </c>
      <c r="F39" s="195">
        <v>43342</v>
      </c>
      <c r="G39" s="195">
        <v>45406</v>
      </c>
      <c r="H39" s="195">
        <v>46459</v>
      </c>
      <c r="I39" s="195">
        <v>44793</v>
      </c>
      <c r="J39" s="212">
        <f>IFERROR(I39/H39-1,"-")</f>
        <v>-3.5859575109236097E-2</v>
      </c>
      <c r="K39" s="194">
        <f t="shared" si="15"/>
        <v>-1666</v>
      </c>
      <c r="L39" s="196">
        <f t="shared" si="14"/>
        <v>9.3631733576089241E-3</v>
      </c>
    </row>
    <row r="40" spans="1:12" x14ac:dyDescent="0.25">
      <c r="A40" s="193" t="s">
        <v>102</v>
      </c>
      <c r="B40" s="194" t="s">
        <v>102</v>
      </c>
      <c r="C40" s="195">
        <v>67311</v>
      </c>
      <c r="D40" s="195">
        <v>21546</v>
      </c>
      <c r="E40" s="195">
        <v>29349</v>
      </c>
      <c r="F40" s="195">
        <v>65312</v>
      </c>
      <c r="G40" s="195">
        <v>59601</v>
      </c>
      <c r="H40" s="195">
        <v>55799</v>
      </c>
      <c r="I40" s="195">
        <v>58998</v>
      </c>
      <c r="J40" s="212">
        <f>IFERROR(I40/H40-1,"-")</f>
        <v>5.7330776537213968E-2</v>
      </c>
      <c r="K40" s="194">
        <f t="shared" si="15"/>
        <v>3199</v>
      </c>
      <c r="L40" s="196">
        <f t="shared" si="14"/>
        <v>1.2332473863152976E-2</v>
      </c>
    </row>
    <row r="41" spans="1:12" x14ac:dyDescent="0.25">
      <c r="A41" s="1"/>
      <c r="B41" s="190" t="s">
        <v>109</v>
      </c>
      <c r="C41" s="191">
        <v>1077022</v>
      </c>
      <c r="D41" s="191">
        <v>342577</v>
      </c>
      <c r="E41" s="191">
        <v>202161</v>
      </c>
      <c r="F41" s="191">
        <v>983423</v>
      </c>
      <c r="G41" s="191">
        <v>1072792</v>
      </c>
      <c r="H41" s="191">
        <v>1142820</v>
      </c>
      <c r="I41" s="191">
        <v>1165366</v>
      </c>
      <c r="J41" s="211">
        <f>IFERROR(I41/H41-1,"-")</f>
        <v>1.9728391172713078E-2</v>
      </c>
      <c r="K41" s="190">
        <f t="shared" si="15"/>
        <v>22546</v>
      </c>
      <c r="L41" s="192">
        <f t="shared" si="14"/>
        <v>0.24359886328362201</v>
      </c>
    </row>
    <row r="42" spans="1:12" s="74" customFormat="1" x14ac:dyDescent="0.25">
      <c r="B42" s="194" t="s">
        <v>112</v>
      </c>
      <c r="C42" s="195">
        <v>605142</v>
      </c>
      <c r="D42" s="195">
        <v>153858</v>
      </c>
      <c r="E42" s="195">
        <v>52156</v>
      </c>
      <c r="F42" s="195">
        <v>514059</v>
      </c>
      <c r="G42" s="195">
        <v>574197</v>
      </c>
      <c r="H42" s="195">
        <v>622655</v>
      </c>
      <c r="I42" s="195">
        <v>627518</v>
      </c>
      <c r="J42" s="212">
        <f t="shared" ref="J42:J49" si="16">IFERROR(I42/H42-1,"-")</f>
        <v>7.8101035083633086E-3</v>
      </c>
      <c r="K42" s="194">
        <f t="shared" si="15"/>
        <v>4863</v>
      </c>
      <c r="L42" s="196">
        <f t="shared" si="14"/>
        <v>0.13117138434621564</v>
      </c>
    </row>
    <row r="43" spans="1:12" s="74" customFormat="1" x14ac:dyDescent="0.25">
      <c r="B43" s="194" t="s">
        <v>115</v>
      </c>
      <c r="C43" s="195">
        <v>48943</v>
      </c>
      <c r="D43" s="195">
        <v>16868</v>
      </c>
      <c r="E43" s="195">
        <v>11167</v>
      </c>
      <c r="F43" s="195">
        <v>32483</v>
      </c>
      <c r="G43" s="195">
        <v>38538</v>
      </c>
      <c r="H43" s="195">
        <v>37501</v>
      </c>
      <c r="I43" s="195">
        <v>40799</v>
      </c>
      <c r="J43" s="212">
        <f t="shared" si="16"/>
        <v>8.794432148476039E-2</v>
      </c>
      <c r="K43" s="194">
        <f t="shared" si="15"/>
        <v>3298</v>
      </c>
      <c r="L43" s="196">
        <f t="shared" si="14"/>
        <v>8.5282992837516242E-3</v>
      </c>
    </row>
    <row r="44" spans="1:12" x14ac:dyDescent="0.25">
      <c r="A44" s="1"/>
      <c r="B44" s="194" t="s">
        <v>118</v>
      </c>
      <c r="C44" s="195">
        <v>22209</v>
      </c>
      <c r="D44" s="195">
        <v>8537</v>
      </c>
      <c r="E44" s="195">
        <v>14498</v>
      </c>
      <c r="F44" s="195">
        <v>23461</v>
      </c>
      <c r="G44" s="195">
        <v>26431</v>
      </c>
      <c r="H44" s="195">
        <v>27080</v>
      </c>
      <c r="I44" s="195">
        <v>28785</v>
      </c>
      <c r="J44" s="212">
        <f t="shared" si="16"/>
        <v>6.2961595273264503E-2</v>
      </c>
      <c r="K44" s="194">
        <f t="shared" si="15"/>
        <v>1705</v>
      </c>
      <c r="L44" s="196">
        <f t="shared" si="14"/>
        <v>6.0169880360496702E-3</v>
      </c>
    </row>
    <row r="45" spans="1:12" x14ac:dyDescent="0.25">
      <c r="A45" s="1"/>
      <c r="B45" s="194" t="s">
        <v>125</v>
      </c>
      <c r="C45" s="195">
        <v>52093</v>
      </c>
      <c r="D45" s="195">
        <v>15231</v>
      </c>
      <c r="E45" s="195">
        <v>17026</v>
      </c>
      <c r="F45" s="195">
        <v>56761</v>
      </c>
      <c r="G45" s="195">
        <v>53124</v>
      </c>
      <c r="H45" s="195">
        <v>54019</v>
      </c>
      <c r="I45" s="195">
        <v>50045</v>
      </c>
      <c r="J45" s="212">
        <f t="shared" si="16"/>
        <v>-7.3566708010144533E-2</v>
      </c>
      <c r="K45" s="194">
        <f t="shared" si="15"/>
        <v>-3974</v>
      </c>
      <c r="L45" s="196">
        <f t="shared" si="14"/>
        <v>1.0461009771203952E-2</v>
      </c>
    </row>
    <row r="46" spans="1:12" x14ac:dyDescent="0.25">
      <c r="A46" s="1"/>
      <c r="B46" s="194" t="s">
        <v>121</v>
      </c>
      <c r="C46" s="195">
        <v>36621</v>
      </c>
      <c r="D46" s="195">
        <v>16055</v>
      </c>
      <c r="E46" s="195">
        <v>12032</v>
      </c>
      <c r="F46" s="195">
        <v>33710</v>
      </c>
      <c r="G46" s="195">
        <v>39211</v>
      </c>
      <c r="H46" s="195">
        <v>41026</v>
      </c>
      <c r="I46" s="195">
        <v>36616</v>
      </c>
      <c r="J46" s="212">
        <f t="shared" si="16"/>
        <v>-0.10749280943791739</v>
      </c>
      <c r="K46" s="194">
        <f t="shared" si="15"/>
        <v>-4410</v>
      </c>
      <c r="L46" s="196">
        <f t="shared" si="14"/>
        <v>7.6539181493136951E-3</v>
      </c>
    </row>
    <row r="47" spans="1:12" x14ac:dyDescent="0.25">
      <c r="A47" s="1"/>
      <c r="B47" s="194" t="s">
        <v>130</v>
      </c>
      <c r="C47" s="195">
        <v>23435</v>
      </c>
      <c r="D47" s="195">
        <v>12205</v>
      </c>
      <c r="E47" s="195">
        <v>2791</v>
      </c>
      <c r="F47" s="195">
        <v>17977</v>
      </c>
      <c r="G47" s="195">
        <v>19532</v>
      </c>
      <c r="H47" s="195">
        <v>18549</v>
      </c>
      <c r="I47" s="195">
        <v>18744</v>
      </c>
      <c r="J47" s="212">
        <f t="shared" si="16"/>
        <v>1.0512696102215724E-2</v>
      </c>
      <c r="K47" s="194">
        <f t="shared" si="15"/>
        <v>195</v>
      </c>
      <c r="L47" s="196">
        <f t="shared" si="14"/>
        <v>3.9180970556788267E-3</v>
      </c>
    </row>
    <row r="48" spans="1:12" x14ac:dyDescent="0.25">
      <c r="A48" s="193" t="s">
        <v>146</v>
      </c>
      <c r="B48" s="194" t="s">
        <v>133</v>
      </c>
      <c r="C48" s="195">
        <v>33102</v>
      </c>
      <c r="D48" s="195">
        <v>20242</v>
      </c>
      <c r="E48" s="195">
        <v>2358</v>
      </c>
      <c r="F48" s="195">
        <v>15210</v>
      </c>
      <c r="G48" s="195">
        <v>19214</v>
      </c>
      <c r="H48" s="195">
        <v>20101</v>
      </c>
      <c r="I48" s="195">
        <v>15995</v>
      </c>
      <c r="J48" s="212">
        <f t="shared" si="16"/>
        <v>-0.20426844435600222</v>
      </c>
      <c r="K48" s="194">
        <f t="shared" si="15"/>
        <v>-4106</v>
      </c>
      <c r="L48" s="196">
        <f t="shared" si="14"/>
        <v>3.3434679046939197E-3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255477</v>
      </c>
      <c r="D49" s="200">
        <f t="shared" ref="D49:I49" si="18">D41-SUM(D42:D48)</f>
        <v>99581</v>
      </c>
      <c r="E49" s="200">
        <f t="shared" si="18"/>
        <v>90133</v>
      </c>
      <c r="F49" s="200">
        <f t="shared" si="18"/>
        <v>289762</v>
      </c>
      <c r="G49" s="200">
        <f t="shared" si="18"/>
        <v>302545</v>
      </c>
      <c r="H49" s="200">
        <f t="shared" si="18"/>
        <v>321889</v>
      </c>
      <c r="I49" s="200">
        <f t="shared" si="18"/>
        <v>346864</v>
      </c>
      <c r="J49" s="213">
        <f t="shared" si="16"/>
        <v>7.7588858271018912E-2</v>
      </c>
      <c r="K49" s="199">
        <f>I49-H49</f>
        <v>24975</v>
      </c>
      <c r="L49" s="201">
        <f t="shared" si="14"/>
        <v>7.250569873671471E-2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37865</v>
      </c>
      <c r="D51" s="209">
        <v>13314</v>
      </c>
      <c r="E51" s="209">
        <v>12698</v>
      </c>
      <c r="F51" s="209">
        <v>28629</v>
      </c>
      <c r="G51" s="209">
        <v>39892</v>
      </c>
      <c r="H51" s="209">
        <v>35375</v>
      </c>
      <c r="I51" s="209">
        <v>35673</v>
      </c>
      <c r="J51" s="210">
        <f>IFERROR(I51/H51-1,"-")</f>
        <v>8.4240282685512646E-3</v>
      </c>
      <c r="K51" s="209">
        <f>I51-H51</f>
        <v>298</v>
      </c>
      <c r="L51" s="210">
        <f t="shared" ref="L51:L63" si="19">I51/I$9</f>
        <v>7.4568009105436817E-3</v>
      </c>
    </row>
    <row r="52" spans="1:12" x14ac:dyDescent="0.25">
      <c r="A52" s="1" t="s">
        <v>98</v>
      </c>
      <c r="B52" s="190" t="s">
        <v>99</v>
      </c>
      <c r="C52" s="191">
        <v>8966</v>
      </c>
      <c r="D52" s="191">
        <v>2278</v>
      </c>
      <c r="E52" s="191">
        <v>4201</v>
      </c>
      <c r="F52" s="191">
        <v>4513</v>
      </c>
      <c r="G52" s="191">
        <v>16849</v>
      </c>
      <c r="H52" s="191">
        <v>9052</v>
      </c>
      <c r="I52" s="191">
        <v>7411</v>
      </c>
      <c r="J52" s="211">
        <f>IFERROR(I52/H52-1,"-")</f>
        <v>-0.1812859036676977</v>
      </c>
      <c r="K52" s="190">
        <f t="shared" ref="K52:K62" si="20">I52-H52</f>
        <v>-1641</v>
      </c>
      <c r="L52" s="192">
        <f t="shared" si="19"/>
        <v>1.5491366453070734E-3</v>
      </c>
    </row>
    <row r="53" spans="1:12" x14ac:dyDescent="0.25">
      <c r="A53" s="193" t="s">
        <v>105</v>
      </c>
      <c r="B53" s="194" t="s">
        <v>105</v>
      </c>
      <c r="C53" s="195">
        <v>5174</v>
      </c>
      <c r="D53" s="195">
        <v>1633</v>
      </c>
      <c r="E53" s="195">
        <v>2093</v>
      </c>
      <c r="F53" s="195">
        <v>2216</v>
      </c>
      <c r="G53" s="195">
        <v>12509</v>
      </c>
      <c r="H53" s="195">
        <v>6046</v>
      </c>
      <c r="I53" s="195">
        <v>4265</v>
      </c>
      <c r="J53" s="212">
        <f>IFERROR(I53/H53-1,"-")</f>
        <v>-0.29457492557062526</v>
      </c>
      <c r="K53" s="194">
        <f t="shared" si="20"/>
        <v>-1781</v>
      </c>
      <c r="L53" s="196">
        <f t="shared" si="19"/>
        <v>8.9152176389619049E-4</v>
      </c>
    </row>
    <row r="54" spans="1:12" x14ac:dyDescent="0.25">
      <c r="A54" s="193" t="s">
        <v>102</v>
      </c>
      <c r="B54" s="194" t="s">
        <v>102</v>
      </c>
      <c r="C54" s="195">
        <v>3792</v>
      </c>
      <c r="D54" s="195">
        <v>645</v>
      </c>
      <c r="E54" s="195">
        <v>2108</v>
      </c>
      <c r="F54" s="195">
        <v>2297</v>
      </c>
      <c r="G54" s="195">
        <v>4340</v>
      </c>
      <c r="H54" s="195">
        <v>3006</v>
      </c>
      <c r="I54" s="195">
        <v>3146</v>
      </c>
      <c r="J54" s="212">
        <f>IFERROR(I54/H54-1,"-")</f>
        <v>4.6573519627411741E-2</v>
      </c>
      <c r="K54" s="194">
        <f t="shared" si="20"/>
        <v>140</v>
      </c>
      <c r="L54" s="196">
        <f t="shared" si="19"/>
        <v>6.5761488141088281E-4</v>
      </c>
    </row>
    <row r="55" spans="1:12" x14ac:dyDescent="0.25">
      <c r="A55" s="1"/>
      <c r="B55" s="190" t="s">
        <v>109</v>
      </c>
      <c r="C55" s="191">
        <v>28899</v>
      </c>
      <c r="D55" s="191">
        <v>11036</v>
      </c>
      <c r="E55" s="191">
        <v>8497</v>
      </c>
      <c r="F55" s="191">
        <v>24116</v>
      </c>
      <c r="G55" s="191">
        <v>23043</v>
      </c>
      <c r="H55" s="191">
        <v>26323</v>
      </c>
      <c r="I55" s="191">
        <v>28262</v>
      </c>
      <c r="J55" s="211">
        <f>IFERROR(I55/H55-1,"-")</f>
        <v>7.3661816662234481E-2</v>
      </c>
      <c r="K55" s="190">
        <f t="shared" si="20"/>
        <v>1939</v>
      </c>
      <c r="L55" s="192">
        <f t="shared" si="19"/>
        <v>5.9076642652366087E-3</v>
      </c>
    </row>
    <row r="56" spans="1:12" s="74" customFormat="1" x14ac:dyDescent="0.25">
      <c r="B56" s="194" t="s">
        <v>112</v>
      </c>
      <c r="C56" s="195">
        <v>9134</v>
      </c>
      <c r="D56" s="195">
        <v>3687</v>
      </c>
      <c r="E56" s="195">
        <v>1159</v>
      </c>
      <c r="F56" s="195">
        <v>8924</v>
      </c>
      <c r="G56" s="195">
        <v>7779</v>
      </c>
      <c r="H56" s="195">
        <v>9591</v>
      </c>
      <c r="I56" s="195">
        <v>10467</v>
      </c>
      <c r="J56" s="212">
        <f t="shared" ref="J56:J63" si="21">IFERROR(I56/H56-1,"-")</f>
        <v>9.1335627150453513E-2</v>
      </c>
      <c r="K56" s="194">
        <f t="shared" si="20"/>
        <v>876</v>
      </c>
      <c r="L56" s="196">
        <f t="shared" si="19"/>
        <v>2.1879386407271809E-3</v>
      </c>
    </row>
    <row r="57" spans="1:12" s="74" customFormat="1" x14ac:dyDescent="0.25">
      <c r="B57" s="194" t="s">
        <v>115</v>
      </c>
      <c r="C57" s="195">
        <v>7776</v>
      </c>
      <c r="D57" s="195">
        <v>2846</v>
      </c>
      <c r="E57" s="195">
        <v>2811</v>
      </c>
      <c r="F57" s="195">
        <v>5361</v>
      </c>
      <c r="G57" s="195">
        <v>4085</v>
      </c>
      <c r="H57" s="195">
        <v>5197</v>
      </c>
      <c r="I57" s="195">
        <v>5465</v>
      </c>
      <c r="J57" s="212">
        <f t="shared" si="21"/>
        <v>5.1568212430248117E-2</v>
      </c>
      <c r="K57" s="194">
        <f t="shared" si="20"/>
        <v>268</v>
      </c>
      <c r="L57" s="196">
        <f t="shared" si="19"/>
        <v>1.1423602437731961E-3</v>
      </c>
    </row>
    <row r="58" spans="1:12" x14ac:dyDescent="0.25">
      <c r="A58" s="1"/>
      <c r="B58" s="194" t="s">
        <v>118</v>
      </c>
      <c r="C58" s="195">
        <v>1942</v>
      </c>
      <c r="D58" s="195">
        <v>528</v>
      </c>
      <c r="E58" s="195">
        <v>1083</v>
      </c>
      <c r="F58" s="195">
        <v>1901</v>
      </c>
      <c r="G58" s="195">
        <v>2208</v>
      </c>
      <c r="H58" s="195">
        <v>1788</v>
      </c>
      <c r="I58" s="195">
        <v>2071</v>
      </c>
      <c r="J58" s="212">
        <f t="shared" si="21"/>
        <v>0.15827740492170017</v>
      </c>
      <c r="K58" s="194">
        <f t="shared" si="20"/>
        <v>283</v>
      </c>
      <c r="L58" s="196">
        <f t="shared" si="19"/>
        <v>4.3290540985439871E-4</v>
      </c>
    </row>
    <row r="59" spans="1:12" x14ac:dyDescent="0.25">
      <c r="A59" s="1"/>
      <c r="B59" s="194" t="s">
        <v>125</v>
      </c>
      <c r="C59" s="195">
        <v>686</v>
      </c>
      <c r="D59" s="195">
        <v>258</v>
      </c>
      <c r="E59" s="195">
        <v>231</v>
      </c>
      <c r="F59" s="195">
        <v>649</v>
      </c>
      <c r="G59" s="195">
        <v>489</v>
      </c>
      <c r="H59" s="195">
        <v>873</v>
      </c>
      <c r="I59" s="195">
        <v>886</v>
      </c>
      <c r="J59" s="212">
        <f t="shared" si="21"/>
        <v>1.4891179839633395E-2</v>
      </c>
      <c r="K59" s="194">
        <f t="shared" si="20"/>
        <v>13</v>
      </c>
      <c r="L59" s="196">
        <f t="shared" si="19"/>
        <v>1.8520241097585576E-4</v>
      </c>
    </row>
    <row r="60" spans="1:12" x14ac:dyDescent="0.25">
      <c r="A60" s="1"/>
      <c r="B60" s="194" t="s">
        <v>121</v>
      </c>
      <c r="C60" s="195">
        <v>668</v>
      </c>
      <c r="D60" s="195">
        <v>239</v>
      </c>
      <c r="E60" s="195">
        <v>238</v>
      </c>
      <c r="F60" s="195">
        <v>583</v>
      </c>
      <c r="G60" s="195">
        <v>511</v>
      </c>
      <c r="H60" s="195">
        <v>569</v>
      </c>
      <c r="I60" s="195">
        <v>675</v>
      </c>
      <c r="J60" s="212">
        <f t="shared" si="21"/>
        <v>0.18629173989455183</v>
      </c>
      <c r="K60" s="194">
        <f t="shared" si="20"/>
        <v>106</v>
      </c>
      <c r="L60" s="196">
        <f t="shared" si="19"/>
        <v>1.410966449308156E-4</v>
      </c>
    </row>
    <row r="61" spans="1:12" x14ac:dyDescent="0.25">
      <c r="A61" s="1"/>
      <c r="B61" s="194" t="s">
        <v>130</v>
      </c>
      <c r="C61" s="195">
        <v>203</v>
      </c>
      <c r="D61" s="195">
        <v>147</v>
      </c>
      <c r="E61" s="195">
        <v>42</v>
      </c>
      <c r="F61" s="195">
        <v>76</v>
      </c>
      <c r="G61" s="195">
        <v>182</v>
      </c>
      <c r="H61" s="195">
        <v>111</v>
      </c>
      <c r="I61" s="195">
        <v>186</v>
      </c>
      <c r="J61" s="212">
        <f t="shared" si="21"/>
        <v>0.67567567567567566</v>
      </c>
      <c r="K61" s="194">
        <f t="shared" si="20"/>
        <v>75</v>
      </c>
      <c r="L61" s="196">
        <f t="shared" si="19"/>
        <v>3.8879964380935858E-5</v>
      </c>
    </row>
    <row r="62" spans="1:12" x14ac:dyDescent="0.25">
      <c r="A62" s="193" t="s">
        <v>146</v>
      </c>
      <c r="B62" s="194" t="s">
        <v>133</v>
      </c>
      <c r="C62" s="195">
        <v>347</v>
      </c>
      <c r="D62" s="195">
        <v>253</v>
      </c>
      <c r="E62" s="195">
        <v>25</v>
      </c>
      <c r="F62" s="195">
        <v>103</v>
      </c>
      <c r="G62" s="195">
        <v>161</v>
      </c>
      <c r="H62" s="195">
        <v>107</v>
      </c>
      <c r="I62" s="195">
        <v>439</v>
      </c>
      <c r="J62" s="212">
        <f t="shared" si="21"/>
        <v>3.1028037383177569</v>
      </c>
      <c r="K62" s="194">
        <f t="shared" si="20"/>
        <v>332</v>
      </c>
      <c r="L62" s="196">
        <f t="shared" si="19"/>
        <v>9.1765077221671196E-5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8143</v>
      </c>
      <c r="D63" s="200">
        <f t="shared" ref="D63:I63" si="23">D55-SUM(D56:D62)</f>
        <v>3078</v>
      </c>
      <c r="E63" s="200">
        <f t="shared" si="23"/>
        <v>2908</v>
      </c>
      <c r="F63" s="200">
        <f t="shared" si="23"/>
        <v>6519</v>
      </c>
      <c r="G63" s="200">
        <f t="shared" si="23"/>
        <v>7628</v>
      </c>
      <c r="H63" s="200">
        <f t="shared" si="23"/>
        <v>8087</v>
      </c>
      <c r="I63" s="200">
        <f t="shared" si="23"/>
        <v>8073</v>
      </c>
      <c r="J63" s="213">
        <f t="shared" si="21"/>
        <v>-1.7311734883145302E-3</v>
      </c>
      <c r="K63" s="199">
        <f>I63-H63</f>
        <v>-14</v>
      </c>
      <c r="L63" s="201">
        <f t="shared" si="19"/>
        <v>1.6875158733725547E-3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120888</v>
      </c>
      <c r="D65" s="209">
        <v>43485</v>
      </c>
      <c r="E65" s="209">
        <v>40371</v>
      </c>
      <c r="F65" s="209">
        <v>138765</v>
      </c>
      <c r="G65" s="209">
        <v>159652</v>
      </c>
      <c r="H65" s="209">
        <v>203839</v>
      </c>
      <c r="I65" s="209">
        <v>163994</v>
      </c>
      <c r="J65" s="210">
        <f>IFERROR(I65/H65-1,"-")</f>
        <v>-0.19547289772810894</v>
      </c>
      <c r="K65" s="209">
        <f>I65-H65</f>
        <v>-39845</v>
      </c>
      <c r="L65" s="210">
        <f t="shared" ref="L65:L77" si="24">I65/I$9</f>
        <v>3.4280004724124707E-2</v>
      </c>
    </row>
    <row r="66" spans="1:12" x14ac:dyDescent="0.25">
      <c r="A66" s="1" t="s">
        <v>98</v>
      </c>
      <c r="B66" s="190" t="s">
        <v>99</v>
      </c>
      <c r="C66" s="191">
        <v>37171</v>
      </c>
      <c r="D66" s="191">
        <v>18691</v>
      </c>
      <c r="E66" s="191">
        <v>20932</v>
      </c>
      <c r="F66" s="191">
        <v>31895</v>
      </c>
      <c r="G66" s="191">
        <v>43184</v>
      </c>
      <c r="H66" s="191">
        <v>54270</v>
      </c>
      <c r="I66" s="191">
        <v>37619</v>
      </c>
      <c r="J66" s="211">
        <f>IFERROR(I66/H66-1,"-")</f>
        <v>-0.30681776303666852</v>
      </c>
      <c r="K66" s="190">
        <f t="shared" ref="K66:K76" si="25">I66-H66</f>
        <v>-16651</v>
      </c>
      <c r="L66" s="192">
        <f t="shared" si="24"/>
        <v>7.86357731207756E-3</v>
      </c>
    </row>
    <row r="67" spans="1:12" x14ac:dyDescent="0.25">
      <c r="A67" s="193" t="s">
        <v>105</v>
      </c>
      <c r="B67" s="194" t="s">
        <v>105</v>
      </c>
      <c r="C67" s="195">
        <v>19872</v>
      </c>
      <c r="D67" s="195">
        <v>6598</v>
      </c>
      <c r="E67" s="195">
        <v>17805</v>
      </c>
      <c r="F67" s="195">
        <v>24228</v>
      </c>
      <c r="G67" s="195">
        <v>30399</v>
      </c>
      <c r="H67" s="195">
        <v>32812</v>
      </c>
      <c r="I67" s="195">
        <v>12945</v>
      </c>
      <c r="J67" s="212">
        <f>IFERROR(I67/H67-1,"-")</f>
        <v>-0.60547970254784833</v>
      </c>
      <c r="K67" s="194">
        <f t="shared" si="25"/>
        <v>-19867</v>
      </c>
      <c r="L67" s="196">
        <f t="shared" si="24"/>
        <v>2.7059201016731973E-3</v>
      </c>
    </row>
    <row r="68" spans="1:12" x14ac:dyDescent="0.25">
      <c r="A68" s="193" t="s">
        <v>102</v>
      </c>
      <c r="B68" s="194" t="s">
        <v>102</v>
      </c>
      <c r="C68" s="195">
        <v>17299</v>
      </c>
      <c r="D68" s="195">
        <v>12093</v>
      </c>
      <c r="E68" s="195">
        <v>3127</v>
      </c>
      <c r="F68" s="195">
        <v>7667</v>
      </c>
      <c r="G68" s="195">
        <v>12785</v>
      </c>
      <c r="H68" s="195">
        <v>21458</v>
      </c>
      <c r="I68" s="195">
        <v>24674</v>
      </c>
      <c r="J68" s="212">
        <f>IFERROR(I68/H68-1,"-")</f>
        <v>0.14987417280268422</v>
      </c>
      <c r="K68" s="194">
        <f t="shared" si="25"/>
        <v>3216</v>
      </c>
      <c r="L68" s="196">
        <f t="shared" si="24"/>
        <v>5.1576572104043619E-3</v>
      </c>
    </row>
    <row r="69" spans="1:12" x14ac:dyDescent="0.25">
      <c r="A69" s="1"/>
      <c r="B69" s="190" t="s">
        <v>109</v>
      </c>
      <c r="C69" s="191">
        <v>83717</v>
      </c>
      <c r="D69" s="191">
        <v>24794</v>
      </c>
      <c r="E69" s="191">
        <v>19439</v>
      </c>
      <c r="F69" s="191">
        <v>106870</v>
      </c>
      <c r="G69" s="191">
        <v>116468</v>
      </c>
      <c r="H69" s="191">
        <v>149569</v>
      </c>
      <c r="I69" s="191">
        <v>126375</v>
      </c>
      <c r="J69" s="211">
        <f>IFERROR(I69/H69-1,"-")</f>
        <v>-0.15507224090553529</v>
      </c>
      <c r="K69" s="190">
        <f t="shared" si="25"/>
        <v>-23194</v>
      </c>
      <c r="L69" s="192">
        <f t="shared" si="24"/>
        <v>2.6416427412047146E-2</v>
      </c>
    </row>
    <row r="70" spans="1:12" s="74" customFormat="1" x14ac:dyDescent="0.25">
      <c r="B70" s="194" t="s">
        <v>112</v>
      </c>
      <c r="C70" s="195">
        <v>36607</v>
      </c>
      <c r="D70" s="195">
        <v>9459</v>
      </c>
      <c r="E70" s="195">
        <v>3755</v>
      </c>
      <c r="F70" s="195">
        <v>51047</v>
      </c>
      <c r="G70" s="195">
        <v>43634</v>
      </c>
      <c r="H70" s="195">
        <v>65010</v>
      </c>
      <c r="I70" s="195">
        <v>65165</v>
      </c>
      <c r="J70" s="212">
        <f t="shared" ref="J70:J77" si="26">IFERROR(I70/H70-1,"-")</f>
        <v>2.3842485771419231E-3</v>
      </c>
      <c r="K70" s="194">
        <f t="shared" si="25"/>
        <v>155</v>
      </c>
      <c r="L70" s="196">
        <f t="shared" si="24"/>
        <v>1.3621574617654222E-2</v>
      </c>
    </row>
    <row r="71" spans="1:12" s="74" customFormat="1" x14ac:dyDescent="0.25">
      <c r="B71" s="194" t="s">
        <v>115</v>
      </c>
      <c r="C71" s="195">
        <v>10194</v>
      </c>
      <c r="D71" s="195">
        <v>3155</v>
      </c>
      <c r="E71" s="195">
        <v>2787</v>
      </c>
      <c r="F71" s="195">
        <v>7183</v>
      </c>
      <c r="G71" s="195">
        <v>8579</v>
      </c>
      <c r="H71" s="195">
        <v>8544</v>
      </c>
      <c r="I71" s="195">
        <v>8856</v>
      </c>
      <c r="J71" s="212">
        <f t="shared" si="26"/>
        <v>3.6516853932584192E-2</v>
      </c>
      <c r="K71" s="194">
        <f t="shared" si="25"/>
        <v>312</v>
      </c>
      <c r="L71" s="196">
        <f t="shared" si="24"/>
        <v>1.8511879814923009E-3</v>
      </c>
    </row>
    <row r="72" spans="1:12" x14ac:dyDescent="0.25">
      <c r="A72" s="1"/>
      <c r="B72" s="194" t="s">
        <v>118</v>
      </c>
      <c r="C72" s="195">
        <v>9314</v>
      </c>
      <c r="D72" s="195">
        <v>3087</v>
      </c>
      <c r="E72" s="195">
        <v>3152</v>
      </c>
      <c r="F72" s="195">
        <v>13414</v>
      </c>
      <c r="G72" s="195">
        <v>12962</v>
      </c>
      <c r="H72" s="195">
        <v>16959</v>
      </c>
      <c r="I72" s="195">
        <v>8912</v>
      </c>
      <c r="J72" s="212">
        <f t="shared" si="26"/>
        <v>-0.47449731705878884</v>
      </c>
      <c r="K72" s="194">
        <f t="shared" si="25"/>
        <v>-8047</v>
      </c>
      <c r="L72" s="196">
        <f t="shared" si="24"/>
        <v>1.8628937772198944E-3</v>
      </c>
    </row>
    <row r="73" spans="1:12" x14ac:dyDescent="0.25">
      <c r="A73" s="1"/>
      <c r="B73" s="194" t="s">
        <v>125</v>
      </c>
      <c r="C73" s="195">
        <v>1607</v>
      </c>
      <c r="D73" s="195">
        <v>294</v>
      </c>
      <c r="E73" s="195">
        <v>1094</v>
      </c>
      <c r="F73" s="195">
        <v>2967</v>
      </c>
      <c r="G73" s="195">
        <v>3590</v>
      </c>
      <c r="H73" s="195">
        <v>5602</v>
      </c>
      <c r="I73" s="195">
        <v>5005</v>
      </c>
      <c r="J73" s="212">
        <f t="shared" si="26"/>
        <v>-0.10656908247054619</v>
      </c>
      <c r="K73" s="194">
        <f t="shared" si="25"/>
        <v>-597</v>
      </c>
      <c r="L73" s="196">
        <f t="shared" si="24"/>
        <v>1.0462054931536773E-3</v>
      </c>
    </row>
    <row r="74" spans="1:12" x14ac:dyDescent="0.25">
      <c r="A74" s="1"/>
      <c r="B74" s="194" t="s">
        <v>121</v>
      </c>
      <c r="C74" s="195">
        <v>1869</v>
      </c>
      <c r="D74" s="195">
        <v>900</v>
      </c>
      <c r="E74" s="195">
        <v>1293</v>
      </c>
      <c r="F74" s="195">
        <v>3041</v>
      </c>
      <c r="G74" s="195">
        <v>2518</v>
      </c>
      <c r="H74" s="195">
        <v>3677</v>
      </c>
      <c r="I74" s="195">
        <v>2556</v>
      </c>
      <c r="J74" s="212">
        <f t="shared" si="26"/>
        <v>-0.3048680989937449</v>
      </c>
      <c r="K74" s="194">
        <f t="shared" si="25"/>
        <v>-1121</v>
      </c>
      <c r="L74" s="196">
        <f t="shared" si="24"/>
        <v>5.3428596213802183E-4</v>
      </c>
    </row>
    <row r="75" spans="1:12" x14ac:dyDescent="0.25">
      <c r="A75" s="1"/>
      <c r="B75" s="194" t="s">
        <v>130</v>
      </c>
      <c r="C75" s="195">
        <v>1437</v>
      </c>
      <c r="D75" s="195">
        <v>833</v>
      </c>
      <c r="E75" s="195">
        <v>24</v>
      </c>
      <c r="F75" s="195">
        <v>1467</v>
      </c>
      <c r="G75" s="195">
        <v>3950</v>
      </c>
      <c r="H75" s="195">
        <v>2868</v>
      </c>
      <c r="I75" s="195">
        <v>1871</v>
      </c>
      <c r="J75" s="212">
        <f t="shared" si="26"/>
        <v>-0.34762900976290101</v>
      </c>
      <c r="K75" s="194">
        <f t="shared" si="25"/>
        <v>-997</v>
      </c>
      <c r="L75" s="196">
        <f t="shared" si="24"/>
        <v>3.9109899654156448E-4</v>
      </c>
    </row>
    <row r="76" spans="1:12" x14ac:dyDescent="0.25">
      <c r="A76" s="193" t="s">
        <v>146</v>
      </c>
      <c r="B76" s="194" t="s">
        <v>133</v>
      </c>
      <c r="C76" s="195">
        <v>1580</v>
      </c>
      <c r="D76" s="195">
        <v>970</v>
      </c>
      <c r="E76" s="195">
        <v>7</v>
      </c>
      <c r="F76" s="195">
        <v>509</v>
      </c>
      <c r="G76" s="195">
        <v>1105</v>
      </c>
      <c r="H76" s="195">
        <v>2118</v>
      </c>
      <c r="I76" s="195">
        <v>2421</v>
      </c>
      <c r="J76" s="212">
        <f t="shared" si="26"/>
        <v>0.14305949008498575</v>
      </c>
      <c r="K76" s="194">
        <f t="shared" si="25"/>
        <v>303</v>
      </c>
      <c r="L76" s="196">
        <f t="shared" si="24"/>
        <v>5.0606663315185864E-4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21109</v>
      </c>
      <c r="D77" s="200">
        <f t="shared" ref="D77:I77" si="28">D69-SUM(D70:D76)</f>
        <v>6096</v>
      </c>
      <c r="E77" s="200">
        <f t="shared" si="28"/>
        <v>7327</v>
      </c>
      <c r="F77" s="200">
        <f t="shared" si="28"/>
        <v>27242</v>
      </c>
      <c r="G77" s="200">
        <f t="shared" si="28"/>
        <v>40130</v>
      </c>
      <c r="H77" s="200">
        <f t="shared" si="28"/>
        <v>44791</v>
      </c>
      <c r="I77" s="200">
        <f t="shared" si="28"/>
        <v>31589</v>
      </c>
      <c r="J77" s="213">
        <f t="shared" si="26"/>
        <v>-0.29474671250920947</v>
      </c>
      <c r="K77" s="199">
        <f>I77-H77</f>
        <v>-13202</v>
      </c>
      <c r="L77" s="201">
        <f t="shared" si="24"/>
        <v>6.6031139506956063E-3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708591</v>
      </c>
      <c r="D79" s="209">
        <v>226604</v>
      </c>
      <c r="E79" s="209">
        <v>232764</v>
      </c>
      <c r="F79" s="209">
        <v>604155</v>
      </c>
      <c r="G79" s="209">
        <v>699601</v>
      </c>
      <c r="H79" s="209">
        <v>804878</v>
      </c>
      <c r="I79" s="209">
        <v>822866</v>
      </c>
      <c r="J79" s="210">
        <f>IFERROR(I79/H79-1,"-")</f>
        <v>2.2348728627195724E-2</v>
      </c>
      <c r="K79" s="209">
        <f>I79-H79</f>
        <v>17988</v>
      </c>
      <c r="L79" s="210">
        <f t="shared" ref="L79:L91" si="29">I79/I$9</f>
        <v>0.17200538048539335</v>
      </c>
    </row>
    <row r="80" spans="1:12" x14ac:dyDescent="0.25">
      <c r="A80" s="1" t="s">
        <v>98</v>
      </c>
      <c r="B80" s="190" t="s">
        <v>99</v>
      </c>
      <c r="C80" s="191">
        <v>317076</v>
      </c>
      <c r="D80" s="191">
        <v>86191</v>
      </c>
      <c r="E80" s="191">
        <v>136663</v>
      </c>
      <c r="F80" s="191">
        <v>297509</v>
      </c>
      <c r="G80" s="191">
        <v>311175</v>
      </c>
      <c r="H80" s="191">
        <v>335415</v>
      </c>
      <c r="I80" s="191">
        <v>351369</v>
      </c>
      <c r="J80" s="211">
        <f>IFERROR(I80/H80-1,"-")</f>
        <v>4.7564956844506012E-2</v>
      </c>
      <c r="K80" s="190">
        <f t="shared" ref="K80:K90" si="30">I80-H80</f>
        <v>15954</v>
      </c>
      <c r="L80" s="192">
        <f t="shared" si="29"/>
        <v>7.3447388196586291E-2</v>
      </c>
    </row>
    <row r="81" spans="1:12" x14ac:dyDescent="0.25">
      <c r="A81" s="193" t="s">
        <v>105</v>
      </c>
      <c r="B81" s="194" t="s">
        <v>105</v>
      </c>
      <c r="C81" s="195">
        <v>59152</v>
      </c>
      <c r="D81" s="195">
        <v>17366</v>
      </c>
      <c r="E81" s="195">
        <v>47974</v>
      </c>
      <c r="F81" s="195">
        <v>79015</v>
      </c>
      <c r="G81" s="195">
        <v>81010</v>
      </c>
      <c r="H81" s="195">
        <v>90770</v>
      </c>
      <c r="I81" s="195">
        <v>83398</v>
      </c>
      <c r="J81" s="212">
        <f>IFERROR(I81/H81-1,"-")</f>
        <v>-8.121626087914513E-2</v>
      </c>
      <c r="K81" s="194">
        <f t="shared" si="30"/>
        <v>-7372</v>
      </c>
      <c r="L81" s="196">
        <f t="shared" si="29"/>
        <v>1.7432856287318756E-2</v>
      </c>
    </row>
    <row r="82" spans="1:12" x14ac:dyDescent="0.25">
      <c r="A82" s="193" t="s">
        <v>102</v>
      </c>
      <c r="B82" s="194" t="s">
        <v>102</v>
      </c>
      <c r="C82" s="195">
        <v>257924</v>
      </c>
      <c r="D82" s="195">
        <v>68825</v>
      </c>
      <c r="E82" s="195">
        <v>88689</v>
      </c>
      <c r="F82" s="195">
        <v>218494</v>
      </c>
      <c r="G82" s="195">
        <v>230165</v>
      </c>
      <c r="H82" s="195">
        <v>244645</v>
      </c>
      <c r="I82" s="195">
        <v>267971</v>
      </c>
      <c r="J82" s="212">
        <f>IFERROR(I82/H82-1,"-")</f>
        <v>9.5346318134439612E-2</v>
      </c>
      <c r="K82" s="194">
        <f t="shared" si="30"/>
        <v>23326</v>
      </c>
      <c r="L82" s="196">
        <f t="shared" si="29"/>
        <v>5.6014531909267543E-2</v>
      </c>
    </row>
    <row r="83" spans="1:12" x14ac:dyDescent="0.25">
      <c r="A83" s="1"/>
      <c r="B83" s="190" t="s">
        <v>109</v>
      </c>
      <c r="C83" s="191">
        <v>391515</v>
      </c>
      <c r="D83" s="191">
        <v>140413</v>
      </c>
      <c r="E83" s="191">
        <v>96101</v>
      </c>
      <c r="F83" s="191">
        <v>306646</v>
      </c>
      <c r="G83" s="191">
        <v>388426</v>
      </c>
      <c r="H83" s="191">
        <v>469463</v>
      </c>
      <c r="I83" s="191">
        <v>471497</v>
      </c>
      <c r="J83" s="211">
        <f>IFERROR(I83/H83-1,"-")</f>
        <v>4.3326098116358569E-3</v>
      </c>
      <c r="K83" s="190">
        <f t="shared" si="30"/>
        <v>2034</v>
      </c>
      <c r="L83" s="192">
        <f t="shared" si="29"/>
        <v>9.8557992288807059E-2</v>
      </c>
    </row>
    <row r="84" spans="1:12" s="74" customFormat="1" x14ac:dyDescent="0.25">
      <c r="B84" s="194" t="s">
        <v>112</v>
      </c>
      <c r="C84" s="195">
        <v>66844</v>
      </c>
      <c r="D84" s="195">
        <v>22902</v>
      </c>
      <c r="E84" s="195">
        <v>7355</v>
      </c>
      <c r="F84" s="195">
        <v>60499</v>
      </c>
      <c r="G84" s="195">
        <v>80527</v>
      </c>
      <c r="H84" s="195">
        <v>98327</v>
      </c>
      <c r="I84" s="195">
        <v>102440</v>
      </c>
      <c r="J84" s="212">
        <f t="shared" ref="J84:J91" si="31">IFERROR(I84/H84-1,"-")</f>
        <v>4.1829812767602004E-2</v>
      </c>
      <c r="K84" s="194">
        <f t="shared" si="30"/>
        <v>4113</v>
      </c>
      <c r="L84" s="196">
        <f t="shared" si="29"/>
        <v>2.1413244898833707E-2</v>
      </c>
    </row>
    <row r="85" spans="1:12" s="74" customFormat="1" x14ac:dyDescent="0.25">
      <c r="B85" s="194" t="s">
        <v>115</v>
      </c>
      <c r="C85" s="195">
        <v>151446</v>
      </c>
      <c r="D85" s="195">
        <v>50127</v>
      </c>
      <c r="E85" s="195">
        <v>25524</v>
      </c>
      <c r="F85" s="195">
        <v>96964</v>
      </c>
      <c r="G85" s="195">
        <v>112053</v>
      </c>
      <c r="H85" s="195">
        <v>127397</v>
      </c>
      <c r="I85" s="195">
        <v>124321</v>
      </c>
      <c r="J85" s="212">
        <f t="shared" si="31"/>
        <v>-2.414499556504468E-2</v>
      </c>
      <c r="K85" s="194">
        <f t="shared" si="30"/>
        <v>-3076</v>
      </c>
      <c r="L85" s="196">
        <f t="shared" si="29"/>
        <v>2.5987075547324337E-2</v>
      </c>
    </row>
    <row r="86" spans="1:12" x14ac:dyDescent="0.25">
      <c r="A86" s="1"/>
      <c r="B86" s="194" t="s">
        <v>118</v>
      </c>
      <c r="C86" s="195">
        <v>22436</v>
      </c>
      <c r="D86" s="195">
        <v>7727</v>
      </c>
      <c r="E86" s="195">
        <v>13719</v>
      </c>
      <c r="F86" s="195">
        <v>25848</v>
      </c>
      <c r="G86" s="195">
        <v>35482</v>
      </c>
      <c r="H86" s="195">
        <v>52069</v>
      </c>
      <c r="I86" s="195">
        <v>51890</v>
      </c>
      <c r="J86" s="212">
        <f t="shared" si="31"/>
        <v>-3.4377460677178506E-3</v>
      </c>
      <c r="K86" s="194">
        <f t="shared" si="30"/>
        <v>-179</v>
      </c>
      <c r="L86" s="196">
        <f t="shared" si="29"/>
        <v>1.0846673934014847E-2</v>
      </c>
    </row>
    <row r="87" spans="1:12" x14ac:dyDescent="0.25">
      <c r="A87" s="1"/>
      <c r="B87" s="194" t="s">
        <v>125</v>
      </c>
      <c r="C87" s="195">
        <v>9070</v>
      </c>
      <c r="D87" s="195">
        <v>2183</v>
      </c>
      <c r="E87" s="195">
        <v>2952</v>
      </c>
      <c r="F87" s="195">
        <v>9458</v>
      </c>
      <c r="G87" s="195">
        <v>10607</v>
      </c>
      <c r="H87" s="195">
        <v>16176</v>
      </c>
      <c r="I87" s="195">
        <v>14407</v>
      </c>
      <c r="J87" s="212">
        <f t="shared" si="31"/>
        <v>-0.1093595450049456</v>
      </c>
      <c r="K87" s="194">
        <f t="shared" si="30"/>
        <v>-1769</v>
      </c>
      <c r="L87" s="196">
        <f t="shared" si="29"/>
        <v>3.0115249829900156E-3</v>
      </c>
    </row>
    <row r="88" spans="1:12" x14ac:dyDescent="0.25">
      <c r="A88" s="1"/>
      <c r="B88" s="194" t="s">
        <v>121</v>
      </c>
      <c r="C88" s="195">
        <v>6144</v>
      </c>
      <c r="D88" s="195">
        <v>2091</v>
      </c>
      <c r="E88" s="195">
        <v>3072</v>
      </c>
      <c r="F88" s="195">
        <v>4903</v>
      </c>
      <c r="G88" s="195">
        <v>5833</v>
      </c>
      <c r="H88" s="195">
        <v>7727</v>
      </c>
      <c r="I88" s="195">
        <v>8085</v>
      </c>
      <c r="J88" s="212">
        <f t="shared" si="31"/>
        <v>4.633104697812862E-2</v>
      </c>
      <c r="K88" s="194">
        <f t="shared" si="30"/>
        <v>358</v>
      </c>
      <c r="L88" s="196">
        <f t="shared" si="29"/>
        <v>1.6900242581713249E-3</v>
      </c>
    </row>
    <row r="89" spans="1:12" x14ac:dyDescent="0.25">
      <c r="A89" s="1"/>
      <c r="B89" s="194" t="s">
        <v>130</v>
      </c>
      <c r="C89" s="195">
        <v>7267</v>
      </c>
      <c r="D89" s="195">
        <v>4124</v>
      </c>
      <c r="E89" s="195">
        <v>554</v>
      </c>
      <c r="F89" s="195">
        <v>5186</v>
      </c>
      <c r="G89" s="195">
        <v>7187</v>
      </c>
      <c r="H89" s="195">
        <v>6508</v>
      </c>
      <c r="I89" s="195">
        <v>6911</v>
      </c>
      <c r="J89" s="212">
        <f t="shared" si="31"/>
        <v>6.1923786109403745E-2</v>
      </c>
      <c r="K89" s="194">
        <f t="shared" si="30"/>
        <v>403</v>
      </c>
      <c r="L89" s="196">
        <f t="shared" si="29"/>
        <v>1.4446206120249877E-3</v>
      </c>
    </row>
    <row r="90" spans="1:12" x14ac:dyDescent="0.25">
      <c r="A90" s="193" t="s">
        <v>146</v>
      </c>
      <c r="B90" s="194" t="s">
        <v>133</v>
      </c>
      <c r="C90" s="195">
        <v>9587</v>
      </c>
      <c r="D90" s="195">
        <v>6595</v>
      </c>
      <c r="E90" s="195">
        <v>684</v>
      </c>
      <c r="F90" s="195">
        <v>4552</v>
      </c>
      <c r="G90" s="195">
        <v>7433</v>
      </c>
      <c r="H90" s="195">
        <v>8077</v>
      </c>
      <c r="I90" s="195">
        <v>5562</v>
      </c>
      <c r="J90" s="212">
        <f t="shared" si="31"/>
        <v>-0.31137798687631546</v>
      </c>
      <c r="K90" s="194">
        <f t="shared" si="30"/>
        <v>-2515</v>
      </c>
      <c r="L90" s="196">
        <f t="shared" si="29"/>
        <v>1.1626363542299207E-3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118721</v>
      </c>
      <c r="D91" s="200">
        <f t="shared" ref="D91:I91" si="33">D83-SUM(D84:D90)</f>
        <v>44664</v>
      </c>
      <c r="E91" s="200">
        <f t="shared" si="33"/>
        <v>42241</v>
      </c>
      <c r="F91" s="200">
        <f t="shared" si="33"/>
        <v>99236</v>
      </c>
      <c r="G91" s="200">
        <f t="shared" si="33"/>
        <v>129304</v>
      </c>
      <c r="H91" s="200">
        <f t="shared" si="33"/>
        <v>153182</v>
      </c>
      <c r="I91" s="200">
        <f t="shared" si="33"/>
        <v>157881</v>
      </c>
      <c r="J91" s="213">
        <f t="shared" si="31"/>
        <v>3.067592798109442E-2</v>
      </c>
      <c r="K91" s="199">
        <f>I91-H91</f>
        <v>4699</v>
      </c>
      <c r="L91" s="201">
        <f t="shared" si="29"/>
        <v>3.3002191701217924E-2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41336</v>
      </c>
      <c r="D93" s="209">
        <v>18240</v>
      </c>
      <c r="E93" s="209">
        <v>21851</v>
      </c>
      <c r="F93" s="209">
        <v>39143</v>
      </c>
      <c r="G93" s="209">
        <v>46340</v>
      </c>
      <c r="H93" s="209">
        <v>43855</v>
      </c>
      <c r="I93" s="209">
        <v>42521</v>
      </c>
      <c r="J93" s="210">
        <f>IFERROR(I93/H93-1,"-")</f>
        <v>-3.0418424352981366E-2</v>
      </c>
      <c r="K93" s="209">
        <f>I93-H93</f>
        <v>-1334</v>
      </c>
      <c r="L93" s="210">
        <f t="shared" ref="L93:L105" si="34">I93/I$9</f>
        <v>8.8882525023751269E-3</v>
      </c>
    </row>
    <row r="94" spans="1:12" x14ac:dyDescent="0.25">
      <c r="A94" s="1" t="s">
        <v>98</v>
      </c>
      <c r="B94" s="190" t="s">
        <v>99</v>
      </c>
      <c r="C94" s="191">
        <v>26994</v>
      </c>
      <c r="D94" s="191">
        <v>11388</v>
      </c>
      <c r="E94" s="191">
        <v>14208</v>
      </c>
      <c r="F94" s="191">
        <v>25280</v>
      </c>
      <c r="G94" s="191">
        <v>30693</v>
      </c>
      <c r="H94" s="191">
        <v>26797</v>
      </c>
      <c r="I94" s="191">
        <v>26091</v>
      </c>
      <c r="J94" s="211">
        <f>IFERROR(I94/H94-1,"-")</f>
        <v>-2.6346232787252344E-2</v>
      </c>
      <c r="K94" s="190">
        <f t="shared" ref="K94:K104" si="35">I94-H94</f>
        <v>-706</v>
      </c>
      <c r="L94" s="192">
        <f t="shared" si="34"/>
        <v>5.4538556487257932E-3</v>
      </c>
    </row>
    <row r="95" spans="1:12" x14ac:dyDescent="0.25">
      <c r="A95" s="193" t="s">
        <v>105</v>
      </c>
      <c r="B95" s="194" t="s">
        <v>105</v>
      </c>
      <c r="C95" s="195">
        <v>13150</v>
      </c>
      <c r="D95" s="195">
        <v>6091</v>
      </c>
      <c r="E95" s="195">
        <v>7076</v>
      </c>
      <c r="F95" s="195">
        <v>11813</v>
      </c>
      <c r="G95" s="195">
        <v>9708</v>
      </c>
      <c r="H95" s="195">
        <v>8305</v>
      </c>
      <c r="I95" s="195">
        <v>9182</v>
      </c>
      <c r="J95" s="212">
        <f>IFERROR(I95/H95-1,"-")</f>
        <v>0.10559903672486448</v>
      </c>
      <c r="K95" s="194">
        <f t="shared" si="35"/>
        <v>877</v>
      </c>
      <c r="L95" s="196">
        <f t="shared" si="34"/>
        <v>1.9193324351922207E-3</v>
      </c>
    </row>
    <row r="96" spans="1:12" x14ac:dyDescent="0.25">
      <c r="A96" s="193" t="s">
        <v>102</v>
      </c>
      <c r="B96" s="194" t="s">
        <v>102</v>
      </c>
      <c r="C96" s="195">
        <v>13844</v>
      </c>
      <c r="D96" s="195">
        <v>5297</v>
      </c>
      <c r="E96" s="195">
        <v>7132</v>
      </c>
      <c r="F96" s="195">
        <v>13467</v>
      </c>
      <c r="G96" s="195">
        <v>20985</v>
      </c>
      <c r="H96" s="195">
        <v>18492</v>
      </c>
      <c r="I96" s="195">
        <v>16909</v>
      </c>
      <c r="J96" s="212">
        <f>IFERROR(I96/H96-1,"-")</f>
        <v>-8.5604585766818064E-2</v>
      </c>
      <c r="K96" s="194">
        <f t="shared" si="35"/>
        <v>-1583</v>
      </c>
      <c r="L96" s="196">
        <f t="shared" si="34"/>
        <v>3.5345232135335723E-3</v>
      </c>
    </row>
    <row r="97" spans="1:12" x14ac:dyDescent="0.25">
      <c r="A97" s="1"/>
      <c r="B97" s="190" t="s">
        <v>109</v>
      </c>
      <c r="C97" s="191">
        <v>14342</v>
      </c>
      <c r="D97" s="191">
        <v>6852</v>
      </c>
      <c r="E97" s="191">
        <v>7643</v>
      </c>
      <c r="F97" s="191">
        <v>13863</v>
      </c>
      <c r="G97" s="191">
        <v>15647</v>
      </c>
      <c r="H97" s="191">
        <v>17058</v>
      </c>
      <c r="I97" s="191">
        <v>16430</v>
      </c>
      <c r="J97" s="211">
        <f>IFERROR(I97/H97-1,"-")</f>
        <v>-3.6815570406847242E-2</v>
      </c>
      <c r="K97" s="190">
        <f t="shared" si="35"/>
        <v>-628</v>
      </c>
      <c r="L97" s="192">
        <f t="shared" si="34"/>
        <v>3.4343968536493341E-3</v>
      </c>
    </row>
    <row r="98" spans="1:12" s="74" customFormat="1" x14ac:dyDescent="0.25">
      <c r="B98" s="194" t="s">
        <v>112</v>
      </c>
      <c r="C98" s="195">
        <v>1905</v>
      </c>
      <c r="D98" s="195">
        <v>1144</v>
      </c>
      <c r="E98" s="195">
        <v>373</v>
      </c>
      <c r="F98" s="195">
        <v>1860</v>
      </c>
      <c r="G98" s="195">
        <v>2264</v>
      </c>
      <c r="H98" s="195">
        <v>2464</v>
      </c>
      <c r="I98" s="195">
        <v>2029</v>
      </c>
      <c r="J98" s="212">
        <f t="shared" ref="J98:J105" si="36">IFERROR(I98/H98-1,"-")</f>
        <v>-0.17654220779220775</v>
      </c>
      <c r="K98" s="194">
        <f t="shared" si="35"/>
        <v>-435</v>
      </c>
      <c r="L98" s="196">
        <f t="shared" si="34"/>
        <v>4.2412606305870353E-4</v>
      </c>
    </row>
    <row r="99" spans="1:12" s="74" customFormat="1" x14ac:dyDescent="0.25">
      <c r="B99" s="194" t="s">
        <v>115</v>
      </c>
      <c r="C99" s="195">
        <v>3059</v>
      </c>
      <c r="D99" s="195">
        <v>1439</v>
      </c>
      <c r="E99" s="195">
        <v>1394</v>
      </c>
      <c r="F99" s="195">
        <v>2833</v>
      </c>
      <c r="G99" s="195">
        <v>3049</v>
      </c>
      <c r="H99" s="195">
        <v>3490</v>
      </c>
      <c r="I99" s="195">
        <v>3152</v>
      </c>
      <c r="J99" s="212">
        <f t="shared" si="36"/>
        <v>-9.684813753581667E-2</v>
      </c>
      <c r="K99" s="194">
        <f t="shared" si="35"/>
        <v>-338</v>
      </c>
      <c r="L99" s="196">
        <f t="shared" si="34"/>
        <v>6.5886907381026787E-4</v>
      </c>
    </row>
    <row r="100" spans="1:12" x14ac:dyDescent="0.25">
      <c r="A100" s="1"/>
      <c r="B100" s="194" t="s">
        <v>118</v>
      </c>
      <c r="C100" s="195">
        <v>2951</v>
      </c>
      <c r="D100" s="195">
        <v>1565</v>
      </c>
      <c r="E100" s="195">
        <v>2773</v>
      </c>
      <c r="F100" s="195">
        <v>2677</v>
      </c>
      <c r="G100" s="195">
        <v>2921</v>
      </c>
      <c r="H100" s="195">
        <v>2887</v>
      </c>
      <c r="I100" s="195">
        <v>2845</v>
      </c>
      <c r="J100" s="212">
        <f t="shared" si="36"/>
        <v>-1.4547973675095305E-2</v>
      </c>
      <c r="K100" s="194">
        <f t="shared" si="35"/>
        <v>-42</v>
      </c>
      <c r="L100" s="196">
        <f t="shared" si="34"/>
        <v>5.9469622937506725E-4</v>
      </c>
    </row>
    <row r="101" spans="1:12" x14ac:dyDescent="0.25">
      <c r="A101" s="1"/>
      <c r="B101" s="194" t="s">
        <v>125</v>
      </c>
      <c r="C101" s="195">
        <v>491</v>
      </c>
      <c r="D101" s="195">
        <v>297</v>
      </c>
      <c r="E101" s="195">
        <v>178</v>
      </c>
      <c r="F101" s="195">
        <v>970</v>
      </c>
      <c r="G101" s="195">
        <v>724</v>
      </c>
      <c r="H101" s="195">
        <v>784</v>
      </c>
      <c r="I101" s="195">
        <v>700</v>
      </c>
      <c r="J101" s="212">
        <f t="shared" si="36"/>
        <v>-0.1071428571428571</v>
      </c>
      <c r="K101" s="194">
        <f t="shared" si="35"/>
        <v>-84</v>
      </c>
      <c r="L101" s="196">
        <f t="shared" si="34"/>
        <v>1.463224465949199E-4</v>
      </c>
    </row>
    <row r="102" spans="1:12" x14ac:dyDescent="0.25">
      <c r="A102" s="1"/>
      <c r="B102" s="194" t="s">
        <v>121</v>
      </c>
      <c r="C102" s="195">
        <v>392</v>
      </c>
      <c r="D102" s="195">
        <v>228</v>
      </c>
      <c r="E102" s="195">
        <v>285</v>
      </c>
      <c r="F102" s="195">
        <v>560</v>
      </c>
      <c r="G102" s="195">
        <v>451</v>
      </c>
      <c r="H102" s="195">
        <v>685</v>
      </c>
      <c r="I102" s="195">
        <v>659</v>
      </c>
      <c r="J102" s="212">
        <f t="shared" si="36"/>
        <v>-3.7956204379562042E-2</v>
      </c>
      <c r="K102" s="194">
        <f t="shared" si="35"/>
        <v>-26</v>
      </c>
      <c r="L102" s="196">
        <f t="shared" si="34"/>
        <v>1.3775213186578887E-4</v>
      </c>
    </row>
    <row r="103" spans="1:12" x14ac:dyDescent="0.25">
      <c r="A103" s="1"/>
      <c r="B103" s="194" t="s">
        <v>130</v>
      </c>
      <c r="C103" s="195">
        <v>126</v>
      </c>
      <c r="D103" s="195">
        <v>127</v>
      </c>
      <c r="E103" s="195">
        <v>20</v>
      </c>
      <c r="F103" s="195">
        <v>226</v>
      </c>
      <c r="G103" s="195">
        <v>109</v>
      </c>
      <c r="H103" s="195">
        <v>192</v>
      </c>
      <c r="I103" s="195">
        <v>159</v>
      </c>
      <c r="J103" s="212">
        <f t="shared" si="36"/>
        <v>-0.171875</v>
      </c>
      <c r="K103" s="194">
        <f t="shared" si="35"/>
        <v>-33</v>
      </c>
      <c r="L103" s="196">
        <f t="shared" si="34"/>
        <v>3.3236098583703231E-5</v>
      </c>
    </row>
    <row r="104" spans="1:12" x14ac:dyDescent="0.25">
      <c r="A104" s="193" t="s">
        <v>146</v>
      </c>
      <c r="B104" s="194" t="s">
        <v>133</v>
      </c>
      <c r="C104" s="195">
        <v>153</v>
      </c>
      <c r="D104" s="195">
        <v>75</v>
      </c>
      <c r="E104" s="195">
        <v>65</v>
      </c>
      <c r="F104" s="195">
        <v>116</v>
      </c>
      <c r="G104" s="195">
        <v>203</v>
      </c>
      <c r="H104" s="195">
        <v>323</v>
      </c>
      <c r="I104" s="195">
        <v>168</v>
      </c>
      <c r="J104" s="212">
        <f t="shared" si="36"/>
        <v>-0.47987616099071206</v>
      </c>
      <c r="K104" s="194">
        <f t="shared" si="35"/>
        <v>-155</v>
      </c>
      <c r="L104" s="196">
        <f t="shared" si="34"/>
        <v>3.5117387182780773E-5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5265</v>
      </c>
      <c r="D105" s="200">
        <f t="shared" ref="D105:I105" si="38">D97-SUM(D98:D104)</f>
        <v>1977</v>
      </c>
      <c r="E105" s="200">
        <f t="shared" si="38"/>
        <v>2555</v>
      </c>
      <c r="F105" s="200">
        <f t="shared" si="38"/>
        <v>4621</v>
      </c>
      <c r="G105" s="200">
        <f t="shared" si="38"/>
        <v>5926</v>
      </c>
      <c r="H105" s="200">
        <f t="shared" si="38"/>
        <v>6233</v>
      </c>
      <c r="I105" s="200">
        <f t="shared" si="38"/>
        <v>6718</v>
      </c>
      <c r="J105" s="213">
        <f t="shared" si="36"/>
        <v>7.7811647681694129E-2</v>
      </c>
      <c r="K105" s="199">
        <f>I105-H105</f>
        <v>485</v>
      </c>
      <c r="L105" s="201">
        <f t="shared" si="34"/>
        <v>1.4042774231781026E-3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129126</v>
      </c>
      <c r="D107" s="209">
        <v>69618</v>
      </c>
      <c r="E107" s="209">
        <v>81129</v>
      </c>
      <c r="F107" s="209">
        <v>171217</v>
      </c>
      <c r="G107" s="209">
        <v>213329</v>
      </c>
      <c r="H107" s="209">
        <v>211792</v>
      </c>
      <c r="I107" s="209">
        <v>220769</v>
      </c>
      <c r="J107" s="210">
        <f>IFERROR(I107/H107-1,"-")</f>
        <v>4.2385925814006242E-2</v>
      </c>
      <c r="K107" s="209">
        <f>I107-H107</f>
        <v>8977</v>
      </c>
      <c r="L107" s="210">
        <f t="shared" ref="L107:L119" si="39">I107/I$9</f>
        <v>4.6147800303305529E-2</v>
      </c>
    </row>
    <row r="108" spans="1:12" x14ac:dyDescent="0.25">
      <c r="A108" s="1" t="s">
        <v>98</v>
      </c>
      <c r="B108" s="190" t="s">
        <v>99</v>
      </c>
      <c r="C108" s="191">
        <v>26451</v>
      </c>
      <c r="D108" s="191">
        <v>27028</v>
      </c>
      <c r="E108" s="191">
        <v>41362</v>
      </c>
      <c r="F108" s="191">
        <v>41286</v>
      </c>
      <c r="G108" s="191">
        <v>47351</v>
      </c>
      <c r="H108" s="191">
        <v>44919</v>
      </c>
      <c r="I108" s="191">
        <v>47774</v>
      </c>
      <c r="J108" s="211">
        <f>IFERROR(I108/H108-1,"-")</f>
        <v>6.3558850375119658E-2</v>
      </c>
      <c r="K108" s="190">
        <f t="shared" ref="K108:K118" si="40">I108-H108</f>
        <v>2855</v>
      </c>
      <c r="L108" s="192">
        <f t="shared" si="39"/>
        <v>9.9862979480367185E-3</v>
      </c>
    </row>
    <row r="109" spans="1:12" x14ac:dyDescent="0.25">
      <c r="A109" s="193" t="s">
        <v>105</v>
      </c>
      <c r="B109" s="194" t="s">
        <v>105</v>
      </c>
      <c r="C109" s="195">
        <v>10047</v>
      </c>
      <c r="D109" s="195">
        <v>2272</v>
      </c>
      <c r="E109" s="195">
        <v>24182</v>
      </c>
      <c r="F109" s="195">
        <v>14625</v>
      </c>
      <c r="G109" s="195">
        <v>17627</v>
      </c>
      <c r="H109" s="195">
        <v>14538</v>
      </c>
      <c r="I109" s="195">
        <v>17618</v>
      </c>
      <c r="J109" s="212">
        <f>IFERROR(I109/H109-1,"-")</f>
        <v>0.21185857752097959</v>
      </c>
      <c r="K109" s="194">
        <f t="shared" si="40"/>
        <v>3080</v>
      </c>
      <c r="L109" s="196">
        <f t="shared" si="39"/>
        <v>3.6827269487275695E-3</v>
      </c>
    </row>
    <row r="110" spans="1:12" x14ac:dyDescent="0.25">
      <c r="A110" s="193" t="s">
        <v>102</v>
      </c>
      <c r="B110" s="194" t="s">
        <v>102</v>
      </c>
      <c r="C110" s="195">
        <v>16404</v>
      </c>
      <c r="D110" s="195">
        <v>24756</v>
      </c>
      <c r="E110" s="195">
        <v>17180</v>
      </c>
      <c r="F110" s="195">
        <v>26661</v>
      </c>
      <c r="G110" s="195">
        <v>29724</v>
      </c>
      <c r="H110" s="195">
        <v>30381</v>
      </c>
      <c r="I110" s="195">
        <v>30156</v>
      </c>
      <c r="J110" s="212">
        <f>IFERROR(I110/H110-1,"-")</f>
        <v>-7.4059445047891526E-3</v>
      </c>
      <c r="K110" s="194">
        <f t="shared" si="40"/>
        <v>-225</v>
      </c>
      <c r="L110" s="196">
        <f t="shared" si="39"/>
        <v>6.303570999309149E-3</v>
      </c>
    </row>
    <row r="111" spans="1:12" x14ac:dyDescent="0.25">
      <c r="A111" s="1"/>
      <c r="B111" s="190" t="s">
        <v>109</v>
      </c>
      <c r="C111" s="191">
        <v>102675</v>
      </c>
      <c r="D111" s="191">
        <v>42590</v>
      </c>
      <c r="E111" s="191">
        <v>39767</v>
      </c>
      <c r="F111" s="191">
        <v>129931</v>
      </c>
      <c r="G111" s="191">
        <v>165978</v>
      </c>
      <c r="H111" s="191">
        <v>166873</v>
      </c>
      <c r="I111" s="191">
        <v>172995</v>
      </c>
      <c r="J111" s="211">
        <f>IFERROR(I111/H111-1,"-")</f>
        <v>3.6686582011469904E-2</v>
      </c>
      <c r="K111" s="190">
        <f t="shared" si="40"/>
        <v>6122</v>
      </c>
      <c r="L111" s="192">
        <f t="shared" si="39"/>
        <v>3.6161502355268813E-2</v>
      </c>
    </row>
    <row r="112" spans="1:12" s="74" customFormat="1" x14ac:dyDescent="0.25">
      <c r="B112" s="194" t="s">
        <v>112</v>
      </c>
      <c r="C112" s="195">
        <v>56409</v>
      </c>
      <c r="D112" s="195">
        <v>21638</v>
      </c>
      <c r="E112" s="195">
        <v>12718</v>
      </c>
      <c r="F112" s="195">
        <v>78552</v>
      </c>
      <c r="G112" s="195">
        <v>107726</v>
      </c>
      <c r="H112" s="195">
        <v>104034</v>
      </c>
      <c r="I112" s="195">
        <v>104813</v>
      </c>
      <c r="J112" s="212">
        <f t="shared" ref="J112:J119" si="41">IFERROR(I112/H112-1,"-")</f>
        <v>7.4879366360998123E-3</v>
      </c>
      <c r="K112" s="194">
        <f t="shared" si="40"/>
        <v>779</v>
      </c>
      <c r="L112" s="196">
        <f t="shared" si="39"/>
        <v>2.1909277992790483E-2</v>
      </c>
    </row>
    <row r="113" spans="1:12" s="74" customFormat="1" x14ac:dyDescent="0.25">
      <c r="B113" s="194" t="s">
        <v>115</v>
      </c>
      <c r="C113" s="195">
        <v>8841</v>
      </c>
      <c r="D113" s="195">
        <v>2923</v>
      </c>
      <c r="E113" s="195">
        <v>6037</v>
      </c>
      <c r="F113" s="195">
        <v>5450</v>
      </c>
      <c r="G113" s="195">
        <v>7337</v>
      </c>
      <c r="H113" s="195">
        <v>7025</v>
      </c>
      <c r="I113" s="195">
        <v>8138</v>
      </c>
      <c r="J113" s="212">
        <f t="shared" si="41"/>
        <v>0.15843416370106755</v>
      </c>
      <c r="K113" s="194">
        <f t="shared" si="40"/>
        <v>1113</v>
      </c>
      <c r="L113" s="196">
        <f t="shared" si="39"/>
        <v>1.7011029576992258E-3</v>
      </c>
    </row>
    <row r="114" spans="1:12" x14ac:dyDescent="0.25">
      <c r="A114" s="1"/>
      <c r="B114" s="194" t="s">
        <v>118</v>
      </c>
      <c r="C114" s="195">
        <v>11990</v>
      </c>
      <c r="D114" s="195">
        <v>2219</v>
      </c>
      <c r="E114" s="195">
        <v>6138</v>
      </c>
      <c r="F114" s="195">
        <v>8179</v>
      </c>
      <c r="G114" s="195">
        <v>12282</v>
      </c>
      <c r="H114" s="195">
        <v>11875</v>
      </c>
      <c r="I114" s="195">
        <v>13849</v>
      </c>
      <c r="J114" s="212">
        <f t="shared" si="41"/>
        <v>0.16623157894736851</v>
      </c>
      <c r="K114" s="194">
        <f t="shared" si="40"/>
        <v>1974</v>
      </c>
      <c r="L114" s="196">
        <f t="shared" si="39"/>
        <v>2.8948850898472081E-3</v>
      </c>
    </row>
    <row r="115" spans="1:12" x14ac:dyDescent="0.25">
      <c r="A115" s="1"/>
      <c r="B115" s="194" t="s">
        <v>125</v>
      </c>
      <c r="C115" s="195">
        <v>2358</v>
      </c>
      <c r="D115" s="195">
        <v>1179</v>
      </c>
      <c r="E115" s="195">
        <v>2486</v>
      </c>
      <c r="F115" s="195">
        <v>5406</v>
      </c>
      <c r="G115" s="195">
        <v>5337</v>
      </c>
      <c r="H115" s="195">
        <v>5277</v>
      </c>
      <c r="I115" s="195">
        <v>5910</v>
      </c>
      <c r="J115" s="212">
        <f t="shared" si="41"/>
        <v>0.11995451961341663</v>
      </c>
      <c r="K115" s="194">
        <f t="shared" si="40"/>
        <v>633</v>
      </c>
      <c r="L115" s="196">
        <f t="shared" si="39"/>
        <v>1.2353795133942522E-3</v>
      </c>
    </row>
    <row r="116" spans="1:12" x14ac:dyDescent="0.25">
      <c r="A116" s="1"/>
      <c r="B116" s="194" t="s">
        <v>121</v>
      </c>
      <c r="C116" s="195">
        <v>3585</v>
      </c>
      <c r="D116" s="195">
        <v>2779</v>
      </c>
      <c r="E116" s="195">
        <v>3241</v>
      </c>
      <c r="F116" s="195">
        <v>4908</v>
      </c>
      <c r="G116" s="195">
        <v>4707</v>
      </c>
      <c r="H116" s="195">
        <v>4301</v>
      </c>
      <c r="I116" s="195">
        <v>4455</v>
      </c>
      <c r="J116" s="212">
        <f t="shared" si="41"/>
        <v>3.5805626598465423E-2</v>
      </c>
      <c r="K116" s="194">
        <f t="shared" si="40"/>
        <v>154</v>
      </c>
      <c r="L116" s="196">
        <f t="shared" si="39"/>
        <v>9.31237856543383E-4</v>
      </c>
    </row>
    <row r="117" spans="1:12" x14ac:dyDescent="0.25">
      <c r="A117" s="1"/>
      <c r="B117" s="194" t="s">
        <v>130</v>
      </c>
      <c r="C117" s="195">
        <v>634</v>
      </c>
      <c r="D117" s="195">
        <v>459</v>
      </c>
      <c r="E117" s="195">
        <v>69</v>
      </c>
      <c r="F117" s="195">
        <v>658</v>
      </c>
      <c r="G117" s="195">
        <v>1050</v>
      </c>
      <c r="H117" s="195">
        <v>1230</v>
      </c>
      <c r="I117" s="195">
        <v>1043</v>
      </c>
      <c r="J117" s="212">
        <f t="shared" si="41"/>
        <v>-0.1520325203252032</v>
      </c>
      <c r="K117" s="194">
        <f t="shared" si="40"/>
        <v>-187</v>
      </c>
      <c r="L117" s="196">
        <f t="shared" si="39"/>
        <v>2.1802044542643063E-4</v>
      </c>
    </row>
    <row r="118" spans="1:12" x14ac:dyDescent="0.25">
      <c r="A118" s="193" t="s">
        <v>146</v>
      </c>
      <c r="B118" s="194" t="s">
        <v>133</v>
      </c>
      <c r="C118" s="195">
        <v>1150</v>
      </c>
      <c r="D118" s="195">
        <v>1168</v>
      </c>
      <c r="E118" s="195">
        <v>42</v>
      </c>
      <c r="F118" s="195">
        <v>866</v>
      </c>
      <c r="G118" s="195">
        <v>639</v>
      </c>
      <c r="H118" s="195">
        <v>1448</v>
      </c>
      <c r="I118" s="195">
        <v>899</v>
      </c>
      <c r="J118" s="212">
        <f t="shared" si="41"/>
        <v>-0.3791436464088398</v>
      </c>
      <c r="K118" s="194">
        <f t="shared" si="40"/>
        <v>-549</v>
      </c>
      <c r="L118" s="196">
        <f t="shared" si="39"/>
        <v>1.8791982784118998E-4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17708</v>
      </c>
      <c r="D119" s="200">
        <f t="shared" ref="D119:I119" si="43">D111-SUM(D112:D118)</f>
        <v>10225</v>
      </c>
      <c r="E119" s="200">
        <f t="shared" si="43"/>
        <v>9036</v>
      </c>
      <c r="F119" s="200">
        <f t="shared" si="43"/>
        <v>25912</v>
      </c>
      <c r="G119" s="200">
        <f t="shared" si="43"/>
        <v>26900</v>
      </c>
      <c r="H119" s="200">
        <f t="shared" si="43"/>
        <v>31683</v>
      </c>
      <c r="I119" s="200">
        <f t="shared" si="43"/>
        <v>33888</v>
      </c>
      <c r="J119" s="213">
        <f t="shared" si="41"/>
        <v>6.9595682227061806E-2</v>
      </c>
      <c r="K119" s="199">
        <f>I119-H119</f>
        <v>2205</v>
      </c>
      <c r="L119" s="201">
        <f t="shared" si="39"/>
        <v>7.0836786717266365E-3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165875</v>
      </c>
      <c r="D121" s="209">
        <v>70506</v>
      </c>
      <c r="E121" s="209">
        <v>106775</v>
      </c>
      <c r="F121" s="209">
        <v>165117</v>
      </c>
      <c r="G121" s="209">
        <v>182016</v>
      </c>
      <c r="H121" s="209">
        <v>189705</v>
      </c>
      <c r="I121" s="209">
        <v>211709</v>
      </c>
      <c r="J121" s="210">
        <f>IFERROR(I121/H121-1,"-")</f>
        <v>0.11599061701062174</v>
      </c>
      <c r="K121" s="209">
        <f>I121-H121</f>
        <v>22004</v>
      </c>
      <c r="L121" s="210">
        <f t="shared" ref="L121:L133" si="44">I121/I$9</f>
        <v>4.4253969780234138E-2</v>
      </c>
    </row>
    <row r="122" spans="1:12" x14ac:dyDescent="0.25">
      <c r="A122" s="1" t="s">
        <v>98</v>
      </c>
      <c r="B122" s="190" t="s">
        <v>99</v>
      </c>
      <c r="C122" s="191">
        <v>89920</v>
      </c>
      <c r="D122" s="191">
        <v>37728</v>
      </c>
      <c r="E122" s="191">
        <v>70625</v>
      </c>
      <c r="F122" s="191">
        <v>100095</v>
      </c>
      <c r="G122" s="191">
        <v>111901</v>
      </c>
      <c r="H122" s="191">
        <v>119009</v>
      </c>
      <c r="I122" s="191">
        <v>136286</v>
      </c>
      <c r="J122" s="211">
        <f>IFERROR(I122/H122-1,"-")</f>
        <v>0.14517389441134698</v>
      </c>
      <c r="K122" s="190">
        <f t="shared" ref="K122:K132" si="45">I122-H122</f>
        <v>17277</v>
      </c>
      <c r="L122" s="192">
        <f t="shared" si="44"/>
        <v>2.8488144223764646E-2</v>
      </c>
    </row>
    <row r="123" spans="1:12" x14ac:dyDescent="0.25">
      <c r="A123" s="193" t="s">
        <v>105</v>
      </c>
      <c r="B123" s="194" t="s">
        <v>105</v>
      </c>
      <c r="C123" s="195">
        <v>45175</v>
      </c>
      <c r="D123" s="195">
        <v>17203</v>
      </c>
      <c r="E123" s="195">
        <v>35685</v>
      </c>
      <c r="F123" s="195">
        <v>51998</v>
      </c>
      <c r="G123" s="195">
        <v>50226</v>
      </c>
      <c r="H123" s="195">
        <v>58787</v>
      </c>
      <c r="I123" s="195">
        <v>71884</v>
      </c>
      <c r="J123" s="212">
        <f>IFERROR(I123/H123-1,"-")</f>
        <v>0.22278735094493674</v>
      </c>
      <c r="K123" s="194">
        <f t="shared" si="45"/>
        <v>13097</v>
      </c>
      <c r="L123" s="196">
        <f t="shared" si="44"/>
        <v>1.5026061072898889E-2</v>
      </c>
    </row>
    <row r="124" spans="1:12" x14ac:dyDescent="0.25">
      <c r="A124" s="193" t="s">
        <v>102</v>
      </c>
      <c r="B124" s="194" t="s">
        <v>102</v>
      </c>
      <c r="C124" s="195">
        <v>44745</v>
      </c>
      <c r="D124" s="195">
        <v>20525</v>
      </c>
      <c r="E124" s="195">
        <v>34940</v>
      </c>
      <c r="F124" s="195">
        <v>48097</v>
      </c>
      <c r="G124" s="195">
        <v>61675</v>
      </c>
      <c r="H124" s="195">
        <v>60222</v>
      </c>
      <c r="I124" s="195">
        <v>64402</v>
      </c>
      <c r="J124" s="212">
        <f>IFERROR(I124/H124-1,"-")</f>
        <v>6.9409850220849556E-2</v>
      </c>
      <c r="K124" s="194">
        <f t="shared" si="45"/>
        <v>4180</v>
      </c>
      <c r="L124" s="196">
        <f t="shared" si="44"/>
        <v>1.3462083150865759E-2</v>
      </c>
    </row>
    <row r="125" spans="1:12" x14ac:dyDescent="0.25">
      <c r="A125" s="1"/>
      <c r="B125" s="190" t="s">
        <v>109</v>
      </c>
      <c r="C125" s="191">
        <v>75955</v>
      </c>
      <c r="D125" s="191">
        <v>32778</v>
      </c>
      <c r="E125" s="191">
        <v>36150</v>
      </c>
      <c r="F125" s="191">
        <v>65022</v>
      </c>
      <c r="G125" s="191">
        <v>70115</v>
      </c>
      <c r="H125" s="191">
        <v>70696</v>
      </c>
      <c r="I125" s="191">
        <v>75423</v>
      </c>
      <c r="J125" s="211">
        <f>IFERROR(I125/H125-1,"-")</f>
        <v>6.6863754667873643E-2</v>
      </c>
      <c r="K125" s="190">
        <f t="shared" si="45"/>
        <v>4727</v>
      </c>
      <c r="L125" s="192">
        <f t="shared" si="44"/>
        <v>1.5765825556469489E-2</v>
      </c>
    </row>
    <row r="126" spans="1:12" s="74" customFormat="1" x14ac:dyDescent="0.25">
      <c r="B126" s="194" t="s">
        <v>112</v>
      </c>
      <c r="C126" s="195">
        <v>8241</v>
      </c>
      <c r="D126" s="195">
        <v>3292</v>
      </c>
      <c r="E126" s="195">
        <v>1409</v>
      </c>
      <c r="F126" s="195">
        <v>7290</v>
      </c>
      <c r="G126" s="195">
        <v>9274</v>
      </c>
      <c r="H126" s="195">
        <v>8495</v>
      </c>
      <c r="I126" s="195">
        <v>7872</v>
      </c>
      <c r="J126" s="212">
        <f t="shared" ref="J126:J133" si="46">IFERROR(I126/H126-1,"-")</f>
        <v>-7.333725721012363E-2</v>
      </c>
      <c r="K126" s="194">
        <f t="shared" si="45"/>
        <v>-623</v>
      </c>
      <c r="L126" s="196">
        <f t="shared" si="44"/>
        <v>1.6455004279931564E-3</v>
      </c>
    </row>
    <row r="127" spans="1:12" s="74" customFormat="1" x14ac:dyDescent="0.25">
      <c r="B127" s="194" t="s">
        <v>115</v>
      </c>
      <c r="C127" s="195">
        <v>7189</v>
      </c>
      <c r="D127" s="195">
        <v>3494</v>
      </c>
      <c r="E127" s="195">
        <v>3640</v>
      </c>
      <c r="F127" s="195">
        <v>6988</v>
      </c>
      <c r="G127" s="195">
        <v>9957</v>
      </c>
      <c r="H127" s="195">
        <v>9595</v>
      </c>
      <c r="I127" s="195">
        <v>10346</v>
      </c>
      <c r="J127" s="212">
        <f t="shared" si="46"/>
        <v>7.8269932256383568E-2</v>
      </c>
      <c r="K127" s="194">
        <f t="shared" si="45"/>
        <v>751</v>
      </c>
      <c r="L127" s="196">
        <f t="shared" si="44"/>
        <v>2.1626457606729161E-3</v>
      </c>
    </row>
    <row r="128" spans="1:12" x14ac:dyDescent="0.25">
      <c r="A128" s="1"/>
      <c r="B128" s="194" t="s">
        <v>118</v>
      </c>
      <c r="C128" s="195">
        <v>5337</v>
      </c>
      <c r="D128" s="195">
        <v>2351</v>
      </c>
      <c r="E128" s="195">
        <v>5108</v>
      </c>
      <c r="F128" s="195">
        <v>6283</v>
      </c>
      <c r="G128" s="195">
        <v>6766</v>
      </c>
      <c r="H128" s="195">
        <v>6665</v>
      </c>
      <c r="I128" s="195">
        <v>7216</v>
      </c>
      <c r="J128" s="212">
        <f t="shared" si="46"/>
        <v>8.2670667666916664E-2</v>
      </c>
      <c r="K128" s="194">
        <f t="shared" si="45"/>
        <v>551</v>
      </c>
      <c r="L128" s="196">
        <f t="shared" si="44"/>
        <v>1.5083753923270599E-3</v>
      </c>
    </row>
    <row r="129" spans="1:12" x14ac:dyDescent="0.25">
      <c r="A129" s="1"/>
      <c r="B129" s="194" t="s">
        <v>125</v>
      </c>
      <c r="C129" s="195">
        <v>1294</v>
      </c>
      <c r="D129" s="195">
        <v>628</v>
      </c>
      <c r="E129" s="195">
        <v>691</v>
      </c>
      <c r="F129" s="195">
        <v>1944</v>
      </c>
      <c r="G129" s="195">
        <v>2010</v>
      </c>
      <c r="H129" s="195">
        <v>1814</v>
      </c>
      <c r="I129" s="195">
        <v>2124</v>
      </c>
      <c r="J129" s="212">
        <f t="shared" si="46"/>
        <v>0.1708930540242557</v>
      </c>
      <c r="K129" s="194">
        <f t="shared" si="45"/>
        <v>310</v>
      </c>
      <c r="L129" s="196">
        <f t="shared" si="44"/>
        <v>4.4398410938229979E-4</v>
      </c>
    </row>
    <row r="130" spans="1:12" x14ac:dyDescent="0.25">
      <c r="A130" s="1"/>
      <c r="B130" s="194" t="s">
        <v>121</v>
      </c>
      <c r="C130" s="195">
        <v>1092</v>
      </c>
      <c r="D130" s="195">
        <v>609</v>
      </c>
      <c r="E130" s="195">
        <v>616</v>
      </c>
      <c r="F130" s="195">
        <v>1358</v>
      </c>
      <c r="G130" s="195">
        <v>1386</v>
      </c>
      <c r="H130" s="195">
        <v>1471</v>
      </c>
      <c r="I130" s="195">
        <v>1812</v>
      </c>
      <c r="J130" s="212">
        <f t="shared" si="46"/>
        <v>0.23181509177430315</v>
      </c>
      <c r="K130" s="194">
        <f t="shared" si="45"/>
        <v>341</v>
      </c>
      <c r="L130" s="196">
        <f t="shared" si="44"/>
        <v>3.7876610461427834E-4</v>
      </c>
    </row>
    <row r="131" spans="1:12" x14ac:dyDescent="0.25">
      <c r="A131" s="1"/>
      <c r="B131" s="194" t="s">
        <v>130</v>
      </c>
      <c r="C131" s="195">
        <v>1206</v>
      </c>
      <c r="D131" s="195">
        <v>680</v>
      </c>
      <c r="E131" s="195">
        <v>106</v>
      </c>
      <c r="F131" s="195">
        <v>704</v>
      </c>
      <c r="G131" s="195">
        <v>915</v>
      </c>
      <c r="H131" s="195">
        <v>1028</v>
      </c>
      <c r="I131" s="195">
        <v>832</v>
      </c>
      <c r="J131" s="212">
        <f t="shared" si="46"/>
        <v>-0.19066147859922178</v>
      </c>
      <c r="K131" s="194">
        <f t="shared" si="45"/>
        <v>-196</v>
      </c>
      <c r="L131" s="196">
        <f t="shared" si="44"/>
        <v>1.739146793813905E-4</v>
      </c>
    </row>
    <row r="132" spans="1:12" x14ac:dyDescent="0.25">
      <c r="A132" s="193" t="s">
        <v>146</v>
      </c>
      <c r="B132" s="194" t="s">
        <v>133</v>
      </c>
      <c r="C132" s="195">
        <v>1757</v>
      </c>
      <c r="D132" s="195">
        <v>1063</v>
      </c>
      <c r="E132" s="195">
        <v>243</v>
      </c>
      <c r="F132" s="195">
        <v>1156</v>
      </c>
      <c r="G132" s="195">
        <v>1637</v>
      </c>
      <c r="H132" s="195">
        <v>1543</v>
      </c>
      <c r="I132" s="195">
        <v>1487</v>
      </c>
      <c r="J132" s="212">
        <f t="shared" si="46"/>
        <v>-3.6292935839274176E-2</v>
      </c>
      <c r="K132" s="194">
        <f t="shared" si="45"/>
        <v>-56</v>
      </c>
      <c r="L132" s="196">
        <f t="shared" si="44"/>
        <v>3.1083068298092269E-4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49839</v>
      </c>
      <c r="D133" s="200">
        <f t="shared" ref="D133:I133" si="48">D125-SUM(D126:D132)</f>
        <v>20661</v>
      </c>
      <c r="E133" s="200">
        <f t="shared" si="48"/>
        <v>24337</v>
      </c>
      <c r="F133" s="200">
        <f t="shared" si="48"/>
        <v>39299</v>
      </c>
      <c r="G133" s="200">
        <f t="shared" si="48"/>
        <v>38170</v>
      </c>
      <c r="H133" s="200">
        <f t="shared" si="48"/>
        <v>40085</v>
      </c>
      <c r="I133" s="200">
        <f t="shared" si="48"/>
        <v>43734</v>
      </c>
      <c r="J133" s="213">
        <f t="shared" si="46"/>
        <v>9.1031557939378782E-2</v>
      </c>
      <c r="K133" s="199">
        <f>I133-H133</f>
        <v>3649</v>
      </c>
      <c r="L133" s="201">
        <f t="shared" si="44"/>
        <v>9.141808399117466E-3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224428</v>
      </c>
      <c r="D135" s="209">
        <v>87336</v>
      </c>
      <c r="E135" s="209">
        <v>86363</v>
      </c>
      <c r="F135" s="209">
        <v>226073</v>
      </c>
      <c r="G135" s="209">
        <v>244622</v>
      </c>
      <c r="H135" s="209">
        <v>256066</v>
      </c>
      <c r="I135" s="209">
        <v>254821</v>
      </c>
      <c r="J135" s="210">
        <f>IFERROR(I135/H135-1,"-")</f>
        <v>-4.8620277584685567E-3</v>
      </c>
      <c r="K135" s="209">
        <f>I135-H135</f>
        <v>-1245</v>
      </c>
      <c r="L135" s="210">
        <f t="shared" ref="L135:L147" si="49">I135/I$9</f>
        <v>5.3265760233948689E-2</v>
      </c>
    </row>
    <row r="136" spans="1:12" x14ac:dyDescent="0.25">
      <c r="A136" s="1" t="s">
        <v>98</v>
      </c>
      <c r="B136" s="190" t="s">
        <v>99</v>
      </c>
      <c r="C136" s="191">
        <v>40957</v>
      </c>
      <c r="D136" s="191">
        <v>15858</v>
      </c>
      <c r="E136" s="191">
        <v>40067</v>
      </c>
      <c r="F136" s="191">
        <v>26334</v>
      </c>
      <c r="G136" s="191">
        <v>28935</v>
      </c>
      <c r="H136" s="191">
        <v>24980</v>
      </c>
      <c r="I136" s="191">
        <v>28687</v>
      </c>
      <c r="J136" s="211">
        <f>IFERROR(I136/H136-1,"-")</f>
        <v>0.14839871897518009</v>
      </c>
      <c r="K136" s="190">
        <f t="shared" ref="K136:K146" si="50">I136-H136</f>
        <v>3707</v>
      </c>
      <c r="L136" s="192">
        <f t="shared" si="49"/>
        <v>5.9965028935263813E-3</v>
      </c>
    </row>
    <row r="137" spans="1:12" x14ac:dyDescent="0.25">
      <c r="A137" s="193" t="s">
        <v>105</v>
      </c>
      <c r="B137" s="194" t="s">
        <v>105</v>
      </c>
      <c r="C137" s="195">
        <v>22725</v>
      </c>
      <c r="D137" s="195">
        <v>10814</v>
      </c>
      <c r="E137" s="195">
        <v>30109</v>
      </c>
      <c r="F137" s="195">
        <v>17960</v>
      </c>
      <c r="G137" s="195">
        <v>18744</v>
      </c>
      <c r="H137" s="195">
        <v>15731</v>
      </c>
      <c r="I137" s="195">
        <v>17003</v>
      </c>
      <c r="J137" s="212">
        <f>IFERROR(I137/H137-1,"-")</f>
        <v>8.0859449494628421E-2</v>
      </c>
      <c r="K137" s="194">
        <f t="shared" si="50"/>
        <v>1272</v>
      </c>
      <c r="L137" s="196">
        <f t="shared" si="49"/>
        <v>3.5541722277906041E-3</v>
      </c>
    </row>
    <row r="138" spans="1:12" x14ac:dyDescent="0.25">
      <c r="A138" s="193" t="s">
        <v>102</v>
      </c>
      <c r="B138" s="194" t="s">
        <v>102</v>
      </c>
      <c r="C138" s="195">
        <v>18232</v>
      </c>
      <c r="D138" s="195">
        <v>5044</v>
      </c>
      <c r="E138" s="195">
        <v>9958</v>
      </c>
      <c r="F138" s="195">
        <v>8374</v>
      </c>
      <c r="G138" s="195">
        <v>10191</v>
      </c>
      <c r="H138" s="195">
        <v>9249</v>
      </c>
      <c r="I138" s="195">
        <v>11684</v>
      </c>
      <c r="J138" s="212">
        <f>IFERROR(I138/H138-1,"-")</f>
        <v>0.26327170504919462</v>
      </c>
      <c r="K138" s="194">
        <f t="shared" si="50"/>
        <v>2435</v>
      </c>
      <c r="L138" s="196">
        <f t="shared" si="49"/>
        <v>2.4423306657357772E-3</v>
      </c>
    </row>
    <row r="139" spans="1:12" x14ac:dyDescent="0.25">
      <c r="A139" s="1"/>
      <c r="B139" s="190" t="s">
        <v>109</v>
      </c>
      <c r="C139" s="191">
        <v>183471</v>
      </c>
      <c r="D139" s="191">
        <v>71478</v>
      </c>
      <c r="E139" s="191">
        <v>46296</v>
      </c>
      <c r="F139" s="191">
        <v>199739</v>
      </c>
      <c r="G139" s="191">
        <v>215687</v>
      </c>
      <c r="H139" s="191">
        <v>231086</v>
      </c>
      <c r="I139" s="191">
        <v>226134</v>
      </c>
      <c r="J139" s="211">
        <f>IFERROR(I139/H139-1,"-")</f>
        <v>-2.1429251447513065E-2</v>
      </c>
      <c r="K139" s="190">
        <f t="shared" si="50"/>
        <v>-4952</v>
      </c>
      <c r="L139" s="192">
        <f t="shared" si="49"/>
        <v>4.726925734042231E-2</v>
      </c>
    </row>
    <row r="140" spans="1:12" s="74" customFormat="1" x14ac:dyDescent="0.25">
      <c r="B140" s="194" t="s">
        <v>112</v>
      </c>
      <c r="C140" s="195">
        <v>91081</v>
      </c>
      <c r="D140" s="195">
        <v>29452</v>
      </c>
      <c r="E140" s="195">
        <v>7723</v>
      </c>
      <c r="F140" s="195">
        <v>86847</v>
      </c>
      <c r="G140" s="195">
        <v>92504</v>
      </c>
      <c r="H140" s="195">
        <v>104620</v>
      </c>
      <c r="I140" s="195">
        <v>107039</v>
      </c>
      <c r="J140" s="212">
        <f t="shared" ref="J140:J147" si="51">IFERROR(I140/H140-1,"-")</f>
        <v>2.3121774039380538E-2</v>
      </c>
      <c r="K140" s="194">
        <f t="shared" si="50"/>
        <v>2419</v>
      </c>
      <c r="L140" s="196">
        <f t="shared" si="49"/>
        <v>2.2374583372962328E-2</v>
      </c>
    </row>
    <row r="141" spans="1:12" s="74" customFormat="1" x14ac:dyDescent="0.25">
      <c r="B141" s="194" t="s">
        <v>115</v>
      </c>
      <c r="C141" s="195">
        <v>12686</v>
      </c>
      <c r="D141" s="195">
        <v>5377</v>
      </c>
      <c r="E141" s="195">
        <v>4588</v>
      </c>
      <c r="F141" s="195">
        <v>13423</v>
      </c>
      <c r="G141" s="195">
        <v>18417</v>
      </c>
      <c r="H141" s="195">
        <v>19208</v>
      </c>
      <c r="I141" s="195">
        <v>18701</v>
      </c>
      <c r="J141" s="212">
        <f t="shared" si="51"/>
        <v>-2.639525197834236E-2</v>
      </c>
      <c r="K141" s="194">
        <f t="shared" si="50"/>
        <v>-507</v>
      </c>
      <c r="L141" s="196">
        <f t="shared" si="49"/>
        <v>3.9091086768165669E-3</v>
      </c>
    </row>
    <row r="142" spans="1:12" x14ac:dyDescent="0.25">
      <c r="A142" s="1"/>
      <c r="B142" s="194" t="s">
        <v>118</v>
      </c>
      <c r="C142" s="195">
        <v>17850</v>
      </c>
      <c r="D142" s="195">
        <v>5591</v>
      </c>
      <c r="E142" s="195">
        <v>9723</v>
      </c>
      <c r="F142" s="195">
        <v>23794</v>
      </c>
      <c r="G142" s="195">
        <v>22158</v>
      </c>
      <c r="H142" s="195">
        <v>22877</v>
      </c>
      <c r="I142" s="195">
        <v>20258</v>
      </c>
      <c r="J142" s="212">
        <f t="shared" si="51"/>
        <v>-0.11448179394151337</v>
      </c>
      <c r="K142" s="194">
        <f t="shared" si="50"/>
        <v>-2619</v>
      </c>
      <c r="L142" s="196">
        <f t="shared" si="49"/>
        <v>4.2345716044569813E-3</v>
      </c>
    </row>
    <row r="143" spans="1:12" x14ac:dyDescent="0.25">
      <c r="A143" s="1"/>
      <c r="B143" s="194" t="s">
        <v>125</v>
      </c>
      <c r="C143" s="195">
        <v>3928</v>
      </c>
      <c r="D143" s="195">
        <v>1151</v>
      </c>
      <c r="E143" s="195">
        <v>1335</v>
      </c>
      <c r="F143" s="195">
        <v>9497</v>
      </c>
      <c r="G143" s="195">
        <v>8741</v>
      </c>
      <c r="H143" s="195">
        <v>6113</v>
      </c>
      <c r="I143" s="195">
        <v>5501</v>
      </c>
      <c r="J143" s="212">
        <f t="shared" si="51"/>
        <v>-0.10011451006052674</v>
      </c>
      <c r="K143" s="194">
        <f t="shared" si="50"/>
        <v>-612</v>
      </c>
      <c r="L143" s="196">
        <f t="shared" si="49"/>
        <v>1.1498853981695063E-3</v>
      </c>
    </row>
    <row r="144" spans="1:12" x14ac:dyDescent="0.25">
      <c r="A144" s="1"/>
      <c r="B144" s="194" t="s">
        <v>121</v>
      </c>
      <c r="C144" s="195">
        <v>3987</v>
      </c>
      <c r="D144" s="195">
        <v>1867</v>
      </c>
      <c r="E144" s="195">
        <v>1975</v>
      </c>
      <c r="F144" s="195">
        <v>4118</v>
      </c>
      <c r="G144" s="195">
        <v>4790</v>
      </c>
      <c r="H144" s="195">
        <v>5320</v>
      </c>
      <c r="I144" s="195">
        <v>3981</v>
      </c>
      <c r="J144" s="212">
        <f t="shared" si="51"/>
        <v>-0.2516917293233083</v>
      </c>
      <c r="K144" s="194">
        <f t="shared" si="50"/>
        <v>-1339</v>
      </c>
      <c r="L144" s="196">
        <f t="shared" si="49"/>
        <v>8.3215665699196584E-4</v>
      </c>
    </row>
    <row r="145" spans="1:12" x14ac:dyDescent="0.25">
      <c r="A145" s="1"/>
      <c r="B145" s="194" t="s">
        <v>130</v>
      </c>
      <c r="C145" s="195">
        <v>1934</v>
      </c>
      <c r="D145" s="195">
        <v>2361</v>
      </c>
      <c r="E145" s="195">
        <v>75</v>
      </c>
      <c r="F145" s="195">
        <v>2451</v>
      </c>
      <c r="G145" s="195">
        <v>2781</v>
      </c>
      <c r="H145" s="195">
        <v>2573</v>
      </c>
      <c r="I145" s="195">
        <v>2801</v>
      </c>
      <c r="J145" s="212">
        <f t="shared" si="51"/>
        <v>8.8612514574426759E-2</v>
      </c>
      <c r="K145" s="194">
        <f t="shared" si="50"/>
        <v>228</v>
      </c>
      <c r="L145" s="196">
        <f t="shared" si="49"/>
        <v>5.8549881844624377E-4</v>
      </c>
    </row>
    <row r="146" spans="1:12" x14ac:dyDescent="0.25">
      <c r="A146" s="193" t="s">
        <v>146</v>
      </c>
      <c r="B146" s="194" t="s">
        <v>133</v>
      </c>
      <c r="C146" s="195">
        <v>5563</v>
      </c>
      <c r="D146" s="195">
        <v>4703</v>
      </c>
      <c r="E146" s="195">
        <v>65</v>
      </c>
      <c r="F146" s="195">
        <v>1164</v>
      </c>
      <c r="G146" s="195">
        <v>2087</v>
      </c>
      <c r="H146" s="195">
        <v>1892</v>
      </c>
      <c r="I146" s="195">
        <v>1389</v>
      </c>
      <c r="J146" s="212">
        <f t="shared" si="51"/>
        <v>-0.2658562367864693</v>
      </c>
      <c r="K146" s="194">
        <f t="shared" si="50"/>
        <v>-503</v>
      </c>
      <c r="L146" s="196">
        <f t="shared" si="49"/>
        <v>2.903455404576339E-4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46442</v>
      </c>
      <c r="D147" s="200">
        <f t="shared" ref="D147:I147" si="53">D139-SUM(D140:D146)</f>
        <v>20976</v>
      </c>
      <c r="E147" s="200">
        <f t="shared" si="53"/>
        <v>20812</v>
      </c>
      <c r="F147" s="200">
        <f t="shared" si="53"/>
        <v>58445</v>
      </c>
      <c r="G147" s="200">
        <f t="shared" si="53"/>
        <v>64209</v>
      </c>
      <c r="H147" s="200">
        <f t="shared" si="53"/>
        <v>68483</v>
      </c>
      <c r="I147" s="200">
        <f t="shared" si="53"/>
        <v>66464</v>
      </c>
      <c r="J147" s="213">
        <f t="shared" si="51"/>
        <v>-2.9481769198195118E-2</v>
      </c>
      <c r="K147" s="199">
        <f>I147-H147</f>
        <v>-2019</v>
      </c>
      <c r="L147" s="201">
        <f t="shared" si="49"/>
        <v>1.3893107272121079E-2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109315</v>
      </c>
      <c r="D149" s="209">
        <v>38350</v>
      </c>
      <c r="E149" s="209">
        <v>46197</v>
      </c>
      <c r="F149" s="209">
        <v>92850</v>
      </c>
      <c r="G149" s="209">
        <v>105659</v>
      </c>
      <c r="H149" s="209">
        <v>108484</v>
      </c>
      <c r="I149" s="209">
        <v>108442</v>
      </c>
      <c r="J149" s="210">
        <f>IFERROR(I149/H149-1,"-")</f>
        <v>-3.8715386600784996E-4</v>
      </c>
      <c r="K149" s="209">
        <f>I149-H149</f>
        <v>-42</v>
      </c>
      <c r="L149" s="210">
        <f t="shared" ref="L149:L161" si="54">I149/I$9</f>
        <v>2.2667855362351861E-2</v>
      </c>
    </row>
    <row r="150" spans="1:12" x14ac:dyDescent="0.25">
      <c r="A150" s="1" t="s">
        <v>98</v>
      </c>
      <c r="B150" s="190" t="s">
        <v>99</v>
      </c>
      <c r="C150" s="191">
        <v>47136</v>
      </c>
      <c r="D150" s="191">
        <v>16178</v>
      </c>
      <c r="E150" s="191">
        <v>28936</v>
      </c>
      <c r="F150" s="191">
        <v>48454</v>
      </c>
      <c r="G150" s="191">
        <v>52723</v>
      </c>
      <c r="H150" s="191">
        <v>47704</v>
      </c>
      <c r="I150" s="191">
        <v>46747</v>
      </c>
      <c r="J150" s="211">
        <f>IFERROR(I150/H150-1,"-")</f>
        <v>-2.0061210799932949E-2</v>
      </c>
      <c r="K150" s="190">
        <f t="shared" ref="K150:K160" si="55">I150-H150</f>
        <v>-957</v>
      </c>
      <c r="L150" s="192">
        <f t="shared" si="54"/>
        <v>9.7716220156753141E-3</v>
      </c>
    </row>
    <row r="151" spans="1:12" x14ac:dyDescent="0.25">
      <c r="A151" s="193" t="s">
        <v>105</v>
      </c>
      <c r="B151" s="194" t="s">
        <v>105</v>
      </c>
      <c r="C151" s="195">
        <v>27134</v>
      </c>
      <c r="D151" s="195">
        <v>8640</v>
      </c>
      <c r="E151" s="195">
        <v>22906</v>
      </c>
      <c r="F151" s="195">
        <v>34235</v>
      </c>
      <c r="G151" s="195">
        <v>37827</v>
      </c>
      <c r="H151" s="195">
        <v>31702</v>
      </c>
      <c r="I151" s="195">
        <v>28685</v>
      </c>
      <c r="J151" s="212">
        <f>IFERROR(I151/H151-1,"-")</f>
        <v>-9.5167497318781158E-2</v>
      </c>
      <c r="K151" s="194">
        <f t="shared" si="55"/>
        <v>-3017</v>
      </c>
      <c r="L151" s="196">
        <f t="shared" si="54"/>
        <v>5.9960848293932533E-3</v>
      </c>
    </row>
    <row r="152" spans="1:12" x14ac:dyDescent="0.25">
      <c r="A152" s="193" t="s">
        <v>102</v>
      </c>
      <c r="B152" s="194" t="s">
        <v>102</v>
      </c>
      <c r="C152" s="195">
        <v>20002</v>
      </c>
      <c r="D152" s="195">
        <v>7538</v>
      </c>
      <c r="E152" s="195">
        <v>6030</v>
      </c>
      <c r="F152" s="195">
        <v>14219</v>
      </c>
      <c r="G152" s="195">
        <v>14896</v>
      </c>
      <c r="H152" s="195">
        <v>16002</v>
      </c>
      <c r="I152" s="195">
        <v>18062</v>
      </c>
      <c r="J152" s="212">
        <f>IFERROR(I152/H152-1,"-")</f>
        <v>0.12873390826146736</v>
      </c>
      <c r="K152" s="194">
        <f t="shared" si="55"/>
        <v>2060</v>
      </c>
      <c r="L152" s="196">
        <f t="shared" si="54"/>
        <v>3.7755371862820616E-3</v>
      </c>
    </row>
    <row r="153" spans="1:12" x14ac:dyDescent="0.25">
      <c r="A153" s="1"/>
      <c r="B153" s="190" t="s">
        <v>109</v>
      </c>
      <c r="C153" s="191">
        <v>62179</v>
      </c>
      <c r="D153" s="191">
        <v>22172</v>
      </c>
      <c r="E153" s="191">
        <v>17261</v>
      </c>
      <c r="F153" s="191">
        <v>44396</v>
      </c>
      <c r="G153" s="191">
        <v>52936</v>
      </c>
      <c r="H153" s="191">
        <v>60780</v>
      </c>
      <c r="I153" s="191">
        <v>61695</v>
      </c>
      <c r="J153" s="211">
        <f>IFERROR(I153/H153-1,"-")</f>
        <v>1.5054294175715688E-2</v>
      </c>
      <c r="K153" s="190">
        <f t="shared" si="55"/>
        <v>915</v>
      </c>
      <c r="L153" s="192">
        <f t="shared" si="54"/>
        <v>1.2896233346676547E-2</v>
      </c>
    </row>
    <row r="154" spans="1:12" s="74" customFormat="1" x14ac:dyDescent="0.25">
      <c r="B154" s="194" t="s">
        <v>112</v>
      </c>
      <c r="C154" s="195">
        <v>18658</v>
      </c>
      <c r="D154" s="195">
        <v>5936</v>
      </c>
      <c r="E154" s="195">
        <v>1587</v>
      </c>
      <c r="F154" s="195">
        <v>16156</v>
      </c>
      <c r="G154" s="195">
        <v>17447</v>
      </c>
      <c r="H154" s="195">
        <v>18480</v>
      </c>
      <c r="I154" s="195">
        <v>15561</v>
      </c>
      <c r="J154" s="212">
        <f t="shared" ref="J154:J161" si="56">IFERROR(I154/H154-1,"-")</f>
        <v>-0.15795454545454546</v>
      </c>
      <c r="K154" s="194">
        <f t="shared" si="55"/>
        <v>-2919</v>
      </c>
      <c r="L154" s="196">
        <f t="shared" si="54"/>
        <v>3.2527479878050694E-3</v>
      </c>
    </row>
    <row r="155" spans="1:12" s="74" customFormat="1" x14ac:dyDescent="0.25">
      <c r="B155" s="194" t="s">
        <v>115</v>
      </c>
      <c r="C155" s="195">
        <v>16816</v>
      </c>
      <c r="D155" s="195">
        <v>6116</v>
      </c>
      <c r="E155" s="195">
        <v>3638</v>
      </c>
      <c r="F155" s="195">
        <v>9550</v>
      </c>
      <c r="G155" s="195">
        <v>10292</v>
      </c>
      <c r="H155" s="195">
        <v>10773</v>
      </c>
      <c r="I155" s="195">
        <v>10391</v>
      </c>
      <c r="J155" s="212">
        <f t="shared" si="56"/>
        <v>-3.5459017915158264E-2</v>
      </c>
      <c r="K155" s="194">
        <f t="shared" si="55"/>
        <v>-382</v>
      </c>
      <c r="L155" s="196">
        <f t="shared" si="54"/>
        <v>2.1720522036683038E-3</v>
      </c>
    </row>
    <row r="156" spans="1:12" x14ac:dyDescent="0.25">
      <c r="A156" s="1"/>
      <c r="B156" s="194" t="s">
        <v>118</v>
      </c>
      <c r="C156" s="195">
        <v>8867</v>
      </c>
      <c r="D156" s="195">
        <v>2354</v>
      </c>
      <c r="E156" s="195">
        <v>3977</v>
      </c>
      <c r="F156" s="195">
        <v>5273</v>
      </c>
      <c r="G156" s="195">
        <v>8406</v>
      </c>
      <c r="H156" s="195">
        <v>10130</v>
      </c>
      <c r="I156" s="195">
        <v>15931</v>
      </c>
      <c r="J156" s="212">
        <f t="shared" si="56"/>
        <v>0.57265547877591305</v>
      </c>
      <c r="K156" s="194">
        <f t="shared" si="55"/>
        <v>5801</v>
      </c>
      <c r="L156" s="196">
        <f t="shared" si="54"/>
        <v>3.3300898524338128E-3</v>
      </c>
    </row>
    <row r="157" spans="1:12" x14ac:dyDescent="0.25">
      <c r="A157" s="1"/>
      <c r="B157" s="194" t="s">
        <v>125</v>
      </c>
      <c r="C157" s="195">
        <v>1233</v>
      </c>
      <c r="D157" s="195">
        <v>642</v>
      </c>
      <c r="E157" s="195">
        <v>495</v>
      </c>
      <c r="F157" s="195">
        <v>1262</v>
      </c>
      <c r="G157" s="195">
        <v>1597</v>
      </c>
      <c r="H157" s="195">
        <v>2312</v>
      </c>
      <c r="I157" s="195">
        <v>1962</v>
      </c>
      <c r="J157" s="212">
        <f t="shared" si="56"/>
        <v>-0.15138408304498274</v>
      </c>
      <c r="K157" s="194">
        <f t="shared" si="55"/>
        <v>-350</v>
      </c>
      <c r="L157" s="196">
        <f t="shared" si="54"/>
        <v>4.1012091459890403E-4</v>
      </c>
    </row>
    <row r="158" spans="1:12" x14ac:dyDescent="0.25">
      <c r="A158" s="1"/>
      <c r="B158" s="194" t="s">
        <v>121</v>
      </c>
      <c r="C158" s="195">
        <v>2725</v>
      </c>
      <c r="D158" s="195">
        <v>1375</v>
      </c>
      <c r="E158" s="195">
        <v>1274</v>
      </c>
      <c r="F158" s="195">
        <v>2958</v>
      </c>
      <c r="G158" s="195">
        <v>2751</v>
      </c>
      <c r="H158" s="195">
        <v>3237</v>
      </c>
      <c r="I158" s="195">
        <v>2406</v>
      </c>
      <c r="J158" s="212">
        <f t="shared" si="56"/>
        <v>-0.25671918443002784</v>
      </c>
      <c r="K158" s="194">
        <f t="shared" si="55"/>
        <v>-831</v>
      </c>
      <c r="L158" s="196">
        <f t="shared" si="54"/>
        <v>5.0293115215339608E-4</v>
      </c>
    </row>
    <row r="159" spans="1:12" x14ac:dyDescent="0.25">
      <c r="A159" s="1"/>
      <c r="B159" s="194" t="s">
        <v>130</v>
      </c>
      <c r="C159" s="195">
        <v>437</v>
      </c>
      <c r="D159" s="195">
        <v>440</v>
      </c>
      <c r="E159" s="195">
        <v>45</v>
      </c>
      <c r="F159" s="195">
        <v>335</v>
      </c>
      <c r="G159" s="195">
        <v>523</v>
      </c>
      <c r="H159" s="195">
        <v>383</v>
      </c>
      <c r="I159" s="195">
        <v>362</v>
      </c>
      <c r="J159" s="212">
        <f t="shared" si="56"/>
        <v>-5.483028720626637E-2</v>
      </c>
      <c r="K159" s="194">
        <f t="shared" si="55"/>
        <v>-21</v>
      </c>
      <c r="L159" s="196">
        <f t="shared" si="54"/>
        <v>7.5669608096229997E-5</v>
      </c>
    </row>
    <row r="160" spans="1:12" x14ac:dyDescent="0.25">
      <c r="A160" s="193" t="s">
        <v>146</v>
      </c>
      <c r="B160" s="194" t="s">
        <v>133</v>
      </c>
      <c r="C160" s="195">
        <v>843</v>
      </c>
      <c r="D160" s="195">
        <v>575</v>
      </c>
      <c r="E160" s="195">
        <v>80</v>
      </c>
      <c r="F160" s="195">
        <v>528</v>
      </c>
      <c r="G160" s="195">
        <v>715</v>
      </c>
      <c r="H160" s="195">
        <v>621</v>
      </c>
      <c r="I160" s="195">
        <v>501</v>
      </c>
      <c r="J160" s="212">
        <f t="shared" si="56"/>
        <v>-0.19323671497584538</v>
      </c>
      <c r="K160" s="194">
        <f t="shared" si="55"/>
        <v>-120</v>
      </c>
      <c r="L160" s="196">
        <f t="shared" si="54"/>
        <v>1.0472506534864982E-4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12600</v>
      </c>
      <c r="D161" s="200">
        <f t="shared" ref="D161:I161" si="58">D153-SUM(D154:D160)</f>
        <v>4734</v>
      </c>
      <c r="E161" s="200">
        <f t="shared" si="58"/>
        <v>6165</v>
      </c>
      <c r="F161" s="200">
        <f t="shared" si="58"/>
        <v>8334</v>
      </c>
      <c r="G161" s="200">
        <f t="shared" si="58"/>
        <v>11205</v>
      </c>
      <c r="H161" s="200">
        <f t="shared" si="58"/>
        <v>14844</v>
      </c>
      <c r="I161" s="200">
        <f t="shared" si="58"/>
        <v>14581</v>
      </c>
      <c r="J161" s="213">
        <f t="shared" si="56"/>
        <v>-1.7717596335219632E-2</v>
      </c>
      <c r="K161" s="199">
        <f>I161-H161</f>
        <v>-263</v>
      </c>
      <c r="L161" s="201">
        <f t="shared" si="54"/>
        <v>3.0478965625721816E-3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F34C-87AC-498D-8EB1-E0F51191A24C}">
  <sheetPr>
    <tabColor rgb="FFBB5C0D"/>
  </sheetPr>
  <dimension ref="A4:A24"/>
  <sheetViews>
    <sheetView showGridLines="0" workbookViewId="0">
      <selection activeCell="F10" sqref="F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46F5-E20D-45A4-BA8F-3C47D37456D5}">
  <sheetPr>
    <tabColor rgb="FFF29140"/>
  </sheetPr>
  <dimension ref="A4:O270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13603</v>
      </c>
      <c r="D9" s="147">
        <v>9.4456512993804864E-2</v>
      </c>
      <c r="E9" s="146">
        <v>2763</v>
      </c>
      <c r="F9" s="147">
        <f t="shared" ref="F9:L21" si="4">IFERROR(E9/C9-1,"-")</f>
        <v>-0.79688304050577075</v>
      </c>
      <c r="G9" s="146">
        <v>11400</v>
      </c>
      <c r="H9" s="147">
        <f t="shared" si="4"/>
        <v>3.1259500542888166</v>
      </c>
      <c r="I9" s="146">
        <v>14353</v>
      </c>
      <c r="J9" s="147">
        <f t="shared" si="4"/>
        <v>0.25903508771929817</v>
      </c>
      <c r="K9" s="146">
        <v>14581</v>
      </c>
      <c r="L9" s="147">
        <f t="shared" si="4"/>
        <v>1.5885180798439258E-2</v>
      </c>
      <c r="M9" s="146">
        <v>14255</v>
      </c>
      <c r="N9" s="147">
        <f>IFERROR(M9/K9-1,"-")</f>
        <v>-2.2357862972361309E-2</v>
      </c>
    </row>
    <row r="10" spans="1:15" x14ac:dyDescent="0.25">
      <c r="A10" s="1" t="s">
        <v>74</v>
      </c>
      <c r="B10" s="145" t="s">
        <v>75</v>
      </c>
      <c r="C10" s="146">
        <v>14342</v>
      </c>
      <c r="D10" s="147">
        <v>6.6081914814539511E-2</v>
      </c>
      <c r="E10" s="146">
        <v>3097</v>
      </c>
      <c r="F10" s="147">
        <f t="shared" si="4"/>
        <v>-0.78406080044624182</v>
      </c>
      <c r="G10" s="146">
        <v>11383</v>
      </c>
      <c r="H10" s="147">
        <f t="shared" si="4"/>
        <v>2.6754924120116241</v>
      </c>
      <c r="I10" s="146">
        <v>14251</v>
      </c>
      <c r="J10" s="147">
        <f t="shared" si="4"/>
        <v>0.25195466924360899</v>
      </c>
      <c r="K10" s="146">
        <v>15138</v>
      </c>
      <c r="L10" s="147">
        <f t="shared" si="4"/>
        <v>6.2241246228334823E-2</v>
      </c>
      <c r="M10" s="146">
        <v>13111</v>
      </c>
      <c r="N10" s="147">
        <f t="shared" ref="N10:N17" si="5">IFERROR(M10/K10-1,"-")</f>
        <v>-0.1339014400845554</v>
      </c>
    </row>
    <row r="11" spans="1:15" x14ac:dyDescent="0.25">
      <c r="A11" s="1" t="s">
        <v>76</v>
      </c>
      <c r="B11" s="145" t="s">
        <v>77</v>
      </c>
      <c r="C11" s="146">
        <v>5714</v>
      </c>
      <c r="D11" s="147">
        <v>-0.58980617372577171</v>
      </c>
      <c r="E11" s="146">
        <v>4959</v>
      </c>
      <c r="F11" s="147">
        <f t="shared" si="4"/>
        <v>-0.13213160658032896</v>
      </c>
      <c r="G11" s="146">
        <v>12710</v>
      </c>
      <c r="H11" s="147">
        <f t="shared" si="4"/>
        <v>1.5630167372454125</v>
      </c>
      <c r="I11" s="146">
        <v>15603</v>
      </c>
      <c r="J11" s="147">
        <f t="shared" si="4"/>
        <v>0.22761605035405186</v>
      </c>
      <c r="K11" s="146">
        <v>15292</v>
      </c>
      <c r="L11" s="147">
        <f t="shared" si="4"/>
        <v>-1.9932064346599998E-2</v>
      </c>
      <c r="M11" s="146">
        <v>14094</v>
      </c>
      <c r="N11" s="147">
        <f t="shared" si="5"/>
        <v>-7.834161653151972E-2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4088</v>
      </c>
      <c r="F12" s="147" t="str">
        <f t="shared" si="4"/>
        <v>-</v>
      </c>
      <c r="G12" s="146">
        <v>12193</v>
      </c>
      <c r="H12" s="147">
        <f t="shared" si="4"/>
        <v>1.9826320939334638</v>
      </c>
      <c r="I12" s="146">
        <v>12703</v>
      </c>
      <c r="J12" s="147">
        <f t="shared" si="4"/>
        <v>4.1827277946362651E-2</v>
      </c>
      <c r="K12" s="146">
        <v>13439</v>
      </c>
      <c r="L12" s="147">
        <f t="shared" si="4"/>
        <v>5.793906951113903E-2</v>
      </c>
      <c r="M12" s="146">
        <v>11979</v>
      </c>
      <c r="N12" s="147">
        <f t="shared" si="5"/>
        <v>-0.10863903564253297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5644</v>
      </c>
      <c r="F13" s="147" t="str">
        <f t="shared" si="4"/>
        <v>-</v>
      </c>
      <c r="G13" s="146">
        <v>10085</v>
      </c>
      <c r="H13" s="147">
        <f t="shared" si="4"/>
        <v>0.78685329553508154</v>
      </c>
      <c r="I13" s="146">
        <v>12793</v>
      </c>
      <c r="J13" s="147">
        <f t="shared" si="4"/>
        <v>0.26851760039662875</v>
      </c>
      <c r="K13" s="146">
        <v>12513</v>
      </c>
      <c r="L13" s="147">
        <f t="shared" si="4"/>
        <v>-2.1886969436410553E-2</v>
      </c>
      <c r="M13" s="146">
        <v>13411</v>
      </c>
      <c r="N13" s="147">
        <f t="shared" si="5"/>
        <v>7.1765364021417755E-2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5487</v>
      </c>
      <c r="F14" s="147" t="str">
        <f t="shared" si="4"/>
        <v>-</v>
      </c>
      <c r="G14" s="146">
        <v>11277</v>
      </c>
      <c r="H14" s="147">
        <f t="shared" si="4"/>
        <v>1.0552214324767633</v>
      </c>
      <c r="I14" s="146">
        <v>10373</v>
      </c>
      <c r="J14" s="147">
        <f t="shared" si="4"/>
        <v>-8.0163163962046591E-2</v>
      </c>
      <c r="K14" s="146">
        <v>10115</v>
      </c>
      <c r="L14" s="147">
        <f t="shared" si="4"/>
        <v>-2.4872264532922017E-2</v>
      </c>
      <c r="M14" s="146">
        <v>11658</v>
      </c>
      <c r="N14" s="147">
        <f t="shared" si="5"/>
        <v>0.15254572417202183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5672</v>
      </c>
      <c r="F15" s="147" t="str">
        <f t="shared" si="4"/>
        <v>-</v>
      </c>
      <c r="G15" s="146">
        <v>10710</v>
      </c>
      <c r="H15" s="147">
        <f t="shared" si="4"/>
        <v>0.8882228490832158</v>
      </c>
      <c r="I15" s="146">
        <v>9594</v>
      </c>
      <c r="J15" s="147">
        <f t="shared" si="4"/>
        <v>-0.10420168067226887</v>
      </c>
      <c r="K15" s="146">
        <v>10140</v>
      </c>
      <c r="L15" s="147">
        <f t="shared" si="4"/>
        <v>5.6910569105691033E-2</v>
      </c>
      <c r="M15" s="146">
        <v>9995</v>
      </c>
      <c r="N15" s="147">
        <f t="shared" si="5"/>
        <v>-1.429980276134124E-2</v>
      </c>
    </row>
    <row r="16" spans="1:15" x14ac:dyDescent="0.25">
      <c r="A16" s="1" t="s">
        <v>86</v>
      </c>
      <c r="B16" s="145" t="s">
        <v>87</v>
      </c>
      <c r="C16" s="146">
        <v>6941</v>
      </c>
      <c r="D16" s="147">
        <v>-0.24357018308631206</v>
      </c>
      <c r="E16" s="146">
        <v>8587</v>
      </c>
      <c r="F16" s="147">
        <f t="shared" si="4"/>
        <v>0.23714162224463342</v>
      </c>
      <c r="G16" s="146">
        <v>10270</v>
      </c>
      <c r="H16" s="147">
        <f t="shared" si="4"/>
        <v>0.19599394433445916</v>
      </c>
      <c r="I16" s="146">
        <v>11871</v>
      </c>
      <c r="J16" s="147">
        <f t="shared" si="4"/>
        <v>0.15589094449853946</v>
      </c>
      <c r="K16" s="146">
        <v>9259</v>
      </c>
      <c r="L16" s="147">
        <f t="shared" si="4"/>
        <v>-0.22003201078257939</v>
      </c>
      <c r="M16" s="146">
        <v>11761</v>
      </c>
      <c r="N16" s="147">
        <f t="shared" si="5"/>
        <v>0.27022356625985533</v>
      </c>
    </row>
    <row r="17" spans="1:15" x14ac:dyDescent="0.25">
      <c r="A17" s="1" t="s">
        <v>88</v>
      </c>
      <c r="B17" s="145" t="s">
        <v>89</v>
      </c>
      <c r="C17" s="146">
        <v>3767</v>
      </c>
      <c r="D17" s="147">
        <v>-0.5293015119330251</v>
      </c>
      <c r="E17" s="146">
        <v>9600</v>
      </c>
      <c r="F17" s="147">
        <f t="shared" si="4"/>
        <v>1.5484470400849482</v>
      </c>
      <c r="G17" s="146">
        <v>10967</v>
      </c>
      <c r="H17" s="147">
        <f t="shared" si="4"/>
        <v>0.14239583333333328</v>
      </c>
      <c r="I17" s="146">
        <v>10606</v>
      </c>
      <c r="J17" s="147">
        <f t="shared" si="4"/>
        <v>-3.2916932616029904E-2</v>
      </c>
      <c r="K17" s="146">
        <v>11345</v>
      </c>
      <c r="L17" s="147">
        <f t="shared" si="4"/>
        <v>6.9677541014520061E-2</v>
      </c>
      <c r="M17" s="146">
        <v>10902</v>
      </c>
      <c r="N17" s="147">
        <f t="shared" si="5"/>
        <v>-3.9048038783605077E-2</v>
      </c>
    </row>
    <row r="18" spans="1:15" x14ac:dyDescent="0.25">
      <c r="A18" s="1" t="s">
        <v>90</v>
      </c>
      <c r="B18" s="145" t="s">
        <v>91</v>
      </c>
      <c r="C18" s="146">
        <v>3603</v>
      </c>
      <c r="D18" s="147">
        <v>-0.66124482888303882</v>
      </c>
      <c r="E18" s="146">
        <v>10119</v>
      </c>
      <c r="F18" s="147">
        <f t="shared" si="4"/>
        <v>1.8084929225645294</v>
      </c>
      <c r="G18" s="146">
        <v>11595</v>
      </c>
      <c r="H18" s="147">
        <f t="shared" si="4"/>
        <v>0.14586421583160392</v>
      </c>
      <c r="I18" s="146">
        <v>11107</v>
      </c>
      <c r="J18" s="147">
        <f t="shared" si="4"/>
        <v>-4.208710651142733E-2</v>
      </c>
      <c r="K18" s="146">
        <v>12187</v>
      </c>
      <c r="L18" s="147">
        <f t="shared" si="4"/>
        <v>9.7235977311605382E-2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3555</v>
      </c>
      <c r="D19" s="147">
        <v>-0.74897613331450352</v>
      </c>
      <c r="E19" s="146">
        <v>12186</v>
      </c>
      <c r="F19" s="147">
        <f t="shared" si="4"/>
        <v>2.4278481012658228</v>
      </c>
      <c r="G19" s="146">
        <v>13053</v>
      </c>
      <c r="H19" s="147">
        <f t="shared" si="4"/>
        <v>7.1147218119153033E-2</v>
      </c>
      <c r="I19" s="146">
        <v>13216</v>
      </c>
      <c r="J19" s="147">
        <f t="shared" si="4"/>
        <v>1.2487550754615828E-2</v>
      </c>
      <c r="K19" s="146">
        <v>14972</v>
      </c>
      <c r="L19" s="147">
        <f t="shared" si="4"/>
        <v>0.13286924939467304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4049</v>
      </c>
      <c r="D20" s="147">
        <v>-0.68901689708141323</v>
      </c>
      <c r="E20" s="146">
        <v>11200</v>
      </c>
      <c r="F20" s="147">
        <f t="shared" si="4"/>
        <v>1.766115090145715</v>
      </c>
      <c r="G20" s="146">
        <v>12114</v>
      </c>
      <c r="H20" s="147">
        <f t="shared" si="4"/>
        <v>8.1607142857142767E-2</v>
      </c>
      <c r="I20" s="146">
        <v>11864</v>
      </c>
      <c r="J20" s="147">
        <f t="shared" si="4"/>
        <v>-2.06372791811128E-2</v>
      </c>
      <c r="K20" s="146">
        <v>13319</v>
      </c>
      <c r="L20" s="147">
        <f t="shared" si="4"/>
        <v>0.12263991908293992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59047</v>
      </c>
      <c r="D21" s="150">
        <v>-0.56623275494762204</v>
      </c>
      <c r="E21" s="149">
        <v>83402</v>
      </c>
      <c r="F21" s="150">
        <f t="shared" si="4"/>
        <v>0.41246803393906539</v>
      </c>
      <c r="G21" s="149">
        <v>137757</v>
      </c>
      <c r="H21" s="150">
        <f t="shared" si="4"/>
        <v>0.65172298026426234</v>
      </c>
      <c r="I21" s="149">
        <v>148334</v>
      </c>
      <c r="J21" s="150">
        <f t="shared" si="4"/>
        <v>7.6780127325653202E-2</v>
      </c>
      <c r="K21" s="149">
        <v>152300</v>
      </c>
      <c r="L21" s="150">
        <f t="shared" si="4"/>
        <v>2.6736958485579887E-2</v>
      </c>
      <c r="M21" s="149">
        <v>111166</v>
      </c>
      <c r="N21" s="150">
        <v>-5.8664663483035673E-3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252</v>
      </c>
      <c r="G30" s="144" t="s">
        <v>71</v>
      </c>
      <c r="H30" s="143" t="s">
        <v>252</v>
      </c>
      <c r="I30" s="144" t="s">
        <v>71</v>
      </c>
      <c r="J30" s="143" t="s">
        <v>252</v>
      </c>
      <c r="K30" s="144" t="s">
        <v>71</v>
      </c>
      <c r="L30" s="143" t="s">
        <v>252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5825</v>
      </c>
      <c r="D31" s="147">
        <v>0.11249045072574493</v>
      </c>
      <c r="E31" s="146">
        <v>1115</v>
      </c>
      <c r="F31" s="147">
        <f t="shared" ref="F31:L43" si="6">IFERROR(E31/C31-1,"-")</f>
        <v>-0.80858369098712446</v>
      </c>
      <c r="G31" s="146">
        <v>4881</v>
      </c>
      <c r="H31" s="147">
        <f t="shared" si="6"/>
        <v>3.3775784753363229</v>
      </c>
      <c r="I31" s="146">
        <v>5640</v>
      </c>
      <c r="J31" s="147">
        <f t="shared" si="6"/>
        <v>0.15550092194222498</v>
      </c>
      <c r="K31" s="146">
        <v>3830</v>
      </c>
      <c r="L31" s="147">
        <f t="shared" si="6"/>
        <v>-0.32092198581560283</v>
      </c>
      <c r="M31" s="146">
        <v>4817</v>
      </c>
      <c r="N31" s="147">
        <f t="shared" ref="N31:N39" si="7">IFERROR(M31/K31-1,"-")</f>
        <v>0.25770234986945173</v>
      </c>
    </row>
    <row r="32" spans="1:15" x14ac:dyDescent="0.25">
      <c r="B32" s="145" t="s">
        <v>75</v>
      </c>
      <c r="C32" s="146">
        <v>5371</v>
      </c>
      <c r="D32" s="147">
        <v>-2.3099308839578003E-2</v>
      </c>
      <c r="E32" s="146">
        <v>1325</v>
      </c>
      <c r="F32" s="147">
        <f t="shared" si="6"/>
        <v>-0.75330478495624653</v>
      </c>
      <c r="G32" s="146">
        <v>4475</v>
      </c>
      <c r="H32" s="147">
        <f t="shared" si="6"/>
        <v>2.3773584905660377</v>
      </c>
      <c r="I32" s="146">
        <v>5737</v>
      </c>
      <c r="J32" s="147">
        <f t="shared" si="6"/>
        <v>0.28201117318435753</v>
      </c>
      <c r="K32" s="146">
        <v>4983</v>
      </c>
      <c r="L32" s="147">
        <f t="shared" si="6"/>
        <v>-0.13142757538783334</v>
      </c>
      <c r="M32" s="146">
        <v>3847</v>
      </c>
      <c r="N32" s="147">
        <f t="shared" si="7"/>
        <v>-0.22797511539233395</v>
      </c>
    </row>
    <row r="33" spans="2:15" x14ac:dyDescent="0.25">
      <c r="B33" s="145" t="s">
        <v>77</v>
      </c>
      <c r="C33" s="146">
        <v>2182</v>
      </c>
      <c r="D33" s="147">
        <v>-0.61035714285714282</v>
      </c>
      <c r="E33" s="146">
        <v>2482</v>
      </c>
      <c r="F33" s="147">
        <f t="shared" si="6"/>
        <v>0.13748854262144827</v>
      </c>
      <c r="G33" s="146">
        <v>5439</v>
      </c>
      <c r="H33" s="147">
        <f t="shared" si="6"/>
        <v>1.1913779210314264</v>
      </c>
      <c r="I33" s="146">
        <v>6448</v>
      </c>
      <c r="J33" s="147">
        <f t="shared" si="6"/>
        <v>0.18551204265489973</v>
      </c>
      <c r="K33" s="146">
        <v>5213</v>
      </c>
      <c r="L33" s="147">
        <f t="shared" si="6"/>
        <v>-0.19153225806451613</v>
      </c>
      <c r="M33" s="146">
        <v>4829</v>
      </c>
      <c r="N33" s="147">
        <f t="shared" si="7"/>
        <v>-7.3661998849031241E-2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1862</v>
      </c>
      <c r="F34" s="147" t="str">
        <f t="shared" si="6"/>
        <v>-</v>
      </c>
      <c r="G34" s="146">
        <v>5937</v>
      </c>
      <c r="H34" s="147">
        <f t="shared" si="6"/>
        <v>2.1885069817400646</v>
      </c>
      <c r="I34" s="146">
        <v>6231</v>
      </c>
      <c r="J34" s="147">
        <f t="shared" si="6"/>
        <v>4.9519959575543115E-2</v>
      </c>
      <c r="K34" s="146">
        <v>5955</v>
      </c>
      <c r="L34" s="147">
        <f t="shared" si="6"/>
        <v>-4.4294655753490564E-2</v>
      </c>
      <c r="M34" s="146">
        <v>6149</v>
      </c>
      <c r="N34" s="147">
        <f t="shared" si="7"/>
        <v>3.2577665827036029E-2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3198</v>
      </c>
      <c r="F35" s="147" t="str">
        <f t="shared" si="6"/>
        <v>-</v>
      </c>
      <c r="G35" s="146">
        <v>5218</v>
      </c>
      <c r="H35" s="147">
        <f t="shared" si="6"/>
        <v>0.6316447779862413</v>
      </c>
      <c r="I35" s="146">
        <v>7187</v>
      </c>
      <c r="J35" s="147">
        <f t="shared" si="6"/>
        <v>0.37734764277500954</v>
      </c>
      <c r="K35" s="146">
        <v>6735</v>
      </c>
      <c r="L35" s="147">
        <f t="shared" si="6"/>
        <v>-6.2891331570891884E-2</v>
      </c>
      <c r="M35" s="146">
        <v>7528</v>
      </c>
      <c r="N35" s="147">
        <f t="shared" si="7"/>
        <v>0.11774313288789906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3249</v>
      </c>
      <c r="F36" s="147" t="str">
        <f t="shared" si="6"/>
        <v>-</v>
      </c>
      <c r="G36" s="146">
        <v>7954</v>
      </c>
      <c r="H36" s="147">
        <f t="shared" si="6"/>
        <v>1.448137888581102</v>
      </c>
      <c r="I36" s="146">
        <v>6546</v>
      </c>
      <c r="J36" s="147">
        <f t="shared" si="6"/>
        <v>-0.17701785265275338</v>
      </c>
      <c r="K36" s="146">
        <v>6147</v>
      </c>
      <c r="L36" s="147">
        <f t="shared" si="6"/>
        <v>-6.0953253895508652E-2</v>
      </c>
      <c r="M36" s="146">
        <v>7419</v>
      </c>
      <c r="N36" s="147">
        <f t="shared" si="7"/>
        <v>0.20693020985846755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3172</v>
      </c>
      <c r="F37" s="147" t="str">
        <f t="shared" si="6"/>
        <v>-</v>
      </c>
      <c r="G37" s="146">
        <v>6763</v>
      </c>
      <c r="H37" s="147">
        <f t="shared" si="6"/>
        <v>1.1320933165195459</v>
      </c>
      <c r="I37" s="146">
        <v>6308</v>
      </c>
      <c r="J37" s="147">
        <f t="shared" si="6"/>
        <v>-6.7277835280201148E-2</v>
      </c>
      <c r="K37" s="146">
        <v>6741</v>
      </c>
      <c r="L37" s="147">
        <f t="shared" si="6"/>
        <v>6.8642993024730536E-2</v>
      </c>
      <c r="M37" s="146">
        <v>6401</v>
      </c>
      <c r="N37" s="147">
        <f t="shared" si="7"/>
        <v>-5.0437620531078475E-2</v>
      </c>
    </row>
    <row r="38" spans="2:15" x14ac:dyDescent="0.25">
      <c r="B38" s="145" t="s">
        <v>87</v>
      </c>
      <c r="C38" s="146">
        <v>5019</v>
      </c>
      <c r="D38" s="147">
        <v>-0.20358616312281819</v>
      </c>
      <c r="E38" s="146">
        <v>4452</v>
      </c>
      <c r="F38" s="147">
        <f t="shared" si="6"/>
        <v>-0.11297071129707115</v>
      </c>
      <c r="G38" s="146">
        <v>6043</v>
      </c>
      <c r="H38" s="147">
        <f t="shared" si="6"/>
        <v>0.35736747529200352</v>
      </c>
      <c r="I38" s="146">
        <v>7150</v>
      </c>
      <c r="J38" s="147">
        <f t="shared" si="6"/>
        <v>0.18318715869601188</v>
      </c>
      <c r="K38" s="146">
        <v>4695</v>
      </c>
      <c r="L38" s="147">
        <f t="shared" si="6"/>
        <v>-0.3433566433566434</v>
      </c>
      <c r="M38" s="146">
        <v>7231</v>
      </c>
      <c r="N38" s="147">
        <f t="shared" si="7"/>
        <v>0.54014909478168271</v>
      </c>
    </row>
    <row r="39" spans="2:15" x14ac:dyDescent="0.25">
      <c r="B39" s="145" t="s">
        <v>89</v>
      </c>
      <c r="C39" s="146">
        <v>3075</v>
      </c>
      <c r="D39" s="147">
        <v>-0.40910837817063794</v>
      </c>
      <c r="E39" s="146">
        <v>6546</v>
      </c>
      <c r="F39" s="147">
        <f t="shared" si="6"/>
        <v>1.1287804878048782</v>
      </c>
      <c r="G39" s="146">
        <v>6733</v>
      </c>
      <c r="H39" s="147">
        <f t="shared" si="6"/>
        <v>2.8567063855789776E-2</v>
      </c>
      <c r="I39" s="146">
        <v>6420</v>
      </c>
      <c r="J39" s="147">
        <f t="shared" si="6"/>
        <v>-4.6487449873756082E-2</v>
      </c>
      <c r="K39" s="146">
        <v>7407</v>
      </c>
      <c r="L39" s="147">
        <f t="shared" si="6"/>
        <v>0.1537383177570093</v>
      </c>
      <c r="M39" s="146">
        <v>6574</v>
      </c>
      <c r="N39" s="147">
        <f t="shared" si="7"/>
        <v>-0.11246118536519512</v>
      </c>
    </row>
    <row r="40" spans="2:15" x14ac:dyDescent="0.25">
      <c r="B40" s="145" t="s">
        <v>91</v>
      </c>
      <c r="C40" s="146">
        <v>2778</v>
      </c>
      <c r="D40" s="147">
        <v>-0.53216571236106436</v>
      </c>
      <c r="E40" s="146">
        <v>3923</v>
      </c>
      <c r="F40" s="147">
        <f t="shared" si="6"/>
        <v>0.41216702663786897</v>
      </c>
      <c r="G40" s="146">
        <v>5470</v>
      </c>
      <c r="H40" s="147">
        <f t="shared" si="6"/>
        <v>0.39434106551108838</v>
      </c>
      <c r="I40" s="146">
        <v>5517</v>
      </c>
      <c r="J40" s="147">
        <f t="shared" si="6"/>
        <v>8.5923217550274433E-3</v>
      </c>
      <c r="K40" s="146">
        <v>5734</v>
      </c>
      <c r="L40" s="147">
        <f t="shared" si="6"/>
        <v>3.9332970817473223E-2</v>
      </c>
      <c r="M40" s="146"/>
      <c r="N40" s="147"/>
    </row>
    <row r="41" spans="2:15" x14ac:dyDescent="0.25">
      <c r="B41" s="145" t="s">
        <v>93</v>
      </c>
      <c r="C41" s="146">
        <v>2443</v>
      </c>
      <c r="D41" s="147">
        <v>-0.62945548308812382</v>
      </c>
      <c r="E41" s="146">
        <v>5062</v>
      </c>
      <c r="F41" s="147">
        <f t="shared" si="6"/>
        <v>1.0720425706099057</v>
      </c>
      <c r="G41" s="146">
        <v>5918</v>
      </c>
      <c r="H41" s="147">
        <f t="shared" si="6"/>
        <v>0.16910312129593041</v>
      </c>
      <c r="I41" s="146">
        <v>4448</v>
      </c>
      <c r="J41" s="147">
        <f t="shared" si="6"/>
        <v>-0.24839472794863127</v>
      </c>
      <c r="K41" s="146">
        <v>7338</v>
      </c>
      <c r="L41" s="147">
        <f t="shared" si="6"/>
        <v>0.64973021582733814</v>
      </c>
      <c r="M41" s="146"/>
      <c r="N41" s="147"/>
    </row>
    <row r="42" spans="2:15" x14ac:dyDescent="0.25">
      <c r="B42" s="145" t="s">
        <v>95</v>
      </c>
      <c r="C42" s="146">
        <v>2474</v>
      </c>
      <c r="D42" s="147">
        <v>-0.64176078772082246</v>
      </c>
      <c r="E42" s="146">
        <v>5677</v>
      </c>
      <c r="F42" s="147">
        <f t="shared" si="6"/>
        <v>1.2946645109135004</v>
      </c>
      <c r="G42" s="146">
        <v>6120</v>
      </c>
      <c r="H42" s="147">
        <f t="shared" si="6"/>
        <v>7.8034172978685978E-2</v>
      </c>
      <c r="I42" s="146">
        <v>4800</v>
      </c>
      <c r="J42" s="147">
        <f t="shared" si="6"/>
        <v>-0.21568627450980393</v>
      </c>
      <c r="K42" s="146">
        <v>6283</v>
      </c>
      <c r="L42" s="147">
        <f t="shared" si="6"/>
        <v>0.30895833333333322</v>
      </c>
      <c r="M42" s="146"/>
      <c r="N42" s="147"/>
    </row>
    <row r="43" spans="2:15" ht="15.75" x14ac:dyDescent="0.25">
      <c r="B43" s="148" t="s">
        <v>32</v>
      </c>
      <c r="C43" s="149">
        <v>31800</v>
      </c>
      <c r="D43" s="150">
        <v>-0.56397740360884119</v>
      </c>
      <c r="E43" s="149">
        <v>42063</v>
      </c>
      <c r="F43" s="150">
        <f t="shared" si="6"/>
        <v>0.32273584905660369</v>
      </c>
      <c r="G43" s="149">
        <v>70951</v>
      </c>
      <c r="H43" s="150">
        <f t="shared" si="6"/>
        <v>0.68677935477735774</v>
      </c>
      <c r="I43" s="149">
        <v>72432</v>
      </c>
      <c r="J43" s="150">
        <f t="shared" si="6"/>
        <v>2.0873560626347709E-2</v>
      </c>
      <c r="K43" s="149">
        <v>71061</v>
      </c>
      <c r="L43" s="150">
        <f t="shared" si="6"/>
        <v>-1.8928098078197508E-2</v>
      </c>
      <c r="M43" s="149">
        <v>54795</v>
      </c>
      <c r="N43" s="150">
        <v>5.9741616060031699E-2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252</v>
      </c>
      <c r="G52" s="144" t="s">
        <v>71</v>
      </c>
      <c r="H52" s="143" t="s">
        <v>252</v>
      </c>
      <c r="I52" s="144" t="s">
        <v>71</v>
      </c>
      <c r="J52" s="143" t="s">
        <v>252</v>
      </c>
      <c r="K52" s="144" t="s">
        <v>71</v>
      </c>
      <c r="L52" s="143" t="s">
        <v>252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2984</v>
      </c>
      <c r="D53" s="147">
        <v>5.0704225352112609E-2</v>
      </c>
      <c r="E53" s="146">
        <v>572</v>
      </c>
      <c r="F53" s="147">
        <f>IFERROR(E53/C53-1,"-")</f>
        <v>-0.80831099195710454</v>
      </c>
      <c r="G53" s="146">
        <v>2810</v>
      </c>
      <c r="H53" s="147">
        <f>IFERROR(G53/E53-1,"-")</f>
        <v>3.9125874125874125</v>
      </c>
      <c r="I53" s="146">
        <v>3391</v>
      </c>
      <c r="J53" s="147">
        <f>IFERROR(I53/G53-1,"-")</f>
        <v>0.2067615658362989</v>
      </c>
      <c r="K53" s="146">
        <v>2615</v>
      </c>
      <c r="L53" s="147">
        <f>IFERROR(K53/I53-1,"-")</f>
        <v>-0.22884104983780595</v>
      </c>
      <c r="M53" s="146">
        <v>3451</v>
      </c>
      <c r="N53" s="147">
        <f t="shared" ref="N53:N61" si="8">IFERROR(M53/K53-1,"-")</f>
        <v>0.31969407265774374</v>
      </c>
    </row>
    <row r="54" spans="1:15" x14ac:dyDescent="0.25">
      <c r="A54" s="1">
        <v>2</v>
      </c>
      <c r="B54" s="145" t="s">
        <v>75</v>
      </c>
      <c r="C54" s="146">
        <v>2825</v>
      </c>
      <c r="D54" s="147">
        <v>-0.1149749373433584</v>
      </c>
      <c r="E54" s="146">
        <v>604</v>
      </c>
      <c r="F54" s="147">
        <f t="shared" ref="F54:L65" si="9">IFERROR(E54/C54-1,"-")</f>
        <v>-0.78619469026548672</v>
      </c>
      <c r="G54" s="146">
        <v>2634</v>
      </c>
      <c r="H54" s="147">
        <f t="shared" si="9"/>
        <v>3.3609271523178812</v>
      </c>
      <c r="I54" s="146">
        <v>4989</v>
      </c>
      <c r="J54" s="147">
        <f t="shared" si="9"/>
        <v>0.89407744874715256</v>
      </c>
      <c r="K54" s="146">
        <v>3734</v>
      </c>
      <c r="L54" s="147">
        <f t="shared" si="9"/>
        <v>-0.25155341751854077</v>
      </c>
      <c r="M54" s="146">
        <v>2525</v>
      </c>
      <c r="N54" s="147">
        <f t="shared" si="8"/>
        <v>-0.32378146759507231</v>
      </c>
    </row>
    <row r="55" spans="1:15" x14ac:dyDescent="0.25">
      <c r="A55" s="1">
        <v>3</v>
      </c>
      <c r="B55" s="145" t="s">
        <v>77</v>
      </c>
      <c r="C55" s="146">
        <v>1144</v>
      </c>
      <c r="D55" s="147">
        <v>-0.65312310491206793</v>
      </c>
      <c r="E55" s="146">
        <v>907</v>
      </c>
      <c r="F55" s="147">
        <f t="shared" si="9"/>
        <v>-0.20716783216783219</v>
      </c>
      <c r="G55" s="146">
        <v>2645</v>
      </c>
      <c r="H55" s="147">
        <f t="shared" si="9"/>
        <v>1.9162072767364937</v>
      </c>
      <c r="I55" s="146">
        <v>5342</v>
      </c>
      <c r="J55" s="147">
        <f t="shared" si="9"/>
        <v>1.0196597353497165</v>
      </c>
      <c r="K55" s="146">
        <v>3989</v>
      </c>
      <c r="L55" s="147">
        <f t="shared" si="9"/>
        <v>-0.2532759266192437</v>
      </c>
      <c r="M55" s="146">
        <v>3569</v>
      </c>
      <c r="N55" s="147">
        <f t="shared" si="8"/>
        <v>-0.10528954625219356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961</v>
      </c>
      <c r="F56" s="147" t="str">
        <f t="shared" si="9"/>
        <v>-</v>
      </c>
      <c r="G56" s="146">
        <v>3480</v>
      </c>
      <c r="H56" s="147">
        <f t="shared" si="9"/>
        <v>2.6212278876170654</v>
      </c>
      <c r="I56" s="146">
        <v>4282</v>
      </c>
      <c r="J56" s="147">
        <f t="shared" si="9"/>
        <v>0.23045977011494245</v>
      </c>
      <c r="K56" s="146">
        <v>4847</v>
      </c>
      <c r="L56" s="147">
        <f t="shared" si="9"/>
        <v>0.13194768799626333</v>
      </c>
      <c r="M56" s="146">
        <v>4818</v>
      </c>
      <c r="N56" s="147">
        <f t="shared" si="8"/>
        <v>-5.9830823189601645E-3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1298</v>
      </c>
      <c r="F57" s="147" t="str">
        <f t="shared" si="9"/>
        <v>-</v>
      </c>
      <c r="G57" s="146">
        <v>3533</v>
      </c>
      <c r="H57" s="147">
        <f t="shared" si="9"/>
        <v>1.721879815100154</v>
      </c>
      <c r="I57" s="146">
        <v>5072</v>
      </c>
      <c r="J57" s="147">
        <f t="shared" si="9"/>
        <v>0.43560713274837259</v>
      </c>
      <c r="K57" s="146">
        <v>4477</v>
      </c>
      <c r="L57" s="147">
        <f t="shared" si="9"/>
        <v>-0.11731072555205047</v>
      </c>
      <c r="M57" s="146">
        <v>4362</v>
      </c>
      <c r="N57" s="147">
        <f t="shared" si="8"/>
        <v>-2.5686843868662046E-2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1478</v>
      </c>
      <c r="F58" s="147" t="str">
        <f t="shared" si="9"/>
        <v>-</v>
      </c>
      <c r="G58" s="146">
        <v>3726</v>
      </c>
      <c r="H58" s="147">
        <f t="shared" si="9"/>
        <v>1.5209742895805141</v>
      </c>
      <c r="I58" s="146">
        <v>5380</v>
      </c>
      <c r="J58" s="147">
        <f t="shared" si="9"/>
        <v>0.44390767579173374</v>
      </c>
      <c r="K58" s="146">
        <v>4983</v>
      </c>
      <c r="L58" s="147">
        <f t="shared" si="9"/>
        <v>-7.3791821561338344E-2</v>
      </c>
      <c r="M58" s="146">
        <v>4317</v>
      </c>
      <c r="N58" s="147">
        <f t="shared" si="8"/>
        <v>-0.13365442504515357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1981</v>
      </c>
      <c r="F59" s="147" t="str">
        <f t="shared" si="9"/>
        <v>-</v>
      </c>
      <c r="G59" s="146">
        <v>3912</v>
      </c>
      <c r="H59" s="147">
        <f t="shared" si="9"/>
        <v>0.97476022211004554</v>
      </c>
      <c r="I59" s="146">
        <v>4305</v>
      </c>
      <c r="J59" s="147">
        <f t="shared" si="9"/>
        <v>0.10046012269938642</v>
      </c>
      <c r="K59" s="146">
        <v>4074</v>
      </c>
      <c r="L59" s="147">
        <f t="shared" si="9"/>
        <v>-5.3658536585365901E-2</v>
      </c>
      <c r="M59" s="146">
        <v>4339</v>
      </c>
      <c r="N59" s="147">
        <f t="shared" si="8"/>
        <v>6.5046637211585656E-2</v>
      </c>
    </row>
    <row r="60" spans="1:15" x14ac:dyDescent="0.25">
      <c r="A60" s="1">
        <v>8</v>
      </c>
      <c r="B60" s="145" t="s">
        <v>87</v>
      </c>
      <c r="C60" s="146">
        <v>2716</v>
      </c>
      <c r="D60" s="147">
        <v>-0.20491803278688525</v>
      </c>
      <c r="E60" s="146">
        <v>3096</v>
      </c>
      <c r="F60" s="147">
        <f t="shared" si="9"/>
        <v>0.13991163475699553</v>
      </c>
      <c r="G60" s="146">
        <v>3999</v>
      </c>
      <c r="H60" s="147">
        <f t="shared" si="9"/>
        <v>0.29166666666666674</v>
      </c>
      <c r="I60" s="146">
        <v>4444</v>
      </c>
      <c r="J60" s="147">
        <f t="shared" si="9"/>
        <v>0.11127781945486381</v>
      </c>
      <c r="K60" s="146">
        <v>3603</v>
      </c>
      <c r="L60" s="147">
        <f t="shared" si="9"/>
        <v>-0.1892439243924392</v>
      </c>
      <c r="M60" s="146">
        <v>3570</v>
      </c>
      <c r="N60" s="147">
        <f t="shared" si="8"/>
        <v>-9.1590341382181695E-3</v>
      </c>
    </row>
    <row r="61" spans="1:15" x14ac:dyDescent="0.25">
      <c r="A61" s="1">
        <v>9</v>
      </c>
      <c r="B61" s="145" t="s">
        <v>89</v>
      </c>
      <c r="C61" s="146">
        <v>1767</v>
      </c>
      <c r="D61" s="147">
        <v>-0.38921534739025232</v>
      </c>
      <c r="E61" s="146">
        <v>3457</v>
      </c>
      <c r="F61" s="147">
        <f t="shared" si="9"/>
        <v>0.95642331635540456</v>
      </c>
      <c r="G61" s="146">
        <v>3921</v>
      </c>
      <c r="H61" s="147">
        <f t="shared" si="9"/>
        <v>0.13422042233150133</v>
      </c>
      <c r="I61" s="146">
        <v>4892</v>
      </c>
      <c r="J61" s="147">
        <f t="shared" si="9"/>
        <v>0.24764090793165017</v>
      </c>
      <c r="K61" s="146">
        <v>4736</v>
      </c>
      <c r="L61" s="147">
        <f t="shared" si="9"/>
        <v>-3.1888798037612465E-2</v>
      </c>
      <c r="M61" s="146">
        <v>4766</v>
      </c>
      <c r="N61" s="147">
        <f t="shared" si="8"/>
        <v>6.3344594594594295E-3</v>
      </c>
    </row>
    <row r="62" spans="1:15" x14ac:dyDescent="0.25">
      <c r="A62" s="1">
        <v>10</v>
      </c>
      <c r="B62" s="145" t="s">
        <v>91</v>
      </c>
      <c r="C62" s="146">
        <v>1904</v>
      </c>
      <c r="D62" s="147">
        <v>-0.33888888888888891</v>
      </c>
      <c r="E62" s="146">
        <v>1744</v>
      </c>
      <c r="F62" s="147">
        <f t="shared" si="9"/>
        <v>-8.4033613445378186E-2</v>
      </c>
      <c r="G62" s="146">
        <v>3593</v>
      </c>
      <c r="H62" s="147">
        <f t="shared" si="9"/>
        <v>1.0602064220183487</v>
      </c>
      <c r="I62" s="146">
        <v>4470</v>
      </c>
      <c r="J62" s="147">
        <f t="shared" si="9"/>
        <v>0.24408572223768443</v>
      </c>
      <c r="K62" s="146">
        <v>4427</v>
      </c>
      <c r="L62" s="147">
        <f t="shared" si="9"/>
        <v>-9.6196868008948666E-3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1069</v>
      </c>
      <c r="D63" s="147">
        <v>-0.67438318611026493</v>
      </c>
      <c r="E63" s="146">
        <v>2739</v>
      </c>
      <c r="F63" s="147">
        <f t="shared" si="9"/>
        <v>1.5622076707202992</v>
      </c>
      <c r="G63" s="146">
        <v>3349</v>
      </c>
      <c r="H63" s="147">
        <f t="shared" si="9"/>
        <v>0.22270901788974085</v>
      </c>
      <c r="I63" s="146">
        <v>3373</v>
      </c>
      <c r="J63" s="147">
        <f t="shared" si="9"/>
        <v>7.1663183039714085E-3</v>
      </c>
      <c r="K63" s="146">
        <v>4221</v>
      </c>
      <c r="L63" s="147">
        <f t="shared" si="9"/>
        <v>0.25140824192113853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681</v>
      </c>
      <c r="D64" s="147">
        <v>-0.7561761546723953</v>
      </c>
      <c r="E64" s="146">
        <v>3189</v>
      </c>
      <c r="F64" s="147">
        <f t="shared" si="9"/>
        <v>3.6828193832599121</v>
      </c>
      <c r="G64" s="146">
        <v>3121</v>
      </c>
      <c r="H64" s="147">
        <f t="shared" si="9"/>
        <v>-2.1323298839761695E-2</v>
      </c>
      <c r="I64" s="146">
        <v>2886</v>
      </c>
      <c r="J64" s="147">
        <f t="shared" si="9"/>
        <v>-7.5296379365587973E-2</v>
      </c>
      <c r="K64" s="146">
        <v>3709</v>
      </c>
      <c r="L64" s="147">
        <f t="shared" si="9"/>
        <v>0.28516978516978519</v>
      </c>
      <c r="M64" s="146"/>
      <c r="N64" s="147"/>
    </row>
    <row r="65" spans="1:15" ht="15.75" x14ac:dyDescent="0.25">
      <c r="B65" s="148" t="s">
        <v>32</v>
      </c>
      <c r="C65" s="149">
        <v>16251</v>
      </c>
      <c r="D65" s="150">
        <v>-0.59300257957875235</v>
      </c>
      <c r="E65" s="149">
        <v>22026</v>
      </c>
      <c r="F65" s="150">
        <f t="shared" si="9"/>
        <v>0.35536274690788261</v>
      </c>
      <c r="G65" s="149">
        <v>40723</v>
      </c>
      <c r="H65" s="150">
        <f t="shared" si="9"/>
        <v>0.8488604376645783</v>
      </c>
      <c r="I65" s="149">
        <v>52826</v>
      </c>
      <c r="J65" s="150">
        <f t="shared" si="9"/>
        <v>0.29720305478476527</v>
      </c>
      <c r="K65" s="149">
        <v>49415</v>
      </c>
      <c r="L65" s="150">
        <f t="shared" si="9"/>
        <v>-6.4570476659220888E-2</v>
      </c>
      <c r="M65" s="149">
        <v>35717</v>
      </c>
      <c r="N65" s="150">
        <v>-3.6186518430568304E-2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252</v>
      </c>
      <c r="G74" s="144" t="s">
        <v>71</v>
      </c>
      <c r="H74" s="143" t="s">
        <v>252</v>
      </c>
      <c r="I74" s="144" t="s">
        <v>71</v>
      </c>
      <c r="J74" s="143" t="s">
        <v>252</v>
      </c>
      <c r="K74" s="144" t="s">
        <v>71</v>
      </c>
      <c r="L74" s="143" t="s">
        <v>252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2841</v>
      </c>
      <c r="D75" s="147">
        <v>0.18572621035058434</v>
      </c>
      <c r="E75" s="146">
        <v>543</v>
      </c>
      <c r="F75" s="147">
        <f>IFERROR(E75/C75-1,"-")</f>
        <v>-0.80887011615628301</v>
      </c>
      <c r="G75" s="146">
        <v>2071</v>
      </c>
      <c r="H75" s="147">
        <f>IFERROR(G75/E75-1,"-")</f>
        <v>2.8139963167587476</v>
      </c>
      <c r="I75" s="146">
        <v>2249</v>
      </c>
      <c r="J75" s="147">
        <f>IFERROR(I75/G75-1,"-")</f>
        <v>8.5948816996620048E-2</v>
      </c>
      <c r="K75" s="146">
        <v>1215</v>
      </c>
      <c r="L75" s="147">
        <f>IFERROR(K75/I75-1,"-")</f>
        <v>-0.45975989328590483</v>
      </c>
      <c r="M75" s="146">
        <v>1366</v>
      </c>
      <c r="N75" s="147">
        <f t="shared" ref="N75:N83" si="10">IFERROR(M75/K75-1,"-")</f>
        <v>0.12427983539094645</v>
      </c>
    </row>
    <row r="76" spans="1:15" x14ac:dyDescent="0.25">
      <c r="A76" s="1">
        <v>2</v>
      </c>
      <c r="B76" s="145" t="s">
        <v>75</v>
      </c>
      <c r="C76" s="146">
        <v>2546</v>
      </c>
      <c r="D76" s="147">
        <v>0.10407632263660016</v>
      </c>
      <c r="E76" s="146">
        <v>721</v>
      </c>
      <c r="F76" s="147">
        <f t="shared" ref="F76:L87" si="11">IFERROR(E76/C76-1,"-")</f>
        <v>-0.71681068342498033</v>
      </c>
      <c r="G76" s="146">
        <v>1841</v>
      </c>
      <c r="H76" s="147">
        <f t="shared" si="11"/>
        <v>1.5533980582524274</v>
      </c>
      <c r="I76" s="146">
        <v>748</v>
      </c>
      <c r="J76" s="147">
        <f t="shared" si="11"/>
        <v>-0.59369907658881038</v>
      </c>
      <c r="K76" s="146">
        <v>1249</v>
      </c>
      <c r="L76" s="147">
        <f t="shared" si="11"/>
        <v>0.66978609625668439</v>
      </c>
      <c r="M76" s="146">
        <v>1322</v>
      </c>
      <c r="N76" s="147">
        <f t="shared" si="10"/>
        <v>5.8446757405924643E-2</v>
      </c>
    </row>
    <row r="77" spans="1:15" x14ac:dyDescent="0.25">
      <c r="A77" s="1">
        <v>3</v>
      </c>
      <c r="B77" s="145" t="s">
        <v>77</v>
      </c>
      <c r="C77" s="146">
        <v>1038</v>
      </c>
      <c r="D77" s="147">
        <v>-0.54908774978279751</v>
      </c>
      <c r="E77" s="146">
        <v>1575</v>
      </c>
      <c r="F77" s="147">
        <f t="shared" si="11"/>
        <v>0.51734104046242768</v>
      </c>
      <c r="G77" s="146">
        <v>2794</v>
      </c>
      <c r="H77" s="147">
        <f t="shared" si="11"/>
        <v>0.77396825396825397</v>
      </c>
      <c r="I77" s="146">
        <v>1106</v>
      </c>
      <c r="J77" s="147">
        <f t="shared" si="11"/>
        <v>-0.60415175375805297</v>
      </c>
      <c r="K77" s="146">
        <v>1224</v>
      </c>
      <c r="L77" s="147">
        <f t="shared" si="11"/>
        <v>0.10669077757685352</v>
      </c>
      <c r="M77" s="146">
        <v>1260</v>
      </c>
      <c r="N77" s="147">
        <f t="shared" si="10"/>
        <v>2.9411764705882248E-2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901</v>
      </c>
      <c r="F78" s="147" t="str">
        <f t="shared" si="11"/>
        <v>-</v>
      </c>
      <c r="G78" s="146">
        <v>2457</v>
      </c>
      <c r="H78" s="147">
        <f t="shared" si="11"/>
        <v>1.7269700332963374</v>
      </c>
      <c r="I78" s="146">
        <v>1949</v>
      </c>
      <c r="J78" s="147">
        <f t="shared" si="11"/>
        <v>-0.20675620675620676</v>
      </c>
      <c r="K78" s="146">
        <v>1108</v>
      </c>
      <c r="L78" s="147">
        <f t="shared" si="11"/>
        <v>-0.43150333504361216</v>
      </c>
      <c r="M78" s="146">
        <v>1331</v>
      </c>
      <c r="N78" s="147">
        <f t="shared" si="10"/>
        <v>0.20126353790613716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1900</v>
      </c>
      <c r="F79" s="147" t="str">
        <f t="shared" si="11"/>
        <v>-</v>
      </c>
      <c r="G79" s="146">
        <v>1685</v>
      </c>
      <c r="H79" s="147">
        <f t="shared" si="11"/>
        <v>-0.11315789473684212</v>
      </c>
      <c r="I79" s="146">
        <v>2115</v>
      </c>
      <c r="J79" s="147">
        <f t="shared" si="11"/>
        <v>0.25519287833827886</v>
      </c>
      <c r="K79" s="146">
        <v>2258</v>
      </c>
      <c r="L79" s="147">
        <f t="shared" si="11"/>
        <v>6.7612293144208024E-2</v>
      </c>
      <c r="M79" s="146">
        <v>3166</v>
      </c>
      <c r="N79" s="147">
        <f t="shared" si="10"/>
        <v>0.40212577502214342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1771</v>
      </c>
      <c r="F80" s="147" t="str">
        <f t="shared" si="11"/>
        <v>-</v>
      </c>
      <c r="G80" s="146">
        <v>4228</v>
      </c>
      <c r="H80" s="147">
        <f t="shared" si="11"/>
        <v>1.3873517786561265</v>
      </c>
      <c r="I80" s="146">
        <v>1166</v>
      </c>
      <c r="J80" s="147">
        <f t="shared" si="11"/>
        <v>-0.72421948912015144</v>
      </c>
      <c r="K80" s="146">
        <v>1164</v>
      </c>
      <c r="L80" s="147">
        <f t="shared" si="11"/>
        <v>-1.7152658662092923E-3</v>
      </c>
      <c r="M80" s="146">
        <v>3102</v>
      </c>
      <c r="N80" s="147">
        <f t="shared" si="10"/>
        <v>1.6649484536082473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1191</v>
      </c>
      <c r="F81" s="147" t="str">
        <f t="shared" si="11"/>
        <v>-</v>
      </c>
      <c r="G81" s="146">
        <v>2851</v>
      </c>
      <c r="H81" s="147">
        <f t="shared" si="11"/>
        <v>1.3937867338371115</v>
      </c>
      <c r="I81" s="146">
        <v>2003</v>
      </c>
      <c r="J81" s="147">
        <f t="shared" si="11"/>
        <v>-0.29743949491406529</v>
      </c>
      <c r="K81" s="146">
        <v>2667</v>
      </c>
      <c r="L81" s="147">
        <f t="shared" si="11"/>
        <v>0.33150274588117834</v>
      </c>
      <c r="M81" s="146">
        <v>2062</v>
      </c>
      <c r="N81" s="147">
        <f t="shared" si="10"/>
        <v>-0.22684664416947886</v>
      </c>
    </row>
    <row r="82" spans="1:15" x14ac:dyDescent="0.25">
      <c r="A82" s="1">
        <v>8</v>
      </c>
      <c r="B82" s="145" t="s">
        <v>87</v>
      </c>
      <c r="C82" s="146">
        <v>2303</v>
      </c>
      <c r="D82" s="147">
        <v>-0.20200970200970203</v>
      </c>
      <c r="E82" s="146">
        <v>1356</v>
      </c>
      <c r="F82" s="147">
        <f t="shared" si="11"/>
        <v>-0.41120277898393398</v>
      </c>
      <c r="G82" s="146">
        <v>2044</v>
      </c>
      <c r="H82" s="147">
        <f t="shared" si="11"/>
        <v>0.50737463126843663</v>
      </c>
      <c r="I82" s="146">
        <v>2706</v>
      </c>
      <c r="J82" s="147">
        <f t="shared" si="11"/>
        <v>0.3238747553816046</v>
      </c>
      <c r="K82" s="146">
        <v>1092</v>
      </c>
      <c r="L82" s="147">
        <f t="shared" si="11"/>
        <v>-0.59645232815964522</v>
      </c>
      <c r="M82" s="146">
        <v>3661</v>
      </c>
      <c r="N82" s="147">
        <f t="shared" si="10"/>
        <v>2.3525641025641026</v>
      </c>
    </row>
    <row r="83" spans="1:15" x14ac:dyDescent="0.25">
      <c r="A83" s="1">
        <v>9</v>
      </c>
      <c r="B83" s="145" t="s">
        <v>89</v>
      </c>
      <c r="C83" s="146">
        <v>1308</v>
      </c>
      <c r="D83" s="147">
        <v>-0.4340112505408914</v>
      </c>
      <c r="E83" s="146">
        <v>3089</v>
      </c>
      <c r="F83" s="147">
        <f t="shared" si="11"/>
        <v>1.3616207951070338</v>
      </c>
      <c r="G83" s="146">
        <v>2812</v>
      </c>
      <c r="H83" s="147">
        <f t="shared" si="11"/>
        <v>-8.9673033344124353E-2</v>
      </c>
      <c r="I83" s="146">
        <v>1528</v>
      </c>
      <c r="J83" s="147">
        <f t="shared" si="11"/>
        <v>-0.45661450924608815</v>
      </c>
      <c r="K83" s="146">
        <v>2671</v>
      </c>
      <c r="L83" s="147">
        <f t="shared" si="11"/>
        <v>0.74803664921465973</v>
      </c>
      <c r="M83" s="146">
        <v>1808</v>
      </c>
      <c r="N83" s="147">
        <f t="shared" si="10"/>
        <v>-0.32309996256083862</v>
      </c>
    </row>
    <row r="84" spans="1:15" x14ac:dyDescent="0.25">
      <c r="A84" s="1">
        <v>10</v>
      </c>
      <c r="B84" s="145" t="s">
        <v>91</v>
      </c>
      <c r="C84" s="146">
        <v>874</v>
      </c>
      <c r="D84" s="147">
        <v>-0.71419228253760636</v>
      </c>
      <c r="E84" s="146">
        <v>2179</v>
      </c>
      <c r="F84" s="147">
        <f t="shared" si="11"/>
        <v>1.4931350114416477</v>
      </c>
      <c r="G84" s="146">
        <v>1877</v>
      </c>
      <c r="H84" s="147">
        <f t="shared" si="11"/>
        <v>-0.13859568609453876</v>
      </c>
      <c r="I84" s="146">
        <v>1047</v>
      </c>
      <c r="J84" s="147">
        <f t="shared" si="11"/>
        <v>-0.44219499200852419</v>
      </c>
      <c r="K84" s="146">
        <v>1307</v>
      </c>
      <c r="L84" s="147">
        <f t="shared" si="11"/>
        <v>0.2483285577841452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1374</v>
      </c>
      <c r="D85" s="147">
        <v>-0.58489425981873111</v>
      </c>
      <c r="E85" s="146">
        <v>2323</v>
      </c>
      <c r="F85" s="147">
        <f t="shared" si="11"/>
        <v>0.69068413391557493</v>
      </c>
      <c r="G85" s="146">
        <v>2569</v>
      </c>
      <c r="H85" s="147">
        <f t="shared" si="11"/>
        <v>0.10589754627636672</v>
      </c>
      <c r="I85" s="146">
        <v>1075</v>
      </c>
      <c r="J85" s="147">
        <f t="shared" si="11"/>
        <v>-0.58154924094978588</v>
      </c>
      <c r="K85" s="146">
        <v>3117</v>
      </c>
      <c r="L85" s="147">
        <f t="shared" si="11"/>
        <v>1.8995348837209303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1793</v>
      </c>
      <c r="D86" s="147">
        <v>-0.56406515925115486</v>
      </c>
      <c r="E86" s="146">
        <v>2488</v>
      </c>
      <c r="F86" s="147">
        <f t="shared" si="11"/>
        <v>0.38761851645287226</v>
      </c>
      <c r="G86" s="146">
        <v>2999</v>
      </c>
      <c r="H86" s="147">
        <f t="shared" si="11"/>
        <v>0.20538585209003224</v>
      </c>
      <c r="I86" s="146">
        <v>1914</v>
      </c>
      <c r="J86" s="147">
        <f t="shared" si="11"/>
        <v>-0.36178726242080694</v>
      </c>
      <c r="K86" s="146">
        <v>2574</v>
      </c>
      <c r="L86" s="147">
        <f t="shared" si="11"/>
        <v>0.34482758620689657</v>
      </c>
      <c r="M86" s="146"/>
      <c r="N86" s="147"/>
    </row>
    <row r="87" spans="1:15" ht="15.75" x14ac:dyDescent="0.25">
      <c r="B87" s="148" t="s">
        <v>32</v>
      </c>
      <c r="C87" s="149">
        <v>15549</v>
      </c>
      <c r="D87" s="150">
        <v>-0.5288610126352149</v>
      </c>
      <c r="E87" s="149">
        <v>20037</v>
      </c>
      <c r="F87" s="150">
        <f t="shared" si="11"/>
        <v>0.28863592513988046</v>
      </c>
      <c r="G87" s="149">
        <v>30228</v>
      </c>
      <c r="H87" s="150">
        <f t="shared" si="11"/>
        <v>0.50860907321455318</v>
      </c>
      <c r="I87" s="149">
        <v>19606</v>
      </c>
      <c r="J87" s="150">
        <f t="shared" si="11"/>
        <v>-0.3513960566362313</v>
      </c>
      <c r="K87" s="149">
        <v>21646</v>
      </c>
      <c r="L87" s="150">
        <f t="shared" si="11"/>
        <v>0.10404978067938386</v>
      </c>
      <c r="M87" s="149">
        <v>19078</v>
      </c>
      <c r="N87" s="150">
        <v>0.30243036592026207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252</v>
      </c>
      <c r="G96" s="144" t="s">
        <v>71</v>
      </c>
      <c r="H96" s="143" t="s">
        <v>252</v>
      </c>
      <c r="I96" s="144" t="s">
        <v>71</v>
      </c>
      <c r="J96" s="143" t="s">
        <v>252</v>
      </c>
      <c r="K96" s="144" t="s">
        <v>71</v>
      </c>
      <c r="L96" s="143" t="s">
        <v>252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7778</v>
      </c>
      <c r="D97" s="147">
        <v>8.132906992909783E-2</v>
      </c>
      <c r="E97" s="146">
        <v>1648</v>
      </c>
      <c r="F97" s="147">
        <f t="shared" ref="F97:L109" si="12">IFERROR(E97/C97-1,"-")</f>
        <v>-0.78812033941887372</v>
      </c>
      <c r="G97" s="146">
        <v>6519</v>
      </c>
      <c r="H97" s="147">
        <f t="shared" si="12"/>
        <v>2.9557038834951457</v>
      </c>
      <c r="I97" s="146">
        <v>8713</v>
      </c>
      <c r="J97" s="147">
        <f t="shared" si="12"/>
        <v>0.33655468630158003</v>
      </c>
      <c r="K97" s="146">
        <v>10751</v>
      </c>
      <c r="L97" s="147">
        <f t="shared" si="12"/>
        <v>0.23390336279123147</v>
      </c>
      <c r="M97" s="146">
        <v>9438</v>
      </c>
      <c r="N97" s="147">
        <f t="shared" ref="N97:N105" si="13">IFERROR(M97/K97-1,"-")</f>
        <v>-0.12212817412333732</v>
      </c>
    </row>
    <row r="98" spans="2:14" x14ac:dyDescent="0.25">
      <c r="B98" s="145" t="s">
        <v>75</v>
      </c>
      <c r="C98" s="146">
        <v>8971</v>
      </c>
      <c r="D98" s="147">
        <v>0.12771841609050916</v>
      </c>
      <c r="E98" s="146">
        <v>1772</v>
      </c>
      <c r="F98" s="147">
        <f t="shared" si="12"/>
        <v>-0.80247464050830453</v>
      </c>
      <c r="G98" s="146">
        <v>6908</v>
      </c>
      <c r="H98" s="147">
        <f t="shared" si="12"/>
        <v>2.8984198645598194</v>
      </c>
      <c r="I98" s="146">
        <v>8514</v>
      </c>
      <c r="J98" s="147">
        <f t="shared" si="12"/>
        <v>0.23248407643312108</v>
      </c>
      <c r="K98" s="146">
        <v>10155</v>
      </c>
      <c r="L98" s="147">
        <f t="shared" si="12"/>
        <v>0.19274136715997181</v>
      </c>
      <c r="M98" s="146">
        <v>9264</v>
      </c>
      <c r="N98" s="147">
        <f t="shared" si="13"/>
        <v>-8.7740029542097475E-2</v>
      </c>
    </row>
    <row r="99" spans="2:14" x14ac:dyDescent="0.25">
      <c r="B99" s="145" t="s">
        <v>77</v>
      </c>
      <c r="C99" s="146">
        <v>3532</v>
      </c>
      <c r="D99" s="147">
        <v>-0.57599039615846337</v>
      </c>
      <c r="E99" s="146">
        <v>2477</v>
      </c>
      <c r="F99" s="147">
        <f t="shared" si="12"/>
        <v>-0.29869762174405434</v>
      </c>
      <c r="G99" s="146">
        <v>7271</v>
      </c>
      <c r="H99" s="147">
        <f t="shared" si="12"/>
        <v>1.9354057327412191</v>
      </c>
      <c r="I99" s="146">
        <v>9155</v>
      </c>
      <c r="J99" s="147">
        <f t="shared" si="12"/>
        <v>0.25911153899051032</v>
      </c>
      <c r="K99" s="146">
        <v>10079</v>
      </c>
      <c r="L99" s="147">
        <f t="shared" si="12"/>
        <v>0.10092845439650455</v>
      </c>
      <c r="M99" s="146">
        <v>9265</v>
      </c>
      <c r="N99" s="147">
        <f t="shared" si="13"/>
        <v>-8.0761980355193996E-2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2226</v>
      </c>
      <c r="F100" s="147" t="str">
        <f t="shared" si="12"/>
        <v>-</v>
      </c>
      <c r="G100" s="146">
        <v>6256</v>
      </c>
      <c r="H100" s="147">
        <f t="shared" si="12"/>
        <v>1.8104222821203955</v>
      </c>
      <c r="I100" s="146">
        <v>6472</v>
      </c>
      <c r="J100" s="147">
        <f t="shared" si="12"/>
        <v>3.4526854219948833E-2</v>
      </c>
      <c r="K100" s="146">
        <v>7484</v>
      </c>
      <c r="L100" s="147">
        <f t="shared" si="12"/>
        <v>0.15636588380716931</v>
      </c>
      <c r="M100" s="146">
        <v>5830</v>
      </c>
      <c r="N100" s="147">
        <f t="shared" si="13"/>
        <v>-0.221004810261892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2446</v>
      </c>
      <c r="F101" s="147" t="str">
        <f t="shared" si="12"/>
        <v>-</v>
      </c>
      <c r="G101" s="146">
        <v>4867</v>
      </c>
      <c r="H101" s="147">
        <f t="shared" si="12"/>
        <v>0.98977923139820123</v>
      </c>
      <c r="I101" s="146">
        <v>5606</v>
      </c>
      <c r="J101" s="147">
        <f t="shared" si="12"/>
        <v>0.15183891514279835</v>
      </c>
      <c r="K101" s="146">
        <v>5778</v>
      </c>
      <c r="L101" s="147">
        <f t="shared" si="12"/>
        <v>3.068141277203007E-2</v>
      </c>
      <c r="M101" s="146">
        <v>5883</v>
      </c>
      <c r="N101" s="147">
        <f t="shared" si="13"/>
        <v>1.8172377985462118E-2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2238</v>
      </c>
      <c r="F102" s="147" t="str">
        <f t="shared" si="12"/>
        <v>-</v>
      </c>
      <c r="G102" s="146">
        <v>3323</v>
      </c>
      <c r="H102" s="147">
        <f t="shared" si="12"/>
        <v>0.48480786416443244</v>
      </c>
      <c r="I102" s="146">
        <v>3827</v>
      </c>
      <c r="J102" s="147">
        <f t="shared" si="12"/>
        <v>0.15167017755040635</v>
      </c>
      <c r="K102" s="146">
        <v>3968</v>
      </c>
      <c r="L102" s="147">
        <f t="shared" si="12"/>
        <v>3.684348053305464E-2</v>
      </c>
      <c r="M102" s="146">
        <v>4239</v>
      </c>
      <c r="N102" s="147">
        <f t="shared" si="13"/>
        <v>6.8296370967741993E-2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2500</v>
      </c>
      <c r="F103" s="147" t="str">
        <f t="shared" si="12"/>
        <v>-</v>
      </c>
      <c r="G103" s="146">
        <v>3947</v>
      </c>
      <c r="H103" s="147">
        <f t="shared" si="12"/>
        <v>0.57879999999999998</v>
      </c>
      <c r="I103" s="146">
        <v>3286</v>
      </c>
      <c r="J103" s="147">
        <f t="shared" si="12"/>
        <v>-0.16746896376995191</v>
      </c>
      <c r="K103" s="146">
        <v>3399</v>
      </c>
      <c r="L103" s="147">
        <f t="shared" si="12"/>
        <v>3.438831405964704E-2</v>
      </c>
      <c r="M103" s="146">
        <v>3594</v>
      </c>
      <c r="N103" s="147">
        <f t="shared" si="13"/>
        <v>5.7369814651368145E-2</v>
      </c>
    </row>
    <row r="104" spans="2:14" x14ac:dyDescent="0.25">
      <c r="B104" s="145" t="s">
        <v>87</v>
      </c>
      <c r="C104" s="146">
        <v>1922</v>
      </c>
      <c r="D104" s="147">
        <v>-0.33124565066109957</v>
      </c>
      <c r="E104" s="146">
        <v>4135</v>
      </c>
      <c r="F104" s="147">
        <f t="shared" si="12"/>
        <v>1.151404786680541</v>
      </c>
      <c r="G104" s="146">
        <v>4227</v>
      </c>
      <c r="H104" s="147">
        <f t="shared" si="12"/>
        <v>2.2249093107617801E-2</v>
      </c>
      <c r="I104" s="146">
        <v>4721</v>
      </c>
      <c r="J104" s="147">
        <f t="shared" si="12"/>
        <v>0.11686775490891876</v>
      </c>
      <c r="K104" s="146">
        <v>4564</v>
      </c>
      <c r="L104" s="147">
        <f t="shared" si="12"/>
        <v>-3.325566617242115E-2</v>
      </c>
      <c r="M104" s="146">
        <v>4530</v>
      </c>
      <c r="N104" s="147">
        <f t="shared" si="13"/>
        <v>-7.4496056091147844E-3</v>
      </c>
    </row>
    <row r="105" spans="2:14" x14ac:dyDescent="0.25">
      <c r="B105" s="145" t="s">
        <v>89</v>
      </c>
      <c r="C105" s="146">
        <v>692</v>
      </c>
      <c r="D105" s="147">
        <v>-0.75276884601643446</v>
      </c>
      <c r="E105" s="146">
        <v>3054</v>
      </c>
      <c r="F105" s="147">
        <f t="shared" si="12"/>
        <v>3.4132947976878611</v>
      </c>
      <c r="G105" s="146">
        <v>4234</v>
      </c>
      <c r="H105" s="147">
        <f t="shared" si="12"/>
        <v>0.38637851997380479</v>
      </c>
      <c r="I105" s="146">
        <v>4186</v>
      </c>
      <c r="J105" s="147">
        <f t="shared" si="12"/>
        <v>-1.1336797354747241E-2</v>
      </c>
      <c r="K105" s="146">
        <v>3938</v>
      </c>
      <c r="L105" s="147">
        <f t="shared" si="12"/>
        <v>-5.9245102723363585E-2</v>
      </c>
      <c r="M105" s="146">
        <v>4328</v>
      </c>
      <c r="N105" s="147">
        <f t="shared" si="13"/>
        <v>9.9035043169121373E-2</v>
      </c>
    </row>
    <row r="106" spans="2:14" x14ac:dyDescent="0.25">
      <c r="B106" s="145" t="s">
        <v>91</v>
      </c>
      <c r="C106" s="146">
        <v>825</v>
      </c>
      <c r="D106" s="147">
        <v>-0.82439335887611753</v>
      </c>
      <c r="E106" s="146">
        <v>6196</v>
      </c>
      <c r="F106" s="147">
        <f t="shared" si="12"/>
        <v>6.5103030303030307</v>
      </c>
      <c r="G106" s="146">
        <v>6125</v>
      </c>
      <c r="H106" s="147">
        <f t="shared" si="12"/>
        <v>-1.1459005810200096E-2</v>
      </c>
      <c r="I106" s="146">
        <v>5590</v>
      </c>
      <c r="J106" s="147">
        <f t="shared" si="12"/>
        <v>-8.7346938775510252E-2</v>
      </c>
      <c r="K106" s="146">
        <v>6453</v>
      </c>
      <c r="L106" s="147">
        <f t="shared" si="12"/>
        <v>0.15438282647584978</v>
      </c>
      <c r="M106" s="146"/>
      <c r="N106" s="147"/>
    </row>
    <row r="107" spans="2:14" x14ac:dyDescent="0.25">
      <c r="B107" s="145" t="s">
        <v>93</v>
      </c>
      <c r="C107" s="146">
        <v>1112</v>
      </c>
      <c r="D107" s="147">
        <v>-0.85308495177698507</v>
      </c>
      <c r="E107" s="146">
        <v>7124</v>
      </c>
      <c r="F107" s="147">
        <f t="shared" si="12"/>
        <v>5.4064748201438846</v>
      </c>
      <c r="G107" s="146">
        <v>7135</v>
      </c>
      <c r="H107" s="147">
        <f t="shared" si="12"/>
        <v>1.5440763615945929E-3</v>
      </c>
      <c r="I107" s="146">
        <v>8768</v>
      </c>
      <c r="J107" s="147">
        <f t="shared" si="12"/>
        <v>0.22887175893482836</v>
      </c>
      <c r="K107" s="146">
        <v>7634</v>
      </c>
      <c r="L107" s="147">
        <f t="shared" si="12"/>
        <v>-0.12933394160583944</v>
      </c>
      <c r="M107" s="146"/>
      <c r="N107" s="147"/>
    </row>
    <row r="108" spans="2:14" x14ac:dyDescent="0.25">
      <c r="B108" s="145" t="s">
        <v>95</v>
      </c>
      <c r="C108" s="146">
        <v>1575</v>
      </c>
      <c r="D108" s="147">
        <v>-0.74239450441609423</v>
      </c>
      <c r="E108" s="146">
        <v>5523</v>
      </c>
      <c r="F108" s="147">
        <f t="shared" si="12"/>
        <v>2.5066666666666668</v>
      </c>
      <c r="G108" s="146">
        <v>5994</v>
      </c>
      <c r="H108" s="147">
        <f t="shared" si="12"/>
        <v>8.5279739272134725E-2</v>
      </c>
      <c r="I108" s="146">
        <v>7064</v>
      </c>
      <c r="J108" s="147">
        <f t="shared" si="12"/>
        <v>0.17851184517851193</v>
      </c>
      <c r="K108" s="146">
        <v>7036</v>
      </c>
      <c r="L108" s="147">
        <f t="shared" si="12"/>
        <v>-3.9637599093997888E-3</v>
      </c>
      <c r="M108" s="146"/>
      <c r="N108" s="147"/>
    </row>
    <row r="109" spans="2:14" ht="15.75" x14ac:dyDescent="0.25">
      <c r="B109" s="148" t="s">
        <v>32</v>
      </c>
      <c r="C109" s="149">
        <v>27247</v>
      </c>
      <c r="D109" s="150">
        <v>-0.56883564895401462</v>
      </c>
      <c r="E109" s="149">
        <v>41339</v>
      </c>
      <c r="F109" s="150">
        <f t="shared" si="12"/>
        <v>0.51719455352882893</v>
      </c>
      <c r="G109" s="149">
        <v>66806</v>
      </c>
      <c r="H109" s="150">
        <f t="shared" si="12"/>
        <v>0.61605263794479792</v>
      </c>
      <c r="I109" s="149">
        <v>75902</v>
      </c>
      <c r="J109" s="150">
        <f t="shared" si="12"/>
        <v>0.13615543514055628</v>
      </c>
      <c r="K109" s="149">
        <v>81239</v>
      </c>
      <c r="L109" s="150">
        <f t="shared" si="12"/>
        <v>7.0314352717978368E-2</v>
      </c>
      <c r="M109" s="149">
        <v>56371</v>
      </c>
      <c r="N109" s="150">
        <v>-6.2296227293898498E-2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252</v>
      </c>
      <c r="G118" s="144" t="s">
        <v>71</v>
      </c>
      <c r="H118" s="143" t="s">
        <v>252</v>
      </c>
      <c r="I118" s="144" t="s">
        <v>71</v>
      </c>
      <c r="J118" s="143" t="s">
        <v>252</v>
      </c>
      <c r="K118" s="144" t="s">
        <v>71</v>
      </c>
      <c r="L118" s="143" t="s">
        <v>252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1433</v>
      </c>
      <c r="D119" s="147">
        <v>5.4451802796173565E-2</v>
      </c>
      <c r="E119" s="146">
        <v>40</v>
      </c>
      <c r="F119" s="147">
        <f t="shared" ref="F119:L131" si="14">IFERROR(E119/C119-1,"-")</f>
        <v>-0.97208653175157012</v>
      </c>
      <c r="G119" s="146">
        <v>1082</v>
      </c>
      <c r="H119" s="147">
        <f t="shared" si="14"/>
        <v>26.05</v>
      </c>
      <c r="I119" s="146">
        <v>1714</v>
      </c>
      <c r="J119" s="147">
        <f t="shared" si="14"/>
        <v>0.5841035120147875</v>
      </c>
      <c r="K119" s="146">
        <v>1480</v>
      </c>
      <c r="L119" s="147">
        <f t="shared" si="14"/>
        <v>-0.13652275379229872</v>
      </c>
      <c r="M119" s="146">
        <v>1352</v>
      </c>
      <c r="N119" s="147">
        <f t="shared" ref="N119:N127" si="15">IFERROR(M119/K119-1,"-")</f>
        <v>-8.6486486486486491E-2</v>
      </c>
    </row>
    <row r="120" spans="1:15" x14ac:dyDescent="0.25">
      <c r="B120" s="145" t="s">
        <v>75</v>
      </c>
      <c r="C120" s="146">
        <v>2393</v>
      </c>
      <c r="D120" s="147">
        <v>0.48357098574085544</v>
      </c>
      <c r="E120" s="146">
        <v>45</v>
      </c>
      <c r="F120" s="147">
        <f t="shared" si="14"/>
        <v>-0.98119515252820722</v>
      </c>
      <c r="G120" s="146">
        <v>1253</v>
      </c>
      <c r="H120" s="147">
        <f t="shared" si="14"/>
        <v>26.844444444444445</v>
      </c>
      <c r="I120" s="146">
        <v>1744</v>
      </c>
      <c r="J120" s="147">
        <f t="shared" si="14"/>
        <v>0.39185953711093369</v>
      </c>
      <c r="K120" s="146">
        <v>2068</v>
      </c>
      <c r="L120" s="147">
        <f t="shared" si="14"/>
        <v>0.18577981651376141</v>
      </c>
      <c r="M120" s="146">
        <v>1741</v>
      </c>
      <c r="N120" s="147">
        <f t="shared" si="15"/>
        <v>-0.15812379110251451</v>
      </c>
    </row>
    <row r="121" spans="1:15" x14ac:dyDescent="0.25">
      <c r="B121" s="145" t="s">
        <v>77</v>
      </c>
      <c r="C121" s="146">
        <v>615</v>
      </c>
      <c r="D121" s="147">
        <v>-0.45138269402319353</v>
      </c>
      <c r="E121" s="146">
        <v>44</v>
      </c>
      <c r="F121" s="147">
        <f t="shared" si="14"/>
        <v>-0.92845528455284554</v>
      </c>
      <c r="G121" s="146">
        <v>1088</v>
      </c>
      <c r="H121" s="147">
        <f t="shared" si="14"/>
        <v>23.727272727272727</v>
      </c>
      <c r="I121" s="146">
        <v>1558</v>
      </c>
      <c r="J121" s="147">
        <f t="shared" si="14"/>
        <v>0.43198529411764697</v>
      </c>
      <c r="K121" s="146">
        <v>1890</v>
      </c>
      <c r="L121" s="147">
        <f t="shared" si="14"/>
        <v>0.21309370988446719</v>
      </c>
      <c r="M121" s="146">
        <v>1246</v>
      </c>
      <c r="N121" s="147">
        <f t="shared" si="15"/>
        <v>-0.34074074074074079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55</v>
      </c>
      <c r="F122" s="147" t="str">
        <f t="shared" si="14"/>
        <v>-</v>
      </c>
      <c r="G122" s="146">
        <v>541</v>
      </c>
      <c r="H122" s="147">
        <f t="shared" si="14"/>
        <v>8.836363636363636</v>
      </c>
      <c r="I122" s="146">
        <v>682</v>
      </c>
      <c r="J122" s="147">
        <f t="shared" si="14"/>
        <v>0.26062846580406651</v>
      </c>
      <c r="K122" s="146">
        <v>1379</v>
      </c>
      <c r="L122" s="147">
        <f t="shared" si="14"/>
        <v>1.0219941348973607</v>
      </c>
      <c r="M122" s="146">
        <v>652</v>
      </c>
      <c r="N122" s="147">
        <f t="shared" si="15"/>
        <v>-0.52719361856417701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44</v>
      </c>
      <c r="F123" s="147" t="str">
        <f t="shared" si="14"/>
        <v>-</v>
      </c>
      <c r="G123" s="146">
        <v>524</v>
      </c>
      <c r="H123" s="147">
        <f t="shared" si="14"/>
        <v>10.909090909090908</v>
      </c>
      <c r="I123" s="146">
        <v>550</v>
      </c>
      <c r="J123" s="147">
        <f t="shared" si="14"/>
        <v>4.961832061068705E-2</v>
      </c>
      <c r="K123" s="146">
        <v>732</v>
      </c>
      <c r="L123" s="147">
        <f t="shared" si="14"/>
        <v>0.33090909090909082</v>
      </c>
      <c r="M123" s="146">
        <v>482</v>
      </c>
      <c r="N123" s="147">
        <f t="shared" si="15"/>
        <v>-0.34153005464480879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121</v>
      </c>
      <c r="F124" s="147" t="str">
        <f t="shared" si="14"/>
        <v>-</v>
      </c>
      <c r="G124" s="146">
        <v>530</v>
      </c>
      <c r="H124" s="147">
        <f t="shared" si="14"/>
        <v>3.3801652892561984</v>
      </c>
      <c r="I124" s="146">
        <v>510</v>
      </c>
      <c r="J124" s="147">
        <f t="shared" si="14"/>
        <v>-3.7735849056603765E-2</v>
      </c>
      <c r="K124" s="146">
        <v>471</v>
      </c>
      <c r="L124" s="147">
        <f t="shared" si="14"/>
        <v>-7.6470588235294068E-2</v>
      </c>
      <c r="M124" s="146">
        <v>452</v>
      </c>
      <c r="N124" s="147">
        <f t="shared" si="15"/>
        <v>-4.0339702760084917E-2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184</v>
      </c>
      <c r="F125" s="147" t="str">
        <f t="shared" si="14"/>
        <v>-</v>
      </c>
      <c r="G125" s="146">
        <v>456</v>
      </c>
      <c r="H125" s="147">
        <f t="shared" si="14"/>
        <v>1.4782608695652173</v>
      </c>
      <c r="I125" s="146">
        <v>444</v>
      </c>
      <c r="J125" s="147">
        <f t="shared" si="14"/>
        <v>-2.6315789473684181E-2</v>
      </c>
      <c r="K125" s="146">
        <v>401</v>
      </c>
      <c r="L125" s="147">
        <f t="shared" si="14"/>
        <v>-9.6846846846846857E-2</v>
      </c>
      <c r="M125" s="146">
        <v>401</v>
      </c>
      <c r="N125" s="147">
        <f t="shared" si="15"/>
        <v>0</v>
      </c>
    </row>
    <row r="126" spans="1:15" x14ac:dyDescent="0.25">
      <c r="B126" s="145" t="s">
        <v>87</v>
      </c>
      <c r="C126" s="146">
        <v>66</v>
      </c>
      <c r="D126" s="147">
        <v>-0.70403587443946192</v>
      </c>
      <c r="E126" s="146">
        <v>415</v>
      </c>
      <c r="F126" s="147">
        <f t="shared" si="14"/>
        <v>5.2878787878787881</v>
      </c>
      <c r="G126" s="146">
        <v>482</v>
      </c>
      <c r="H126" s="147">
        <f t="shared" si="14"/>
        <v>0.16144578313253022</v>
      </c>
      <c r="I126" s="146">
        <v>571</v>
      </c>
      <c r="J126" s="147">
        <f t="shared" si="14"/>
        <v>0.18464730290456433</v>
      </c>
      <c r="K126" s="146">
        <v>572</v>
      </c>
      <c r="L126" s="147">
        <f t="shared" si="14"/>
        <v>1.7513134851139256E-3</v>
      </c>
      <c r="M126" s="146">
        <v>348</v>
      </c>
      <c r="N126" s="147">
        <f t="shared" si="15"/>
        <v>-0.39160839160839156</v>
      </c>
    </row>
    <row r="127" spans="1:15" x14ac:dyDescent="0.25">
      <c r="B127" s="145" t="s">
        <v>89</v>
      </c>
      <c r="C127" s="146">
        <v>42</v>
      </c>
      <c r="D127" s="147">
        <v>-0.88617886178861793</v>
      </c>
      <c r="E127" s="146">
        <v>273</v>
      </c>
      <c r="F127" s="147">
        <f t="shared" si="14"/>
        <v>5.5</v>
      </c>
      <c r="G127" s="146">
        <v>722</v>
      </c>
      <c r="H127" s="147">
        <f t="shared" si="14"/>
        <v>1.6446886446886446</v>
      </c>
      <c r="I127" s="146">
        <v>664</v>
      </c>
      <c r="J127" s="147">
        <f t="shared" si="14"/>
        <v>-8.0332409972299179E-2</v>
      </c>
      <c r="K127" s="146">
        <v>519</v>
      </c>
      <c r="L127" s="147">
        <f t="shared" si="14"/>
        <v>-0.21837349397590367</v>
      </c>
      <c r="M127" s="146">
        <v>478</v>
      </c>
      <c r="N127" s="147">
        <f t="shared" si="15"/>
        <v>-7.899807321772645E-2</v>
      </c>
    </row>
    <row r="128" spans="1:15" x14ac:dyDescent="0.25">
      <c r="A128" s="151"/>
      <c r="B128" s="145" t="s">
        <v>91</v>
      </c>
      <c r="C128" s="146">
        <v>90</v>
      </c>
      <c r="D128" s="147">
        <v>-0.71153846153846156</v>
      </c>
      <c r="E128" s="146">
        <v>757</v>
      </c>
      <c r="F128" s="147">
        <f t="shared" si="14"/>
        <v>7.4111111111111114</v>
      </c>
      <c r="G128" s="146">
        <v>676</v>
      </c>
      <c r="H128" s="147">
        <f t="shared" si="14"/>
        <v>-0.10700132100396298</v>
      </c>
      <c r="I128" s="146">
        <v>658</v>
      </c>
      <c r="J128" s="147">
        <f t="shared" si="14"/>
        <v>-2.6627218934911268E-2</v>
      </c>
      <c r="K128" s="146">
        <v>850</v>
      </c>
      <c r="L128" s="147">
        <f t="shared" si="14"/>
        <v>0.29179331306990886</v>
      </c>
      <c r="M128" s="146"/>
      <c r="N128" s="147"/>
    </row>
    <row r="129" spans="2:15" x14ac:dyDescent="0.25">
      <c r="B129" s="145" t="s">
        <v>93</v>
      </c>
      <c r="C129" s="146">
        <v>206</v>
      </c>
      <c r="D129" s="147">
        <v>-0.73071895424836608</v>
      </c>
      <c r="E129" s="146">
        <v>836</v>
      </c>
      <c r="F129" s="147">
        <f t="shared" si="14"/>
        <v>3.058252427184466</v>
      </c>
      <c r="G129" s="146">
        <v>947</v>
      </c>
      <c r="H129" s="147">
        <f t="shared" si="14"/>
        <v>0.13277511961722488</v>
      </c>
      <c r="I129" s="146">
        <v>849</v>
      </c>
      <c r="J129" s="147">
        <f t="shared" si="14"/>
        <v>-0.10348468848996828</v>
      </c>
      <c r="K129" s="146">
        <v>1075</v>
      </c>
      <c r="L129" s="147">
        <f t="shared" si="14"/>
        <v>0.26619552414605407</v>
      </c>
      <c r="M129" s="146"/>
      <c r="N129" s="147"/>
    </row>
    <row r="130" spans="2:15" x14ac:dyDescent="0.25">
      <c r="B130" s="145" t="s">
        <v>95</v>
      </c>
      <c r="C130" s="146">
        <v>136</v>
      </c>
      <c r="D130" s="147">
        <v>-0.82268578878748366</v>
      </c>
      <c r="E130" s="146">
        <v>680</v>
      </c>
      <c r="F130" s="147">
        <f t="shared" si="14"/>
        <v>4</v>
      </c>
      <c r="G130" s="146">
        <v>948</v>
      </c>
      <c r="H130" s="147">
        <f t="shared" si="14"/>
        <v>0.39411764705882346</v>
      </c>
      <c r="I130" s="146">
        <v>1233</v>
      </c>
      <c r="J130" s="147">
        <f t="shared" si="14"/>
        <v>0.30063291139240511</v>
      </c>
      <c r="K130" s="146">
        <v>859</v>
      </c>
      <c r="L130" s="147">
        <f t="shared" si="14"/>
        <v>-0.30332522303325227</v>
      </c>
      <c r="M130" s="146"/>
      <c r="N130" s="147"/>
    </row>
    <row r="131" spans="2:15" ht="15.75" x14ac:dyDescent="0.25">
      <c r="B131" s="148" t="s">
        <v>32</v>
      </c>
      <c r="C131" s="149">
        <v>5019</v>
      </c>
      <c r="D131" s="150">
        <v>-0.37899034892353378</v>
      </c>
      <c r="E131" s="149">
        <v>3494</v>
      </c>
      <c r="F131" s="150">
        <f t="shared" si="14"/>
        <v>-0.30384538752739587</v>
      </c>
      <c r="G131" s="149">
        <v>9249</v>
      </c>
      <c r="H131" s="150">
        <f t="shared" si="14"/>
        <v>1.6471093302804807</v>
      </c>
      <c r="I131" s="149">
        <v>11177</v>
      </c>
      <c r="J131" s="150">
        <f t="shared" si="14"/>
        <v>0.20845496810465991</v>
      </c>
      <c r="K131" s="149">
        <v>12296</v>
      </c>
      <c r="L131" s="150">
        <f t="shared" si="14"/>
        <v>0.10011631028003931</v>
      </c>
      <c r="M131" s="149">
        <v>7152</v>
      </c>
      <c r="N131" s="150">
        <v>-0.24810765349032804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252</v>
      </c>
      <c r="G140" s="144" t="s">
        <v>71</v>
      </c>
      <c r="H140" s="143" t="s">
        <v>252</v>
      </c>
      <c r="I140" s="144" t="s">
        <v>71</v>
      </c>
      <c r="J140" s="143" t="s">
        <v>252</v>
      </c>
      <c r="K140" s="144" t="s">
        <v>71</v>
      </c>
      <c r="L140" s="143" t="s">
        <v>252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2551</v>
      </c>
      <c r="D141" s="147">
        <v>2.9459241323648078E-2</v>
      </c>
      <c r="E141" s="146">
        <v>513</v>
      </c>
      <c r="F141" s="147">
        <f t="shared" ref="F141:L153" si="16">IFERROR(E141/C141-1,"-")</f>
        <v>-0.79890239121912976</v>
      </c>
      <c r="G141" s="146">
        <v>1768</v>
      </c>
      <c r="H141" s="147">
        <f t="shared" si="16"/>
        <v>2.4463937621832357</v>
      </c>
      <c r="I141" s="146">
        <v>2687</v>
      </c>
      <c r="J141" s="147">
        <f t="shared" si="16"/>
        <v>0.51979638009049767</v>
      </c>
      <c r="K141" s="146">
        <v>3551</v>
      </c>
      <c r="L141" s="147">
        <f t="shared" si="16"/>
        <v>0.32154819501302567</v>
      </c>
      <c r="M141" s="146">
        <v>2661</v>
      </c>
      <c r="N141" s="147">
        <f t="shared" ref="N141:N149" si="17">IFERROR(M141/K141-1,"-")</f>
        <v>-0.25063362433117431</v>
      </c>
    </row>
    <row r="142" spans="2:15" x14ac:dyDescent="0.25">
      <c r="B142" s="145" t="s">
        <v>75</v>
      </c>
      <c r="C142" s="146">
        <v>2540</v>
      </c>
      <c r="D142" s="147">
        <v>-0.11374738311235166</v>
      </c>
      <c r="E142" s="146">
        <v>554</v>
      </c>
      <c r="F142" s="147">
        <f t="shared" si="16"/>
        <v>-0.78188976377952757</v>
      </c>
      <c r="G142" s="146">
        <v>2351</v>
      </c>
      <c r="H142" s="147">
        <f t="shared" si="16"/>
        <v>3.243682310469314</v>
      </c>
      <c r="I142" s="146">
        <v>2836</v>
      </c>
      <c r="J142" s="147">
        <f t="shared" si="16"/>
        <v>0.20629519353466619</v>
      </c>
      <c r="K142" s="146">
        <v>3116</v>
      </c>
      <c r="L142" s="147">
        <f t="shared" si="16"/>
        <v>9.8730606488011352E-2</v>
      </c>
      <c r="M142" s="146">
        <v>3261</v>
      </c>
      <c r="N142" s="147">
        <f t="shared" si="17"/>
        <v>4.6534017971758601E-2</v>
      </c>
    </row>
    <row r="143" spans="2:15" x14ac:dyDescent="0.25">
      <c r="B143" s="145" t="s">
        <v>77</v>
      </c>
      <c r="C143" s="146">
        <v>1376</v>
      </c>
      <c r="D143" s="147">
        <v>-0.55826645264847508</v>
      </c>
      <c r="E143" s="146">
        <v>832</v>
      </c>
      <c r="F143" s="147">
        <f t="shared" si="16"/>
        <v>-0.39534883720930236</v>
      </c>
      <c r="G143" s="146">
        <v>2524</v>
      </c>
      <c r="H143" s="147">
        <f t="shared" si="16"/>
        <v>2.0336538461538463</v>
      </c>
      <c r="I143" s="146">
        <v>2988</v>
      </c>
      <c r="J143" s="147">
        <f t="shared" si="16"/>
        <v>0.1838351822503963</v>
      </c>
      <c r="K143" s="146">
        <v>3366</v>
      </c>
      <c r="L143" s="147">
        <f t="shared" si="16"/>
        <v>0.12650602409638556</v>
      </c>
      <c r="M143" s="146">
        <v>3312</v>
      </c>
      <c r="N143" s="147">
        <f t="shared" si="17"/>
        <v>-1.6042780748663055E-2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529</v>
      </c>
      <c r="F144" s="147" t="str">
        <f t="shared" si="16"/>
        <v>-</v>
      </c>
      <c r="G144" s="146">
        <v>2322</v>
      </c>
      <c r="H144" s="147">
        <f t="shared" si="16"/>
        <v>3.3894139886578447</v>
      </c>
      <c r="I144" s="146">
        <v>2380</v>
      </c>
      <c r="J144" s="147">
        <f t="shared" si="16"/>
        <v>2.4978466838931901E-2</v>
      </c>
      <c r="K144" s="146">
        <v>2313</v>
      </c>
      <c r="L144" s="147">
        <f t="shared" si="16"/>
        <v>-2.8151260504201692E-2</v>
      </c>
      <c r="M144" s="146">
        <v>1873</v>
      </c>
      <c r="N144" s="147">
        <f t="shared" si="17"/>
        <v>-0.19022913964548205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579</v>
      </c>
      <c r="F145" s="147" t="str">
        <f t="shared" si="16"/>
        <v>-</v>
      </c>
      <c r="G145" s="146">
        <v>1417</v>
      </c>
      <c r="H145" s="147">
        <f t="shared" si="16"/>
        <v>1.4473229706390329</v>
      </c>
      <c r="I145" s="146">
        <v>1273</v>
      </c>
      <c r="J145" s="147">
        <f t="shared" si="16"/>
        <v>-0.10162314749470713</v>
      </c>
      <c r="K145" s="146">
        <v>1592</v>
      </c>
      <c r="L145" s="147">
        <f t="shared" si="16"/>
        <v>0.25058915946582871</v>
      </c>
      <c r="M145" s="146">
        <v>1415</v>
      </c>
      <c r="N145" s="147">
        <f t="shared" si="17"/>
        <v>-0.11118090452261309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885</v>
      </c>
      <c r="F146" s="147" t="str">
        <f t="shared" si="16"/>
        <v>-</v>
      </c>
      <c r="G146" s="146">
        <v>894</v>
      </c>
      <c r="H146" s="147">
        <f t="shared" si="16"/>
        <v>1.0169491525423791E-2</v>
      </c>
      <c r="I146" s="146">
        <v>831</v>
      </c>
      <c r="J146" s="147">
        <f t="shared" si="16"/>
        <v>-7.0469798657718075E-2</v>
      </c>
      <c r="K146" s="146">
        <v>1011</v>
      </c>
      <c r="L146" s="147">
        <f t="shared" si="16"/>
        <v>0.21660649819494582</v>
      </c>
      <c r="M146" s="146">
        <v>965</v>
      </c>
      <c r="N146" s="147">
        <f t="shared" si="17"/>
        <v>-4.5499505440158239E-2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856</v>
      </c>
      <c r="F147" s="147" t="str">
        <f t="shared" si="16"/>
        <v>-</v>
      </c>
      <c r="G147" s="146">
        <v>945</v>
      </c>
      <c r="H147" s="147">
        <f t="shared" si="16"/>
        <v>0.10397196261682251</v>
      </c>
      <c r="I147" s="146">
        <v>427</v>
      </c>
      <c r="J147" s="147">
        <f t="shared" si="16"/>
        <v>-0.54814814814814816</v>
      </c>
      <c r="K147" s="146">
        <v>454</v>
      </c>
      <c r="L147" s="147">
        <f t="shared" si="16"/>
        <v>6.3231850117096089E-2</v>
      </c>
      <c r="M147" s="146">
        <v>390</v>
      </c>
      <c r="N147" s="147">
        <f t="shared" si="17"/>
        <v>-0.1409691629955947</v>
      </c>
    </row>
    <row r="148" spans="1:15" x14ac:dyDescent="0.25">
      <c r="B148" s="145" t="s">
        <v>87</v>
      </c>
      <c r="C148" s="146">
        <v>307</v>
      </c>
      <c r="D148" s="147">
        <v>-0.44080145719489983</v>
      </c>
      <c r="E148" s="146">
        <v>1325</v>
      </c>
      <c r="F148" s="147">
        <f t="shared" si="16"/>
        <v>3.315960912052117</v>
      </c>
      <c r="G148" s="146">
        <v>1073</v>
      </c>
      <c r="H148" s="147">
        <f t="shared" si="16"/>
        <v>-0.19018867924528304</v>
      </c>
      <c r="I148" s="146">
        <v>1227</v>
      </c>
      <c r="J148" s="147">
        <f t="shared" si="16"/>
        <v>0.14352283317800563</v>
      </c>
      <c r="K148" s="146">
        <v>1129</v>
      </c>
      <c r="L148" s="147">
        <f t="shared" si="16"/>
        <v>-7.9869600651996775E-2</v>
      </c>
      <c r="M148" s="146">
        <v>915</v>
      </c>
      <c r="N148" s="147">
        <f t="shared" si="17"/>
        <v>-0.18954827280779452</v>
      </c>
    </row>
    <row r="149" spans="1:15" x14ac:dyDescent="0.25">
      <c r="B149" s="145" t="s">
        <v>89</v>
      </c>
      <c r="C149" s="146">
        <v>72</v>
      </c>
      <c r="D149" s="147">
        <v>-0.8783783783783784</v>
      </c>
      <c r="E149" s="146">
        <v>1236</v>
      </c>
      <c r="F149" s="147">
        <f t="shared" si="16"/>
        <v>16.166666666666668</v>
      </c>
      <c r="G149" s="146">
        <v>1386</v>
      </c>
      <c r="H149" s="147">
        <f t="shared" si="16"/>
        <v>0.12135922330097082</v>
      </c>
      <c r="I149" s="146">
        <v>1288</v>
      </c>
      <c r="J149" s="147">
        <f t="shared" si="16"/>
        <v>-7.0707070707070718E-2</v>
      </c>
      <c r="K149" s="146">
        <v>1311</v>
      </c>
      <c r="L149" s="147">
        <f t="shared" si="16"/>
        <v>1.7857142857142794E-2</v>
      </c>
      <c r="M149" s="146">
        <v>1165</v>
      </c>
      <c r="N149" s="147">
        <f t="shared" si="17"/>
        <v>-0.11136536994660562</v>
      </c>
    </row>
    <row r="150" spans="1:15" x14ac:dyDescent="0.25">
      <c r="A150" s="151"/>
      <c r="B150" s="145" t="s">
        <v>91</v>
      </c>
      <c r="C150" s="146">
        <v>122</v>
      </c>
      <c r="D150" s="147">
        <v>-0.92742415229030339</v>
      </c>
      <c r="E150" s="146">
        <v>3442</v>
      </c>
      <c r="F150" s="147">
        <f t="shared" si="16"/>
        <v>27.21311475409836</v>
      </c>
      <c r="G150" s="146">
        <v>2114</v>
      </c>
      <c r="H150" s="147">
        <f t="shared" si="16"/>
        <v>-0.38582219639744331</v>
      </c>
      <c r="I150" s="146">
        <v>1758</v>
      </c>
      <c r="J150" s="147">
        <f t="shared" si="16"/>
        <v>-0.16840113528855249</v>
      </c>
      <c r="K150" s="146">
        <v>1824</v>
      </c>
      <c r="L150" s="147">
        <f t="shared" si="16"/>
        <v>3.7542662116040848E-2</v>
      </c>
      <c r="M150" s="146"/>
      <c r="N150" s="147"/>
    </row>
    <row r="151" spans="1:15" x14ac:dyDescent="0.25">
      <c r="B151" s="145" t="s">
        <v>93</v>
      </c>
      <c r="C151" s="146">
        <v>210</v>
      </c>
      <c r="D151" s="147">
        <v>-0.93445692883895126</v>
      </c>
      <c r="E151" s="146">
        <v>2718</v>
      </c>
      <c r="F151" s="147">
        <f t="shared" si="16"/>
        <v>11.942857142857143</v>
      </c>
      <c r="G151" s="146">
        <v>2423</v>
      </c>
      <c r="H151" s="147">
        <f t="shared" si="16"/>
        <v>-0.10853568800588664</v>
      </c>
      <c r="I151" s="146">
        <v>2908</v>
      </c>
      <c r="J151" s="147">
        <f t="shared" si="16"/>
        <v>0.20016508460586047</v>
      </c>
      <c r="K151" s="146">
        <v>2912</v>
      </c>
      <c r="L151" s="147">
        <f t="shared" si="16"/>
        <v>1.3755158184318717E-3</v>
      </c>
      <c r="M151" s="146"/>
      <c r="N151" s="147"/>
    </row>
    <row r="152" spans="1:15" x14ac:dyDescent="0.25">
      <c r="B152" s="145" t="s">
        <v>95</v>
      </c>
      <c r="C152" s="146">
        <v>199</v>
      </c>
      <c r="D152" s="147">
        <v>-0.91182986264953481</v>
      </c>
      <c r="E152" s="146">
        <v>1924</v>
      </c>
      <c r="F152" s="147">
        <f t="shared" si="16"/>
        <v>8.6683417085427141</v>
      </c>
      <c r="G152" s="146">
        <v>1833</v>
      </c>
      <c r="H152" s="147">
        <f t="shared" si="16"/>
        <v>-4.7297297297297258E-2</v>
      </c>
      <c r="I152" s="146">
        <v>2036</v>
      </c>
      <c r="J152" s="147">
        <f t="shared" si="16"/>
        <v>0.11074740861974908</v>
      </c>
      <c r="K152" s="146">
        <v>2476</v>
      </c>
      <c r="L152" s="147">
        <f t="shared" si="16"/>
        <v>0.21611001964636545</v>
      </c>
      <c r="M152" s="146"/>
      <c r="N152" s="147"/>
    </row>
    <row r="153" spans="1:15" ht="15.75" x14ac:dyDescent="0.25">
      <c r="B153" s="148" t="s">
        <v>32</v>
      </c>
      <c r="C153" s="149">
        <v>7473</v>
      </c>
      <c r="D153" s="150">
        <v>-0.65023869699522607</v>
      </c>
      <c r="E153" s="149">
        <v>15393</v>
      </c>
      <c r="F153" s="150">
        <f t="shared" si="16"/>
        <v>1.0598153352067441</v>
      </c>
      <c r="G153" s="149">
        <v>21050</v>
      </c>
      <c r="H153" s="150">
        <f t="shared" si="16"/>
        <v>0.36750470993308637</v>
      </c>
      <c r="I153" s="149">
        <v>22639</v>
      </c>
      <c r="J153" s="150">
        <f t="shared" si="16"/>
        <v>7.5486935866983407E-2</v>
      </c>
      <c r="K153" s="149">
        <v>25055</v>
      </c>
      <c r="L153" s="150">
        <f t="shared" si="16"/>
        <v>0.10671849463315519</v>
      </c>
      <c r="M153" s="149">
        <v>15957</v>
      </c>
      <c r="N153" s="150">
        <v>-0.10569971417362556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252</v>
      </c>
      <c r="G162" s="144" t="s">
        <v>71</v>
      </c>
      <c r="H162" s="143" t="s">
        <v>252</v>
      </c>
      <c r="I162" s="144" t="s">
        <v>71</v>
      </c>
      <c r="J162" s="143" t="s">
        <v>252</v>
      </c>
      <c r="K162" s="144" t="s">
        <v>71</v>
      </c>
      <c r="L162" s="143" t="s">
        <v>252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944</v>
      </c>
      <c r="D163" s="147">
        <v>0.31111111111111112</v>
      </c>
      <c r="E163" s="146">
        <v>372</v>
      </c>
      <c r="F163" s="147">
        <f t="shared" ref="F163:L175" si="18">IFERROR(E163/C163-1,"-")</f>
        <v>-0.60593220338983045</v>
      </c>
      <c r="G163" s="146">
        <v>771</v>
      </c>
      <c r="H163" s="147">
        <f t="shared" si="18"/>
        <v>1.0725806451612905</v>
      </c>
      <c r="I163" s="146">
        <v>1006</v>
      </c>
      <c r="J163" s="147">
        <f t="shared" si="18"/>
        <v>0.30479896238651105</v>
      </c>
      <c r="K163" s="146">
        <v>991</v>
      </c>
      <c r="L163" s="147">
        <f t="shared" si="18"/>
        <v>-1.491053677932408E-2</v>
      </c>
      <c r="M163" s="146">
        <v>1041</v>
      </c>
      <c r="N163" s="147">
        <f t="shared" ref="N163:N171" si="19">IFERROR(M163/K163-1,"-")</f>
        <v>5.045408678102925E-2</v>
      </c>
    </row>
    <row r="164" spans="2:14" x14ac:dyDescent="0.25">
      <c r="B164" s="145" t="s">
        <v>75</v>
      </c>
      <c r="C164" s="146">
        <v>1207</v>
      </c>
      <c r="D164" s="147">
        <v>0.27320675105485237</v>
      </c>
      <c r="E164" s="146">
        <v>546</v>
      </c>
      <c r="F164" s="147">
        <f t="shared" si="18"/>
        <v>-0.54763877381938686</v>
      </c>
      <c r="G164" s="146">
        <v>863</v>
      </c>
      <c r="H164" s="147">
        <f t="shared" si="18"/>
        <v>0.58058608058608052</v>
      </c>
      <c r="I164" s="146">
        <v>1019</v>
      </c>
      <c r="J164" s="147">
        <f t="shared" si="18"/>
        <v>0.18076477404403235</v>
      </c>
      <c r="K164" s="146">
        <v>1220</v>
      </c>
      <c r="L164" s="147">
        <f t="shared" si="18"/>
        <v>0.19725220804710508</v>
      </c>
      <c r="M164" s="146">
        <v>1002</v>
      </c>
      <c r="N164" s="147">
        <f t="shared" si="19"/>
        <v>-0.17868852459016393</v>
      </c>
    </row>
    <row r="165" spans="2:14" x14ac:dyDescent="0.25">
      <c r="B165" s="145" t="s">
        <v>77</v>
      </c>
      <c r="C165" s="146">
        <v>505</v>
      </c>
      <c r="D165" s="147">
        <v>-0.51628352490421459</v>
      </c>
      <c r="E165" s="146">
        <v>843</v>
      </c>
      <c r="F165" s="147">
        <f t="shared" si="18"/>
        <v>0.66930693069306924</v>
      </c>
      <c r="G165" s="146">
        <v>945</v>
      </c>
      <c r="H165" s="147">
        <f t="shared" si="18"/>
        <v>0.12099644128113884</v>
      </c>
      <c r="I165" s="146">
        <v>1138</v>
      </c>
      <c r="J165" s="147">
        <f t="shared" si="18"/>
        <v>0.20423280423280432</v>
      </c>
      <c r="K165" s="146">
        <v>1305</v>
      </c>
      <c r="L165" s="147">
        <f t="shared" si="18"/>
        <v>0.14674868189806678</v>
      </c>
      <c r="M165" s="146">
        <v>1267</v>
      </c>
      <c r="N165" s="147">
        <f t="shared" si="19"/>
        <v>-2.9118773946360199E-2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695</v>
      </c>
      <c r="F166" s="147" t="str">
        <f t="shared" si="18"/>
        <v>-</v>
      </c>
      <c r="G166" s="146">
        <v>745</v>
      </c>
      <c r="H166" s="147">
        <f t="shared" si="18"/>
        <v>7.1942446043165464E-2</v>
      </c>
      <c r="I166" s="146">
        <v>650</v>
      </c>
      <c r="J166" s="147">
        <f t="shared" si="18"/>
        <v>-0.12751677852348997</v>
      </c>
      <c r="K166" s="146">
        <v>832</v>
      </c>
      <c r="L166" s="147">
        <f t="shared" si="18"/>
        <v>0.28000000000000003</v>
      </c>
      <c r="M166" s="146">
        <v>686</v>
      </c>
      <c r="N166" s="147">
        <f t="shared" si="19"/>
        <v>-0.17548076923076927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723</v>
      </c>
      <c r="F167" s="147" t="str">
        <f t="shared" si="18"/>
        <v>-</v>
      </c>
      <c r="G167" s="146">
        <v>572</v>
      </c>
      <c r="H167" s="147">
        <f t="shared" si="18"/>
        <v>-0.20885200553250349</v>
      </c>
      <c r="I167" s="146">
        <v>732</v>
      </c>
      <c r="J167" s="147">
        <f t="shared" si="18"/>
        <v>0.2797202797202798</v>
      </c>
      <c r="K167" s="146">
        <v>862</v>
      </c>
      <c r="L167" s="147">
        <f t="shared" si="18"/>
        <v>0.17759562841530063</v>
      </c>
      <c r="M167" s="146">
        <v>787</v>
      </c>
      <c r="N167" s="147">
        <f t="shared" si="19"/>
        <v>-8.7006960556844537E-2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357</v>
      </c>
      <c r="F168" s="147" t="str">
        <f t="shared" si="18"/>
        <v>-</v>
      </c>
      <c r="G168" s="146">
        <v>278</v>
      </c>
      <c r="H168" s="147">
        <f t="shared" si="18"/>
        <v>-0.22128851540616246</v>
      </c>
      <c r="I168" s="146">
        <v>374</v>
      </c>
      <c r="J168" s="147">
        <f t="shared" si="18"/>
        <v>0.34532374100719432</v>
      </c>
      <c r="K168" s="146">
        <v>426</v>
      </c>
      <c r="L168" s="147">
        <f t="shared" si="18"/>
        <v>0.1390374331550801</v>
      </c>
      <c r="M168" s="146">
        <v>397</v>
      </c>
      <c r="N168" s="147">
        <f t="shared" si="19"/>
        <v>-6.8075117370892002E-2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421</v>
      </c>
      <c r="F169" s="147" t="str">
        <f t="shared" si="18"/>
        <v>-</v>
      </c>
      <c r="G169" s="146">
        <v>580</v>
      </c>
      <c r="H169" s="147">
        <f t="shared" si="18"/>
        <v>0.37767220902612819</v>
      </c>
      <c r="I169" s="146">
        <v>379</v>
      </c>
      <c r="J169" s="147">
        <f t="shared" si="18"/>
        <v>-0.34655172413793101</v>
      </c>
      <c r="K169" s="146">
        <v>596</v>
      </c>
      <c r="L169" s="147">
        <f t="shared" si="18"/>
        <v>0.57255936675461738</v>
      </c>
      <c r="M169" s="146">
        <v>405</v>
      </c>
      <c r="N169" s="147">
        <f t="shared" si="19"/>
        <v>-0.32046979865771807</v>
      </c>
    </row>
    <row r="170" spans="2:14" x14ac:dyDescent="0.25">
      <c r="B170" s="145" t="s">
        <v>87</v>
      </c>
      <c r="C170" s="146">
        <v>912</v>
      </c>
      <c r="D170" s="147">
        <v>0.2614107883817427</v>
      </c>
      <c r="E170" s="146">
        <v>932</v>
      </c>
      <c r="F170" s="147">
        <f t="shared" si="18"/>
        <v>2.1929824561403466E-2</v>
      </c>
      <c r="G170" s="146">
        <v>860</v>
      </c>
      <c r="H170" s="147">
        <f t="shared" si="18"/>
        <v>-7.7253218884120178E-2</v>
      </c>
      <c r="I170" s="146">
        <v>734</v>
      </c>
      <c r="J170" s="147">
        <f t="shared" si="18"/>
        <v>-0.14651162790697669</v>
      </c>
      <c r="K170" s="146">
        <v>989</v>
      </c>
      <c r="L170" s="147">
        <f t="shared" si="18"/>
        <v>0.34741144414168934</v>
      </c>
      <c r="M170" s="146">
        <v>1043</v>
      </c>
      <c r="N170" s="147">
        <f t="shared" si="19"/>
        <v>5.4600606673407492E-2</v>
      </c>
    </row>
    <row r="171" spans="2:14" x14ac:dyDescent="0.25">
      <c r="B171" s="145" t="s">
        <v>89</v>
      </c>
      <c r="C171" s="146">
        <v>104</v>
      </c>
      <c r="D171" s="147">
        <v>-0.79365079365079372</v>
      </c>
      <c r="E171" s="146">
        <v>357</v>
      </c>
      <c r="F171" s="147">
        <f t="shared" si="18"/>
        <v>2.4326923076923075</v>
      </c>
      <c r="G171" s="146">
        <v>390</v>
      </c>
      <c r="H171" s="147">
        <f t="shared" si="18"/>
        <v>9.243697478991586E-2</v>
      </c>
      <c r="I171" s="146">
        <v>486</v>
      </c>
      <c r="J171" s="147">
        <f t="shared" si="18"/>
        <v>0.24615384615384617</v>
      </c>
      <c r="K171" s="146">
        <v>421</v>
      </c>
      <c r="L171" s="147">
        <f t="shared" si="18"/>
        <v>-0.13374485596707819</v>
      </c>
      <c r="M171" s="146">
        <v>610</v>
      </c>
      <c r="N171" s="147">
        <f t="shared" si="19"/>
        <v>0.44893111638954863</v>
      </c>
    </row>
    <row r="172" spans="2:14" x14ac:dyDescent="0.25">
      <c r="B172" s="145" t="s">
        <v>91</v>
      </c>
      <c r="C172" s="146">
        <v>266</v>
      </c>
      <c r="D172" s="147">
        <v>-0.58307210031347956</v>
      </c>
      <c r="E172" s="146">
        <v>399</v>
      </c>
      <c r="F172" s="147">
        <f t="shared" si="18"/>
        <v>0.5</v>
      </c>
      <c r="G172" s="146">
        <v>484</v>
      </c>
      <c r="H172" s="147">
        <f t="shared" si="18"/>
        <v>0.21303258145363402</v>
      </c>
      <c r="I172" s="146">
        <v>565</v>
      </c>
      <c r="J172" s="147">
        <f t="shared" si="18"/>
        <v>0.1673553719008265</v>
      </c>
      <c r="K172" s="146">
        <v>622</v>
      </c>
      <c r="L172" s="147">
        <f t="shared" si="18"/>
        <v>0.10088495575221246</v>
      </c>
      <c r="M172" s="146"/>
      <c r="N172" s="147"/>
    </row>
    <row r="173" spans="2:14" x14ac:dyDescent="0.25">
      <c r="B173" s="145" t="s">
        <v>93</v>
      </c>
      <c r="C173" s="146">
        <v>143</v>
      </c>
      <c r="D173" s="147">
        <v>-0.80330123796423658</v>
      </c>
      <c r="E173" s="146">
        <v>704</v>
      </c>
      <c r="F173" s="147">
        <f t="shared" si="18"/>
        <v>3.9230769230769234</v>
      </c>
      <c r="G173" s="146">
        <v>676</v>
      </c>
      <c r="H173" s="147">
        <f t="shared" si="18"/>
        <v>-3.9772727272727293E-2</v>
      </c>
      <c r="I173" s="146">
        <v>1140</v>
      </c>
      <c r="J173" s="147">
        <f t="shared" si="18"/>
        <v>0.68639053254437865</v>
      </c>
      <c r="K173" s="146">
        <v>772</v>
      </c>
      <c r="L173" s="147">
        <f t="shared" si="18"/>
        <v>-0.32280701754385965</v>
      </c>
      <c r="M173" s="146"/>
      <c r="N173" s="147"/>
    </row>
    <row r="174" spans="2:14" x14ac:dyDescent="0.25">
      <c r="B174" s="145" t="s">
        <v>95</v>
      </c>
      <c r="C174" s="146">
        <v>445</v>
      </c>
      <c r="D174" s="147">
        <v>-0.46706586826347307</v>
      </c>
      <c r="E174" s="146">
        <v>799</v>
      </c>
      <c r="F174" s="147">
        <f t="shared" si="18"/>
        <v>0.79550561797752817</v>
      </c>
      <c r="G174" s="146">
        <v>717</v>
      </c>
      <c r="H174" s="147">
        <f t="shared" si="18"/>
        <v>-0.10262828535669588</v>
      </c>
      <c r="I174" s="146">
        <v>679</v>
      </c>
      <c r="J174" s="147">
        <f t="shared" si="18"/>
        <v>-5.2998605299860557E-2</v>
      </c>
      <c r="K174" s="146">
        <v>714</v>
      </c>
      <c r="L174" s="147">
        <f t="shared" si="18"/>
        <v>5.1546391752577359E-2</v>
      </c>
      <c r="M174" s="146"/>
      <c r="N174" s="147"/>
    </row>
    <row r="175" spans="2:14" ht="15.75" x14ac:dyDescent="0.25">
      <c r="B175" s="148" t="s">
        <v>32</v>
      </c>
      <c r="C175" s="149">
        <v>4658</v>
      </c>
      <c r="D175" s="150">
        <v>-0.4619383158137923</v>
      </c>
      <c r="E175" s="149">
        <v>7148</v>
      </c>
      <c r="F175" s="150">
        <f t="shared" si="18"/>
        <v>0.53456419063975957</v>
      </c>
      <c r="G175" s="149">
        <v>7881</v>
      </c>
      <c r="H175" s="150">
        <f t="shared" si="18"/>
        <v>0.10254616675993278</v>
      </c>
      <c r="I175" s="149">
        <v>8902</v>
      </c>
      <c r="J175" s="150">
        <f t="shared" si="18"/>
        <v>0.12955208729856627</v>
      </c>
      <c r="K175" s="149">
        <v>9750</v>
      </c>
      <c r="L175" s="150">
        <f t="shared" si="18"/>
        <v>9.5259492248932931E-2</v>
      </c>
      <c r="M175" s="149">
        <v>7238</v>
      </c>
      <c r="N175" s="150">
        <v>-5.2865741952368484E-2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252</v>
      </c>
      <c r="G184" s="144" t="s">
        <v>71</v>
      </c>
      <c r="H184" s="143" t="s">
        <v>252</v>
      </c>
      <c r="I184" s="144" t="s">
        <v>71</v>
      </c>
      <c r="J184" s="143" t="s">
        <v>252</v>
      </c>
      <c r="K184" s="144" t="s">
        <v>71</v>
      </c>
      <c r="L184" s="143" t="s">
        <v>252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171</v>
      </c>
      <c r="D185" s="147">
        <v>-0.10471204188481675</v>
      </c>
      <c r="E185" s="146">
        <v>81</v>
      </c>
      <c r="F185" s="147">
        <f t="shared" ref="F185:L197" si="20">IFERROR(E185/C185-1,"-")</f>
        <v>-0.52631578947368429</v>
      </c>
      <c r="G185" s="146">
        <v>235</v>
      </c>
      <c r="H185" s="147">
        <f t="shared" si="20"/>
        <v>1.9012345679012346</v>
      </c>
      <c r="I185" s="146">
        <v>204</v>
      </c>
      <c r="J185" s="147">
        <f t="shared" si="20"/>
        <v>-0.13191489361702124</v>
      </c>
      <c r="K185" s="146">
        <v>391</v>
      </c>
      <c r="L185" s="147">
        <f t="shared" si="20"/>
        <v>0.91666666666666674</v>
      </c>
      <c r="M185" s="146">
        <v>363</v>
      </c>
      <c r="N185" s="147">
        <f t="shared" ref="N185:N193" si="21">IFERROR(M185/K185-1,"-")</f>
        <v>-7.1611253196930957E-2</v>
      </c>
    </row>
    <row r="186" spans="1:15" x14ac:dyDescent="0.25">
      <c r="B186" s="145" t="s">
        <v>75</v>
      </c>
      <c r="C186" s="146">
        <v>80</v>
      </c>
      <c r="D186" s="147">
        <v>-0.58333333333333326</v>
      </c>
      <c r="E186" s="146">
        <v>56</v>
      </c>
      <c r="F186" s="147">
        <f t="shared" si="20"/>
        <v>-0.30000000000000004</v>
      </c>
      <c r="G186" s="146">
        <v>237</v>
      </c>
      <c r="H186" s="147">
        <f t="shared" si="20"/>
        <v>3.2321428571428568</v>
      </c>
      <c r="I186" s="146">
        <v>99</v>
      </c>
      <c r="J186" s="147">
        <f t="shared" si="20"/>
        <v>-0.58227848101265822</v>
      </c>
      <c r="K186" s="146">
        <v>311</v>
      </c>
      <c r="L186" s="147">
        <f t="shared" si="20"/>
        <v>2.1414141414141414</v>
      </c>
      <c r="M186" s="146">
        <v>340</v>
      </c>
      <c r="N186" s="147">
        <f t="shared" si="21"/>
        <v>9.3247588424437255E-2</v>
      </c>
    </row>
    <row r="187" spans="1:15" x14ac:dyDescent="0.25">
      <c r="B187" s="145" t="s">
        <v>77</v>
      </c>
      <c r="C187" s="146">
        <v>43</v>
      </c>
      <c r="D187" s="147">
        <v>-0.81623931623931623</v>
      </c>
      <c r="E187" s="146">
        <v>49</v>
      </c>
      <c r="F187" s="147">
        <f t="shared" si="20"/>
        <v>0.13953488372093026</v>
      </c>
      <c r="G187" s="146">
        <v>269</v>
      </c>
      <c r="H187" s="147">
        <f t="shared" si="20"/>
        <v>4.4897959183673466</v>
      </c>
      <c r="I187" s="146">
        <v>302</v>
      </c>
      <c r="J187" s="147">
        <f t="shared" si="20"/>
        <v>0.12267657992565062</v>
      </c>
      <c r="K187" s="146">
        <v>283</v>
      </c>
      <c r="L187" s="147">
        <f t="shared" si="20"/>
        <v>-6.29139072847682E-2</v>
      </c>
      <c r="M187" s="146">
        <v>336</v>
      </c>
      <c r="N187" s="147">
        <f t="shared" si="21"/>
        <v>0.1872791519434629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73</v>
      </c>
      <c r="F188" s="147" t="str">
        <f t="shared" si="20"/>
        <v>-</v>
      </c>
      <c r="G188" s="146">
        <v>157</v>
      </c>
      <c r="H188" s="147">
        <f t="shared" si="20"/>
        <v>1.1506849315068495</v>
      </c>
      <c r="I188" s="146">
        <v>114</v>
      </c>
      <c r="J188" s="147">
        <f t="shared" si="20"/>
        <v>-0.27388535031847139</v>
      </c>
      <c r="K188" s="146">
        <v>234</v>
      </c>
      <c r="L188" s="147">
        <f t="shared" si="20"/>
        <v>1.0526315789473686</v>
      </c>
      <c r="M188" s="146">
        <v>313</v>
      </c>
      <c r="N188" s="147">
        <f t="shared" si="21"/>
        <v>0.33760683760683752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68</v>
      </c>
      <c r="F189" s="147" t="str">
        <f t="shared" si="20"/>
        <v>-</v>
      </c>
      <c r="G189" s="146">
        <v>104</v>
      </c>
      <c r="H189" s="147">
        <f t="shared" si="20"/>
        <v>0.52941176470588225</v>
      </c>
      <c r="I189" s="146">
        <v>83</v>
      </c>
      <c r="J189" s="147">
        <f t="shared" si="20"/>
        <v>-0.20192307692307687</v>
      </c>
      <c r="K189" s="146">
        <v>66</v>
      </c>
      <c r="L189" s="147">
        <f t="shared" si="20"/>
        <v>-0.20481927710843373</v>
      </c>
      <c r="M189" s="146">
        <v>152</v>
      </c>
      <c r="N189" s="147">
        <f t="shared" si="21"/>
        <v>1.3030303030303032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84</v>
      </c>
      <c r="F190" s="147" t="str">
        <f t="shared" si="20"/>
        <v>-</v>
      </c>
      <c r="G190" s="146">
        <v>70</v>
      </c>
      <c r="H190" s="147">
        <f t="shared" si="20"/>
        <v>-0.16666666666666663</v>
      </c>
      <c r="I190" s="146">
        <v>73</v>
      </c>
      <c r="J190" s="147">
        <f t="shared" si="20"/>
        <v>4.2857142857142927E-2</v>
      </c>
      <c r="K190" s="146">
        <v>55</v>
      </c>
      <c r="L190" s="147">
        <f t="shared" si="20"/>
        <v>-0.24657534246575341</v>
      </c>
      <c r="M190" s="146">
        <v>105</v>
      </c>
      <c r="N190" s="147">
        <f t="shared" si="21"/>
        <v>0.90909090909090917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108</v>
      </c>
      <c r="F191" s="147" t="str">
        <f t="shared" si="20"/>
        <v>-</v>
      </c>
      <c r="G191" s="146">
        <v>209</v>
      </c>
      <c r="H191" s="147">
        <f t="shared" si="20"/>
        <v>0.93518518518518512</v>
      </c>
      <c r="I191" s="146">
        <v>111</v>
      </c>
      <c r="J191" s="147">
        <f t="shared" si="20"/>
        <v>-0.46889952153110048</v>
      </c>
      <c r="K191" s="146">
        <v>59</v>
      </c>
      <c r="L191" s="147">
        <f t="shared" si="20"/>
        <v>-0.46846846846846846</v>
      </c>
      <c r="M191" s="146">
        <v>178</v>
      </c>
      <c r="N191" s="147">
        <f t="shared" si="21"/>
        <v>2.0169491525423728</v>
      </c>
    </row>
    <row r="192" spans="1:15" x14ac:dyDescent="0.25">
      <c r="B192" s="145" t="s">
        <v>87</v>
      </c>
      <c r="C192" s="146">
        <v>120</v>
      </c>
      <c r="D192" s="147">
        <v>2</v>
      </c>
      <c r="E192" s="146">
        <v>67</v>
      </c>
      <c r="F192" s="147">
        <f t="shared" si="20"/>
        <v>-0.44166666666666665</v>
      </c>
      <c r="G192" s="146">
        <v>142</v>
      </c>
      <c r="H192" s="147">
        <f t="shared" si="20"/>
        <v>1.1194029850746268</v>
      </c>
      <c r="I192" s="146">
        <v>117</v>
      </c>
      <c r="J192" s="147">
        <f t="shared" si="20"/>
        <v>-0.176056338028169</v>
      </c>
      <c r="K192" s="146">
        <v>136</v>
      </c>
      <c r="L192" s="147">
        <f t="shared" si="20"/>
        <v>0.16239316239316248</v>
      </c>
      <c r="M192" s="146">
        <v>157</v>
      </c>
      <c r="N192" s="147">
        <f t="shared" si="21"/>
        <v>0.15441176470588225</v>
      </c>
    </row>
    <row r="193" spans="2:15" x14ac:dyDescent="0.25">
      <c r="B193" s="145" t="s">
        <v>89</v>
      </c>
      <c r="C193" s="146">
        <v>86</v>
      </c>
      <c r="D193" s="147">
        <v>2.5833333333333335</v>
      </c>
      <c r="E193" s="146">
        <v>72</v>
      </c>
      <c r="F193" s="147">
        <f t="shared" si="20"/>
        <v>-0.16279069767441856</v>
      </c>
      <c r="G193" s="146">
        <v>117</v>
      </c>
      <c r="H193" s="147">
        <f t="shared" si="20"/>
        <v>0.625</v>
      </c>
      <c r="I193" s="146">
        <v>120</v>
      </c>
      <c r="J193" s="147">
        <f t="shared" si="20"/>
        <v>2.564102564102555E-2</v>
      </c>
      <c r="K193" s="146">
        <v>158</v>
      </c>
      <c r="L193" s="147">
        <f t="shared" si="20"/>
        <v>0.31666666666666665</v>
      </c>
      <c r="M193" s="146">
        <v>143</v>
      </c>
      <c r="N193" s="147">
        <f t="shared" si="21"/>
        <v>-9.4936708860759444E-2</v>
      </c>
    </row>
    <row r="194" spans="2:15" x14ac:dyDescent="0.25">
      <c r="B194" s="145" t="s">
        <v>91</v>
      </c>
      <c r="C194" s="146">
        <v>74</v>
      </c>
      <c r="D194" s="147">
        <v>0.3214285714285714</v>
      </c>
      <c r="E194" s="146">
        <v>171</v>
      </c>
      <c r="F194" s="147">
        <f t="shared" si="20"/>
        <v>1.310810810810811</v>
      </c>
      <c r="G194" s="146">
        <v>83</v>
      </c>
      <c r="H194" s="147">
        <f t="shared" si="20"/>
        <v>-0.51461988304093564</v>
      </c>
      <c r="I194" s="146">
        <v>116</v>
      </c>
      <c r="J194" s="147">
        <f t="shared" si="20"/>
        <v>0.39759036144578319</v>
      </c>
      <c r="K194" s="146">
        <v>156</v>
      </c>
      <c r="L194" s="147">
        <f t="shared" si="20"/>
        <v>0.34482758620689657</v>
      </c>
      <c r="M194" s="146"/>
      <c r="N194" s="147"/>
    </row>
    <row r="195" spans="2:15" x14ac:dyDescent="0.25">
      <c r="B195" s="145" t="s">
        <v>93</v>
      </c>
      <c r="C195" s="146">
        <v>125</v>
      </c>
      <c r="D195" s="147">
        <v>3.3057851239669311E-2</v>
      </c>
      <c r="E195" s="146">
        <v>319</v>
      </c>
      <c r="F195" s="147">
        <f t="shared" si="20"/>
        <v>1.552</v>
      </c>
      <c r="G195" s="146">
        <v>157</v>
      </c>
      <c r="H195" s="147">
        <f t="shared" si="20"/>
        <v>-0.50783699059561127</v>
      </c>
      <c r="I195" s="146">
        <v>311</v>
      </c>
      <c r="J195" s="147">
        <f t="shared" si="20"/>
        <v>0.98089171974522293</v>
      </c>
      <c r="K195" s="146">
        <v>161</v>
      </c>
      <c r="L195" s="147">
        <f t="shared" si="20"/>
        <v>-0.48231511254019288</v>
      </c>
      <c r="M195" s="146"/>
      <c r="N195" s="147"/>
    </row>
    <row r="196" spans="2:15" x14ac:dyDescent="0.25">
      <c r="B196" s="145" t="s">
        <v>95</v>
      </c>
      <c r="C196" s="146">
        <v>36</v>
      </c>
      <c r="D196" s="147">
        <v>-0.68421052631578949</v>
      </c>
      <c r="E196" s="146">
        <v>167</v>
      </c>
      <c r="F196" s="147">
        <f t="shared" si="20"/>
        <v>3.6388888888888893</v>
      </c>
      <c r="G196" s="146">
        <v>112</v>
      </c>
      <c r="H196" s="147">
        <f t="shared" si="20"/>
        <v>-0.3293413173652695</v>
      </c>
      <c r="I196" s="146">
        <v>162</v>
      </c>
      <c r="J196" s="147">
        <f t="shared" si="20"/>
        <v>0.4464285714285714</v>
      </c>
      <c r="K196" s="146">
        <v>348</v>
      </c>
      <c r="L196" s="147">
        <f t="shared" si="20"/>
        <v>1.1481481481481484</v>
      </c>
      <c r="M196" s="146"/>
      <c r="N196" s="147"/>
    </row>
    <row r="197" spans="2:15" ht="15.75" x14ac:dyDescent="0.25">
      <c r="B197" s="148" t="s">
        <v>32</v>
      </c>
      <c r="C197" s="149">
        <v>788</v>
      </c>
      <c r="D197" s="150">
        <v>-0.39291217257318956</v>
      </c>
      <c r="E197" s="149">
        <v>1315</v>
      </c>
      <c r="F197" s="150">
        <f t="shared" si="20"/>
        <v>0.66878172588832485</v>
      </c>
      <c r="G197" s="149">
        <v>1892</v>
      </c>
      <c r="H197" s="150">
        <f t="shared" si="20"/>
        <v>0.43878326996197714</v>
      </c>
      <c r="I197" s="149">
        <v>1812</v>
      </c>
      <c r="J197" s="150">
        <f t="shared" si="20"/>
        <v>-4.228329809725162E-2</v>
      </c>
      <c r="K197" s="149">
        <v>2358</v>
      </c>
      <c r="L197" s="150">
        <f t="shared" si="20"/>
        <v>0.30132450331125837</v>
      </c>
      <c r="M197" s="149">
        <v>2087</v>
      </c>
      <c r="N197" s="150">
        <v>0.23272297696396937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252</v>
      </c>
      <c r="G206" s="144" t="s">
        <v>71</v>
      </c>
      <c r="H206" s="143" t="s">
        <v>252</v>
      </c>
      <c r="I206" s="144" t="s">
        <v>71</v>
      </c>
      <c r="J206" s="143" t="s">
        <v>252</v>
      </c>
      <c r="K206" s="144" t="s">
        <v>71</v>
      </c>
      <c r="L206" s="143" t="s">
        <v>252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207</v>
      </c>
      <c r="D207" s="147">
        <v>-0.24175824175824179</v>
      </c>
      <c r="E207" s="146">
        <v>8</v>
      </c>
      <c r="F207" s="147">
        <f t="shared" ref="F207:L219" si="22">IFERROR(E207/C207-1,"-")</f>
        <v>-0.96135265700483097</v>
      </c>
      <c r="G207" s="146">
        <v>500</v>
      </c>
      <c r="H207" s="147">
        <f t="shared" si="22"/>
        <v>61.5</v>
      </c>
      <c r="I207" s="146">
        <v>587</v>
      </c>
      <c r="J207" s="147">
        <f t="shared" si="22"/>
        <v>0.17399999999999993</v>
      </c>
      <c r="K207" s="146">
        <v>618</v>
      </c>
      <c r="L207" s="147">
        <f t="shared" si="22"/>
        <v>5.2810902896081702E-2</v>
      </c>
      <c r="M207" s="146">
        <v>486</v>
      </c>
      <c r="N207" s="147">
        <f t="shared" ref="N207:N215" si="23">IFERROR(M207/K207-1,"-")</f>
        <v>-0.21359223300970875</v>
      </c>
    </row>
    <row r="208" spans="2:15" x14ac:dyDescent="0.25">
      <c r="B208" s="145" t="s">
        <v>75</v>
      </c>
      <c r="C208" s="146">
        <v>537</v>
      </c>
      <c r="D208" s="147">
        <v>1.5450236966824646</v>
      </c>
      <c r="E208" s="146">
        <v>17</v>
      </c>
      <c r="F208" s="147">
        <f t="shared" si="22"/>
        <v>-0.96834264432029793</v>
      </c>
      <c r="G208" s="146">
        <v>376</v>
      </c>
      <c r="H208" s="147">
        <f t="shared" si="22"/>
        <v>21.117647058823529</v>
      </c>
      <c r="I208" s="146">
        <v>398</v>
      </c>
      <c r="J208" s="147">
        <f t="shared" si="22"/>
        <v>5.8510638297872397E-2</v>
      </c>
      <c r="K208" s="146">
        <v>524</v>
      </c>
      <c r="L208" s="147">
        <f t="shared" si="22"/>
        <v>0.31658291457286425</v>
      </c>
      <c r="M208" s="146">
        <v>402</v>
      </c>
      <c r="N208" s="147">
        <f t="shared" si="23"/>
        <v>-0.23282442748091603</v>
      </c>
    </row>
    <row r="209" spans="2:15" x14ac:dyDescent="0.25">
      <c r="B209" s="145" t="s">
        <v>77</v>
      </c>
      <c r="C209" s="146">
        <v>95</v>
      </c>
      <c r="D209" s="147">
        <v>-0.65073529411764708</v>
      </c>
      <c r="E209" s="146">
        <v>49</v>
      </c>
      <c r="F209" s="147">
        <f t="shared" si="22"/>
        <v>-0.48421052631578942</v>
      </c>
      <c r="G209" s="146">
        <v>467</v>
      </c>
      <c r="H209" s="147">
        <f t="shared" si="22"/>
        <v>8.5306122448979593</v>
      </c>
      <c r="I209" s="146">
        <v>596</v>
      </c>
      <c r="J209" s="147">
        <f t="shared" si="22"/>
        <v>0.27623126338329773</v>
      </c>
      <c r="K209" s="146">
        <v>525</v>
      </c>
      <c r="L209" s="147">
        <f t="shared" si="22"/>
        <v>-0.11912751677852351</v>
      </c>
      <c r="M209" s="146">
        <v>329</v>
      </c>
      <c r="N209" s="147">
        <f t="shared" si="23"/>
        <v>-0.37333333333333329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45</v>
      </c>
      <c r="F210" s="147" t="str">
        <f t="shared" si="22"/>
        <v>-</v>
      </c>
      <c r="G210" s="146">
        <v>402</v>
      </c>
      <c r="H210" s="147">
        <f t="shared" si="22"/>
        <v>7.9333333333333336</v>
      </c>
      <c r="I210" s="146">
        <v>239</v>
      </c>
      <c r="J210" s="147">
        <f t="shared" si="22"/>
        <v>-0.40547263681592038</v>
      </c>
      <c r="K210" s="146">
        <v>478</v>
      </c>
      <c r="L210" s="147">
        <f t="shared" si="22"/>
        <v>1</v>
      </c>
      <c r="M210" s="146">
        <v>141</v>
      </c>
      <c r="N210" s="147">
        <f t="shared" si="23"/>
        <v>-0.70502092050209209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57</v>
      </c>
      <c r="F211" s="147" t="str">
        <f t="shared" si="22"/>
        <v>-</v>
      </c>
      <c r="G211" s="146">
        <v>372</v>
      </c>
      <c r="H211" s="147">
        <f t="shared" si="22"/>
        <v>5.5263157894736841</v>
      </c>
      <c r="I211" s="146">
        <v>200</v>
      </c>
      <c r="J211" s="147">
        <f t="shared" si="22"/>
        <v>-0.4623655913978495</v>
      </c>
      <c r="K211" s="146">
        <v>229</v>
      </c>
      <c r="L211" s="147">
        <f t="shared" si="22"/>
        <v>0.14500000000000002</v>
      </c>
      <c r="M211" s="146">
        <v>274</v>
      </c>
      <c r="N211" s="147">
        <f t="shared" si="23"/>
        <v>0.19650655021834051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52</v>
      </c>
      <c r="F212" s="147" t="str">
        <f t="shared" si="22"/>
        <v>-</v>
      </c>
      <c r="G212" s="146">
        <v>448</v>
      </c>
      <c r="H212" s="147">
        <f t="shared" si="22"/>
        <v>7.615384615384615</v>
      </c>
      <c r="I212" s="146">
        <v>127</v>
      </c>
      <c r="J212" s="147">
        <f t="shared" si="22"/>
        <v>-0.71651785714285721</v>
      </c>
      <c r="K212" s="146">
        <v>314</v>
      </c>
      <c r="L212" s="147">
        <f t="shared" si="22"/>
        <v>1.4724409448818898</v>
      </c>
      <c r="M212" s="146">
        <v>155</v>
      </c>
      <c r="N212" s="147">
        <f t="shared" si="23"/>
        <v>-0.50636942675159236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37</v>
      </c>
      <c r="F213" s="147" t="str">
        <f t="shared" si="22"/>
        <v>-</v>
      </c>
      <c r="G213" s="146">
        <v>155</v>
      </c>
      <c r="H213" s="147">
        <f t="shared" si="22"/>
        <v>3.1891891891891895</v>
      </c>
      <c r="I213" s="146">
        <v>176</v>
      </c>
      <c r="J213" s="147">
        <f t="shared" si="22"/>
        <v>0.13548387096774195</v>
      </c>
      <c r="K213" s="146">
        <v>134</v>
      </c>
      <c r="L213" s="147">
        <f t="shared" si="22"/>
        <v>-0.23863636363636365</v>
      </c>
      <c r="M213" s="146">
        <v>130</v>
      </c>
      <c r="N213" s="147">
        <f t="shared" si="23"/>
        <v>-2.9850746268656692E-2</v>
      </c>
    </row>
    <row r="214" spans="2:15" x14ac:dyDescent="0.25">
      <c r="B214" s="145" t="s">
        <v>87</v>
      </c>
      <c r="C214" s="146">
        <v>19</v>
      </c>
      <c r="D214" s="147">
        <v>-0.93470790378006874</v>
      </c>
      <c r="E214" s="146">
        <v>76</v>
      </c>
      <c r="F214" s="147">
        <f t="shared" si="22"/>
        <v>3</v>
      </c>
      <c r="G214" s="146">
        <v>383</v>
      </c>
      <c r="H214" s="147">
        <f t="shared" si="22"/>
        <v>4.0394736842105265</v>
      </c>
      <c r="I214" s="146">
        <v>153</v>
      </c>
      <c r="J214" s="147">
        <f t="shared" si="22"/>
        <v>-0.60052219321148825</v>
      </c>
      <c r="K214" s="146">
        <v>219</v>
      </c>
      <c r="L214" s="147">
        <f t="shared" si="22"/>
        <v>0.43137254901960786</v>
      </c>
      <c r="M214" s="146">
        <v>98</v>
      </c>
      <c r="N214" s="147">
        <f t="shared" si="23"/>
        <v>-0.55251141552511418</v>
      </c>
    </row>
    <row r="215" spans="2:15" x14ac:dyDescent="0.25">
      <c r="B215" s="145" t="s">
        <v>89</v>
      </c>
      <c r="C215" s="146">
        <v>6</v>
      </c>
      <c r="D215" s="147">
        <v>-0.94827586206896552</v>
      </c>
      <c r="E215" s="146">
        <v>243</v>
      </c>
      <c r="F215" s="147">
        <f t="shared" si="22"/>
        <v>39.5</v>
      </c>
      <c r="G215" s="146">
        <v>333</v>
      </c>
      <c r="H215" s="147">
        <f t="shared" si="22"/>
        <v>0.37037037037037046</v>
      </c>
      <c r="I215" s="146">
        <v>194</v>
      </c>
      <c r="J215" s="147">
        <f t="shared" si="22"/>
        <v>-0.41741741741741745</v>
      </c>
      <c r="K215" s="146">
        <v>121</v>
      </c>
      <c r="L215" s="147">
        <f t="shared" si="22"/>
        <v>-0.37628865979381443</v>
      </c>
      <c r="M215" s="146">
        <v>95</v>
      </c>
      <c r="N215" s="147">
        <f t="shared" si="23"/>
        <v>-0.21487603305785119</v>
      </c>
    </row>
    <row r="216" spans="2:15" x14ac:dyDescent="0.25">
      <c r="B216" s="145" t="s">
        <v>91</v>
      </c>
      <c r="C216" s="146">
        <v>5</v>
      </c>
      <c r="D216" s="147">
        <v>-0.97942386831275718</v>
      </c>
      <c r="E216" s="146">
        <v>136</v>
      </c>
      <c r="F216" s="147">
        <f t="shared" si="22"/>
        <v>26.2</v>
      </c>
      <c r="G216" s="146">
        <v>458</v>
      </c>
      <c r="H216" s="147">
        <f t="shared" si="22"/>
        <v>2.3676470588235294</v>
      </c>
      <c r="I216" s="146">
        <v>266</v>
      </c>
      <c r="J216" s="147">
        <f t="shared" si="22"/>
        <v>-0.41921397379912662</v>
      </c>
      <c r="K216" s="146">
        <v>155</v>
      </c>
      <c r="L216" s="147">
        <f t="shared" si="22"/>
        <v>-0.41729323308270672</v>
      </c>
      <c r="M216" s="146"/>
      <c r="N216" s="147"/>
    </row>
    <row r="217" spans="2:15" x14ac:dyDescent="0.25">
      <c r="B217" s="145" t="s">
        <v>93</v>
      </c>
      <c r="C217" s="146">
        <v>24</v>
      </c>
      <c r="D217" s="147">
        <v>-0.89090909090909087</v>
      </c>
      <c r="E217" s="146">
        <v>317</v>
      </c>
      <c r="F217" s="147">
        <f t="shared" si="22"/>
        <v>12.208333333333334</v>
      </c>
      <c r="G217" s="146">
        <v>713</v>
      </c>
      <c r="H217" s="147">
        <f t="shared" si="22"/>
        <v>1.2492113564668768</v>
      </c>
      <c r="I217" s="146">
        <v>322</v>
      </c>
      <c r="J217" s="147">
        <f t="shared" si="22"/>
        <v>-0.54838709677419351</v>
      </c>
      <c r="K217" s="146">
        <v>268</v>
      </c>
      <c r="L217" s="147">
        <f t="shared" si="22"/>
        <v>-0.16770186335403725</v>
      </c>
      <c r="M217" s="146"/>
      <c r="N217" s="147"/>
    </row>
    <row r="218" spans="2:15" x14ac:dyDescent="0.25">
      <c r="B218" s="145" t="s">
        <v>95</v>
      </c>
      <c r="C218" s="146">
        <v>14</v>
      </c>
      <c r="D218" s="147">
        <v>-0.92893401015228427</v>
      </c>
      <c r="E218" s="146">
        <v>348</v>
      </c>
      <c r="F218" s="147">
        <f t="shared" si="22"/>
        <v>23.857142857142858</v>
      </c>
      <c r="G218" s="146">
        <v>374</v>
      </c>
      <c r="H218" s="147">
        <f t="shared" si="22"/>
        <v>7.4712643678160884E-2</v>
      </c>
      <c r="I218" s="146">
        <v>365</v>
      </c>
      <c r="J218" s="147">
        <f t="shared" si="22"/>
        <v>-2.4064171122994638E-2</v>
      </c>
      <c r="K218" s="146">
        <v>215</v>
      </c>
      <c r="L218" s="147">
        <f t="shared" si="22"/>
        <v>-0.41095890410958902</v>
      </c>
      <c r="M218" s="146"/>
      <c r="N218" s="147"/>
    </row>
    <row r="219" spans="2:15" ht="15.75" x14ac:dyDescent="0.25">
      <c r="B219" s="148" t="s">
        <v>32</v>
      </c>
      <c r="C219" s="149">
        <v>940</v>
      </c>
      <c r="D219" s="150">
        <v>-0.60669456066945604</v>
      </c>
      <c r="E219" s="149">
        <v>1385</v>
      </c>
      <c r="F219" s="150">
        <f t="shared" si="22"/>
        <v>0.47340425531914887</v>
      </c>
      <c r="G219" s="149">
        <v>4981</v>
      </c>
      <c r="H219" s="150">
        <f t="shared" si="22"/>
        <v>2.5963898916967509</v>
      </c>
      <c r="I219" s="149">
        <v>3623</v>
      </c>
      <c r="J219" s="150">
        <f t="shared" si="22"/>
        <v>-0.27263601686408356</v>
      </c>
      <c r="K219" s="149">
        <v>3800</v>
      </c>
      <c r="L219" s="150">
        <f t="shared" si="22"/>
        <v>4.8854540436102711E-2</v>
      </c>
      <c r="M219" s="149">
        <v>2110</v>
      </c>
      <c r="N219" s="150">
        <v>-0.33270082226438957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252</v>
      </c>
      <c r="G228" s="144" t="s">
        <v>71</v>
      </c>
      <c r="H228" s="143" t="s">
        <v>252</v>
      </c>
      <c r="I228" s="144" t="s">
        <v>71</v>
      </c>
      <c r="J228" s="143" t="s">
        <v>252</v>
      </c>
      <c r="K228" s="144" t="s">
        <v>71</v>
      </c>
      <c r="L228" s="143" t="s">
        <v>252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324</v>
      </c>
      <c r="D229" s="147">
        <v>1.7457627118644066</v>
      </c>
      <c r="E229" s="146">
        <v>5</v>
      </c>
      <c r="F229" s="147">
        <f t="shared" ref="F229:L241" si="24">IFERROR(E229/C229-1,"-")</f>
        <v>-0.98456790123456794</v>
      </c>
      <c r="G229" s="146">
        <v>202</v>
      </c>
      <c r="H229" s="147">
        <f t="shared" si="24"/>
        <v>39.4</v>
      </c>
      <c r="I229" s="146">
        <v>130</v>
      </c>
      <c r="J229" s="147">
        <f t="shared" si="24"/>
        <v>-0.35643564356435642</v>
      </c>
      <c r="K229" s="146">
        <v>167</v>
      </c>
      <c r="L229" s="147">
        <f t="shared" si="24"/>
        <v>0.28461538461538471</v>
      </c>
      <c r="M229" s="146">
        <v>68</v>
      </c>
      <c r="N229" s="147">
        <f t="shared" ref="N229:N237" si="25">IFERROR(M229/K229-1,"-")</f>
        <v>-0.59281437125748504</v>
      </c>
    </row>
    <row r="230" spans="2:15" x14ac:dyDescent="0.25">
      <c r="B230" s="145" t="s">
        <v>75</v>
      </c>
      <c r="C230" s="146">
        <v>73</v>
      </c>
      <c r="D230" s="147">
        <v>-7.5949367088607556E-2</v>
      </c>
      <c r="E230" s="146">
        <v>5</v>
      </c>
      <c r="F230" s="147">
        <f t="shared" si="24"/>
        <v>-0.93150684931506844</v>
      </c>
      <c r="G230" s="146">
        <v>191</v>
      </c>
      <c r="H230" s="147">
        <f t="shared" si="24"/>
        <v>37.200000000000003</v>
      </c>
      <c r="I230" s="146">
        <v>31</v>
      </c>
      <c r="J230" s="147">
        <f t="shared" si="24"/>
        <v>-0.83769633507853403</v>
      </c>
      <c r="K230" s="146">
        <v>140</v>
      </c>
      <c r="L230" s="147">
        <f t="shared" si="24"/>
        <v>3.5161290322580649</v>
      </c>
      <c r="M230" s="146">
        <v>144</v>
      </c>
      <c r="N230" s="147">
        <f t="shared" si="25"/>
        <v>2.857142857142847E-2</v>
      </c>
    </row>
    <row r="231" spans="2:15" x14ac:dyDescent="0.25">
      <c r="B231" s="145" t="s">
        <v>77</v>
      </c>
      <c r="C231" s="146">
        <v>168</v>
      </c>
      <c r="D231" s="147">
        <v>1.9473684210526314</v>
      </c>
      <c r="E231" s="146">
        <v>7</v>
      </c>
      <c r="F231" s="147">
        <f t="shared" si="24"/>
        <v>-0.95833333333333337</v>
      </c>
      <c r="G231" s="146">
        <v>85</v>
      </c>
      <c r="H231" s="147">
        <f t="shared" si="24"/>
        <v>11.142857142857142</v>
      </c>
      <c r="I231" s="146">
        <v>28</v>
      </c>
      <c r="J231" s="147">
        <f t="shared" si="24"/>
        <v>-0.67058823529411771</v>
      </c>
      <c r="K231" s="146">
        <v>62</v>
      </c>
      <c r="L231" s="147">
        <f t="shared" si="24"/>
        <v>1.2142857142857144</v>
      </c>
      <c r="M231" s="146">
        <v>26</v>
      </c>
      <c r="N231" s="147">
        <f t="shared" si="25"/>
        <v>-0.58064516129032251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9</v>
      </c>
      <c r="F232" s="147" t="str">
        <f t="shared" si="24"/>
        <v>-</v>
      </c>
      <c r="G232" s="146">
        <v>17</v>
      </c>
      <c r="H232" s="147">
        <f t="shared" si="24"/>
        <v>0.88888888888888884</v>
      </c>
      <c r="I232" s="146">
        <v>42</v>
      </c>
      <c r="J232" s="147">
        <f t="shared" si="24"/>
        <v>1.4705882352941178</v>
      </c>
      <c r="K232" s="146">
        <v>2</v>
      </c>
      <c r="L232" s="147">
        <f t="shared" si="24"/>
        <v>-0.95238095238095233</v>
      </c>
      <c r="M232" s="146">
        <v>44</v>
      </c>
      <c r="N232" s="147">
        <f t="shared" si="25"/>
        <v>21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12</v>
      </c>
      <c r="F233" s="147" t="str">
        <f t="shared" si="24"/>
        <v>-</v>
      </c>
      <c r="G233" s="146">
        <v>21</v>
      </c>
      <c r="H233" s="147">
        <f t="shared" si="24"/>
        <v>0.75</v>
      </c>
      <c r="I233" s="146">
        <v>10</v>
      </c>
      <c r="J233" s="147">
        <f t="shared" si="24"/>
        <v>-0.52380952380952384</v>
      </c>
      <c r="K233" s="146">
        <v>0</v>
      </c>
      <c r="L233" s="147">
        <f t="shared" si="24"/>
        <v>-1</v>
      </c>
      <c r="M233" s="146">
        <v>24</v>
      </c>
      <c r="N233" s="147" t="str">
        <f t="shared" si="25"/>
        <v>-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0</v>
      </c>
      <c r="F234" s="147" t="str">
        <f t="shared" si="24"/>
        <v>-</v>
      </c>
      <c r="G234" s="146">
        <v>7</v>
      </c>
      <c r="H234" s="147" t="str">
        <f t="shared" si="24"/>
        <v>-</v>
      </c>
      <c r="I234" s="146">
        <v>2</v>
      </c>
      <c r="J234" s="147">
        <f t="shared" si="24"/>
        <v>-0.7142857142857143</v>
      </c>
      <c r="K234" s="146">
        <v>176</v>
      </c>
      <c r="L234" s="147">
        <f t="shared" si="24"/>
        <v>87</v>
      </c>
      <c r="M234" s="146">
        <v>4</v>
      </c>
      <c r="N234" s="147">
        <f t="shared" si="25"/>
        <v>-0.97727272727272729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2</v>
      </c>
      <c r="F235" s="147" t="str">
        <f t="shared" si="24"/>
        <v>-</v>
      </c>
      <c r="G235" s="146">
        <v>17</v>
      </c>
      <c r="H235" s="147">
        <f t="shared" si="24"/>
        <v>7.5</v>
      </c>
      <c r="I235" s="146">
        <v>35</v>
      </c>
      <c r="J235" s="147">
        <f t="shared" si="24"/>
        <v>1.0588235294117645</v>
      </c>
      <c r="K235" s="146">
        <v>45</v>
      </c>
      <c r="L235" s="147">
        <f t="shared" si="24"/>
        <v>0.28571428571428581</v>
      </c>
      <c r="M235" s="146">
        <v>45</v>
      </c>
      <c r="N235" s="147">
        <f t="shared" si="25"/>
        <v>0</v>
      </c>
    </row>
    <row r="236" spans="2:15" x14ac:dyDescent="0.25">
      <c r="B236" s="145" t="s">
        <v>87</v>
      </c>
      <c r="C236" s="146">
        <v>1</v>
      </c>
      <c r="D236" s="147">
        <v>0</v>
      </c>
      <c r="E236" s="146">
        <v>0</v>
      </c>
      <c r="F236" s="147">
        <f t="shared" si="24"/>
        <v>-1</v>
      </c>
      <c r="G236" s="146">
        <v>63</v>
      </c>
      <c r="H236" s="147" t="str">
        <f t="shared" si="24"/>
        <v>-</v>
      </c>
      <c r="I236" s="146">
        <v>6</v>
      </c>
      <c r="J236" s="147">
        <f t="shared" si="24"/>
        <v>-0.90476190476190477</v>
      </c>
      <c r="K236" s="146">
        <v>4</v>
      </c>
      <c r="L236" s="147">
        <f t="shared" si="24"/>
        <v>-0.33333333333333337</v>
      </c>
      <c r="M236" s="146">
        <v>2</v>
      </c>
      <c r="N236" s="147">
        <f t="shared" si="25"/>
        <v>-0.5</v>
      </c>
    </row>
    <row r="237" spans="2:15" x14ac:dyDescent="0.25">
      <c r="B237" s="145" t="s">
        <v>89</v>
      </c>
      <c r="C237" s="146">
        <v>2</v>
      </c>
      <c r="D237" s="147">
        <v>0</v>
      </c>
      <c r="E237" s="146">
        <v>1</v>
      </c>
      <c r="F237" s="147">
        <f t="shared" si="24"/>
        <v>-0.5</v>
      </c>
      <c r="G237" s="146">
        <v>27</v>
      </c>
      <c r="H237" s="147">
        <f t="shared" si="24"/>
        <v>26</v>
      </c>
      <c r="I237" s="146">
        <v>14</v>
      </c>
      <c r="J237" s="147">
        <f t="shared" si="24"/>
        <v>-0.48148148148148151</v>
      </c>
      <c r="K237" s="146">
        <v>36</v>
      </c>
      <c r="L237" s="147">
        <f t="shared" si="24"/>
        <v>1.5714285714285716</v>
      </c>
      <c r="M237" s="146">
        <v>8</v>
      </c>
      <c r="N237" s="147">
        <f t="shared" si="25"/>
        <v>-0.77777777777777779</v>
      </c>
    </row>
    <row r="238" spans="2:15" x14ac:dyDescent="0.25">
      <c r="B238" s="145" t="s">
        <v>91</v>
      </c>
      <c r="C238" s="146">
        <v>0</v>
      </c>
      <c r="D238" s="147">
        <v>-1</v>
      </c>
      <c r="E238" s="146">
        <v>100</v>
      </c>
      <c r="F238" s="147" t="str">
        <f t="shared" si="24"/>
        <v>-</v>
      </c>
      <c r="G238" s="146">
        <v>46</v>
      </c>
      <c r="H238" s="147">
        <f t="shared" si="24"/>
        <v>-0.54</v>
      </c>
      <c r="I238" s="146">
        <v>6</v>
      </c>
      <c r="J238" s="147">
        <f t="shared" si="24"/>
        <v>-0.86956521739130432</v>
      </c>
      <c r="K238" s="146">
        <v>24</v>
      </c>
      <c r="L238" s="147">
        <f t="shared" si="24"/>
        <v>3</v>
      </c>
      <c r="M238" s="146"/>
      <c r="N238" s="147"/>
    </row>
    <row r="239" spans="2:15" x14ac:dyDescent="0.25">
      <c r="B239" s="145" t="s">
        <v>93</v>
      </c>
      <c r="C239" s="146">
        <v>18</v>
      </c>
      <c r="D239" s="147">
        <v>-0.53846153846153844</v>
      </c>
      <c r="E239" s="146">
        <v>57</v>
      </c>
      <c r="F239" s="147">
        <f t="shared" si="24"/>
        <v>2.1666666666666665</v>
      </c>
      <c r="G239" s="146">
        <v>40</v>
      </c>
      <c r="H239" s="147">
        <f t="shared" si="24"/>
        <v>-0.29824561403508776</v>
      </c>
      <c r="I239" s="146">
        <v>82</v>
      </c>
      <c r="J239" s="147">
        <f t="shared" si="24"/>
        <v>1.0499999999999998</v>
      </c>
      <c r="K239" s="146">
        <v>116</v>
      </c>
      <c r="L239" s="147">
        <f t="shared" si="24"/>
        <v>0.41463414634146334</v>
      </c>
      <c r="M239" s="146"/>
      <c r="N239" s="147"/>
    </row>
    <row r="240" spans="2:15" x14ac:dyDescent="0.25">
      <c r="B240" s="145" t="s">
        <v>95</v>
      </c>
      <c r="C240" s="146">
        <v>2</v>
      </c>
      <c r="D240" s="147">
        <v>-0.97297297297297303</v>
      </c>
      <c r="E240" s="146">
        <v>77</v>
      </c>
      <c r="F240" s="147">
        <f t="shared" si="24"/>
        <v>37.5</v>
      </c>
      <c r="G240" s="146">
        <v>101</v>
      </c>
      <c r="H240" s="147">
        <f t="shared" si="24"/>
        <v>0.31168831168831179</v>
      </c>
      <c r="I240" s="146">
        <v>34</v>
      </c>
      <c r="J240" s="147">
        <f t="shared" si="24"/>
        <v>-0.66336633663366329</v>
      </c>
      <c r="K240" s="146">
        <v>10</v>
      </c>
      <c r="L240" s="147">
        <f t="shared" si="24"/>
        <v>-0.70588235294117641</v>
      </c>
      <c r="M240" s="146"/>
      <c r="N240" s="147"/>
    </row>
    <row r="241" spans="2:15" ht="15.75" x14ac:dyDescent="0.25">
      <c r="B241" s="148" t="s">
        <v>32</v>
      </c>
      <c r="C241" s="149">
        <v>599</v>
      </c>
      <c r="D241" s="150">
        <v>0.3490990990990992</v>
      </c>
      <c r="E241" s="149">
        <v>275</v>
      </c>
      <c r="F241" s="150">
        <f t="shared" si="24"/>
        <v>-0.54090150250417368</v>
      </c>
      <c r="G241" s="149">
        <v>817</v>
      </c>
      <c r="H241" s="150">
        <f t="shared" si="24"/>
        <v>1.9709090909090907</v>
      </c>
      <c r="I241" s="149">
        <v>420</v>
      </c>
      <c r="J241" s="150">
        <f t="shared" si="24"/>
        <v>-0.48592411260709911</v>
      </c>
      <c r="K241" s="149">
        <v>782</v>
      </c>
      <c r="L241" s="150">
        <f t="shared" si="24"/>
        <v>0.86190476190476195</v>
      </c>
      <c r="M241" s="149">
        <v>365</v>
      </c>
      <c r="N241" s="150">
        <v>-0.42246835443037978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252</v>
      </c>
      <c r="G254" s="144" t="s">
        <v>71</v>
      </c>
      <c r="H254" s="143" t="s">
        <v>252</v>
      </c>
      <c r="I254" s="144" t="s">
        <v>71</v>
      </c>
      <c r="J254" s="143" t="s">
        <v>252</v>
      </c>
      <c r="K254" s="144" t="s">
        <v>71</v>
      </c>
      <c r="L254" s="143" t="s">
        <v>252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93</v>
      </c>
      <c r="D255" s="147">
        <v>0.66071428571428581</v>
      </c>
      <c r="E255" s="146">
        <v>23</v>
      </c>
      <c r="F255" s="147">
        <f t="shared" ref="F255:L267" si="26">IFERROR(E255/C255-1,"-")</f>
        <v>-0.75268817204301075</v>
      </c>
      <c r="G255" s="146">
        <v>107</v>
      </c>
      <c r="H255" s="147">
        <f t="shared" si="26"/>
        <v>3.6521739130434785</v>
      </c>
      <c r="I255" s="146">
        <v>236</v>
      </c>
      <c r="J255" s="147">
        <f t="shared" si="26"/>
        <v>1.2056074766355138</v>
      </c>
      <c r="K255" s="146">
        <v>448</v>
      </c>
      <c r="L255" s="147">
        <f t="shared" si="26"/>
        <v>0.89830508474576276</v>
      </c>
      <c r="M255" s="146">
        <v>203</v>
      </c>
      <c r="N255" s="147">
        <f t="shared" ref="N255:N263" si="27">IFERROR(M255/K255-1,"-")</f>
        <v>-0.546875</v>
      </c>
    </row>
    <row r="256" spans="2:15" x14ac:dyDescent="0.25">
      <c r="B256" s="145" t="s">
        <v>75</v>
      </c>
      <c r="C256" s="146">
        <v>98</v>
      </c>
      <c r="D256" s="147">
        <v>-0.24615384615384617</v>
      </c>
      <c r="E256" s="146">
        <v>14</v>
      </c>
      <c r="F256" s="147">
        <f t="shared" si="26"/>
        <v>-0.85714285714285721</v>
      </c>
      <c r="G256" s="146">
        <v>44</v>
      </c>
      <c r="H256" s="147">
        <f t="shared" si="26"/>
        <v>2.1428571428571428</v>
      </c>
      <c r="I256" s="146">
        <v>59</v>
      </c>
      <c r="J256" s="147">
        <f t="shared" si="26"/>
        <v>0.34090909090909083</v>
      </c>
      <c r="K256" s="146">
        <v>189</v>
      </c>
      <c r="L256" s="147">
        <f t="shared" si="26"/>
        <v>2.2033898305084745</v>
      </c>
      <c r="M256" s="146">
        <v>21</v>
      </c>
      <c r="N256" s="147">
        <f t="shared" si="27"/>
        <v>-0.88888888888888884</v>
      </c>
    </row>
    <row r="257" spans="2:14" x14ac:dyDescent="0.25">
      <c r="B257" s="145" t="s">
        <v>77</v>
      </c>
      <c r="C257" s="146">
        <v>19</v>
      </c>
      <c r="D257" s="147">
        <v>-0.80808080808080807</v>
      </c>
      <c r="E257" s="146">
        <v>33</v>
      </c>
      <c r="F257" s="147">
        <f t="shared" si="26"/>
        <v>0.73684210526315796</v>
      </c>
      <c r="G257" s="146">
        <v>23</v>
      </c>
      <c r="H257" s="147">
        <f t="shared" si="26"/>
        <v>-0.30303030303030298</v>
      </c>
      <c r="I257" s="146">
        <v>105</v>
      </c>
      <c r="J257" s="147">
        <f t="shared" si="26"/>
        <v>3.5652173913043477</v>
      </c>
      <c r="K257" s="146">
        <v>115</v>
      </c>
      <c r="L257" s="147">
        <f t="shared" si="26"/>
        <v>9.5238095238095344E-2</v>
      </c>
      <c r="M257" s="146">
        <v>104</v>
      </c>
      <c r="N257" s="147">
        <f t="shared" si="27"/>
        <v>-9.5652173913043481E-2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16</v>
      </c>
      <c r="F258" s="147" t="str">
        <f t="shared" si="26"/>
        <v>-</v>
      </c>
      <c r="G258" s="146">
        <v>4</v>
      </c>
      <c r="H258" s="147">
        <f t="shared" si="26"/>
        <v>-0.75</v>
      </c>
      <c r="I258" s="146">
        <v>66</v>
      </c>
      <c r="J258" s="147">
        <f t="shared" si="26"/>
        <v>15.5</v>
      </c>
      <c r="K258" s="146">
        <v>64</v>
      </c>
      <c r="L258" s="147">
        <f t="shared" si="26"/>
        <v>-3.0303030303030276E-2</v>
      </c>
      <c r="M258" s="146">
        <v>23</v>
      </c>
      <c r="N258" s="147">
        <f t="shared" si="27"/>
        <v>-0.640625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15</v>
      </c>
      <c r="F259" s="147" t="str">
        <f t="shared" si="26"/>
        <v>-</v>
      </c>
      <c r="G259" s="146">
        <v>10</v>
      </c>
      <c r="H259" s="147">
        <f t="shared" si="26"/>
        <v>-0.33333333333333337</v>
      </c>
      <c r="I259" s="146">
        <v>63</v>
      </c>
      <c r="J259" s="147">
        <f t="shared" si="26"/>
        <v>5.3</v>
      </c>
      <c r="K259" s="146">
        <v>6</v>
      </c>
      <c r="L259" s="147">
        <f t="shared" si="26"/>
        <v>-0.90476190476190477</v>
      </c>
      <c r="M259" s="146">
        <v>52</v>
      </c>
      <c r="N259" s="147">
        <f t="shared" si="27"/>
        <v>7.6666666666666661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10</v>
      </c>
      <c r="F260" s="147" t="str">
        <f t="shared" si="26"/>
        <v>-</v>
      </c>
      <c r="G260" s="146">
        <v>29</v>
      </c>
      <c r="H260" s="147">
        <f t="shared" si="26"/>
        <v>1.9</v>
      </c>
      <c r="I260" s="146">
        <v>48</v>
      </c>
      <c r="J260" s="147">
        <f t="shared" si="26"/>
        <v>0.65517241379310343</v>
      </c>
      <c r="K260" s="146">
        <v>0</v>
      </c>
      <c r="L260" s="147">
        <f t="shared" si="26"/>
        <v>-1</v>
      </c>
      <c r="M260" s="146">
        <v>30</v>
      </c>
      <c r="N260" s="147" t="str">
        <f t="shared" si="27"/>
        <v>-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7</v>
      </c>
      <c r="F261" s="147" t="str">
        <f t="shared" si="26"/>
        <v>-</v>
      </c>
      <c r="G261" s="146">
        <v>10</v>
      </c>
      <c r="H261" s="147">
        <f t="shared" si="26"/>
        <v>0.4285714285714286</v>
      </c>
      <c r="I261" s="146">
        <v>29</v>
      </c>
      <c r="J261" s="147">
        <f t="shared" si="26"/>
        <v>1.9</v>
      </c>
      <c r="K261" s="146">
        <v>2</v>
      </c>
      <c r="L261" s="147">
        <f t="shared" si="26"/>
        <v>-0.93103448275862066</v>
      </c>
      <c r="M261" s="146">
        <v>20</v>
      </c>
      <c r="N261" s="147">
        <f t="shared" si="27"/>
        <v>9</v>
      </c>
    </row>
    <row r="262" spans="2:14" x14ac:dyDescent="0.25">
      <c r="B262" s="145" t="s">
        <v>87</v>
      </c>
      <c r="C262" s="146">
        <v>3</v>
      </c>
      <c r="D262" s="147">
        <v>-0.88888888888888884</v>
      </c>
      <c r="E262" s="146">
        <v>30</v>
      </c>
      <c r="F262" s="147">
        <f t="shared" si="26"/>
        <v>9</v>
      </c>
      <c r="G262" s="146">
        <v>12</v>
      </c>
      <c r="H262" s="147">
        <f t="shared" si="26"/>
        <v>-0.6</v>
      </c>
      <c r="I262" s="146">
        <v>34</v>
      </c>
      <c r="J262" s="147">
        <f t="shared" si="26"/>
        <v>1.8333333333333335</v>
      </c>
      <c r="K262" s="146">
        <v>23</v>
      </c>
      <c r="L262" s="147">
        <f t="shared" si="26"/>
        <v>-0.32352941176470584</v>
      </c>
      <c r="M262" s="146">
        <v>6</v>
      </c>
      <c r="N262" s="147">
        <f t="shared" si="27"/>
        <v>-0.73913043478260865</v>
      </c>
    </row>
    <row r="263" spans="2:14" x14ac:dyDescent="0.25">
      <c r="B263" s="145" t="s">
        <v>89</v>
      </c>
      <c r="C263" s="146">
        <v>6</v>
      </c>
      <c r="D263" s="147" t="s">
        <v>233</v>
      </c>
      <c r="E263" s="146">
        <v>17</v>
      </c>
      <c r="F263" s="147">
        <f t="shared" si="26"/>
        <v>1.8333333333333335</v>
      </c>
      <c r="G263" s="146">
        <v>8</v>
      </c>
      <c r="H263" s="147">
        <f t="shared" si="26"/>
        <v>-0.52941176470588236</v>
      </c>
      <c r="I263" s="146">
        <v>40</v>
      </c>
      <c r="J263" s="147">
        <f t="shared" si="26"/>
        <v>4</v>
      </c>
      <c r="K263" s="146">
        <v>24</v>
      </c>
      <c r="L263" s="147">
        <f t="shared" si="26"/>
        <v>-0.4</v>
      </c>
      <c r="M263" s="146">
        <v>22</v>
      </c>
      <c r="N263" s="147">
        <f t="shared" si="27"/>
        <v>-8.333333333333337E-2</v>
      </c>
    </row>
    <row r="264" spans="2:14" x14ac:dyDescent="0.25">
      <c r="B264" s="145" t="s">
        <v>91</v>
      </c>
      <c r="C264" s="146">
        <v>6</v>
      </c>
      <c r="D264" s="147">
        <v>-0.875</v>
      </c>
      <c r="E264" s="146">
        <v>7</v>
      </c>
      <c r="F264" s="147">
        <f t="shared" si="26"/>
        <v>0.16666666666666674</v>
      </c>
      <c r="G264" s="146">
        <v>20</v>
      </c>
      <c r="H264" s="147">
        <f t="shared" si="26"/>
        <v>1.8571428571428572</v>
      </c>
      <c r="I264" s="146">
        <v>26</v>
      </c>
      <c r="J264" s="147">
        <f t="shared" si="26"/>
        <v>0.30000000000000004</v>
      </c>
      <c r="K264" s="146">
        <v>122</v>
      </c>
      <c r="L264" s="147">
        <f t="shared" si="26"/>
        <v>3.6923076923076925</v>
      </c>
      <c r="M264" s="146"/>
      <c r="N264" s="147"/>
    </row>
    <row r="265" spans="2:14" x14ac:dyDescent="0.25">
      <c r="B265" s="145" t="s">
        <v>93</v>
      </c>
      <c r="C265" s="146">
        <v>20</v>
      </c>
      <c r="D265" s="147">
        <v>-0.87341772151898733</v>
      </c>
      <c r="E265" s="146">
        <v>45</v>
      </c>
      <c r="F265" s="147">
        <f t="shared" si="26"/>
        <v>1.25</v>
      </c>
      <c r="G265" s="146">
        <v>24</v>
      </c>
      <c r="H265" s="147">
        <f t="shared" si="26"/>
        <v>-0.46666666666666667</v>
      </c>
      <c r="I265" s="146">
        <v>97</v>
      </c>
      <c r="J265" s="147">
        <f t="shared" si="26"/>
        <v>3.041666666666667</v>
      </c>
      <c r="K265" s="146">
        <v>91</v>
      </c>
      <c r="L265" s="147">
        <f t="shared" si="26"/>
        <v>-6.1855670103092786E-2</v>
      </c>
      <c r="M265" s="146"/>
      <c r="N265" s="147"/>
    </row>
    <row r="266" spans="2:14" x14ac:dyDescent="0.25">
      <c r="B266" s="145" t="s">
        <v>95</v>
      </c>
      <c r="C266" s="146">
        <v>10</v>
      </c>
      <c r="D266" s="147">
        <v>-0.90909090909090906</v>
      </c>
      <c r="E266" s="146">
        <v>42</v>
      </c>
      <c r="F266" s="147">
        <f t="shared" si="26"/>
        <v>3.2</v>
      </c>
      <c r="G266" s="146">
        <v>94</v>
      </c>
      <c r="H266" s="147">
        <f t="shared" si="26"/>
        <v>1.2380952380952381</v>
      </c>
      <c r="I266" s="146">
        <v>147</v>
      </c>
      <c r="J266" s="147">
        <f t="shared" si="26"/>
        <v>0.56382978723404253</v>
      </c>
      <c r="K266" s="146">
        <v>160</v>
      </c>
      <c r="L266" s="147">
        <f t="shared" si="26"/>
        <v>8.8435374149659962E-2</v>
      </c>
      <c r="M266" s="146"/>
      <c r="N266" s="147"/>
    </row>
    <row r="267" spans="2:14" ht="15.75" x14ac:dyDescent="0.25">
      <c r="B267" s="148" t="s">
        <v>32</v>
      </c>
      <c r="C267" s="149">
        <v>259</v>
      </c>
      <c r="D267" s="150">
        <v>-0.62947067238912735</v>
      </c>
      <c r="E267" s="149">
        <v>259</v>
      </c>
      <c r="F267" s="150">
        <f t="shared" si="26"/>
        <v>0</v>
      </c>
      <c r="G267" s="149">
        <v>385</v>
      </c>
      <c r="H267" s="150">
        <f t="shared" si="26"/>
        <v>0.4864864864864864</v>
      </c>
      <c r="I267" s="149">
        <v>950</v>
      </c>
      <c r="J267" s="150">
        <f t="shared" si="26"/>
        <v>1.4675324675324677</v>
      </c>
      <c r="K267" s="149">
        <v>1244</v>
      </c>
      <c r="L267" s="150">
        <f t="shared" si="26"/>
        <v>0.30947368421052635</v>
      </c>
      <c r="M267" s="149">
        <v>481</v>
      </c>
      <c r="N267" s="150">
        <v>-0.44776119402985071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8890-3F63-423D-B689-81FC1C829E32}">
  <sheetPr>
    <tabColor rgb="FFF29140"/>
  </sheetPr>
  <dimension ref="A4:O113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13603</v>
      </c>
      <c r="D9" s="147">
        <v>9.4456512993804864E-2</v>
      </c>
      <c r="E9" s="146">
        <v>2763</v>
      </c>
      <c r="F9" s="147">
        <f t="shared" ref="F9:L21" si="0">IFERROR(E9/C9-1,"-")</f>
        <v>-0.79688304050577075</v>
      </c>
      <c r="G9" s="146">
        <v>11400</v>
      </c>
      <c r="H9" s="147">
        <f t="shared" si="0"/>
        <v>3.1259500542888166</v>
      </c>
      <c r="I9" s="146">
        <v>14353</v>
      </c>
      <c r="J9" s="147">
        <f t="shared" si="0"/>
        <v>0.25903508771929817</v>
      </c>
      <c r="K9" s="146">
        <v>14581</v>
      </c>
      <c r="L9" s="147">
        <f t="shared" si="0"/>
        <v>1.5885180798439258E-2</v>
      </c>
      <c r="M9" s="146">
        <v>14255</v>
      </c>
      <c r="N9" s="147">
        <f t="shared" ref="N9:N17" si="1">IFERROR(M9/K9-1,"-")</f>
        <v>-2.2357862972361309E-2</v>
      </c>
    </row>
    <row r="10" spans="1:15" x14ac:dyDescent="0.25">
      <c r="A10" s="1" t="s">
        <v>74</v>
      </c>
      <c r="B10" s="145" t="s">
        <v>75</v>
      </c>
      <c r="C10" s="146">
        <v>14342</v>
      </c>
      <c r="D10" s="147">
        <v>6.6081914814539511E-2</v>
      </c>
      <c r="E10" s="146">
        <v>3097</v>
      </c>
      <c r="F10" s="147">
        <f t="shared" si="0"/>
        <v>-0.78406080044624182</v>
      </c>
      <c r="G10" s="146">
        <v>11383</v>
      </c>
      <c r="H10" s="147">
        <f t="shared" si="0"/>
        <v>2.6754924120116241</v>
      </c>
      <c r="I10" s="146">
        <v>14251</v>
      </c>
      <c r="J10" s="147">
        <f t="shared" si="0"/>
        <v>0.25195466924360899</v>
      </c>
      <c r="K10" s="146">
        <v>15138</v>
      </c>
      <c r="L10" s="147">
        <f t="shared" si="0"/>
        <v>6.2241246228334823E-2</v>
      </c>
      <c r="M10" s="146">
        <v>13111</v>
      </c>
      <c r="N10" s="147">
        <f t="shared" si="1"/>
        <v>-0.1339014400845554</v>
      </c>
    </row>
    <row r="11" spans="1:15" x14ac:dyDescent="0.25">
      <c r="A11" s="1" t="s">
        <v>76</v>
      </c>
      <c r="B11" s="145" t="s">
        <v>77</v>
      </c>
      <c r="C11" s="146">
        <v>5714</v>
      </c>
      <c r="D11" s="147">
        <v>-0.58980617372577171</v>
      </c>
      <c r="E11" s="146">
        <v>4959</v>
      </c>
      <c r="F11" s="147">
        <f t="shared" si="0"/>
        <v>-0.13213160658032896</v>
      </c>
      <c r="G11" s="146">
        <v>12710</v>
      </c>
      <c r="H11" s="147">
        <f t="shared" si="0"/>
        <v>1.5630167372454125</v>
      </c>
      <c r="I11" s="146">
        <v>15603</v>
      </c>
      <c r="J11" s="147">
        <f t="shared" si="0"/>
        <v>0.22761605035405186</v>
      </c>
      <c r="K11" s="146">
        <v>15292</v>
      </c>
      <c r="L11" s="147">
        <f t="shared" si="0"/>
        <v>-1.9932064346599998E-2</v>
      </c>
      <c r="M11" s="146">
        <v>14094</v>
      </c>
      <c r="N11" s="147">
        <f t="shared" si="1"/>
        <v>-7.834161653151972E-2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4088</v>
      </c>
      <c r="F12" s="147" t="str">
        <f t="shared" si="0"/>
        <v>-</v>
      </c>
      <c r="G12" s="146">
        <v>12193</v>
      </c>
      <c r="H12" s="147">
        <f t="shared" si="0"/>
        <v>1.9826320939334638</v>
      </c>
      <c r="I12" s="146">
        <v>12703</v>
      </c>
      <c r="J12" s="147">
        <f t="shared" si="0"/>
        <v>4.1827277946362651E-2</v>
      </c>
      <c r="K12" s="146">
        <v>13439</v>
      </c>
      <c r="L12" s="147">
        <f t="shared" si="0"/>
        <v>5.793906951113903E-2</v>
      </c>
      <c r="M12" s="146">
        <v>11979</v>
      </c>
      <c r="N12" s="147">
        <f t="shared" si="1"/>
        <v>-0.10863903564253297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5644</v>
      </c>
      <c r="F13" s="147" t="str">
        <f t="shared" si="0"/>
        <v>-</v>
      </c>
      <c r="G13" s="146">
        <v>10085</v>
      </c>
      <c r="H13" s="147">
        <f t="shared" si="0"/>
        <v>0.78685329553508154</v>
      </c>
      <c r="I13" s="146">
        <v>12793</v>
      </c>
      <c r="J13" s="147">
        <f t="shared" si="0"/>
        <v>0.26851760039662875</v>
      </c>
      <c r="K13" s="146">
        <v>12513</v>
      </c>
      <c r="L13" s="147">
        <f t="shared" si="0"/>
        <v>-2.1886969436410553E-2</v>
      </c>
      <c r="M13" s="146">
        <v>13411</v>
      </c>
      <c r="N13" s="147">
        <f t="shared" si="1"/>
        <v>7.1765364021417755E-2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5487</v>
      </c>
      <c r="F14" s="147" t="str">
        <f t="shared" si="0"/>
        <v>-</v>
      </c>
      <c r="G14" s="146">
        <v>11277</v>
      </c>
      <c r="H14" s="147">
        <f t="shared" si="0"/>
        <v>1.0552214324767633</v>
      </c>
      <c r="I14" s="146">
        <v>10373</v>
      </c>
      <c r="J14" s="147">
        <f t="shared" si="0"/>
        <v>-8.0163163962046591E-2</v>
      </c>
      <c r="K14" s="146">
        <v>10115</v>
      </c>
      <c r="L14" s="147">
        <f t="shared" si="0"/>
        <v>-2.4872264532922017E-2</v>
      </c>
      <c r="M14" s="146">
        <v>11658</v>
      </c>
      <c r="N14" s="147">
        <f t="shared" si="1"/>
        <v>0.15254572417202183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5672</v>
      </c>
      <c r="F15" s="147" t="str">
        <f t="shared" si="0"/>
        <v>-</v>
      </c>
      <c r="G15" s="146">
        <v>10710</v>
      </c>
      <c r="H15" s="147">
        <f t="shared" si="0"/>
        <v>0.8882228490832158</v>
      </c>
      <c r="I15" s="146">
        <v>9594</v>
      </c>
      <c r="J15" s="147">
        <f t="shared" si="0"/>
        <v>-0.10420168067226887</v>
      </c>
      <c r="K15" s="146">
        <v>10140</v>
      </c>
      <c r="L15" s="147">
        <f t="shared" si="0"/>
        <v>5.6910569105691033E-2</v>
      </c>
      <c r="M15" s="146">
        <v>9995</v>
      </c>
      <c r="N15" s="147">
        <f t="shared" si="1"/>
        <v>-1.429980276134124E-2</v>
      </c>
    </row>
    <row r="16" spans="1:15" x14ac:dyDescent="0.25">
      <c r="A16" s="1" t="s">
        <v>86</v>
      </c>
      <c r="B16" s="145" t="s">
        <v>87</v>
      </c>
      <c r="C16" s="146">
        <v>6941</v>
      </c>
      <c r="D16" s="147">
        <v>-0.24357018308631206</v>
      </c>
      <c r="E16" s="146">
        <v>8587</v>
      </c>
      <c r="F16" s="147">
        <f t="shared" si="0"/>
        <v>0.23714162224463342</v>
      </c>
      <c r="G16" s="146">
        <v>10270</v>
      </c>
      <c r="H16" s="147">
        <f t="shared" si="0"/>
        <v>0.19599394433445916</v>
      </c>
      <c r="I16" s="146">
        <v>11871</v>
      </c>
      <c r="J16" s="147">
        <f t="shared" si="0"/>
        <v>0.15589094449853946</v>
      </c>
      <c r="K16" s="146">
        <v>9259</v>
      </c>
      <c r="L16" s="147">
        <f t="shared" si="0"/>
        <v>-0.22003201078257939</v>
      </c>
      <c r="M16" s="146">
        <v>11761</v>
      </c>
      <c r="N16" s="147">
        <f t="shared" si="1"/>
        <v>0.27022356625985533</v>
      </c>
    </row>
    <row r="17" spans="1:15" x14ac:dyDescent="0.25">
      <c r="A17" s="1" t="s">
        <v>88</v>
      </c>
      <c r="B17" s="145" t="s">
        <v>89</v>
      </c>
      <c r="C17" s="146">
        <v>3767</v>
      </c>
      <c r="D17" s="147">
        <v>-0.5293015119330251</v>
      </c>
      <c r="E17" s="146">
        <v>9600</v>
      </c>
      <c r="F17" s="147">
        <f t="shared" si="0"/>
        <v>1.5484470400849482</v>
      </c>
      <c r="G17" s="146">
        <v>10967</v>
      </c>
      <c r="H17" s="147">
        <f t="shared" si="0"/>
        <v>0.14239583333333328</v>
      </c>
      <c r="I17" s="146">
        <v>10606</v>
      </c>
      <c r="J17" s="147">
        <f t="shared" si="0"/>
        <v>-3.2916932616029904E-2</v>
      </c>
      <c r="K17" s="146">
        <v>11345</v>
      </c>
      <c r="L17" s="147">
        <f t="shared" si="0"/>
        <v>6.9677541014520061E-2</v>
      </c>
      <c r="M17" s="146">
        <v>10902</v>
      </c>
      <c r="N17" s="147">
        <f t="shared" si="1"/>
        <v>-3.9048038783605077E-2</v>
      </c>
    </row>
    <row r="18" spans="1:15" x14ac:dyDescent="0.25">
      <c r="A18" s="1" t="s">
        <v>90</v>
      </c>
      <c r="B18" s="145" t="s">
        <v>91</v>
      </c>
      <c r="C18" s="146">
        <v>3603</v>
      </c>
      <c r="D18" s="147">
        <v>-0.66124482888303882</v>
      </c>
      <c r="E18" s="146">
        <v>10119</v>
      </c>
      <c r="F18" s="147">
        <f t="shared" si="0"/>
        <v>1.8084929225645294</v>
      </c>
      <c r="G18" s="146">
        <v>11595</v>
      </c>
      <c r="H18" s="147">
        <f t="shared" si="0"/>
        <v>0.14586421583160392</v>
      </c>
      <c r="I18" s="146">
        <v>11107</v>
      </c>
      <c r="J18" s="147">
        <f t="shared" si="0"/>
        <v>-4.208710651142733E-2</v>
      </c>
      <c r="K18" s="146">
        <v>12187</v>
      </c>
      <c r="L18" s="147">
        <f t="shared" si="0"/>
        <v>9.7235977311605382E-2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3555</v>
      </c>
      <c r="D19" s="147">
        <v>-0.74897613331450352</v>
      </c>
      <c r="E19" s="146">
        <v>12186</v>
      </c>
      <c r="F19" s="147">
        <f t="shared" si="0"/>
        <v>2.4278481012658228</v>
      </c>
      <c r="G19" s="146">
        <v>13053</v>
      </c>
      <c r="H19" s="147">
        <f t="shared" si="0"/>
        <v>7.1147218119153033E-2</v>
      </c>
      <c r="I19" s="146">
        <v>13216</v>
      </c>
      <c r="J19" s="147">
        <f t="shared" si="0"/>
        <v>1.2487550754615828E-2</v>
      </c>
      <c r="K19" s="146">
        <v>14972</v>
      </c>
      <c r="L19" s="147">
        <f t="shared" si="0"/>
        <v>0.13286924939467304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4049</v>
      </c>
      <c r="D20" s="147">
        <v>-0.68901689708141323</v>
      </c>
      <c r="E20" s="146">
        <v>11200</v>
      </c>
      <c r="F20" s="147">
        <f t="shared" si="0"/>
        <v>1.766115090145715</v>
      </c>
      <c r="G20" s="146">
        <v>12114</v>
      </c>
      <c r="H20" s="147">
        <f t="shared" si="0"/>
        <v>8.1607142857142767E-2</v>
      </c>
      <c r="I20" s="146">
        <v>11864</v>
      </c>
      <c r="J20" s="147">
        <f t="shared" si="0"/>
        <v>-2.06372791811128E-2</v>
      </c>
      <c r="K20" s="146">
        <v>13319</v>
      </c>
      <c r="L20" s="147">
        <f t="shared" si="0"/>
        <v>0.12263991908293992</v>
      </c>
      <c r="M20" s="146"/>
      <c r="N20" s="147"/>
    </row>
    <row r="21" spans="1:15" ht="15.75" x14ac:dyDescent="0.25">
      <c r="A21" s="1"/>
      <c r="B21" s="148" t="s">
        <v>32</v>
      </c>
      <c r="C21" s="149">
        <v>59047</v>
      </c>
      <c r="D21" s="150">
        <v>-0.56623275494762204</v>
      </c>
      <c r="E21" s="149">
        <v>83402</v>
      </c>
      <c r="F21" s="150">
        <f t="shared" si="0"/>
        <v>0.41246803393906539</v>
      </c>
      <c r="G21" s="149">
        <v>137757</v>
      </c>
      <c r="H21" s="150">
        <f t="shared" si="0"/>
        <v>0.65172298026426234</v>
      </c>
      <c r="I21" s="149">
        <v>148334</v>
      </c>
      <c r="J21" s="150">
        <f t="shared" si="0"/>
        <v>7.6780127325653202E-2</v>
      </c>
      <c r="K21" s="149">
        <v>152300</v>
      </c>
      <c r="L21" s="150">
        <f t="shared" si="0"/>
        <v>2.6736958485579887E-2</v>
      </c>
      <c r="M21" s="149">
        <v>111166</v>
      </c>
      <c r="N21" s="150">
        <v>-5.8664663483035673E-3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13603</v>
      </c>
      <c r="D31" s="147">
        <v>9.4456512993804864E-2</v>
      </c>
      <c r="E31" s="146">
        <v>2763</v>
      </c>
      <c r="F31" s="147">
        <f t="shared" ref="F31:J43" si="2">IFERROR(E31/C31-1,"-")</f>
        <v>-0.79688304050577075</v>
      </c>
      <c r="G31" s="146">
        <v>11400</v>
      </c>
      <c r="H31" s="147">
        <f t="shared" si="2"/>
        <v>3.1259500542888166</v>
      </c>
      <c r="I31" s="146">
        <v>14353</v>
      </c>
      <c r="J31" s="147">
        <f t="shared" si="2"/>
        <v>0.25903508771929817</v>
      </c>
      <c r="K31" s="146">
        <v>14581</v>
      </c>
      <c r="L31" s="147">
        <f t="shared" ref="L31:L43" si="3">IFERROR(K31/I31-1,"-")</f>
        <v>1.5885180798439258E-2</v>
      </c>
      <c r="M31" s="146">
        <v>14255</v>
      </c>
      <c r="N31" s="147">
        <f t="shared" ref="N31:N39" si="4">IFERROR(M31/K31-1,"-")</f>
        <v>-2.2357862972361309E-2</v>
      </c>
    </row>
    <row r="32" spans="1:15" x14ac:dyDescent="0.25">
      <c r="B32" s="145" t="s">
        <v>75</v>
      </c>
      <c r="C32" s="146">
        <v>14342</v>
      </c>
      <c r="D32" s="147">
        <v>6.6081914814539511E-2</v>
      </c>
      <c r="E32" s="146">
        <v>3097</v>
      </c>
      <c r="F32" s="147">
        <f t="shared" si="2"/>
        <v>-0.78406080044624182</v>
      </c>
      <c r="G32" s="146">
        <v>11383</v>
      </c>
      <c r="H32" s="147">
        <f t="shared" si="2"/>
        <v>2.6754924120116241</v>
      </c>
      <c r="I32" s="146">
        <v>14251</v>
      </c>
      <c r="J32" s="147">
        <f t="shared" si="2"/>
        <v>0.25195466924360899</v>
      </c>
      <c r="K32" s="146">
        <v>15138</v>
      </c>
      <c r="L32" s="147">
        <f t="shared" si="3"/>
        <v>6.2241246228334823E-2</v>
      </c>
      <c r="M32" s="146">
        <v>13111</v>
      </c>
      <c r="N32" s="147">
        <f t="shared" si="4"/>
        <v>-0.1339014400845554</v>
      </c>
    </row>
    <row r="33" spans="2:15" x14ac:dyDescent="0.25">
      <c r="B33" s="145" t="s">
        <v>77</v>
      </c>
      <c r="C33" s="146">
        <v>5714</v>
      </c>
      <c r="D33" s="147">
        <v>-0.58980617372577171</v>
      </c>
      <c r="E33" s="146">
        <v>4959</v>
      </c>
      <c r="F33" s="147">
        <f t="shared" si="2"/>
        <v>-0.13213160658032896</v>
      </c>
      <c r="G33" s="146">
        <v>12710</v>
      </c>
      <c r="H33" s="147">
        <f t="shared" si="2"/>
        <v>1.5630167372454125</v>
      </c>
      <c r="I33" s="146">
        <v>15603</v>
      </c>
      <c r="J33" s="147">
        <f t="shared" si="2"/>
        <v>0.22761605035405186</v>
      </c>
      <c r="K33" s="146">
        <v>15292</v>
      </c>
      <c r="L33" s="147">
        <f t="shared" si="3"/>
        <v>-1.9932064346599998E-2</v>
      </c>
      <c r="M33" s="146">
        <v>14094</v>
      </c>
      <c r="N33" s="147">
        <f t="shared" si="4"/>
        <v>-7.834161653151972E-2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4088</v>
      </c>
      <c r="F34" s="147" t="str">
        <f t="shared" si="2"/>
        <v>-</v>
      </c>
      <c r="G34" s="146">
        <v>12193</v>
      </c>
      <c r="H34" s="147">
        <f t="shared" si="2"/>
        <v>1.9826320939334638</v>
      </c>
      <c r="I34" s="146">
        <v>12703</v>
      </c>
      <c r="J34" s="147">
        <f t="shared" si="2"/>
        <v>4.1827277946362651E-2</v>
      </c>
      <c r="K34" s="146">
        <v>13439</v>
      </c>
      <c r="L34" s="147">
        <f t="shared" si="3"/>
        <v>5.793906951113903E-2</v>
      </c>
      <c r="M34" s="146">
        <v>11979</v>
      </c>
      <c r="N34" s="147">
        <f t="shared" si="4"/>
        <v>-0.10863903564253297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5644</v>
      </c>
      <c r="F35" s="147" t="str">
        <f t="shared" si="2"/>
        <v>-</v>
      </c>
      <c r="G35" s="146">
        <v>10085</v>
      </c>
      <c r="H35" s="147">
        <f t="shared" si="2"/>
        <v>0.78685329553508154</v>
      </c>
      <c r="I35" s="146">
        <v>12793</v>
      </c>
      <c r="J35" s="147">
        <f t="shared" si="2"/>
        <v>0.26851760039662875</v>
      </c>
      <c r="K35" s="146">
        <v>12513</v>
      </c>
      <c r="L35" s="147">
        <f t="shared" si="3"/>
        <v>-2.1886969436410553E-2</v>
      </c>
      <c r="M35" s="146">
        <v>13411</v>
      </c>
      <c r="N35" s="147">
        <f t="shared" si="4"/>
        <v>7.1765364021417755E-2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5487</v>
      </c>
      <c r="F36" s="147" t="str">
        <f t="shared" si="2"/>
        <v>-</v>
      </c>
      <c r="G36" s="146">
        <v>11277</v>
      </c>
      <c r="H36" s="147">
        <f t="shared" si="2"/>
        <v>1.0552214324767633</v>
      </c>
      <c r="I36" s="146">
        <v>10373</v>
      </c>
      <c r="J36" s="147">
        <f t="shared" si="2"/>
        <v>-8.0163163962046591E-2</v>
      </c>
      <c r="K36" s="146">
        <v>10115</v>
      </c>
      <c r="L36" s="147">
        <f t="shared" si="3"/>
        <v>-2.4872264532922017E-2</v>
      </c>
      <c r="M36" s="146">
        <v>11658</v>
      </c>
      <c r="N36" s="147">
        <f t="shared" si="4"/>
        <v>0.15254572417202183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5672</v>
      </c>
      <c r="F37" s="147" t="str">
        <f t="shared" si="2"/>
        <v>-</v>
      </c>
      <c r="G37" s="146">
        <v>10710</v>
      </c>
      <c r="H37" s="147">
        <f t="shared" si="2"/>
        <v>0.8882228490832158</v>
      </c>
      <c r="I37" s="146">
        <v>9594</v>
      </c>
      <c r="J37" s="147">
        <f t="shared" si="2"/>
        <v>-0.10420168067226887</v>
      </c>
      <c r="K37" s="146">
        <v>10140</v>
      </c>
      <c r="L37" s="147">
        <f t="shared" si="3"/>
        <v>5.6910569105691033E-2</v>
      </c>
      <c r="M37" s="146">
        <v>9995</v>
      </c>
      <c r="N37" s="147">
        <f t="shared" si="4"/>
        <v>-1.429980276134124E-2</v>
      </c>
    </row>
    <row r="38" spans="2:15" x14ac:dyDescent="0.25">
      <c r="B38" s="145" t="s">
        <v>87</v>
      </c>
      <c r="C38" s="146">
        <v>6941</v>
      </c>
      <c r="D38" s="147">
        <v>-0.24357018308631206</v>
      </c>
      <c r="E38" s="146">
        <v>8587</v>
      </c>
      <c r="F38" s="147">
        <f t="shared" si="2"/>
        <v>0.23714162224463342</v>
      </c>
      <c r="G38" s="146">
        <v>10270</v>
      </c>
      <c r="H38" s="147">
        <f t="shared" si="2"/>
        <v>0.19599394433445916</v>
      </c>
      <c r="I38" s="146">
        <v>11871</v>
      </c>
      <c r="J38" s="147">
        <f t="shared" si="2"/>
        <v>0.15589094449853946</v>
      </c>
      <c r="K38" s="146">
        <v>9259</v>
      </c>
      <c r="L38" s="147">
        <f t="shared" si="3"/>
        <v>-0.22003201078257939</v>
      </c>
      <c r="M38" s="146">
        <v>11761</v>
      </c>
      <c r="N38" s="147">
        <f t="shared" si="4"/>
        <v>0.27022356625985533</v>
      </c>
    </row>
    <row r="39" spans="2:15" x14ac:dyDescent="0.25">
      <c r="B39" s="145" t="s">
        <v>89</v>
      </c>
      <c r="C39" s="146">
        <v>3767</v>
      </c>
      <c r="D39" s="147">
        <v>-0.5293015119330251</v>
      </c>
      <c r="E39" s="146">
        <v>9600</v>
      </c>
      <c r="F39" s="147">
        <f t="shared" si="2"/>
        <v>1.5484470400849482</v>
      </c>
      <c r="G39" s="146">
        <v>10967</v>
      </c>
      <c r="H39" s="147">
        <f t="shared" si="2"/>
        <v>0.14239583333333328</v>
      </c>
      <c r="I39" s="146">
        <v>10606</v>
      </c>
      <c r="J39" s="147">
        <f t="shared" si="2"/>
        <v>-3.2916932616029904E-2</v>
      </c>
      <c r="K39" s="146">
        <v>11345</v>
      </c>
      <c r="L39" s="147">
        <f t="shared" si="3"/>
        <v>6.9677541014520061E-2</v>
      </c>
      <c r="M39" s="146">
        <v>10902</v>
      </c>
      <c r="N39" s="147">
        <f t="shared" si="4"/>
        <v>-3.9048038783605077E-2</v>
      </c>
    </row>
    <row r="40" spans="2:15" x14ac:dyDescent="0.25">
      <c r="B40" s="145" t="s">
        <v>91</v>
      </c>
      <c r="C40" s="146">
        <v>3603</v>
      </c>
      <c r="D40" s="147">
        <v>-0.66124482888303882</v>
      </c>
      <c r="E40" s="146">
        <v>10119</v>
      </c>
      <c r="F40" s="147">
        <f t="shared" si="2"/>
        <v>1.8084929225645294</v>
      </c>
      <c r="G40" s="146">
        <v>11595</v>
      </c>
      <c r="H40" s="147">
        <f t="shared" si="2"/>
        <v>0.14586421583160392</v>
      </c>
      <c r="I40" s="146">
        <v>11107</v>
      </c>
      <c r="J40" s="147">
        <f t="shared" si="2"/>
        <v>-4.208710651142733E-2</v>
      </c>
      <c r="K40" s="146">
        <v>12187</v>
      </c>
      <c r="L40" s="147">
        <f t="shared" si="3"/>
        <v>9.7235977311605382E-2</v>
      </c>
      <c r="M40" s="146"/>
      <c r="N40" s="147"/>
    </row>
    <row r="41" spans="2:15" x14ac:dyDescent="0.25">
      <c r="B41" s="145" t="s">
        <v>93</v>
      </c>
      <c r="C41" s="146">
        <v>3555</v>
      </c>
      <c r="D41" s="147">
        <v>-0.74897613331450352</v>
      </c>
      <c r="E41" s="146">
        <v>12186</v>
      </c>
      <c r="F41" s="147">
        <f t="shared" si="2"/>
        <v>2.4278481012658228</v>
      </c>
      <c r="G41" s="146">
        <v>13053</v>
      </c>
      <c r="H41" s="147">
        <f t="shared" si="2"/>
        <v>7.1147218119153033E-2</v>
      </c>
      <c r="I41" s="146">
        <v>13216</v>
      </c>
      <c r="J41" s="147">
        <f t="shared" si="2"/>
        <v>1.2487550754615828E-2</v>
      </c>
      <c r="K41" s="146">
        <v>14972</v>
      </c>
      <c r="L41" s="147">
        <f t="shared" si="3"/>
        <v>0.13286924939467304</v>
      </c>
      <c r="M41" s="146"/>
      <c r="N41" s="147"/>
    </row>
    <row r="42" spans="2:15" x14ac:dyDescent="0.25">
      <c r="B42" s="145" t="s">
        <v>95</v>
      </c>
      <c r="C42" s="146">
        <v>4049</v>
      </c>
      <c r="D42" s="147">
        <v>-0.68901689708141323</v>
      </c>
      <c r="E42" s="146">
        <v>11200</v>
      </c>
      <c r="F42" s="147">
        <f t="shared" si="2"/>
        <v>1.766115090145715</v>
      </c>
      <c r="G42" s="146">
        <v>12114</v>
      </c>
      <c r="H42" s="147">
        <f t="shared" si="2"/>
        <v>8.1607142857142767E-2</v>
      </c>
      <c r="I42" s="146">
        <v>11864</v>
      </c>
      <c r="J42" s="147">
        <f t="shared" si="2"/>
        <v>-2.06372791811128E-2</v>
      </c>
      <c r="K42" s="146">
        <v>13319</v>
      </c>
      <c r="L42" s="147">
        <f t="shared" si="3"/>
        <v>0.12263991908293992</v>
      </c>
      <c r="M42" s="146"/>
      <c r="N42" s="147"/>
    </row>
    <row r="43" spans="2:15" ht="15.75" x14ac:dyDescent="0.25">
      <c r="B43" s="148" t="s">
        <v>32</v>
      </c>
      <c r="C43" s="149">
        <v>59047</v>
      </c>
      <c r="D43" s="150">
        <v>-0.56623275494762204</v>
      </c>
      <c r="E43" s="149">
        <v>83402</v>
      </c>
      <c r="F43" s="150">
        <f t="shared" si="2"/>
        <v>0.41246803393906539</v>
      </c>
      <c r="G43" s="149">
        <v>137757</v>
      </c>
      <c r="H43" s="150">
        <f t="shared" si="2"/>
        <v>0.65172298026426234</v>
      </c>
      <c r="I43" s="149">
        <v>148334</v>
      </c>
      <c r="J43" s="150">
        <f t="shared" si="2"/>
        <v>7.6780127325653202E-2</v>
      </c>
      <c r="K43" s="149">
        <v>152300</v>
      </c>
      <c r="L43" s="150">
        <f t="shared" si="3"/>
        <v>2.6736958485579887E-2</v>
      </c>
      <c r="M43" s="149">
        <v>111166</v>
      </c>
      <c r="N43" s="150">
        <v>-5.8664663483035673E-3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11286</v>
      </c>
      <c r="D53" s="147">
        <v>8.581874158168179E-2</v>
      </c>
      <c r="E53" s="146">
        <v>0</v>
      </c>
      <c r="F53" s="147">
        <f t="shared" ref="F53:J65" si="5">IFERROR(E53/C53-1,"-")</f>
        <v>-1</v>
      </c>
      <c r="G53" s="146">
        <v>0</v>
      </c>
      <c r="H53" s="147" t="str">
        <f t="shared" si="5"/>
        <v>-</v>
      </c>
      <c r="I53" s="146">
        <v>12972</v>
      </c>
      <c r="J53" s="147" t="str">
        <f t="shared" si="5"/>
        <v>-</v>
      </c>
      <c r="K53" s="146">
        <v>13093</v>
      </c>
      <c r="L53" s="147">
        <f t="shared" ref="L53:L65" si="6">IFERROR(K53/I53-1,"-")</f>
        <v>9.3277829170521631E-3</v>
      </c>
      <c r="M53" s="146">
        <v>12738</v>
      </c>
      <c r="N53" s="147">
        <f t="shared" ref="N53:N61" si="7">IFERROR(M53/K53-1,"-")</f>
        <v>-2.711372489116326E-2</v>
      </c>
    </row>
    <row r="54" spans="1:15" x14ac:dyDescent="0.25">
      <c r="A54" s="1">
        <v>2</v>
      </c>
      <c r="B54" s="145" t="s">
        <v>75</v>
      </c>
      <c r="C54" s="146">
        <v>11308</v>
      </c>
      <c r="D54" s="147">
        <v>-1.2365306482953198E-3</v>
      </c>
      <c r="E54" s="146">
        <v>0</v>
      </c>
      <c r="F54" s="147">
        <f t="shared" si="5"/>
        <v>-1</v>
      </c>
      <c r="G54" s="146">
        <v>0</v>
      </c>
      <c r="H54" s="147" t="str">
        <f t="shared" si="5"/>
        <v>-</v>
      </c>
      <c r="I54" s="146">
        <v>12909</v>
      </c>
      <c r="J54" s="147" t="str">
        <f t="shared" si="5"/>
        <v>-</v>
      </c>
      <c r="K54" s="146">
        <v>13468</v>
      </c>
      <c r="L54" s="147">
        <f t="shared" si="6"/>
        <v>4.3303121852970694E-2</v>
      </c>
      <c r="M54" s="146">
        <v>11624</v>
      </c>
      <c r="N54" s="147">
        <f t="shared" si="7"/>
        <v>-0.13691713691713692</v>
      </c>
    </row>
    <row r="55" spans="1:15" x14ac:dyDescent="0.25">
      <c r="A55" s="1">
        <v>3</v>
      </c>
      <c r="B55" s="145" t="s">
        <v>77</v>
      </c>
      <c r="C55" s="146">
        <v>4549</v>
      </c>
      <c r="D55" s="147">
        <v>-0.58521017598249292</v>
      </c>
      <c r="E55" s="146">
        <v>0</v>
      </c>
      <c r="F55" s="147">
        <f t="shared" si="5"/>
        <v>-1</v>
      </c>
      <c r="G55" s="146">
        <v>0</v>
      </c>
      <c r="H55" s="147" t="str">
        <f t="shared" si="5"/>
        <v>-</v>
      </c>
      <c r="I55" s="146">
        <v>14183</v>
      </c>
      <c r="J55" s="147" t="str">
        <f t="shared" si="5"/>
        <v>-</v>
      </c>
      <c r="K55" s="146">
        <v>13753</v>
      </c>
      <c r="L55" s="147">
        <f t="shared" si="6"/>
        <v>-3.0317986321652723E-2</v>
      </c>
      <c r="M55" s="146">
        <v>12541</v>
      </c>
      <c r="N55" s="147">
        <f t="shared" si="7"/>
        <v>-8.8126227005017044E-2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0</v>
      </c>
      <c r="F56" s="147" t="str">
        <f t="shared" si="5"/>
        <v>-</v>
      </c>
      <c r="G56" s="146">
        <v>11421</v>
      </c>
      <c r="H56" s="147" t="str">
        <f t="shared" si="5"/>
        <v>-</v>
      </c>
      <c r="I56" s="146">
        <v>11501</v>
      </c>
      <c r="J56" s="147">
        <f t="shared" si="5"/>
        <v>7.0046405743804385E-3</v>
      </c>
      <c r="K56" s="146">
        <v>12269</v>
      </c>
      <c r="L56" s="147">
        <f t="shared" si="6"/>
        <v>6.6776802017215919E-2</v>
      </c>
      <c r="M56" s="146">
        <v>10741</v>
      </c>
      <c r="N56" s="147">
        <f t="shared" si="7"/>
        <v>-0.12454152742684821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0</v>
      </c>
      <c r="F57" s="147" t="str">
        <f t="shared" si="5"/>
        <v>-</v>
      </c>
      <c r="G57" s="146">
        <v>9235</v>
      </c>
      <c r="H57" s="147" t="str">
        <f t="shared" si="5"/>
        <v>-</v>
      </c>
      <c r="I57" s="146">
        <v>11901</v>
      </c>
      <c r="J57" s="147">
        <f t="shared" si="5"/>
        <v>0.28868435300487283</v>
      </c>
      <c r="K57" s="146">
        <v>11514</v>
      </c>
      <c r="L57" s="147">
        <f t="shared" si="6"/>
        <v>-3.2518275775144989E-2</v>
      </c>
      <c r="M57" s="146">
        <v>11973</v>
      </c>
      <c r="N57" s="147">
        <f t="shared" si="7"/>
        <v>3.9864512767066262E-2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0</v>
      </c>
      <c r="F58" s="147" t="str">
        <f t="shared" si="5"/>
        <v>-</v>
      </c>
      <c r="G58" s="146">
        <v>10531</v>
      </c>
      <c r="H58" s="147" t="str">
        <f t="shared" si="5"/>
        <v>-</v>
      </c>
      <c r="I58" s="146">
        <v>9518</v>
      </c>
      <c r="J58" s="147">
        <f t="shared" si="5"/>
        <v>-9.619219447345928E-2</v>
      </c>
      <c r="K58" s="146">
        <v>9062</v>
      </c>
      <c r="L58" s="147">
        <f t="shared" si="6"/>
        <v>-4.7909224627022517E-2</v>
      </c>
      <c r="M58" s="146">
        <v>10628</v>
      </c>
      <c r="N58" s="147">
        <f t="shared" si="7"/>
        <v>0.17280953431913493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0</v>
      </c>
      <c r="F59" s="147" t="str">
        <f t="shared" si="5"/>
        <v>-</v>
      </c>
      <c r="G59" s="146">
        <v>9731</v>
      </c>
      <c r="H59" s="147" t="str">
        <f t="shared" si="5"/>
        <v>-</v>
      </c>
      <c r="I59" s="146">
        <v>0</v>
      </c>
      <c r="J59" s="147">
        <f t="shared" si="5"/>
        <v>-1</v>
      </c>
      <c r="K59" s="146">
        <v>8860</v>
      </c>
      <c r="L59" s="147" t="str">
        <f t="shared" si="6"/>
        <v>-</v>
      </c>
      <c r="M59" s="146">
        <v>8921</v>
      </c>
      <c r="N59" s="147">
        <f t="shared" si="7"/>
        <v>6.884875846501215E-3</v>
      </c>
    </row>
    <row r="60" spans="1:15" x14ac:dyDescent="0.25">
      <c r="A60" s="1">
        <v>8</v>
      </c>
      <c r="B60" s="145" t="s">
        <v>87</v>
      </c>
      <c r="C60" s="146">
        <v>0</v>
      </c>
      <c r="D60" s="147">
        <v>-1</v>
      </c>
      <c r="E60" s="146">
        <v>0</v>
      </c>
      <c r="F60" s="147" t="str">
        <f t="shared" si="5"/>
        <v>-</v>
      </c>
      <c r="G60" s="146">
        <v>9417</v>
      </c>
      <c r="H60" s="147" t="str">
        <f t="shared" si="5"/>
        <v>-</v>
      </c>
      <c r="I60" s="146">
        <v>0</v>
      </c>
      <c r="J60" s="147">
        <f t="shared" si="5"/>
        <v>-1</v>
      </c>
      <c r="K60" s="146">
        <v>8826</v>
      </c>
      <c r="L60" s="147" t="str">
        <f t="shared" si="6"/>
        <v>-</v>
      </c>
      <c r="M60" s="146">
        <v>11198</v>
      </c>
      <c r="N60" s="147">
        <f t="shared" si="7"/>
        <v>0.26875141627011101</v>
      </c>
    </row>
    <row r="61" spans="1:15" x14ac:dyDescent="0.25">
      <c r="A61" s="1">
        <v>9</v>
      </c>
      <c r="B61" s="145" t="s">
        <v>89</v>
      </c>
      <c r="C61" s="146">
        <v>0</v>
      </c>
      <c r="D61" s="147">
        <v>-1</v>
      </c>
      <c r="E61" s="146">
        <v>0</v>
      </c>
      <c r="F61" s="147" t="str">
        <f t="shared" si="5"/>
        <v>-</v>
      </c>
      <c r="G61" s="146">
        <v>10046</v>
      </c>
      <c r="H61" s="147" t="str">
        <f t="shared" si="5"/>
        <v>-</v>
      </c>
      <c r="I61" s="146">
        <v>9670</v>
      </c>
      <c r="J61" s="147">
        <f t="shared" si="5"/>
        <v>-3.7427831972924541E-2</v>
      </c>
      <c r="K61" s="146">
        <v>10217</v>
      </c>
      <c r="L61" s="147">
        <f t="shared" si="6"/>
        <v>5.6566701137538811E-2</v>
      </c>
      <c r="M61" s="146">
        <v>9735</v>
      </c>
      <c r="N61" s="147">
        <f t="shared" si="7"/>
        <v>-4.7176274836057575E-2</v>
      </c>
    </row>
    <row r="62" spans="1:15" x14ac:dyDescent="0.25">
      <c r="A62" s="1">
        <v>10</v>
      </c>
      <c r="B62" s="145" t="s">
        <v>91</v>
      </c>
      <c r="C62" s="146">
        <v>0</v>
      </c>
      <c r="D62" s="147">
        <v>-1</v>
      </c>
      <c r="E62" s="146">
        <v>0</v>
      </c>
      <c r="F62" s="147" t="str">
        <f t="shared" si="5"/>
        <v>-</v>
      </c>
      <c r="G62" s="146">
        <v>10278</v>
      </c>
      <c r="H62" s="147" t="str">
        <f t="shared" si="5"/>
        <v>-</v>
      </c>
      <c r="I62" s="146">
        <v>9853</v>
      </c>
      <c r="J62" s="147">
        <f t="shared" si="5"/>
        <v>-4.1350457287410047E-2</v>
      </c>
      <c r="K62" s="146">
        <v>10893</v>
      </c>
      <c r="L62" s="147">
        <f t="shared" si="6"/>
        <v>0.10555160864711266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0</v>
      </c>
      <c r="D63" s="147">
        <v>-1</v>
      </c>
      <c r="E63" s="146">
        <v>0</v>
      </c>
      <c r="F63" s="147" t="str">
        <f t="shared" si="5"/>
        <v>-</v>
      </c>
      <c r="G63" s="146">
        <v>11865</v>
      </c>
      <c r="H63" s="147" t="str">
        <f t="shared" si="5"/>
        <v>-</v>
      </c>
      <c r="I63" s="146">
        <v>11701</v>
      </c>
      <c r="J63" s="147">
        <f t="shared" si="5"/>
        <v>-1.3822166034555439E-2</v>
      </c>
      <c r="K63" s="146">
        <v>13338</v>
      </c>
      <c r="L63" s="147">
        <f t="shared" si="6"/>
        <v>0.13990257242970694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0</v>
      </c>
      <c r="D64" s="147">
        <v>-1</v>
      </c>
      <c r="E64" s="146">
        <v>0</v>
      </c>
      <c r="F64" s="147" t="str">
        <f t="shared" si="5"/>
        <v>-</v>
      </c>
      <c r="G64" s="146">
        <v>10905</v>
      </c>
      <c r="H64" s="147" t="str">
        <f t="shared" si="5"/>
        <v>-</v>
      </c>
      <c r="I64" s="146">
        <v>10315</v>
      </c>
      <c r="J64" s="147">
        <f t="shared" si="5"/>
        <v>-5.410362219165521E-2</v>
      </c>
      <c r="K64" s="146">
        <v>11641</v>
      </c>
      <c r="L64" s="147">
        <f t="shared" si="6"/>
        <v>0.12855065438681534</v>
      </c>
      <c r="M64" s="146"/>
      <c r="N64" s="147"/>
    </row>
    <row r="65" spans="1:15" ht="15.75" x14ac:dyDescent="0.25">
      <c r="B65" s="148" t="s">
        <v>32</v>
      </c>
      <c r="C65" s="149">
        <v>0</v>
      </c>
      <c r="D65" s="150">
        <v>-1</v>
      </c>
      <c r="E65" s="149">
        <v>0</v>
      </c>
      <c r="F65" s="150" t="str">
        <f t="shared" si="5"/>
        <v>-</v>
      </c>
      <c r="G65" s="149">
        <v>127692</v>
      </c>
      <c r="H65" s="150" t="str">
        <f t="shared" si="5"/>
        <v>-</v>
      </c>
      <c r="I65" s="149">
        <v>134451</v>
      </c>
      <c r="J65" s="150">
        <f t="shared" si="5"/>
        <v>5.2932055257964405E-2</v>
      </c>
      <c r="K65" s="149">
        <v>136934</v>
      </c>
      <c r="L65" s="150">
        <f t="shared" si="6"/>
        <v>1.8467694550430958E-2</v>
      </c>
      <c r="M65" s="149">
        <v>100099</v>
      </c>
      <c r="N65" s="150">
        <v>-9.5288041004532031E-3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2317</v>
      </c>
      <c r="D75" s="147">
        <v>0.13857493857493863</v>
      </c>
      <c r="E75" s="146">
        <v>0</v>
      </c>
      <c r="F75" s="147">
        <f t="shared" ref="F75:J87" si="8">IFERROR(E75/C75-1,"-")</f>
        <v>-1</v>
      </c>
      <c r="G75" s="146">
        <v>0</v>
      </c>
      <c r="H75" s="147" t="str">
        <f t="shared" si="8"/>
        <v>-</v>
      </c>
      <c r="I75" s="146">
        <v>1381</v>
      </c>
      <c r="J75" s="147" t="str">
        <f t="shared" si="8"/>
        <v>-</v>
      </c>
      <c r="K75" s="146">
        <v>1488</v>
      </c>
      <c r="L75" s="147">
        <f t="shared" ref="L75:L87" si="9">IFERROR(K75/I75-1,"-")</f>
        <v>7.7480086893555455E-2</v>
      </c>
      <c r="M75" s="146">
        <v>1517</v>
      </c>
      <c r="N75" s="147">
        <f t="shared" ref="N75:N83" si="10">IFERROR(M75/K75-1,"-")</f>
        <v>1.9489247311827995E-2</v>
      </c>
    </row>
    <row r="76" spans="1:15" x14ac:dyDescent="0.25">
      <c r="A76" s="1">
        <v>2</v>
      </c>
      <c r="B76" s="145" t="s">
        <v>75</v>
      </c>
      <c r="C76" s="146">
        <v>3034</v>
      </c>
      <c r="D76" s="147">
        <v>0.42374472078836223</v>
      </c>
      <c r="E76" s="146">
        <v>0</v>
      </c>
      <c r="F76" s="147">
        <f t="shared" si="8"/>
        <v>-1</v>
      </c>
      <c r="G76" s="146">
        <v>0</v>
      </c>
      <c r="H76" s="147" t="str">
        <f t="shared" si="8"/>
        <v>-</v>
      </c>
      <c r="I76" s="146">
        <v>1342</v>
      </c>
      <c r="J76" s="147" t="str">
        <f t="shared" si="8"/>
        <v>-</v>
      </c>
      <c r="K76" s="146">
        <v>1670</v>
      </c>
      <c r="L76" s="147">
        <f t="shared" si="9"/>
        <v>0.24441132637853946</v>
      </c>
      <c r="M76" s="146">
        <v>1487</v>
      </c>
      <c r="N76" s="147">
        <f t="shared" si="10"/>
        <v>-0.1095808383233533</v>
      </c>
    </row>
    <row r="77" spans="1:15" x14ac:dyDescent="0.25">
      <c r="A77" s="1">
        <v>3</v>
      </c>
      <c r="B77" s="145" t="s">
        <v>77</v>
      </c>
      <c r="C77" s="146">
        <v>1165</v>
      </c>
      <c r="D77" s="147">
        <v>-0.60681741478231521</v>
      </c>
      <c r="E77" s="146">
        <v>0</v>
      </c>
      <c r="F77" s="147">
        <f t="shared" si="8"/>
        <v>-1</v>
      </c>
      <c r="G77" s="146">
        <v>0</v>
      </c>
      <c r="H77" s="147" t="str">
        <f t="shared" si="8"/>
        <v>-</v>
      </c>
      <c r="I77" s="146">
        <v>1420</v>
      </c>
      <c r="J77" s="147" t="str">
        <f t="shared" si="8"/>
        <v>-</v>
      </c>
      <c r="K77" s="146">
        <v>1539</v>
      </c>
      <c r="L77" s="147">
        <f t="shared" si="9"/>
        <v>8.380281690140845E-2</v>
      </c>
      <c r="M77" s="146">
        <v>1553</v>
      </c>
      <c r="N77" s="147">
        <f t="shared" si="10"/>
        <v>9.0968161143600845E-3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0</v>
      </c>
      <c r="F78" s="147" t="str">
        <f t="shared" si="8"/>
        <v>-</v>
      </c>
      <c r="G78" s="146">
        <v>772</v>
      </c>
      <c r="H78" s="147" t="str">
        <f t="shared" si="8"/>
        <v>-</v>
      </c>
      <c r="I78" s="146">
        <v>1202</v>
      </c>
      <c r="J78" s="147">
        <f t="shared" si="8"/>
        <v>0.55699481865284972</v>
      </c>
      <c r="K78" s="146">
        <v>1170</v>
      </c>
      <c r="L78" s="147">
        <f t="shared" si="9"/>
        <v>-2.6622296173044901E-2</v>
      </c>
      <c r="M78" s="146">
        <v>1238</v>
      </c>
      <c r="N78" s="147">
        <f t="shared" si="10"/>
        <v>5.8119658119658135E-2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0</v>
      </c>
      <c r="F79" s="147" t="str">
        <f t="shared" si="8"/>
        <v>-</v>
      </c>
      <c r="G79" s="146">
        <v>850</v>
      </c>
      <c r="H79" s="147" t="str">
        <f t="shared" si="8"/>
        <v>-</v>
      </c>
      <c r="I79" s="146">
        <v>892</v>
      </c>
      <c r="J79" s="147">
        <f t="shared" si="8"/>
        <v>4.9411764705882266E-2</v>
      </c>
      <c r="K79" s="146">
        <v>999</v>
      </c>
      <c r="L79" s="147">
        <f t="shared" si="9"/>
        <v>0.11995515695067271</v>
      </c>
      <c r="M79" s="146">
        <v>1438</v>
      </c>
      <c r="N79" s="147">
        <f t="shared" si="10"/>
        <v>0.43943943943943942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0</v>
      </c>
      <c r="F80" s="147" t="str">
        <f t="shared" si="8"/>
        <v>-</v>
      </c>
      <c r="G80" s="146">
        <v>746</v>
      </c>
      <c r="H80" s="147" t="str">
        <f t="shared" si="8"/>
        <v>-</v>
      </c>
      <c r="I80" s="146">
        <v>855</v>
      </c>
      <c r="J80" s="147">
        <f t="shared" si="8"/>
        <v>0.14611260053619302</v>
      </c>
      <c r="K80" s="146">
        <v>1053</v>
      </c>
      <c r="L80" s="147">
        <f t="shared" si="9"/>
        <v>0.23157894736842111</v>
      </c>
      <c r="M80" s="146">
        <v>1030</v>
      </c>
      <c r="N80" s="147">
        <f t="shared" si="10"/>
        <v>-2.1842355175688555E-2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0</v>
      </c>
      <c r="F81" s="147" t="str">
        <f t="shared" si="8"/>
        <v>-</v>
      </c>
      <c r="G81" s="146">
        <v>979</v>
      </c>
      <c r="H81" s="147" t="str">
        <f t="shared" si="8"/>
        <v>-</v>
      </c>
      <c r="I81" s="146">
        <v>0</v>
      </c>
      <c r="J81" s="147">
        <f t="shared" si="8"/>
        <v>-1</v>
      </c>
      <c r="K81" s="146">
        <v>1280</v>
      </c>
      <c r="L81" s="147" t="str">
        <f t="shared" si="9"/>
        <v>-</v>
      </c>
      <c r="M81" s="146">
        <v>1074</v>
      </c>
      <c r="N81" s="147">
        <f t="shared" si="10"/>
        <v>-0.16093749999999996</v>
      </c>
    </row>
    <row r="82" spans="1:15" x14ac:dyDescent="0.25">
      <c r="A82" s="1">
        <v>8</v>
      </c>
      <c r="B82" s="145" t="s">
        <v>87</v>
      </c>
      <c r="C82" s="146">
        <v>0</v>
      </c>
      <c r="D82" s="147">
        <v>-1</v>
      </c>
      <c r="E82" s="146">
        <v>0</v>
      </c>
      <c r="F82" s="147" t="str">
        <f t="shared" si="8"/>
        <v>-</v>
      </c>
      <c r="G82" s="146">
        <v>853</v>
      </c>
      <c r="H82" s="147" t="str">
        <f t="shared" si="8"/>
        <v>-</v>
      </c>
      <c r="I82" s="146">
        <v>0</v>
      </c>
      <c r="J82" s="147">
        <f t="shared" si="8"/>
        <v>-1</v>
      </c>
      <c r="K82" s="146">
        <v>433</v>
      </c>
      <c r="L82" s="147" t="str">
        <f t="shared" si="9"/>
        <v>-</v>
      </c>
      <c r="M82" s="146">
        <v>563</v>
      </c>
      <c r="N82" s="147">
        <f t="shared" si="10"/>
        <v>0.30023094688221708</v>
      </c>
    </row>
    <row r="83" spans="1:15" x14ac:dyDescent="0.25">
      <c r="A83" s="1">
        <v>9</v>
      </c>
      <c r="B83" s="145" t="s">
        <v>89</v>
      </c>
      <c r="C83" s="146">
        <v>0</v>
      </c>
      <c r="D83" s="147">
        <v>-1</v>
      </c>
      <c r="E83" s="146">
        <v>0</v>
      </c>
      <c r="F83" s="147" t="str">
        <f t="shared" si="8"/>
        <v>-</v>
      </c>
      <c r="G83" s="146">
        <v>921</v>
      </c>
      <c r="H83" s="147" t="str">
        <f t="shared" si="8"/>
        <v>-</v>
      </c>
      <c r="I83" s="146">
        <v>936</v>
      </c>
      <c r="J83" s="147">
        <f t="shared" si="8"/>
        <v>1.6286644951140072E-2</v>
      </c>
      <c r="K83" s="146">
        <v>1128</v>
      </c>
      <c r="L83" s="147">
        <f t="shared" si="9"/>
        <v>0.20512820512820507</v>
      </c>
      <c r="M83" s="146">
        <v>1167</v>
      </c>
      <c r="N83" s="147">
        <f t="shared" si="10"/>
        <v>3.4574468085106336E-2</v>
      </c>
    </row>
    <row r="84" spans="1:15" x14ac:dyDescent="0.25">
      <c r="A84" s="1">
        <v>10</v>
      </c>
      <c r="B84" s="145" t="s">
        <v>91</v>
      </c>
      <c r="C84" s="146">
        <v>0</v>
      </c>
      <c r="D84" s="147">
        <v>-1</v>
      </c>
      <c r="E84" s="146">
        <v>0</v>
      </c>
      <c r="F84" s="147" t="str">
        <f t="shared" si="8"/>
        <v>-</v>
      </c>
      <c r="G84" s="146">
        <v>1317</v>
      </c>
      <c r="H84" s="147" t="str">
        <f t="shared" si="8"/>
        <v>-</v>
      </c>
      <c r="I84" s="146">
        <v>1254</v>
      </c>
      <c r="J84" s="147">
        <f t="shared" si="8"/>
        <v>-4.783599088838264E-2</v>
      </c>
      <c r="K84" s="146">
        <v>1294</v>
      </c>
      <c r="L84" s="147">
        <f t="shared" si="9"/>
        <v>3.1897926634768758E-2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0</v>
      </c>
      <c r="D85" s="147">
        <v>-1</v>
      </c>
      <c r="E85" s="146">
        <v>0</v>
      </c>
      <c r="F85" s="147" t="str">
        <f t="shared" si="8"/>
        <v>-</v>
      </c>
      <c r="G85" s="146">
        <v>1188</v>
      </c>
      <c r="H85" s="147" t="str">
        <f t="shared" si="8"/>
        <v>-</v>
      </c>
      <c r="I85" s="146">
        <v>1515</v>
      </c>
      <c r="J85" s="147">
        <f t="shared" si="8"/>
        <v>0.2752525252525253</v>
      </c>
      <c r="K85" s="146">
        <v>1634</v>
      </c>
      <c r="L85" s="147">
        <f t="shared" si="9"/>
        <v>7.8547854785478544E-2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0</v>
      </c>
      <c r="D86" s="147">
        <v>-1</v>
      </c>
      <c r="E86" s="146">
        <v>0</v>
      </c>
      <c r="F86" s="147" t="str">
        <f t="shared" si="8"/>
        <v>-</v>
      </c>
      <c r="G86" s="146">
        <v>1209</v>
      </c>
      <c r="H86" s="147" t="str">
        <f t="shared" si="8"/>
        <v>-</v>
      </c>
      <c r="I86" s="146">
        <v>1549</v>
      </c>
      <c r="J86" s="147">
        <f t="shared" si="8"/>
        <v>0.28122415219189412</v>
      </c>
      <c r="K86" s="146">
        <v>1678</v>
      </c>
      <c r="L86" s="147">
        <f t="shared" si="9"/>
        <v>8.3279535183989672E-2</v>
      </c>
      <c r="M86" s="146"/>
      <c r="N86" s="147"/>
    </row>
    <row r="87" spans="1:15" ht="15.75" x14ac:dyDescent="0.25">
      <c r="B87" s="148" t="s">
        <v>32</v>
      </c>
      <c r="C87" s="149">
        <v>0</v>
      </c>
      <c r="D87" s="150">
        <v>-1</v>
      </c>
      <c r="E87" s="149">
        <v>0</v>
      </c>
      <c r="F87" s="150" t="str">
        <f t="shared" si="8"/>
        <v>-</v>
      </c>
      <c r="G87" s="149">
        <v>10065</v>
      </c>
      <c r="H87" s="150" t="str">
        <f t="shared" si="8"/>
        <v>-</v>
      </c>
      <c r="I87" s="149">
        <v>13883</v>
      </c>
      <c r="J87" s="150">
        <f t="shared" si="8"/>
        <v>0.37933432687531043</v>
      </c>
      <c r="K87" s="149">
        <v>15366</v>
      </c>
      <c r="L87" s="150">
        <f t="shared" si="9"/>
        <v>0.1068212922279046</v>
      </c>
      <c r="M87" s="149">
        <v>11067</v>
      </c>
      <c r="N87" s="150">
        <v>2.8531598513011236E-2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J109" si="11">IFERROR(E97/C97-1,"-")</f>
        <v>-</v>
      </c>
      <c r="G97" s="146" t="s">
        <v>233</v>
      </c>
      <c r="H97" s="147" t="str">
        <f t="shared" si="11"/>
        <v>-</v>
      </c>
      <c r="I97" s="146" t="s">
        <v>233</v>
      </c>
      <c r="J97" s="147" t="str">
        <f t="shared" si="11"/>
        <v>-</v>
      </c>
      <c r="K97" s="146" t="s">
        <v>233</v>
      </c>
      <c r="L97" s="147" t="str">
        <f t="shared" ref="L97:L109" si="12">IFERROR(K97/I97-1,"-")</f>
        <v>-</v>
      </c>
      <c r="M97" s="146" t="s">
        <v>233</v>
      </c>
      <c r="N97" s="147" t="str">
        <f t="shared" ref="N97:N105" si="13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11"/>
        <v>-</v>
      </c>
      <c r="G98" s="146" t="s">
        <v>233</v>
      </c>
      <c r="H98" s="147" t="str">
        <f t="shared" si="11"/>
        <v>-</v>
      </c>
      <c r="I98" s="146" t="s">
        <v>233</v>
      </c>
      <c r="J98" s="147" t="str">
        <f t="shared" si="11"/>
        <v>-</v>
      </c>
      <c r="K98" s="146" t="s">
        <v>233</v>
      </c>
      <c r="L98" s="147" t="str">
        <f t="shared" si="12"/>
        <v>-</v>
      </c>
      <c r="M98" s="146" t="s">
        <v>233</v>
      </c>
      <c r="N98" s="147" t="str">
        <f t="shared" si="13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11"/>
        <v>-</v>
      </c>
      <c r="G99" s="146" t="s">
        <v>233</v>
      </c>
      <c r="H99" s="147" t="str">
        <f t="shared" si="11"/>
        <v>-</v>
      </c>
      <c r="I99" s="146" t="s">
        <v>233</v>
      </c>
      <c r="J99" s="147" t="str">
        <f t="shared" si="11"/>
        <v>-</v>
      </c>
      <c r="K99" s="146" t="s">
        <v>233</v>
      </c>
      <c r="L99" s="147" t="str">
        <f t="shared" si="12"/>
        <v>-</v>
      </c>
      <c r="M99" s="146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11"/>
        <v>-</v>
      </c>
      <c r="G100" s="146" t="s">
        <v>233</v>
      </c>
      <c r="H100" s="147" t="str">
        <f t="shared" si="11"/>
        <v>-</v>
      </c>
      <c r="I100" s="146" t="s">
        <v>233</v>
      </c>
      <c r="J100" s="147" t="str">
        <f t="shared" si="11"/>
        <v>-</v>
      </c>
      <c r="K100" s="146" t="s">
        <v>233</v>
      </c>
      <c r="L100" s="147" t="str">
        <f t="shared" si="12"/>
        <v>-</v>
      </c>
      <c r="M100" s="146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11"/>
        <v>-</v>
      </c>
      <c r="G101" s="146" t="s">
        <v>233</v>
      </c>
      <c r="H101" s="147" t="str">
        <f t="shared" si="11"/>
        <v>-</v>
      </c>
      <c r="I101" s="146" t="s">
        <v>233</v>
      </c>
      <c r="J101" s="147" t="str">
        <f t="shared" si="11"/>
        <v>-</v>
      </c>
      <c r="K101" s="146" t="s">
        <v>233</v>
      </c>
      <c r="L101" s="147" t="str">
        <f t="shared" si="12"/>
        <v>-</v>
      </c>
      <c r="M101" s="146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11"/>
        <v>-</v>
      </c>
      <c r="G102" s="146" t="s">
        <v>233</v>
      </c>
      <c r="H102" s="147" t="str">
        <f t="shared" si="11"/>
        <v>-</v>
      </c>
      <c r="I102" s="146" t="s">
        <v>233</v>
      </c>
      <c r="J102" s="147" t="str">
        <f t="shared" si="11"/>
        <v>-</v>
      </c>
      <c r="K102" s="146" t="s">
        <v>233</v>
      </c>
      <c r="L102" s="147" t="str">
        <f t="shared" si="12"/>
        <v>-</v>
      </c>
      <c r="M102" s="146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11"/>
        <v>-</v>
      </c>
      <c r="G103" s="146" t="s">
        <v>233</v>
      </c>
      <c r="H103" s="147" t="str">
        <f t="shared" si="11"/>
        <v>-</v>
      </c>
      <c r="I103" s="146" t="s">
        <v>233</v>
      </c>
      <c r="J103" s="147" t="str">
        <f t="shared" si="11"/>
        <v>-</v>
      </c>
      <c r="K103" s="146" t="s">
        <v>233</v>
      </c>
      <c r="L103" s="147" t="str">
        <f t="shared" si="12"/>
        <v>-</v>
      </c>
      <c r="M103" s="146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11"/>
        <v>-</v>
      </c>
      <c r="G104" s="146" t="s">
        <v>233</v>
      </c>
      <c r="H104" s="147" t="str">
        <f t="shared" si="11"/>
        <v>-</v>
      </c>
      <c r="I104" s="146" t="s">
        <v>233</v>
      </c>
      <c r="J104" s="147" t="str">
        <f t="shared" si="11"/>
        <v>-</v>
      </c>
      <c r="K104" s="146" t="s">
        <v>233</v>
      </c>
      <c r="L104" s="147" t="str">
        <f t="shared" si="12"/>
        <v>-</v>
      </c>
      <c r="M104" s="146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11"/>
        <v>-</v>
      </c>
      <c r="G105" s="146" t="s">
        <v>233</v>
      </c>
      <c r="H105" s="147" t="str">
        <f t="shared" si="11"/>
        <v>-</v>
      </c>
      <c r="I105" s="146" t="s">
        <v>233</v>
      </c>
      <c r="J105" s="147" t="str">
        <f t="shared" si="11"/>
        <v>-</v>
      </c>
      <c r="K105" s="146" t="s">
        <v>233</v>
      </c>
      <c r="L105" s="147" t="str">
        <f t="shared" si="12"/>
        <v>-</v>
      </c>
      <c r="M105" s="146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11"/>
        <v>-</v>
      </c>
      <c r="G106" s="146" t="s">
        <v>233</v>
      </c>
      <c r="H106" s="147" t="str">
        <f t="shared" si="11"/>
        <v>-</v>
      </c>
      <c r="I106" s="146" t="s">
        <v>233</v>
      </c>
      <c r="J106" s="147" t="str">
        <f t="shared" si="11"/>
        <v>-</v>
      </c>
      <c r="K106" s="146" t="s">
        <v>233</v>
      </c>
      <c r="L106" s="147" t="str">
        <f t="shared" si="12"/>
        <v>-</v>
      </c>
      <c r="M106" s="146"/>
      <c r="N106" s="147"/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11"/>
        <v>-</v>
      </c>
      <c r="G107" s="146" t="s">
        <v>233</v>
      </c>
      <c r="H107" s="147" t="str">
        <f t="shared" si="11"/>
        <v>-</v>
      </c>
      <c r="I107" s="146" t="s">
        <v>233</v>
      </c>
      <c r="J107" s="147" t="str">
        <f t="shared" si="11"/>
        <v>-</v>
      </c>
      <c r="K107" s="146" t="s">
        <v>233</v>
      </c>
      <c r="L107" s="147" t="str">
        <f t="shared" si="12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11"/>
        <v>-</v>
      </c>
      <c r="G108" s="146" t="s">
        <v>233</v>
      </c>
      <c r="H108" s="147" t="str">
        <f t="shared" si="11"/>
        <v>-</v>
      </c>
      <c r="I108" s="146" t="s">
        <v>233</v>
      </c>
      <c r="J108" s="147" t="str">
        <f t="shared" si="11"/>
        <v>-</v>
      </c>
      <c r="K108" s="146" t="s">
        <v>233</v>
      </c>
      <c r="L108" s="147" t="str">
        <f t="shared" si="12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11"/>
        <v>-</v>
      </c>
      <c r="G109" s="149" t="s">
        <v>233</v>
      </c>
      <c r="H109" s="150" t="str">
        <f t="shared" si="11"/>
        <v>-</v>
      </c>
      <c r="I109" s="149" t="s">
        <v>233</v>
      </c>
      <c r="J109" s="150" t="str">
        <f t="shared" si="11"/>
        <v>-</v>
      </c>
      <c r="K109" s="149" t="s">
        <v>233</v>
      </c>
      <c r="L109" s="150" t="str">
        <f t="shared" si="12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8575-820C-4C4C-AB71-441182A1DD2D}">
  <sheetPr>
    <tabColor rgb="FFF29140"/>
    <pageSetUpPr fitToPage="1"/>
  </sheetPr>
  <dimension ref="A1:N162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489585</v>
      </c>
      <c r="D8" s="209">
        <v>1786950</v>
      </c>
      <c r="E8" s="209">
        <v>2570788</v>
      </c>
      <c r="F8" s="209">
        <v>2803075</v>
      </c>
      <c r="G8" s="209">
        <v>2881997</v>
      </c>
      <c r="H8" s="209">
        <v>2785219</v>
      </c>
      <c r="I8" s="210">
        <f>IFERROR(H8/G8-1,"-")</f>
        <v>-3.358018762684345E-2</v>
      </c>
      <c r="J8" s="209">
        <f>H8-G8</f>
        <v>-96778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238618</v>
      </c>
      <c r="D9" s="191">
        <v>393658</v>
      </c>
      <c r="E9" s="191">
        <v>389213</v>
      </c>
      <c r="F9" s="191">
        <v>411909</v>
      </c>
      <c r="G9" s="191">
        <v>404354</v>
      </c>
      <c r="H9" s="191">
        <v>407526</v>
      </c>
      <c r="I9" s="192">
        <f>IFERROR(H9/G9-1,"-")</f>
        <v>7.8446114048580373E-3</v>
      </c>
      <c r="J9" s="191">
        <f t="shared" ref="J9:J19" si="0">H9-G9</f>
        <v>3172</v>
      </c>
      <c r="K9" s="192">
        <f>H9/H$8</f>
        <v>0.1463173990985987</v>
      </c>
      <c r="L9" s="103"/>
    </row>
    <row r="10" spans="1:12" x14ac:dyDescent="0.25">
      <c r="A10" s="193" t="s">
        <v>105</v>
      </c>
      <c r="B10" s="194" t="s">
        <v>105</v>
      </c>
      <c r="C10" s="195">
        <v>81346</v>
      </c>
      <c r="D10" s="195">
        <v>123314</v>
      </c>
      <c r="E10" s="195">
        <v>101561</v>
      </c>
      <c r="F10" s="195">
        <v>141240</v>
      </c>
      <c r="G10" s="195">
        <v>124528</v>
      </c>
      <c r="H10" s="195">
        <v>123441</v>
      </c>
      <c r="I10" s="196">
        <f>IFERROR(H10/G10-1,"-")</f>
        <v>-8.728960555055898E-3</v>
      </c>
      <c r="J10" s="195">
        <f t="shared" si="0"/>
        <v>-1087</v>
      </c>
      <c r="K10" s="196">
        <f>H10/H$8</f>
        <v>4.4320033720867194E-2</v>
      </c>
      <c r="L10" s="103"/>
    </row>
    <row r="11" spans="1:12" x14ac:dyDescent="0.25">
      <c r="A11" s="193" t="s">
        <v>102</v>
      </c>
      <c r="B11" s="194" t="s">
        <v>102</v>
      </c>
      <c r="C11" s="195">
        <v>157272</v>
      </c>
      <c r="D11" s="195">
        <v>270344</v>
      </c>
      <c r="E11" s="195">
        <v>287652</v>
      </c>
      <c r="F11" s="195">
        <v>270669</v>
      </c>
      <c r="G11" s="195">
        <v>279826</v>
      </c>
      <c r="H11" s="195">
        <v>284085</v>
      </c>
      <c r="I11" s="196">
        <f>IFERROR(H11/G11-1,"-")</f>
        <v>1.5220172535790111E-2</v>
      </c>
      <c r="J11" s="195">
        <f t="shared" si="0"/>
        <v>4259</v>
      </c>
      <c r="K11" s="196">
        <f>H11/H$8</f>
        <v>0.10199736537773152</v>
      </c>
      <c r="L11" s="103"/>
    </row>
    <row r="12" spans="1:12" x14ac:dyDescent="0.25">
      <c r="A12" s="1"/>
      <c r="B12" s="190" t="s">
        <v>109</v>
      </c>
      <c r="C12" s="191">
        <v>250967</v>
      </c>
      <c r="D12" s="191">
        <v>1393292</v>
      </c>
      <c r="E12" s="191">
        <v>2181575</v>
      </c>
      <c r="F12" s="191">
        <v>2391166</v>
      </c>
      <c r="G12" s="191">
        <v>2477643</v>
      </c>
      <c r="H12" s="191">
        <v>2377693</v>
      </c>
      <c r="I12" s="192">
        <f>IFERROR(H12/G12-1,"-")</f>
        <v>-4.0340759342649468E-2</v>
      </c>
      <c r="J12" s="191">
        <f t="shared" si="0"/>
        <v>-99950</v>
      </c>
      <c r="K12" s="192">
        <f>H12/H$8</f>
        <v>0.85368260090140125</v>
      </c>
      <c r="L12" s="103"/>
    </row>
    <row r="13" spans="1:12" s="74" customFormat="1" x14ac:dyDescent="0.25">
      <c r="A13" s="193"/>
      <c r="B13" s="194" t="s">
        <v>112</v>
      </c>
      <c r="C13" s="195">
        <v>73616</v>
      </c>
      <c r="D13" s="195">
        <v>513305</v>
      </c>
      <c r="E13" s="195">
        <v>1155744</v>
      </c>
      <c r="F13" s="195">
        <v>1286861</v>
      </c>
      <c r="G13" s="195">
        <v>1312336</v>
      </c>
      <c r="H13" s="195">
        <v>1259845</v>
      </c>
      <c r="I13" s="196">
        <f t="shared" ref="I13:I20" si="1">IFERROR(H13/G13-1,"-")</f>
        <v>-3.9998140720059472E-2</v>
      </c>
      <c r="J13" s="195">
        <f t="shared" si="0"/>
        <v>-52491</v>
      </c>
      <c r="K13" s="196">
        <f t="shared" ref="K13:K20" si="2">H13/H$8</f>
        <v>0.45233247367621721</v>
      </c>
      <c r="L13" s="197"/>
    </row>
    <row r="14" spans="1:12" s="74" customFormat="1" x14ac:dyDescent="0.25">
      <c r="A14" s="193"/>
      <c r="B14" s="194" t="s">
        <v>115</v>
      </c>
      <c r="C14" s="195">
        <v>21237</v>
      </c>
      <c r="D14" s="195">
        <v>245802</v>
      </c>
      <c r="E14" s="195">
        <v>240568</v>
      </c>
      <c r="F14" s="195">
        <v>263827</v>
      </c>
      <c r="G14" s="195">
        <v>262153</v>
      </c>
      <c r="H14" s="195">
        <v>250284</v>
      </c>
      <c r="I14" s="196">
        <f t="shared" si="1"/>
        <v>-4.5275087448932494E-2</v>
      </c>
      <c r="J14" s="195">
        <f t="shared" si="0"/>
        <v>-11869</v>
      </c>
      <c r="K14" s="196">
        <f t="shared" si="2"/>
        <v>8.9861515378144408E-2</v>
      </c>
      <c r="L14" s="197"/>
    </row>
    <row r="15" spans="1:12" x14ac:dyDescent="0.25">
      <c r="A15" s="193"/>
      <c r="B15" s="194" t="s">
        <v>118</v>
      </c>
      <c r="C15" s="195">
        <v>15164</v>
      </c>
      <c r="D15" s="195">
        <v>70250</v>
      </c>
      <c r="E15" s="195">
        <v>96299</v>
      </c>
      <c r="F15" s="195">
        <v>113190</v>
      </c>
      <c r="G15" s="195">
        <v>108150</v>
      </c>
      <c r="H15" s="195">
        <v>114971</v>
      </c>
      <c r="I15" s="196">
        <f t="shared" si="1"/>
        <v>6.306981044845128E-2</v>
      </c>
      <c r="J15" s="195">
        <f t="shared" si="0"/>
        <v>6821</v>
      </c>
      <c r="K15" s="196">
        <f t="shared" si="2"/>
        <v>4.1278980216636466E-2</v>
      </c>
      <c r="L15" s="103"/>
    </row>
    <row r="16" spans="1:12" x14ac:dyDescent="0.25">
      <c r="A16" s="193"/>
      <c r="B16" s="194" t="s">
        <v>125</v>
      </c>
      <c r="C16" s="195">
        <v>2488</v>
      </c>
      <c r="D16" s="195">
        <v>110449</v>
      </c>
      <c r="E16" s="195">
        <v>115899</v>
      </c>
      <c r="F16" s="195">
        <v>115626</v>
      </c>
      <c r="G16" s="195">
        <v>113758</v>
      </c>
      <c r="H16" s="195">
        <v>114410</v>
      </c>
      <c r="I16" s="196">
        <f t="shared" si="1"/>
        <v>5.7314650398214706E-3</v>
      </c>
      <c r="J16" s="195">
        <f t="shared" si="0"/>
        <v>652</v>
      </c>
      <c r="K16" s="196">
        <f t="shared" si="2"/>
        <v>4.1077559789732869E-2</v>
      </c>
      <c r="L16" s="103"/>
    </row>
    <row r="17" spans="1:12" x14ac:dyDescent="0.25">
      <c r="A17" s="193"/>
      <c r="B17" s="194" t="s">
        <v>121</v>
      </c>
      <c r="C17" s="195">
        <v>61832</v>
      </c>
      <c r="D17" s="195">
        <v>99484</v>
      </c>
      <c r="E17" s="195">
        <v>86458</v>
      </c>
      <c r="F17" s="195">
        <v>88893</v>
      </c>
      <c r="G17" s="195">
        <v>86336</v>
      </c>
      <c r="H17" s="195">
        <v>86743</v>
      </c>
      <c r="I17" s="196">
        <f t="shared" si="1"/>
        <v>4.714140103780684E-3</v>
      </c>
      <c r="J17" s="195">
        <f t="shared" si="0"/>
        <v>407</v>
      </c>
      <c r="K17" s="196">
        <f t="shared" si="2"/>
        <v>3.1144050072902704E-2</v>
      </c>
      <c r="L17" s="103"/>
    </row>
    <row r="18" spans="1:12" x14ac:dyDescent="0.25">
      <c r="A18" s="193"/>
      <c r="B18" s="194" t="s">
        <v>130</v>
      </c>
      <c r="C18" s="195">
        <v>209</v>
      </c>
      <c r="D18" s="195">
        <v>6588</v>
      </c>
      <c r="E18" s="195">
        <v>10414</v>
      </c>
      <c r="F18" s="195">
        <v>9657</v>
      </c>
      <c r="G18" s="195">
        <v>12379</v>
      </c>
      <c r="H18" s="195">
        <v>10251</v>
      </c>
      <c r="I18" s="196">
        <f t="shared" si="1"/>
        <v>-0.17190403102027629</v>
      </c>
      <c r="J18" s="195">
        <f t="shared" si="0"/>
        <v>-2128</v>
      </c>
      <c r="K18" s="196">
        <f t="shared" si="2"/>
        <v>3.6805005279656644E-3</v>
      </c>
      <c r="L18" s="103"/>
    </row>
    <row r="19" spans="1:12" x14ac:dyDescent="0.25">
      <c r="A19" s="193" t="s">
        <v>146</v>
      </c>
      <c r="B19" s="194" t="s">
        <v>133</v>
      </c>
      <c r="C19" s="195">
        <v>556</v>
      </c>
      <c r="D19" s="195">
        <v>2204</v>
      </c>
      <c r="E19" s="195">
        <v>4668</v>
      </c>
      <c r="F19" s="195">
        <v>6780</v>
      </c>
      <c r="G19" s="195">
        <v>4347</v>
      </c>
      <c r="H19" s="195">
        <v>2535</v>
      </c>
      <c r="I19" s="196">
        <f t="shared" si="1"/>
        <v>-0.41683919944789505</v>
      </c>
      <c r="J19" s="195">
        <f t="shared" si="0"/>
        <v>-1812</v>
      </c>
      <c r="K19" s="196">
        <f t="shared" si="2"/>
        <v>9.1016182210447362E-4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75865</v>
      </c>
      <c r="D20" s="200">
        <f t="shared" ref="D20:H20" si="4">D12-SUM(D13:D19)</f>
        <v>345210</v>
      </c>
      <c r="E20" s="200">
        <f t="shared" si="4"/>
        <v>471525</v>
      </c>
      <c r="F20" s="200">
        <f t="shared" si="4"/>
        <v>506332</v>
      </c>
      <c r="G20" s="200">
        <f t="shared" si="4"/>
        <v>578184</v>
      </c>
      <c r="H20" s="200">
        <f t="shared" si="4"/>
        <v>538654</v>
      </c>
      <c r="I20" s="201">
        <f t="shared" si="1"/>
        <v>-6.8369238858218107E-2</v>
      </c>
      <c r="J20" s="200">
        <f>H20-G20</f>
        <v>-39530</v>
      </c>
      <c r="K20" s="201">
        <f t="shared" si="2"/>
        <v>0.19339735941769751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176625</v>
      </c>
      <c r="D22" s="209">
        <v>762012</v>
      </c>
      <c r="E22" s="209">
        <v>1013730</v>
      </c>
      <c r="F22" s="209">
        <v>1102818</v>
      </c>
      <c r="G22" s="209">
        <v>1101231</v>
      </c>
      <c r="H22" s="209">
        <v>1027929</v>
      </c>
      <c r="I22" s="210">
        <f>IFERROR(H22/G22-1,"-")</f>
        <v>-6.6563690996711888E-2</v>
      </c>
      <c r="J22" s="209">
        <f>H22-G22</f>
        <v>-73302</v>
      </c>
      <c r="K22" s="210">
        <f>H22/H$8</f>
        <v>0.36906577184774342</v>
      </c>
      <c r="L22" s="103"/>
    </row>
    <row r="23" spans="1:12" x14ac:dyDescent="0.25">
      <c r="A23" s="193" t="s">
        <v>98</v>
      </c>
      <c r="B23" s="190" t="s">
        <v>99</v>
      </c>
      <c r="C23" s="191">
        <v>76690</v>
      </c>
      <c r="D23" s="191">
        <v>114059</v>
      </c>
      <c r="E23" s="191">
        <v>90471</v>
      </c>
      <c r="F23" s="191">
        <v>81203</v>
      </c>
      <c r="G23" s="191">
        <v>74099</v>
      </c>
      <c r="H23" s="191">
        <v>65025</v>
      </c>
      <c r="I23" s="192">
        <f>IFERROR(H23/G23-1,"-")</f>
        <v>-0.12245779295267145</v>
      </c>
      <c r="J23" s="191">
        <f t="shared" ref="J23:J33" si="5">H23-G23</f>
        <v>-9074</v>
      </c>
      <c r="K23" s="192">
        <f>H23/H$8</f>
        <v>2.3346458572916527E-2</v>
      </c>
      <c r="L23" s="103"/>
    </row>
    <row r="24" spans="1:12" x14ac:dyDescent="0.25">
      <c r="A24" s="193" t="s">
        <v>105</v>
      </c>
      <c r="B24" s="194" t="s">
        <v>105</v>
      </c>
      <c r="C24" s="195">
        <v>40310</v>
      </c>
      <c r="D24" s="195">
        <v>35393</v>
      </c>
      <c r="E24" s="195">
        <v>27057</v>
      </c>
      <c r="F24" s="195">
        <v>24059</v>
      </c>
      <c r="G24" s="195">
        <v>19606</v>
      </c>
      <c r="H24" s="195">
        <v>24933</v>
      </c>
      <c r="I24" s="196">
        <f>IFERROR(H24/G24-1,"-")</f>
        <v>0.2717025400387636</v>
      </c>
      <c r="J24" s="195">
        <f t="shared" si="5"/>
        <v>5327</v>
      </c>
      <c r="K24" s="196">
        <f>H24/H$8</f>
        <v>8.9518992940950063E-3</v>
      </c>
      <c r="L24" s="103"/>
    </row>
    <row r="25" spans="1:12" x14ac:dyDescent="0.25">
      <c r="A25" s="193" t="s">
        <v>102</v>
      </c>
      <c r="B25" s="194" t="s">
        <v>102</v>
      </c>
      <c r="C25" s="195">
        <v>36380</v>
      </c>
      <c r="D25" s="195">
        <v>78666</v>
      </c>
      <c r="E25" s="195">
        <v>63414</v>
      </c>
      <c r="F25" s="195">
        <v>57144</v>
      </c>
      <c r="G25" s="195">
        <v>54493</v>
      </c>
      <c r="H25" s="195">
        <v>40092</v>
      </c>
      <c r="I25" s="196">
        <f>IFERROR(H25/G25-1,"-")</f>
        <v>-0.26427247536380816</v>
      </c>
      <c r="J25" s="195">
        <f t="shared" si="5"/>
        <v>-14401</v>
      </c>
      <c r="K25" s="196">
        <f>H25/H$8</f>
        <v>1.4394559278821521E-2</v>
      </c>
      <c r="L25" s="103"/>
    </row>
    <row r="26" spans="1:12" x14ac:dyDescent="0.25">
      <c r="A26" s="193"/>
      <c r="B26" s="190" t="s">
        <v>109</v>
      </c>
      <c r="C26" s="191">
        <v>99935</v>
      </c>
      <c r="D26" s="191">
        <v>647953</v>
      </c>
      <c r="E26" s="191">
        <v>923259</v>
      </c>
      <c r="F26" s="191">
        <v>1021615</v>
      </c>
      <c r="G26" s="191">
        <v>1027132</v>
      </c>
      <c r="H26" s="191">
        <v>962904</v>
      </c>
      <c r="I26" s="192">
        <f>IFERROR(H26/G26-1,"-")</f>
        <v>-6.2531398106572489E-2</v>
      </c>
      <c r="J26" s="191">
        <f t="shared" si="5"/>
        <v>-64228</v>
      </c>
      <c r="K26" s="192">
        <f>H26/H$8</f>
        <v>0.34571931327482686</v>
      </c>
      <c r="L26" s="103"/>
    </row>
    <row r="27" spans="1:12" s="74" customFormat="1" x14ac:dyDescent="0.25">
      <c r="A27" s="193"/>
      <c r="B27" s="194" t="s">
        <v>112</v>
      </c>
      <c r="C27" s="195">
        <v>30969</v>
      </c>
      <c r="D27" s="195">
        <v>245519</v>
      </c>
      <c r="E27" s="195">
        <v>521203</v>
      </c>
      <c r="F27" s="195">
        <v>595081</v>
      </c>
      <c r="G27" s="195">
        <v>589108</v>
      </c>
      <c r="H27" s="195">
        <v>559390</v>
      </c>
      <c r="I27" s="196">
        <f t="shared" ref="I27:I34" si="6">IFERROR(H27/G27-1,"-")</f>
        <v>-5.0445758672433616E-2</v>
      </c>
      <c r="J27" s="195">
        <f t="shared" si="5"/>
        <v>-29718</v>
      </c>
      <c r="K27" s="196">
        <f t="shared" ref="K27:K34" si="7">H27/H$8</f>
        <v>0.20084237541105385</v>
      </c>
      <c r="L27" s="197"/>
    </row>
    <row r="28" spans="1:12" s="74" customFormat="1" x14ac:dyDescent="0.25">
      <c r="A28" s="193"/>
      <c r="B28" s="194" t="s">
        <v>115</v>
      </c>
      <c r="C28" s="195">
        <v>9512</v>
      </c>
      <c r="D28" s="195">
        <v>139728</v>
      </c>
      <c r="E28" s="195">
        <v>113401</v>
      </c>
      <c r="F28" s="195">
        <v>116505</v>
      </c>
      <c r="G28" s="195">
        <v>114433</v>
      </c>
      <c r="H28" s="195">
        <v>106495</v>
      </c>
      <c r="I28" s="196">
        <f t="shared" si="6"/>
        <v>-6.9368101858729547E-2</v>
      </c>
      <c r="J28" s="195">
        <f t="shared" si="5"/>
        <v>-7938</v>
      </c>
      <c r="K28" s="196">
        <f t="shared" si="7"/>
        <v>3.8235772483240997E-2</v>
      </c>
      <c r="L28" s="197"/>
    </row>
    <row r="29" spans="1:12" x14ac:dyDescent="0.25">
      <c r="A29" s="193"/>
      <c r="B29" s="194" t="s">
        <v>118</v>
      </c>
      <c r="C29" s="195">
        <v>6369</v>
      </c>
      <c r="D29" s="195">
        <v>24934</v>
      </c>
      <c r="E29" s="195">
        <v>31016</v>
      </c>
      <c r="F29" s="195">
        <v>38569</v>
      </c>
      <c r="G29" s="195">
        <v>23019</v>
      </c>
      <c r="H29" s="195">
        <v>25150</v>
      </c>
      <c r="I29" s="196">
        <f t="shared" si="6"/>
        <v>9.2575698336157197E-2</v>
      </c>
      <c r="J29" s="195">
        <f t="shared" si="5"/>
        <v>2131</v>
      </c>
      <c r="K29" s="196">
        <f t="shared" si="7"/>
        <v>9.029810582219926E-3</v>
      </c>
      <c r="L29" s="103"/>
    </row>
    <row r="30" spans="1:12" x14ac:dyDescent="0.25">
      <c r="A30" s="193"/>
      <c r="B30" s="194" t="s">
        <v>125</v>
      </c>
      <c r="C30" s="195">
        <v>1185</v>
      </c>
      <c r="D30" s="195">
        <v>53125</v>
      </c>
      <c r="E30" s="195">
        <v>49325</v>
      </c>
      <c r="F30" s="195">
        <v>46471</v>
      </c>
      <c r="G30" s="195">
        <v>46544</v>
      </c>
      <c r="H30" s="195">
        <v>44643</v>
      </c>
      <c r="I30" s="196">
        <f t="shared" si="6"/>
        <v>-4.0843073221038195E-2</v>
      </c>
      <c r="J30" s="195">
        <f t="shared" si="5"/>
        <v>-1901</v>
      </c>
      <c r="K30" s="196">
        <f t="shared" si="7"/>
        <v>1.6028542100280086E-2</v>
      </c>
      <c r="L30" s="103"/>
    </row>
    <row r="31" spans="1:12" x14ac:dyDescent="0.25">
      <c r="A31" s="193"/>
      <c r="B31" s="194" t="s">
        <v>121</v>
      </c>
      <c r="C31" s="195">
        <v>28906</v>
      </c>
      <c r="D31" s="195">
        <v>55785</v>
      </c>
      <c r="E31" s="195">
        <v>44068</v>
      </c>
      <c r="F31" s="195">
        <v>43792</v>
      </c>
      <c r="G31" s="195">
        <v>44746</v>
      </c>
      <c r="H31" s="195">
        <v>42856</v>
      </c>
      <c r="I31" s="196">
        <f t="shared" si="6"/>
        <v>-4.2238412372055611E-2</v>
      </c>
      <c r="J31" s="195">
        <f t="shared" si="5"/>
        <v>-1890</v>
      </c>
      <c r="K31" s="196">
        <f t="shared" si="7"/>
        <v>1.5386940847380404E-2</v>
      </c>
      <c r="L31" s="103"/>
    </row>
    <row r="32" spans="1:12" x14ac:dyDescent="0.25">
      <c r="A32" s="193"/>
      <c r="B32" s="194" t="s">
        <v>130</v>
      </c>
      <c r="C32" s="195">
        <v>1</v>
      </c>
      <c r="D32" s="195">
        <v>1233</v>
      </c>
      <c r="E32" s="195">
        <v>3488</v>
      </c>
      <c r="F32" s="195">
        <v>4749</v>
      </c>
      <c r="G32" s="195">
        <v>6214</v>
      </c>
      <c r="H32" s="195">
        <v>3717</v>
      </c>
      <c r="I32" s="196">
        <f t="shared" si="6"/>
        <v>-0.40183456710653365</v>
      </c>
      <c r="J32" s="195">
        <f t="shared" si="5"/>
        <v>-2497</v>
      </c>
      <c r="K32" s="196">
        <f t="shared" si="7"/>
        <v>1.334544967559104E-3</v>
      </c>
      <c r="L32" s="103"/>
    </row>
    <row r="33" spans="1:12" x14ac:dyDescent="0.25">
      <c r="A33" s="193" t="s">
        <v>146</v>
      </c>
      <c r="B33" s="194" t="s">
        <v>133</v>
      </c>
      <c r="C33" s="195">
        <v>110</v>
      </c>
      <c r="D33" s="195">
        <v>491</v>
      </c>
      <c r="E33" s="195">
        <v>2693</v>
      </c>
      <c r="F33" s="195">
        <v>3027</v>
      </c>
      <c r="G33" s="195">
        <v>1246</v>
      </c>
      <c r="H33" s="195">
        <v>655</v>
      </c>
      <c r="I33" s="196">
        <f t="shared" si="6"/>
        <v>-0.4743178170144462</v>
      </c>
      <c r="J33" s="195">
        <f t="shared" si="5"/>
        <v>-591</v>
      </c>
      <c r="K33" s="196">
        <f t="shared" si="7"/>
        <v>2.3517001715125452E-4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22883</v>
      </c>
      <c r="D34" s="200">
        <f t="shared" ref="D34:H34" si="9">D26-SUM(D27:D33)</f>
        <v>127138</v>
      </c>
      <c r="E34" s="200">
        <f t="shared" si="9"/>
        <v>158065</v>
      </c>
      <c r="F34" s="200">
        <f t="shared" si="9"/>
        <v>173421</v>
      </c>
      <c r="G34" s="200">
        <f t="shared" si="9"/>
        <v>201822</v>
      </c>
      <c r="H34" s="200">
        <f t="shared" si="9"/>
        <v>179998</v>
      </c>
      <c r="I34" s="201">
        <f t="shared" si="6"/>
        <v>-0.10813489114169916</v>
      </c>
      <c r="J34" s="200">
        <f>H34-G34</f>
        <v>-21824</v>
      </c>
      <c r="K34" s="201">
        <f t="shared" si="7"/>
        <v>6.4626156865941239E-2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105790</v>
      </c>
      <c r="D36" s="209">
        <v>422869</v>
      </c>
      <c r="E36" s="209">
        <v>748642</v>
      </c>
      <c r="F36" s="209">
        <v>799868</v>
      </c>
      <c r="G36" s="209">
        <v>807680</v>
      </c>
      <c r="H36" s="209">
        <v>815302</v>
      </c>
      <c r="I36" s="210">
        <f>IFERROR(H36/G36-1,"-")</f>
        <v>9.4369057052297034E-3</v>
      </c>
      <c r="J36" s="209">
        <f>H36-G36</f>
        <v>7622</v>
      </c>
      <c r="K36" s="210">
        <f>H36/H$8</f>
        <v>0.29272455774572842</v>
      </c>
      <c r="L36" s="103"/>
    </row>
    <row r="37" spans="1:12" x14ac:dyDescent="0.25">
      <c r="A37" s="193" t="s">
        <v>98</v>
      </c>
      <c r="B37" s="190" t="s">
        <v>99</v>
      </c>
      <c r="C37" s="191">
        <v>30758</v>
      </c>
      <c r="D37" s="191">
        <v>42507</v>
      </c>
      <c r="E37" s="191">
        <v>45509</v>
      </c>
      <c r="F37" s="191">
        <v>54675</v>
      </c>
      <c r="G37" s="191">
        <v>51020</v>
      </c>
      <c r="H37" s="191">
        <v>57217</v>
      </c>
      <c r="I37" s="192">
        <f>IFERROR(H37/G37-1,"-")</f>
        <v>0.12146217169737361</v>
      </c>
      <c r="J37" s="191">
        <f t="shared" ref="J37:J47" si="10">H37-G37</f>
        <v>6197</v>
      </c>
      <c r="K37" s="192">
        <f>H37/H$8</f>
        <v>2.0543088353195925E-2</v>
      </c>
      <c r="L37" s="103"/>
    </row>
    <row r="38" spans="1:12" x14ac:dyDescent="0.25">
      <c r="A38" s="193" t="s">
        <v>105</v>
      </c>
      <c r="B38" s="194" t="s">
        <v>105</v>
      </c>
      <c r="C38" s="195">
        <v>13128</v>
      </c>
      <c r="D38" s="195">
        <v>8166</v>
      </c>
      <c r="E38" s="195">
        <v>11181</v>
      </c>
      <c r="F38" s="195">
        <v>26835</v>
      </c>
      <c r="G38" s="195">
        <v>21672</v>
      </c>
      <c r="H38" s="195">
        <v>22954</v>
      </c>
      <c r="I38" s="196">
        <f>IFERROR(H38/G38-1,"-")</f>
        <v>5.9154669619785993E-2</v>
      </c>
      <c r="J38" s="195">
        <f t="shared" si="10"/>
        <v>1282</v>
      </c>
      <c r="K38" s="196">
        <f>H38/H$8</f>
        <v>8.2413627079235066E-3</v>
      </c>
      <c r="L38" s="103"/>
    </row>
    <row r="39" spans="1:12" x14ac:dyDescent="0.25">
      <c r="A39" s="193" t="s">
        <v>102</v>
      </c>
      <c r="B39" s="194" t="s">
        <v>102</v>
      </c>
      <c r="C39" s="195">
        <v>17630</v>
      </c>
      <c r="D39" s="195">
        <v>34341</v>
      </c>
      <c r="E39" s="195">
        <v>34328</v>
      </c>
      <c r="F39" s="195">
        <v>27840</v>
      </c>
      <c r="G39" s="195">
        <v>29348</v>
      </c>
      <c r="H39" s="195">
        <v>34263</v>
      </c>
      <c r="I39" s="196">
        <f>IFERROR(H39/G39-1,"-")</f>
        <v>0.16747308164099772</v>
      </c>
      <c r="J39" s="195">
        <f t="shared" si="10"/>
        <v>4915</v>
      </c>
      <c r="K39" s="196">
        <f>H39/H$8</f>
        <v>1.2301725645272418E-2</v>
      </c>
      <c r="L39" s="103"/>
    </row>
    <row r="40" spans="1:12" x14ac:dyDescent="0.25">
      <c r="A40" s="193"/>
      <c r="B40" s="190" t="s">
        <v>109</v>
      </c>
      <c r="C40" s="191">
        <v>75032</v>
      </c>
      <c r="D40" s="191">
        <v>380362</v>
      </c>
      <c r="E40" s="191">
        <v>703133</v>
      </c>
      <c r="F40" s="191">
        <v>745193</v>
      </c>
      <c r="G40" s="191">
        <v>756660</v>
      </c>
      <c r="H40" s="191">
        <v>758085</v>
      </c>
      <c r="I40" s="192">
        <f>IFERROR(H40/G40-1,"-")</f>
        <v>1.88327650463882E-3</v>
      </c>
      <c r="J40" s="191">
        <f t="shared" si="10"/>
        <v>1425</v>
      </c>
      <c r="K40" s="192">
        <f>H40/H$8</f>
        <v>0.27218146939253252</v>
      </c>
      <c r="L40" s="103"/>
    </row>
    <row r="41" spans="1:12" s="74" customFormat="1" x14ac:dyDescent="0.25">
      <c r="A41" s="193"/>
      <c r="B41" s="194" t="s">
        <v>112</v>
      </c>
      <c r="C41" s="195">
        <v>30652</v>
      </c>
      <c r="D41" s="195">
        <v>175746</v>
      </c>
      <c r="E41" s="195">
        <v>420455</v>
      </c>
      <c r="F41" s="195">
        <v>441166</v>
      </c>
      <c r="G41" s="195">
        <v>457809</v>
      </c>
      <c r="H41" s="195">
        <v>449547</v>
      </c>
      <c r="I41" s="196">
        <f t="shared" ref="I41:I48" si="11">IFERROR(H41/G41-1,"-")</f>
        <v>-1.8046827388714548E-2</v>
      </c>
      <c r="J41" s="195">
        <f t="shared" si="10"/>
        <v>-8262</v>
      </c>
      <c r="K41" s="196">
        <f t="shared" ref="K41:K48" si="12">H41/H$8</f>
        <v>0.16140454305388552</v>
      </c>
      <c r="L41" s="197"/>
    </row>
    <row r="42" spans="1:12" s="74" customFormat="1" x14ac:dyDescent="0.25">
      <c r="A42" s="193"/>
      <c r="B42" s="194" t="s">
        <v>115</v>
      </c>
      <c r="C42" s="195">
        <v>2711</v>
      </c>
      <c r="D42" s="195">
        <v>19406</v>
      </c>
      <c r="E42" s="195">
        <v>20951</v>
      </c>
      <c r="F42" s="195">
        <v>27751</v>
      </c>
      <c r="G42" s="195">
        <v>23085</v>
      </c>
      <c r="H42" s="195">
        <v>27143</v>
      </c>
      <c r="I42" s="196">
        <f t="shared" si="11"/>
        <v>0.17578514186701311</v>
      </c>
      <c r="J42" s="195">
        <f t="shared" si="10"/>
        <v>4058</v>
      </c>
      <c r="K42" s="196">
        <f t="shared" si="12"/>
        <v>9.7453737031091628E-3</v>
      </c>
      <c r="L42" s="197"/>
    </row>
    <row r="43" spans="1:12" x14ac:dyDescent="0.25">
      <c r="A43" s="193"/>
      <c r="B43" s="194" t="s">
        <v>118</v>
      </c>
      <c r="C43" s="195">
        <v>2424</v>
      </c>
      <c r="D43" s="195">
        <v>9241</v>
      </c>
      <c r="E43" s="195">
        <v>15077</v>
      </c>
      <c r="F43" s="195">
        <v>19988</v>
      </c>
      <c r="G43" s="195">
        <v>18074</v>
      </c>
      <c r="H43" s="195">
        <v>17557</v>
      </c>
      <c r="I43" s="196">
        <f t="shared" si="11"/>
        <v>-2.8604625428792718E-2</v>
      </c>
      <c r="J43" s="195">
        <f t="shared" si="10"/>
        <v>-517</v>
      </c>
      <c r="K43" s="196">
        <f t="shared" si="12"/>
        <v>6.3036335742359933E-3</v>
      </c>
      <c r="L43" s="103"/>
    </row>
    <row r="44" spans="1:12" x14ac:dyDescent="0.25">
      <c r="A44" s="193"/>
      <c r="B44" s="194" t="s">
        <v>125</v>
      </c>
      <c r="C44" s="195">
        <v>592</v>
      </c>
      <c r="D44" s="195">
        <v>40044</v>
      </c>
      <c r="E44" s="195">
        <v>48135</v>
      </c>
      <c r="F44" s="195">
        <v>45100</v>
      </c>
      <c r="G44" s="195">
        <v>42045</v>
      </c>
      <c r="H44" s="195">
        <v>43076</v>
      </c>
      <c r="I44" s="196">
        <f t="shared" si="11"/>
        <v>2.4521346176715531E-2</v>
      </c>
      <c r="J44" s="195">
        <f t="shared" si="10"/>
        <v>1031</v>
      </c>
      <c r="K44" s="196">
        <f t="shared" si="12"/>
        <v>1.5465929250087695E-2</v>
      </c>
      <c r="L44" s="103"/>
    </row>
    <row r="45" spans="1:12" x14ac:dyDescent="0.25">
      <c r="A45" s="193"/>
      <c r="B45" s="194" t="s">
        <v>121</v>
      </c>
      <c r="C45" s="195">
        <v>17306</v>
      </c>
      <c r="D45" s="195">
        <v>27344</v>
      </c>
      <c r="E45" s="195">
        <v>28789</v>
      </c>
      <c r="F45" s="195">
        <v>33205</v>
      </c>
      <c r="G45" s="195">
        <v>26955</v>
      </c>
      <c r="H45" s="195">
        <v>29961</v>
      </c>
      <c r="I45" s="196">
        <f t="shared" si="11"/>
        <v>0.11151919866444082</v>
      </c>
      <c r="J45" s="195">
        <f t="shared" si="10"/>
        <v>3006</v>
      </c>
      <c r="K45" s="196">
        <f t="shared" si="12"/>
        <v>1.0757143334150744E-2</v>
      </c>
      <c r="L45" s="103"/>
    </row>
    <row r="46" spans="1:12" x14ac:dyDescent="0.25">
      <c r="A46" s="193"/>
      <c r="B46" s="194" t="s">
        <v>130</v>
      </c>
      <c r="C46" s="195">
        <v>22</v>
      </c>
      <c r="D46" s="195">
        <v>4435</v>
      </c>
      <c r="E46" s="195">
        <v>4878</v>
      </c>
      <c r="F46" s="195">
        <v>3511</v>
      </c>
      <c r="G46" s="195">
        <v>4211</v>
      </c>
      <c r="H46" s="195">
        <v>3500</v>
      </c>
      <c r="I46" s="196">
        <f t="shared" si="11"/>
        <v>-0.16884350510567558</v>
      </c>
      <c r="J46" s="195">
        <f t="shared" si="10"/>
        <v>-711</v>
      </c>
      <c r="K46" s="196">
        <f t="shared" si="12"/>
        <v>1.2566336794341845E-3</v>
      </c>
      <c r="L46" s="103"/>
    </row>
    <row r="47" spans="1:12" x14ac:dyDescent="0.25">
      <c r="A47" s="193" t="s">
        <v>146</v>
      </c>
      <c r="B47" s="194" t="s">
        <v>133</v>
      </c>
      <c r="C47" s="195">
        <v>200</v>
      </c>
      <c r="D47" s="195">
        <v>834</v>
      </c>
      <c r="E47" s="195">
        <v>881</v>
      </c>
      <c r="F47" s="195">
        <v>2697</v>
      </c>
      <c r="G47" s="195">
        <v>805</v>
      </c>
      <c r="H47" s="195">
        <v>984</v>
      </c>
      <c r="I47" s="196">
        <f t="shared" si="11"/>
        <v>0.22236024844720492</v>
      </c>
      <c r="J47" s="195">
        <f t="shared" si="10"/>
        <v>179</v>
      </c>
      <c r="K47" s="196">
        <f t="shared" si="12"/>
        <v>3.5329358301806787E-4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21125</v>
      </c>
      <c r="D48" s="200">
        <f t="shared" ref="D48:H48" si="14">D40-SUM(D41:D47)</f>
        <v>103312</v>
      </c>
      <c r="E48" s="200">
        <f t="shared" si="14"/>
        <v>163967</v>
      </c>
      <c r="F48" s="200">
        <f t="shared" si="14"/>
        <v>171775</v>
      </c>
      <c r="G48" s="200">
        <f t="shared" si="14"/>
        <v>183676</v>
      </c>
      <c r="H48" s="200">
        <f t="shared" si="14"/>
        <v>186317</v>
      </c>
      <c r="I48" s="201">
        <f t="shared" si="11"/>
        <v>1.4378579672902347E-2</v>
      </c>
      <c r="J48" s="200">
        <f>H48-G48</f>
        <v>2641</v>
      </c>
      <c r="K48" s="201">
        <f t="shared" si="12"/>
        <v>6.6894919214611132E-2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1029</v>
      </c>
      <c r="D50" s="209">
        <v>12114</v>
      </c>
      <c r="E50" s="209">
        <v>13618</v>
      </c>
      <c r="F50" s="209">
        <v>13736</v>
      </c>
      <c r="G50" s="209">
        <v>17692</v>
      </c>
      <c r="H50" s="209">
        <v>16653</v>
      </c>
      <c r="I50" s="210">
        <f>IFERROR(H50/G50-1,"-")</f>
        <v>-5.872710829753558E-2</v>
      </c>
      <c r="J50" s="209">
        <f>H50-G50</f>
        <v>-1039</v>
      </c>
      <c r="K50" s="210">
        <f>H50/H$8</f>
        <v>5.9790630467478501E-3</v>
      </c>
      <c r="L50" s="103"/>
    </row>
    <row r="51" spans="1:12" x14ac:dyDescent="0.25">
      <c r="A51" s="193" t="s">
        <v>98</v>
      </c>
      <c r="B51" s="190" t="s">
        <v>99</v>
      </c>
      <c r="C51" s="191">
        <v>485</v>
      </c>
      <c r="D51" s="191">
        <v>2108</v>
      </c>
      <c r="E51" s="191">
        <v>1825</v>
      </c>
      <c r="F51" s="191">
        <v>3190</v>
      </c>
      <c r="G51" s="191">
        <v>2770</v>
      </c>
      <c r="H51" s="191">
        <v>2772</v>
      </c>
      <c r="I51" s="192">
        <f>IFERROR(H51/G51-1,"-")</f>
        <v>7.2202166064982976E-4</v>
      </c>
      <c r="J51" s="191">
        <f t="shared" ref="J51:J61" si="15">H51-G51</f>
        <v>2</v>
      </c>
      <c r="K51" s="192">
        <f>H51/H$8</f>
        <v>9.9525387411187423E-4</v>
      </c>
      <c r="L51" s="103"/>
    </row>
    <row r="52" spans="1:12" x14ac:dyDescent="0.25">
      <c r="A52" s="193" t="s">
        <v>105</v>
      </c>
      <c r="B52" s="194" t="s">
        <v>105</v>
      </c>
      <c r="C52" s="195">
        <v>341</v>
      </c>
      <c r="D52" s="195">
        <v>857</v>
      </c>
      <c r="E52" s="195">
        <v>424</v>
      </c>
      <c r="F52" s="195">
        <v>2265</v>
      </c>
      <c r="G52" s="195">
        <v>1991</v>
      </c>
      <c r="H52" s="195">
        <v>1387</v>
      </c>
      <c r="I52" s="196">
        <f>IFERROR(H52/G52-1,"-")</f>
        <v>-0.30336514314414864</v>
      </c>
      <c r="J52" s="195">
        <f t="shared" si="15"/>
        <v>-604</v>
      </c>
      <c r="K52" s="196">
        <f>H52/H$8</f>
        <v>4.979859752500611E-4</v>
      </c>
      <c r="L52" s="103"/>
    </row>
    <row r="53" spans="1:12" x14ac:dyDescent="0.25">
      <c r="A53" s="193" t="s">
        <v>102</v>
      </c>
      <c r="B53" s="194" t="s">
        <v>102</v>
      </c>
      <c r="C53" s="195">
        <v>144</v>
      </c>
      <c r="D53" s="195">
        <v>1251</v>
      </c>
      <c r="E53" s="195">
        <v>1401</v>
      </c>
      <c r="F53" s="195">
        <v>925</v>
      </c>
      <c r="G53" s="195">
        <v>779</v>
      </c>
      <c r="H53" s="195">
        <v>1385</v>
      </c>
      <c r="I53" s="196">
        <f>IFERROR(H53/G53-1,"-")</f>
        <v>0.77792041078305529</v>
      </c>
      <c r="J53" s="195">
        <f t="shared" si="15"/>
        <v>606</v>
      </c>
      <c r="K53" s="196">
        <f>H53/H$8</f>
        <v>4.9726789886181302E-4</v>
      </c>
      <c r="L53" s="103"/>
    </row>
    <row r="54" spans="1:12" x14ac:dyDescent="0.25">
      <c r="A54" s="193"/>
      <c r="B54" s="190" t="s">
        <v>109</v>
      </c>
      <c r="C54" s="191">
        <v>544</v>
      </c>
      <c r="D54" s="191">
        <v>10006</v>
      </c>
      <c r="E54" s="191">
        <v>11793</v>
      </c>
      <c r="F54" s="191">
        <v>10546</v>
      </c>
      <c r="G54" s="191">
        <v>14922</v>
      </c>
      <c r="H54" s="191">
        <v>13881</v>
      </c>
      <c r="I54" s="192">
        <f>IFERROR(H54/G54-1,"-")</f>
        <v>-6.9762766385203068E-2</v>
      </c>
      <c r="J54" s="191">
        <f t="shared" si="15"/>
        <v>-1041</v>
      </c>
      <c r="K54" s="192">
        <f>H54/H$8</f>
        <v>4.9838091726359755E-3</v>
      </c>
      <c r="L54" s="103"/>
    </row>
    <row r="55" spans="1:12" s="74" customFormat="1" x14ac:dyDescent="0.25">
      <c r="A55" s="193"/>
      <c r="B55" s="194" t="s">
        <v>112</v>
      </c>
      <c r="C55" s="195">
        <v>119</v>
      </c>
      <c r="D55" s="195">
        <v>4607</v>
      </c>
      <c r="E55" s="195">
        <v>5315</v>
      </c>
      <c r="F55" s="195">
        <v>5343</v>
      </c>
      <c r="G55" s="195">
        <v>6777</v>
      </c>
      <c r="H55" s="195">
        <v>6040</v>
      </c>
      <c r="I55" s="196">
        <f t="shared" ref="I55:I62" si="16">IFERROR(H55/G55-1,"-")</f>
        <v>-0.10875018444739559</v>
      </c>
      <c r="J55" s="195">
        <f t="shared" si="15"/>
        <v>-737</v>
      </c>
      <c r="K55" s="196">
        <f t="shared" ref="K55:K62" si="17">H55/H$8</f>
        <v>2.1685906925092784E-3</v>
      </c>
      <c r="L55" s="197"/>
    </row>
    <row r="56" spans="1:12" s="74" customFormat="1" x14ac:dyDescent="0.25">
      <c r="A56" s="193"/>
      <c r="B56" s="194" t="s">
        <v>115</v>
      </c>
      <c r="C56" s="195">
        <v>221</v>
      </c>
      <c r="D56" s="195">
        <v>2697</v>
      </c>
      <c r="E56" s="195">
        <v>2011</v>
      </c>
      <c r="F56" s="195">
        <v>2284</v>
      </c>
      <c r="G56" s="195">
        <v>2496</v>
      </c>
      <c r="H56" s="195">
        <v>2906</v>
      </c>
      <c r="I56" s="196">
        <f t="shared" si="16"/>
        <v>0.16426282051282048</v>
      </c>
      <c r="J56" s="195">
        <f t="shared" si="15"/>
        <v>410</v>
      </c>
      <c r="K56" s="196">
        <f t="shared" si="17"/>
        <v>1.0433649921244971E-3</v>
      </c>
      <c r="L56" s="197"/>
    </row>
    <row r="57" spans="1:12" x14ac:dyDescent="0.25">
      <c r="A57" s="193"/>
      <c r="B57" s="194" t="s">
        <v>118</v>
      </c>
      <c r="C57" s="195">
        <v>58</v>
      </c>
      <c r="D57" s="195">
        <v>269</v>
      </c>
      <c r="E57" s="195">
        <v>658</v>
      </c>
      <c r="F57" s="195">
        <v>379</v>
      </c>
      <c r="G57" s="195">
        <v>1070</v>
      </c>
      <c r="H57" s="195">
        <v>933</v>
      </c>
      <c r="I57" s="196">
        <f t="shared" si="16"/>
        <v>-0.12803738317757007</v>
      </c>
      <c r="J57" s="195">
        <f t="shared" si="15"/>
        <v>-137</v>
      </c>
      <c r="K57" s="196">
        <f t="shared" si="17"/>
        <v>3.3498263511774117E-4</v>
      </c>
      <c r="L57" s="103"/>
    </row>
    <row r="58" spans="1:12" x14ac:dyDescent="0.25">
      <c r="A58" s="193"/>
      <c r="B58" s="194" t="s">
        <v>125</v>
      </c>
      <c r="C58" s="195">
        <v>0</v>
      </c>
      <c r="D58" s="195">
        <v>216</v>
      </c>
      <c r="E58" s="195">
        <v>101</v>
      </c>
      <c r="F58" s="195">
        <v>141</v>
      </c>
      <c r="G58" s="195">
        <v>436</v>
      </c>
      <c r="H58" s="195">
        <v>396</v>
      </c>
      <c r="I58" s="196">
        <f t="shared" si="16"/>
        <v>-9.1743119266055051E-2</v>
      </c>
      <c r="J58" s="195">
        <f t="shared" si="15"/>
        <v>-40</v>
      </c>
      <c r="K58" s="196">
        <f t="shared" si="17"/>
        <v>1.4217912487312487E-4</v>
      </c>
      <c r="L58" s="103"/>
    </row>
    <row r="59" spans="1:12" x14ac:dyDescent="0.25">
      <c r="A59" s="193"/>
      <c r="B59" s="194" t="s">
        <v>121</v>
      </c>
      <c r="C59" s="195">
        <v>10</v>
      </c>
      <c r="D59" s="195">
        <v>130</v>
      </c>
      <c r="E59" s="195">
        <v>194</v>
      </c>
      <c r="F59" s="195">
        <v>55</v>
      </c>
      <c r="G59" s="195">
        <v>464</v>
      </c>
      <c r="H59" s="195">
        <v>185</v>
      </c>
      <c r="I59" s="196">
        <f t="shared" si="16"/>
        <v>-0.6012931034482758</v>
      </c>
      <c r="J59" s="195">
        <f t="shared" si="15"/>
        <v>-279</v>
      </c>
      <c r="K59" s="196">
        <f t="shared" si="17"/>
        <v>6.6422065912949749E-5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0</v>
      </c>
      <c r="E60" s="195">
        <v>13</v>
      </c>
      <c r="F60" s="195">
        <v>28</v>
      </c>
      <c r="G60" s="195">
        <v>10</v>
      </c>
      <c r="H60" s="195">
        <v>4</v>
      </c>
      <c r="I60" s="196">
        <f t="shared" si="16"/>
        <v>-0.6</v>
      </c>
      <c r="J60" s="195">
        <f t="shared" si="15"/>
        <v>-6</v>
      </c>
      <c r="K60" s="196">
        <f t="shared" si="17"/>
        <v>1.4361527764962109E-6</v>
      </c>
      <c r="L60" s="103"/>
    </row>
    <row r="61" spans="1:12" x14ac:dyDescent="0.25">
      <c r="A61" s="193" t="s">
        <v>146</v>
      </c>
      <c r="B61" s="194" t="s">
        <v>133</v>
      </c>
      <c r="C61" s="195">
        <v>0</v>
      </c>
      <c r="D61" s="195">
        <v>2</v>
      </c>
      <c r="E61" s="195">
        <v>0</v>
      </c>
      <c r="F61" s="195">
        <v>0</v>
      </c>
      <c r="G61" s="195">
        <v>9</v>
      </c>
      <c r="H61" s="195">
        <v>0</v>
      </c>
      <c r="I61" s="196">
        <f t="shared" si="16"/>
        <v>-1</v>
      </c>
      <c r="J61" s="195">
        <f t="shared" si="15"/>
        <v>-9</v>
      </c>
      <c r="K61" s="196">
        <f t="shared" si="17"/>
        <v>0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136</v>
      </c>
      <c r="D62" s="200">
        <f t="shared" ref="D62:H62" si="19">D54-SUM(D55:D61)</f>
        <v>2085</v>
      </c>
      <c r="E62" s="200">
        <f t="shared" si="19"/>
        <v>3501</v>
      </c>
      <c r="F62" s="200">
        <f t="shared" si="19"/>
        <v>2316</v>
      </c>
      <c r="G62" s="200">
        <f t="shared" si="19"/>
        <v>3660</v>
      </c>
      <c r="H62" s="200">
        <f t="shared" si="19"/>
        <v>3417</v>
      </c>
      <c r="I62" s="201">
        <f t="shared" si="16"/>
        <v>-6.6393442622950771E-2</v>
      </c>
      <c r="J62" s="200">
        <f>H62-G62</f>
        <v>-243</v>
      </c>
      <c r="K62" s="201">
        <f t="shared" si="17"/>
        <v>1.2268335093218881E-3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21185</v>
      </c>
      <c r="D64" s="209">
        <v>47142</v>
      </c>
      <c r="E64" s="209">
        <v>74490</v>
      </c>
      <c r="F64" s="209">
        <v>66924</v>
      </c>
      <c r="G64" s="209">
        <v>81749</v>
      </c>
      <c r="H64" s="209">
        <v>78737</v>
      </c>
      <c r="I64" s="210">
        <f>IFERROR(H64/G64-1,"-")</f>
        <v>-3.6844487394341208E-2</v>
      </c>
      <c r="J64" s="209">
        <f>H64-G64</f>
        <v>-3012</v>
      </c>
      <c r="K64" s="210">
        <f>H64/H$8</f>
        <v>2.8269590290745539E-2</v>
      </c>
      <c r="L64" s="103"/>
    </row>
    <row r="65" spans="1:12" x14ac:dyDescent="0.25">
      <c r="A65" s="193" t="s">
        <v>98</v>
      </c>
      <c r="B65" s="190" t="s">
        <v>99</v>
      </c>
      <c r="C65" s="191">
        <v>15978</v>
      </c>
      <c r="D65" s="191">
        <v>16950</v>
      </c>
      <c r="E65" s="191">
        <v>6718</v>
      </c>
      <c r="F65" s="191">
        <v>28344</v>
      </c>
      <c r="G65" s="191">
        <v>26145</v>
      </c>
      <c r="H65" s="191">
        <v>14747</v>
      </c>
      <c r="I65" s="192">
        <f>IFERROR(H65/G65-1,"-")</f>
        <v>-0.43595333715815643</v>
      </c>
      <c r="J65" s="191">
        <f t="shared" ref="J65:J75" si="20">H65-G65</f>
        <v>-11398</v>
      </c>
      <c r="K65" s="192">
        <f>H65/H$8</f>
        <v>5.2947362487474059E-3</v>
      </c>
      <c r="L65" s="103"/>
    </row>
    <row r="66" spans="1:12" x14ac:dyDescent="0.25">
      <c r="A66" s="193" t="s">
        <v>105</v>
      </c>
      <c r="B66" s="194" t="s">
        <v>105</v>
      </c>
      <c r="C66" s="195">
        <v>3914</v>
      </c>
      <c r="D66" s="195">
        <v>9321</v>
      </c>
      <c r="E66" s="195">
        <v>1143</v>
      </c>
      <c r="F66" s="195">
        <v>19757</v>
      </c>
      <c r="G66" s="195">
        <v>14996</v>
      </c>
      <c r="H66" s="195">
        <v>2843</v>
      </c>
      <c r="I66" s="196">
        <f>IFERROR(H66/G66-1,"-")</f>
        <v>-0.81041611096292343</v>
      </c>
      <c r="J66" s="195">
        <f t="shared" si="20"/>
        <v>-12153</v>
      </c>
      <c r="K66" s="196">
        <f>H66/H$8</f>
        <v>1.0207455858946819E-3</v>
      </c>
      <c r="L66" s="103"/>
    </row>
    <row r="67" spans="1:12" x14ac:dyDescent="0.25">
      <c r="A67" s="193" t="s">
        <v>102</v>
      </c>
      <c r="B67" s="194" t="s">
        <v>102</v>
      </c>
      <c r="C67" s="195">
        <v>12064</v>
      </c>
      <c r="D67" s="195">
        <v>7629</v>
      </c>
      <c r="E67" s="195">
        <v>5575</v>
      </c>
      <c r="F67" s="195">
        <v>8587</v>
      </c>
      <c r="G67" s="195">
        <v>11149</v>
      </c>
      <c r="H67" s="195">
        <v>11904</v>
      </c>
      <c r="I67" s="196">
        <f>IFERROR(H67/G67-1,"-")</f>
        <v>6.7719077944210282E-2</v>
      </c>
      <c r="J67" s="195">
        <f t="shared" si="20"/>
        <v>755</v>
      </c>
      <c r="K67" s="196">
        <f>H67/H$8</f>
        <v>4.2739906628527233E-3</v>
      </c>
      <c r="L67" s="103"/>
    </row>
    <row r="68" spans="1:12" x14ac:dyDescent="0.25">
      <c r="A68" s="193"/>
      <c r="B68" s="190" t="s">
        <v>109</v>
      </c>
      <c r="C68" s="191">
        <v>5207</v>
      </c>
      <c r="D68" s="191">
        <v>30192</v>
      </c>
      <c r="E68" s="191">
        <v>67772</v>
      </c>
      <c r="F68" s="191">
        <v>38580</v>
      </c>
      <c r="G68" s="191">
        <v>55604</v>
      </c>
      <c r="H68" s="191">
        <v>63990</v>
      </c>
      <c r="I68" s="192">
        <f>IFERROR(H68/G68-1,"-")</f>
        <v>0.15081648802244452</v>
      </c>
      <c r="J68" s="191">
        <f t="shared" si="20"/>
        <v>8386</v>
      </c>
      <c r="K68" s="192">
        <f>H68/H$8</f>
        <v>2.2974854041998134E-2</v>
      </c>
      <c r="L68" s="103"/>
    </row>
    <row r="69" spans="1:12" s="74" customFormat="1" x14ac:dyDescent="0.25">
      <c r="A69" s="193"/>
      <c r="B69" s="194" t="s">
        <v>112</v>
      </c>
      <c r="C69" s="195">
        <v>1405</v>
      </c>
      <c r="D69" s="195">
        <v>14285</v>
      </c>
      <c r="E69" s="195">
        <v>31051</v>
      </c>
      <c r="F69" s="195">
        <v>16616</v>
      </c>
      <c r="G69" s="195">
        <v>28214</v>
      </c>
      <c r="H69" s="195">
        <v>31813</v>
      </c>
      <c r="I69" s="196">
        <f t="shared" ref="I69:I76" si="21">IFERROR(H69/G69-1,"-")</f>
        <v>0.12756078542567528</v>
      </c>
      <c r="J69" s="195">
        <f t="shared" si="20"/>
        <v>3599</v>
      </c>
      <c r="K69" s="196">
        <f t="shared" ref="K69:K76" si="22">H69/H$8</f>
        <v>1.142208206966849E-2</v>
      </c>
      <c r="L69" s="197"/>
    </row>
    <row r="70" spans="1:12" s="74" customFormat="1" x14ac:dyDescent="0.25">
      <c r="A70" s="193"/>
      <c r="B70" s="194" t="s">
        <v>115</v>
      </c>
      <c r="C70" s="195">
        <v>829</v>
      </c>
      <c r="D70" s="195">
        <v>3857</v>
      </c>
      <c r="E70" s="195">
        <v>2175</v>
      </c>
      <c r="F70" s="195">
        <v>3872</v>
      </c>
      <c r="G70" s="195">
        <v>3058</v>
      </c>
      <c r="H70" s="195">
        <v>5191</v>
      </c>
      <c r="I70" s="196">
        <f t="shared" si="21"/>
        <v>0.69751471550032695</v>
      </c>
      <c r="J70" s="195">
        <f t="shared" si="20"/>
        <v>2133</v>
      </c>
      <c r="K70" s="196">
        <f t="shared" si="22"/>
        <v>1.8637672656979577E-3</v>
      </c>
      <c r="L70" s="197"/>
    </row>
    <row r="71" spans="1:12" x14ac:dyDescent="0.25">
      <c r="A71" s="193"/>
      <c r="B71" s="194" t="s">
        <v>118</v>
      </c>
      <c r="C71" s="195">
        <v>694</v>
      </c>
      <c r="D71" s="195">
        <v>2749</v>
      </c>
      <c r="E71" s="195">
        <v>10452</v>
      </c>
      <c r="F71" s="195">
        <v>2122</v>
      </c>
      <c r="G71" s="195">
        <v>3768</v>
      </c>
      <c r="H71" s="195">
        <v>4493</v>
      </c>
      <c r="I71" s="196">
        <f t="shared" si="21"/>
        <v>0.19240976645435248</v>
      </c>
      <c r="J71" s="195">
        <f t="shared" si="20"/>
        <v>725</v>
      </c>
      <c r="K71" s="196">
        <f t="shared" si="22"/>
        <v>1.6131586061993689E-3</v>
      </c>
      <c r="L71" s="103"/>
    </row>
    <row r="72" spans="1:12" x14ac:dyDescent="0.25">
      <c r="A72" s="193"/>
      <c r="B72" s="194" t="s">
        <v>125</v>
      </c>
      <c r="C72" s="195">
        <v>23</v>
      </c>
      <c r="D72" s="195">
        <v>2807</v>
      </c>
      <c r="E72" s="195">
        <v>1098</v>
      </c>
      <c r="F72" s="195">
        <v>1581</v>
      </c>
      <c r="G72" s="195">
        <v>3392</v>
      </c>
      <c r="H72" s="195">
        <v>5513</v>
      </c>
      <c r="I72" s="196">
        <f t="shared" si="21"/>
        <v>0.62529481132075482</v>
      </c>
      <c r="J72" s="195">
        <f t="shared" si="20"/>
        <v>2121</v>
      </c>
      <c r="K72" s="196">
        <f t="shared" si="22"/>
        <v>1.9793775642059025E-3</v>
      </c>
      <c r="L72" s="103"/>
    </row>
    <row r="73" spans="1:12" x14ac:dyDescent="0.25">
      <c r="A73" s="193"/>
      <c r="B73" s="194" t="s">
        <v>121</v>
      </c>
      <c r="C73" s="195">
        <v>1207</v>
      </c>
      <c r="D73" s="195">
        <v>745</v>
      </c>
      <c r="E73" s="195">
        <v>2542</v>
      </c>
      <c r="F73" s="195">
        <v>345</v>
      </c>
      <c r="G73" s="195">
        <v>1688</v>
      </c>
      <c r="H73" s="195">
        <v>1171</v>
      </c>
      <c r="I73" s="196">
        <f t="shared" si="21"/>
        <v>-0.30627962085308058</v>
      </c>
      <c r="J73" s="195">
        <f t="shared" si="20"/>
        <v>-517</v>
      </c>
      <c r="K73" s="196">
        <f t="shared" si="22"/>
        <v>4.2043372531926575E-4</v>
      </c>
      <c r="L73" s="103"/>
    </row>
    <row r="74" spans="1:12" x14ac:dyDescent="0.25">
      <c r="A74" s="193"/>
      <c r="B74" s="194" t="s">
        <v>130</v>
      </c>
      <c r="C74" s="195">
        <v>0</v>
      </c>
      <c r="D74" s="195">
        <v>66</v>
      </c>
      <c r="E74" s="195">
        <v>84</v>
      </c>
      <c r="F74" s="195">
        <v>12</v>
      </c>
      <c r="G74" s="195">
        <v>181</v>
      </c>
      <c r="H74" s="195">
        <v>640</v>
      </c>
      <c r="I74" s="196">
        <f t="shared" si="21"/>
        <v>2.5359116022099446</v>
      </c>
      <c r="J74" s="195">
        <f t="shared" si="20"/>
        <v>459</v>
      </c>
      <c r="K74" s="196">
        <f t="shared" si="22"/>
        <v>2.2978444423939375E-4</v>
      </c>
      <c r="L74" s="103"/>
    </row>
    <row r="75" spans="1:12" x14ac:dyDescent="0.25">
      <c r="A75" s="193" t="s">
        <v>146</v>
      </c>
      <c r="B75" s="194" t="s">
        <v>133</v>
      </c>
      <c r="C75" s="195">
        <v>11</v>
      </c>
      <c r="D75" s="195">
        <v>78</v>
      </c>
      <c r="E75" s="195">
        <v>23</v>
      </c>
      <c r="F75" s="195">
        <v>24</v>
      </c>
      <c r="G75" s="195">
        <v>412</v>
      </c>
      <c r="H75" s="195">
        <v>185</v>
      </c>
      <c r="I75" s="196">
        <f t="shared" si="21"/>
        <v>-0.55097087378640774</v>
      </c>
      <c r="J75" s="195">
        <f t="shared" si="20"/>
        <v>-227</v>
      </c>
      <c r="K75" s="196">
        <f t="shared" si="22"/>
        <v>6.6422065912949749E-5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1038</v>
      </c>
      <c r="D76" s="200">
        <f t="shared" ref="D76:H76" si="24">D68-SUM(D69:D75)</f>
        <v>5605</v>
      </c>
      <c r="E76" s="200">
        <f t="shared" si="24"/>
        <v>20347</v>
      </c>
      <c r="F76" s="200">
        <f t="shared" si="24"/>
        <v>14008</v>
      </c>
      <c r="G76" s="200">
        <f t="shared" si="24"/>
        <v>14891</v>
      </c>
      <c r="H76" s="200">
        <f t="shared" si="24"/>
        <v>14984</v>
      </c>
      <c r="I76" s="201">
        <f t="shared" si="21"/>
        <v>6.2453831173192587E-3</v>
      </c>
      <c r="J76" s="200">
        <f>H76-G76</f>
        <v>93</v>
      </c>
      <c r="K76" s="201">
        <f t="shared" si="22"/>
        <v>5.3798283007548062E-3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80706</v>
      </c>
      <c r="D78" s="209">
        <v>281990</v>
      </c>
      <c r="E78" s="209">
        <v>378277</v>
      </c>
      <c r="F78" s="209">
        <v>441114</v>
      </c>
      <c r="G78" s="209">
        <v>489204</v>
      </c>
      <c r="H78" s="209">
        <v>455849</v>
      </c>
      <c r="I78" s="210">
        <f>IFERROR(H78/G78-1,"-")</f>
        <v>-6.8182189843091989E-2</v>
      </c>
      <c r="J78" s="209">
        <f>H78-G78</f>
        <v>-33355</v>
      </c>
      <c r="K78" s="210">
        <f>H78/H$8</f>
        <v>0.1636672017532553</v>
      </c>
      <c r="L78" s="103"/>
    </row>
    <row r="79" spans="1:12" x14ac:dyDescent="0.25">
      <c r="A79" s="193" t="s">
        <v>98</v>
      </c>
      <c r="B79" s="190" t="s">
        <v>99</v>
      </c>
      <c r="C79" s="191">
        <v>52265</v>
      </c>
      <c r="D79" s="191">
        <v>130958</v>
      </c>
      <c r="E79" s="191">
        <v>158091</v>
      </c>
      <c r="F79" s="191">
        <v>158021</v>
      </c>
      <c r="G79" s="191">
        <v>159761</v>
      </c>
      <c r="H79" s="191">
        <v>164576</v>
      </c>
      <c r="I79" s="192">
        <f>IFERROR(H79/G79-1,"-")</f>
        <v>3.0138769787369846E-2</v>
      </c>
      <c r="J79" s="191">
        <f t="shared" ref="J79:J89" si="25">H79-G79</f>
        <v>4815</v>
      </c>
      <c r="K79" s="192">
        <f>H79/H$8</f>
        <v>5.9089069836160101E-2</v>
      </c>
      <c r="L79" s="103"/>
    </row>
    <row r="80" spans="1:12" x14ac:dyDescent="0.25">
      <c r="A80" s="193" t="s">
        <v>105</v>
      </c>
      <c r="B80" s="194" t="s">
        <v>105</v>
      </c>
      <c r="C80" s="195">
        <v>7743</v>
      </c>
      <c r="D80" s="195">
        <v>23897</v>
      </c>
      <c r="E80" s="195">
        <v>19489</v>
      </c>
      <c r="F80" s="195">
        <v>30555</v>
      </c>
      <c r="G80" s="195">
        <v>22434</v>
      </c>
      <c r="H80" s="195">
        <v>23218</v>
      </c>
      <c r="I80" s="196">
        <f>IFERROR(H80/G80-1,"-")</f>
        <v>3.4946955513952105E-2</v>
      </c>
      <c r="J80" s="195">
        <f t="shared" si="25"/>
        <v>784</v>
      </c>
      <c r="K80" s="196">
        <f>H80/H$8</f>
        <v>8.336148791172256E-3</v>
      </c>
      <c r="L80" s="103"/>
    </row>
    <row r="81" spans="1:12" x14ac:dyDescent="0.25">
      <c r="A81" s="193" t="s">
        <v>102</v>
      </c>
      <c r="B81" s="194" t="s">
        <v>102</v>
      </c>
      <c r="C81" s="195">
        <v>44522</v>
      </c>
      <c r="D81" s="195">
        <v>107061</v>
      </c>
      <c r="E81" s="195">
        <v>138602</v>
      </c>
      <c r="F81" s="195">
        <v>127466</v>
      </c>
      <c r="G81" s="195">
        <v>137327</v>
      </c>
      <c r="H81" s="195">
        <v>141358</v>
      </c>
      <c r="I81" s="196">
        <f>IFERROR(H81/G81-1,"-")</f>
        <v>2.9353295418963476E-2</v>
      </c>
      <c r="J81" s="195">
        <f t="shared" si="25"/>
        <v>4031</v>
      </c>
      <c r="K81" s="196">
        <f>H81/H$8</f>
        <v>5.0752921044987846E-2</v>
      </c>
      <c r="L81" s="103"/>
    </row>
    <row r="82" spans="1:12" x14ac:dyDescent="0.25">
      <c r="A82" s="193"/>
      <c r="B82" s="190" t="s">
        <v>109</v>
      </c>
      <c r="C82" s="191">
        <v>28441</v>
      </c>
      <c r="D82" s="191">
        <v>151032</v>
      </c>
      <c r="E82" s="191">
        <v>220186</v>
      </c>
      <c r="F82" s="191">
        <v>283093</v>
      </c>
      <c r="G82" s="191">
        <v>329443</v>
      </c>
      <c r="H82" s="191">
        <v>291273</v>
      </c>
      <c r="I82" s="192">
        <f>IFERROR(H82/G82-1,"-")</f>
        <v>-0.11586222806373181</v>
      </c>
      <c r="J82" s="191">
        <f t="shared" si="25"/>
        <v>-38170</v>
      </c>
      <c r="K82" s="192">
        <f>H82/H$8</f>
        <v>0.10457813191709521</v>
      </c>
      <c r="L82" s="103"/>
    </row>
    <row r="83" spans="1:12" s="74" customFormat="1" x14ac:dyDescent="0.25">
      <c r="A83" s="193"/>
      <c r="B83" s="194" t="s">
        <v>112</v>
      </c>
      <c r="C83" s="195">
        <v>4342</v>
      </c>
      <c r="D83" s="195">
        <v>14420</v>
      </c>
      <c r="E83" s="195">
        <v>46875</v>
      </c>
      <c r="F83" s="195">
        <v>70200</v>
      </c>
      <c r="G83" s="195">
        <v>77720</v>
      </c>
      <c r="H83" s="195">
        <v>75421</v>
      </c>
      <c r="I83" s="196">
        <f t="shared" ref="I83:I90" si="26">IFERROR(H83/G83-1,"-")</f>
        <v>-2.9580545548121506E-2</v>
      </c>
      <c r="J83" s="195">
        <f t="shared" si="25"/>
        <v>-2299</v>
      </c>
      <c r="K83" s="196">
        <f t="shared" ref="K83:K90" si="27">H83/H$8</f>
        <v>2.7079019639030179E-2</v>
      </c>
      <c r="L83" s="197"/>
    </row>
    <row r="84" spans="1:12" s="74" customFormat="1" x14ac:dyDescent="0.25">
      <c r="A84" s="193"/>
      <c r="B84" s="194" t="s">
        <v>115</v>
      </c>
      <c r="C84" s="195">
        <v>4527</v>
      </c>
      <c r="D84" s="195">
        <v>60509</v>
      </c>
      <c r="E84" s="195">
        <v>81698</v>
      </c>
      <c r="F84" s="195">
        <v>87257</v>
      </c>
      <c r="G84" s="195">
        <v>95768</v>
      </c>
      <c r="H84" s="195">
        <v>82044</v>
      </c>
      <c r="I84" s="196">
        <f t="shared" si="26"/>
        <v>-0.14330465291120209</v>
      </c>
      <c r="J84" s="195">
        <f t="shared" si="25"/>
        <v>-13724</v>
      </c>
      <c r="K84" s="196">
        <f t="shared" si="27"/>
        <v>2.9456929598713783E-2</v>
      </c>
      <c r="L84" s="197"/>
    </row>
    <row r="85" spans="1:12" x14ac:dyDescent="0.25">
      <c r="A85" s="193"/>
      <c r="B85" s="194" t="s">
        <v>118</v>
      </c>
      <c r="C85" s="195">
        <v>1472</v>
      </c>
      <c r="D85" s="195">
        <v>12480</v>
      </c>
      <c r="E85" s="195">
        <v>16073</v>
      </c>
      <c r="F85" s="195">
        <v>25350</v>
      </c>
      <c r="G85" s="195">
        <v>32169</v>
      </c>
      <c r="H85" s="195">
        <v>28787</v>
      </c>
      <c r="I85" s="196">
        <f t="shared" si="26"/>
        <v>-0.10513227019801674</v>
      </c>
      <c r="J85" s="195">
        <f t="shared" si="25"/>
        <v>-3382</v>
      </c>
      <c r="K85" s="196">
        <f t="shared" si="27"/>
        <v>1.0335632494249106E-2</v>
      </c>
      <c r="L85" s="103"/>
    </row>
    <row r="86" spans="1:12" x14ac:dyDescent="0.25">
      <c r="A86" s="193"/>
      <c r="B86" s="194" t="s">
        <v>125</v>
      </c>
      <c r="C86" s="195">
        <v>396</v>
      </c>
      <c r="D86" s="195">
        <v>5141</v>
      </c>
      <c r="E86" s="195">
        <v>7103</v>
      </c>
      <c r="F86" s="195">
        <v>9989</v>
      </c>
      <c r="G86" s="195">
        <v>13011</v>
      </c>
      <c r="H86" s="195">
        <v>10330</v>
      </c>
      <c r="I86" s="196">
        <f t="shared" si="26"/>
        <v>-0.20605641380370454</v>
      </c>
      <c r="J86" s="195">
        <f t="shared" si="25"/>
        <v>-2681</v>
      </c>
      <c r="K86" s="196">
        <f t="shared" si="27"/>
        <v>3.7088645453014647E-3</v>
      </c>
      <c r="L86" s="103"/>
    </row>
    <row r="87" spans="1:12" x14ac:dyDescent="0.25">
      <c r="A87" s="193"/>
      <c r="B87" s="194" t="s">
        <v>121</v>
      </c>
      <c r="C87" s="195">
        <v>3461</v>
      </c>
      <c r="D87" s="195">
        <v>5611</v>
      </c>
      <c r="E87" s="195">
        <v>3064</v>
      </c>
      <c r="F87" s="195">
        <v>4673</v>
      </c>
      <c r="G87" s="195">
        <v>5487</v>
      </c>
      <c r="H87" s="195">
        <v>6915</v>
      </c>
      <c r="I87" s="196">
        <f t="shared" si="26"/>
        <v>0.26025150355385462</v>
      </c>
      <c r="J87" s="195">
        <f t="shared" si="25"/>
        <v>1428</v>
      </c>
      <c r="K87" s="196">
        <f t="shared" si="27"/>
        <v>2.4827491123678245E-3</v>
      </c>
      <c r="L87" s="103"/>
    </row>
    <row r="88" spans="1:12" x14ac:dyDescent="0.25">
      <c r="A88" s="193"/>
      <c r="B88" s="194" t="s">
        <v>130</v>
      </c>
      <c r="C88" s="195">
        <v>100</v>
      </c>
      <c r="D88" s="195">
        <v>707</v>
      </c>
      <c r="E88" s="195">
        <v>1619</v>
      </c>
      <c r="F88" s="195">
        <v>906</v>
      </c>
      <c r="G88" s="195">
        <v>1480</v>
      </c>
      <c r="H88" s="195">
        <v>1925</v>
      </c>
      <c r="I88" s="196">
        <f t="shared" si="26"/>
        <v>0.30067567567567566</v>
      </c>
      <c r="J88" s="195">
        <f t="shared" si="25"/>
        <v>445</v>
      </c>
      <c r="K88" s="196">
        <f t="shared" si="27"/>
        <v>6.9114852368880146E-4</v>
      </c>
      <c r="L88" s="103"/>
    </row>
    <row r="89" spans="1:12" x14ac:dyDescent="0.25">
      <c r="A89" s="193" t="s">
        <v>146</v>
      </c>
      <c r="B89" s="194" t="s">
        <v>133</v>
      </c>
      <c r="C89" s="195">
        <v>134</v>
      </c>
      <c r="D89" s="195">
        <v>591</v>
      </c>
      <c r="E89" s="195">
        <v>876</v>
      </c>
      <c r="F89" s="195">
        <v>677</v>
      </c>
      <c r="G89" s="195">
        <v>1644</v>
      </c>
      <c r="H89" s="195">
        <v>505</v>
      </c>
      <c r="I89" s="196">
        <f t="shared" si="26"/>
        <v>-0.69282238442822386</v>
      </c>
      <c r="J89" s="195">
        <f t="shared" si="25"/>
        <v>-1139</v>
      </c>
      <c r="K89" s="196">
        <f t="shared" si="27"/>
        <v>1.8131428803264664E-4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14009</v>
      </c>
      <c r="D90" s="200">
        <f t="shared" ref="D90:H90" si="29">D82-SUM(D83:D89)</f>
        <v>51573</v>
      </c>
      <c r="E90" s="200">
        <f t="shared" si="29"/>
        <v>62878</v>
      </c>
      <c r="F90" s="200">
        <f t="shared" si="29"/>
        <v>84041</v>
      </c>
      <c r="G90" s="200">
        <f t="shared" si="29"/>
        <v>102164</v>
      </c>
      <c r="H90" s="200">
        <f t="shared" si="29"/>
        <v>85346</v>
      </c>
      <c r="I90" s="201">
        <f t="shared" si="26"/>
        <v>-0.16461767354449708</v>
      </c>
      <c r="J90" s="200">
        <f>H90-G90</f>
        <v>-16818</v>
      </c>
      <c r="K90" s="201">
        <f t="shared" si="27"/>
        <v>3.0642473715711403E-2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3767</v>
      </c>
      <c r="D92" s="209">
        <v>9600</v>
      </c>
      <c r="E92" s="209">
        <v>10967</v>
      </c>
      <c r="F92" s="209">
        <v>10606</v>
      </c>
      <c r="G92" s="209">
        <v>11345</v>
      </c>
      <c r="H92" s="209">
        <v>10902</v>
      </c>
      <c r="I92" s="210">
        <f>IFERROR(H92/G92-1,"-")</f>
        <v>-3.9048038783605077E-2</v>
      </c>
      <c r="J92" s="209">
        <f>H92-G92</f>
        <v>-443</v>
      </c>
      <c r="K92" s="210">
        <f>H92/H$8</f>
        <v>3.9142343923404231E-3</v>
      </c>
      <c r="L92" s="103"/>
    </row>
    <row r="93" spans="1:12" x14ac:dyDescent="0.25">
      <c r="A93" s="193" t="s">
        <v>98</v>
      </c>
      <c r="B93" s="190" t="s">
        <v>99</v>
      </c>
      <c r="C93" s="191">
        <v>3075</v>
      </c>
      <c r="D93" s="191">
        <v>6546</v>
      </c>
      <c r="E93" s="191">
        <v>6733</v>
      </c>
      <c r="F93" s="191">
        <v>6420</v>
      </c>
      <c r="G93" s="191">
        <v>7407</v>
      </c>
      <c r="H93" s="191">
        <v>6574</v>
      </c>
      <c r="I93" s="192">
        <f>IFERROR(H93/G93-1,"-")</f>
        <v>-0.11246118536519512</v>
      </c>
      <c r="J93" s="191">
        <f t="shared" ref="J93:J103" si="30">H93-G93</f>
        <v>-833</v>
      </c>
      <c r="K93" s="192">
        <f>H93/H$8</f>
        <v>2.3603170881715224E-3</v>
      </c>
      <c r="L93" s="103"/>
    </row>
    <row r="94" spans="1:12" x14ac:dyDescent="0.25">
      <c r="A94" s="193" t="s">
        <v>105</v>
      </c>
      <c r="B94" s="194" t="s">
        <v>105</v>
      </c>
      <c r="C94" s="195">
        <v>1308</v>
      </c>
      <c r="D94" s="195">
        <v>3089</v>
      </c>
      <c r="E94" s="195">
        <v>2812</v>
      </c>
      <c r="F94" s="195">
        <v>1528</v>
      </c>
      <c r="G94" s="195">
        <v>2671</v>
      </c>
      <c r="H94" s="195">
        <v>1808</v>
      </c>
      <c r="I94" s="196">
        <f>IFERROR(H94/G94-1,"-")</f>
        <v>-0.32309996256083862</v>
      </c>
      <c r="J94" s="195">
        <f t="shared" si="30"/>
        <v>-863</v>
      </c>
      <c r="K94" s="196">
        <f>H94/H$8</f>
        <v>6.491410549762873E-4</v>
      </c>
      <c r="L94" s="103"/>
    </row>
    <row r="95" spans="1:12" x14ac:dyDescent="0.25">
      <c r="A95" s="193" t="s">
        <v>102</v>
      </c>
      <c r="B95" s="194" t="s">
        <v>102</v>
      </c>
      <c r="C95" s="195">
        <v>1767</v>
      </c>
      <c r="D95" s="195">
        <v>3457</v>
      </c>
      <c r="E95" s="195">
        <v>3921</v>
      </c>
      <c r="F95" s="195">
        <v>4892</v>
      </c>
      <c r="G95" s="195">
        <v>4736</v>
      </c>
      <c r="H95" s="195">
        <v>4766</v>
      </c>
      <c r="I95" s="196">
        <f>IFERROR(H95/G95-1,"-")</f>
        <v>6.3344594594594295E-3</v>
      </c>
      <c r="J95" s="195">
        <f t="shared" si="30"/>
        <v>30</v>
      </c>
      <c r="K95" s="196">
        <f>H95/H$8</f>
        <v>1.7111760331952352E-3</v>
      </c>
      <c r="L95" s="103"/>
    </row>
    <row r="96" spans="1:12" x14ac:dyDescent="0.25">
      <c r="A96" s="193"/>
      <c r="B96" s="190" t="s">
        <v>109</v>
      </c>
      <c r="C96" s="191">
        <v>692</v>
      </c>
      <c r="D96" s="191">
        <v>3054</v>
      </c>
      <c r="E96" s="191">
        <v>4234</v>
      </c>
      <c r="F96" s="191">
        <v>4186</v>
      </c>
      <c r="G96" s="191">
        <v>3938</v>
      </c>
      <c r="H96" s="191">
        <v>4328</v>
      </c>
      <c r="I96" s="192">
        <f>IFERROR(H96/G96-1,"-")</f>
        <v>9.9035043169121373E-2</v>
      </c>
      <c r="J96" s="191">
        <f t="shared" si="30"/>
        <v>390</v>
      </c>
      <c r="K96" s="192">
        <f>H96/H$8</f>
        <v>1.5539173041689003E-3</v>
      </c>
      <c r="L96" s="103"/>
    </row>
    <row r="97" spans="1:12" s="74" customFormat="1" x14ac:dyDescent="0.25">
      <c r="A97" s="193"/>
      <c r="B97" s="194" t="s">
        <v>112</v>
      </c>
      <c r="C97" s="195">
        <v>42</v>
      </c>
      <c r="D97" s="195">
        <v>273</v>
      </c>
      <c r="E97" s="195">
        <v>722</v>
      </c>
      <c r="F97" s="195">
        <v>664</v>
      </c>
      <c r="G97" s="195">
        <v>519</v>
      </c>
      <c r="H97" s="195">
        <v>478</v>
      </c>
      <c r="I97" s="196">
        <f t="shared" ref="I97:I104" si="31">IFERROR(H97/G97-1,"-")</f>
        <v>-7.899807321772645E-2</v>
      </c>
      <c r="J97" s="195">
        <f t="shared" si="30"/>
        <v>-41</v>
      </c>
      <c r="K97" s="196">
        <f t="shared" ref="K97:K104" si="32">H97/H$8</f>
        <v>1.716202567912972E-4</v>
      </c>
      <c r="L97" s="197"/>
    </row>
    <row r="98" spans="1:12" s="74" customFormat="1" x14ac:dyDescent="0.25">
      <c r="A98" s="193"/>
      <c r="B98" s="194" t="s">
        <v>115</v>
      </c>
      <c r="C98" s="195">
        <v>72</v>
      </c>
      <c r="D98" s="195">
        <v>1236</v>
      </c>
      <c r="E98" s="195">
        <v>1386</v>
      </c>
      <c r="F98" s="195">
        <v>1288</v>
      </c>
      <c r="G98" s="195">
        <v>1311</v>
      </c>
      <c r="H98" s="195">
        <v>1165</v>
      </c>
      <c r="I98" s="196">
        <f t="shared" si="31"/>
        <v>-0.11136536994660562</v>
      </c>
      <c r="J98" s="195">
        <f t="shared" si="30"/>
        <v>-146</v>
      </c>
      <c r="K98" s="196">
        <f t="shared" si="32"/>
        <v>4.1827949615452141E-4</v>
      </c>
      <c r="L98" s="197"/>
    </row>
    <row r="99" spans="1:12" x14ac:dyDescent="0.25">
      <c r="A99" s="193"/>
      <c r="B99" s="194" t="s">
        <v>118</v>
      </c>
      <c r="C99" s="195">
        <v>104</v>
      </c>
      <c r="D99" s="195">
        <v>357</v>
      </c>
      <c r="E99" s="195">
        <v>390</v>
      </c>
      <c r="F99" s="195">
        <v>486</v>
      </c>
      <c r="G99" s="195">
        <v>421</v>
      </c>
      <c r="H99" s="195">
        <v>610</v>
      </c>
      <c r="I99" s="196">
        <f t="shared" si="31"/>
        <v>0.44893111638954863</v>
      </c>
      <c r="J99" s="195">
        <f t="shared" si="30"/>
        <v>189</v>
      </c>
      <c r="K99" s="196">
        <f t="shared" si="32"/>
        <v>2.1901329841567216E-4</v>
      </c>
      <c r="L99" s="103"/>
    </row>
    <row r="100" spans="1:12" x14ac:dyDescent="0.25">
      <c r="A100" s="193"/>
      <c r="B100" s="194" t="s">
        <v>125</v>
      </c>
      <c r="C100" s="195">
        <v>6</v>
      </c>
      <c r="D100" s="195">
        <v>243</v>
      </c>
      <c r="E100" s="195">
        <v>333</v>
      </c>
      <c r="F100" s="195">
        <v>194</v>
      </c>
      <c r="G100" s="195">
        <v>121</v>
      </c>
      <c r="H100" s="195">
        <v>95</v>
      </c>
      <c r="I100" s="196">
        <f t="shared" si="31"/>
        <v>-0.21487603305785119</v>
      </c>
      <c r="J100" s="195">
        <f t="shared" si="30"/>
        <v>-26</v>
      </c>
      <c r="K100" s="196">
        <f t="shared" si="32"/>
        <v>3.4108628441785006E-5</v>
      </c>
      <c r="L100" s="103"/>
    </row>
    <row r="101" spans="1:12" x14ac:dyDescent="0.25">
      <c r="A101" s="193"/>
      <c r="B101" s="194" t="s">
        <v>121</v>
      </c>
      <c r="C101" s="195">
        <v>86</v>
      </c>
      <c r="D101" s="195">
        <v>72</v>
      </c>
      <c r="E101" s="195">
        <v>117</v>
      </c>
      <c r="F101" s="195">
        <v>120</v>
      </c>
      <c r="G101" s="195">
        <v>158</v>
      </c>
      <c r="H101" s="195">
        <v>143</v>
      </c>
      <c r="I101" s="196">
        <f t="shared" si="31"/>
        <v>-9.4936708860759444E-2</v>
      </c>
      <c r="J101" s="195">
        <f t="shared" si="30"/>
        <v>-15</v>
      </c>
      <c r="K101" s="196">
        <f t="shared" si="32"/>
        <v>5.1342461759739539E-5</v>
      </c>
      <c r="L101" s="103"/>
    </row>
    <row r="102" spans="1:12" x14ac:dyDescent="0.25">
      <c r="A102" s="193"/>
      <c r="B102" s="194" t="s">
        <v>130</v>
      </c>
      <c r="C102" s="195">
        <v>2</v>
      </c>
      <c r="D102" s="195">
        <v>1</v>
      </c>
      <c r="E102" s="195">
        <v>27</v>
      </c>
      <c r="F102" s="195">
        <v>14</v>
      </c>
      <c r="G102" s="195">
        <v>36</v>
      </c>
      <c r="H102" s="195">
        <v>8</v>
      </c>
      <c r="I102" s="196">
        <f t="shared" si="31"/>
        <v>-0.77777777777777779</v>
      </c>
      <c r="J102" s="195">
        <f t="shared" si="30"/>
        <v>-28</v>
      </c>
      <c r="K102" s="196">
        <f t="shared" si="32"/>
        <v>2.8723055529924217E-6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17</v>
      </c>
      <c r="E103" s="195">
        <v>8</v>
      </c>
      <c r="F103" s="195">
        <v>40</v>
      </c>
      <c r="G103" s="195">
        <v>24</v>
      </c>
      <c r="H103" s="195">
        <v>22</v>
      </c>
      <c r="I103" s="196">
        <f t="shared" si="31"/>
        <v>-8.333333333333337E-2</v>
      </c>
      <c r="J103" s="195">
        <f t="shared" si="30"/>
        <v>-2</v>
      </c>
      <c r="K103" s="196">
        <f t="shared" si="32"/>
        <v>7.8988402707291593E-6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374</v>
      </c>
      <c r="D104" s="200">
        <f t="shared" ref="D104:H104" si="34">D96-SUM(D97:D103)</f>
        <v>855</v>
      </c>
      <c r="E104" s="200">
        <f t="shared" si="34"/>
        <v>1251</v>
      </c>
      <c r="F104" s="200">
        <f t="shared" si="34"/>
        <v>1380</v>
      </c>
      <c r="G104" s="200">
        <f t="shared" si="34"/>
        <v>1348</v>
      </c>
      <c r="H104" s="200">
        <f t="shared" si="34"/>
        <v>1807</v>
      </c>
      <c r="I104" s="201">
        <f t="shared" si="31"/>
        <v>0.34050445103857574</v>
      </c>
      <c r="J104" s="200">
        <f>H104-G104</f>
        <v>459</v>
      </c>
      <c r="K104" s="201">
        <f t="shared" si="32"/>
        <v>6.4878201678216332E-4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50300</v>
      </c>
      <c r="D106" s="209">
        <v>89465</v>
      </c>
      <c r="E106" s="209">
        <v>107425</v>
      </c>
      <c r="F106" s="209">
        <v>125237</v>
      </c>
      <c r="G106" s="209">
        <v>124231</v>
      </c>
      <c r="H106" s="209">
        <v>107287</v>
      </c>
      <c r="I106" s="210">
        <f>IFERROR(H106/G106-1,"-")</f>
        <v>-0.13639107791131033</v>
      </c>
      <c r="J106" s="209">
        <f>H106-G106</f>
        <v>-16944</v>
      </c>
      <c r="K106" s="210">
        <f>H106/H$8</f>
        <v>3.8520130732987247E-2</v>
      </c>
      <c r="L106" s="103"/>
    </row>
    <row r="107" spans="1:12" x14ac:dyDescent="0.25">
      <c r="A107" s="193" t="s">
        <v>98</v>
      </c>
      <c r="B107" s="190" t="s">
        <v>99</v>
      </c>
      <c r="C107" s="191">
        <v>30000</v>
      </c>
      <c r="D107" s="191">
        <v>26545</v>
      </c>
      <c r="E107" s="191">
        <v>22910</v>
      </c>
      <c r="F107" s="191">
        <v>24058</v>
      </c>
      <c r="G107" s="191">
        <v>21808</v>
      </c>
      <c r="H107" s="191">
        <v>23556</v>
      </c>
      <c r="I107" s="192">
        <f>IFERROR(H107/G107-1,"-")</f>
        <v>8.0154071900220059E-2</v>
      </c>
      <c r="J107" s="191">
        <f t="shared" ref="J107:J117" si="35">H107-G107</f>
        <v>1748</v>
      </c>
      <c r="K107" s="192">
        <f>H107/H$8</f>
        <v>8.4575037007861859E-3</v>
      </c>
      <c r="L107" s="103"/>
    </row>
    <row r="108" spans="1:12" x14ac:dyDescent="0.25">
      <c r="A108" s="193" t="s">
        <v>105</v>
      </c>
      <c r="B108" s="194" t="s">
        <v>105</v>
      </c>
      <c r="C108" s="195">
        <v>693</v>
      </c>
      <c r="D108" s="195">
        <v>13255</v>
      </c>
      <c r="E108" s="195">
        <v>5185</v>
      </c>
      <c r="F108" s="195">
        <v>6653</v>
      </c>
      <c r="G108" s="195">
        <v>7095</v>
      </c>
      <c r="H108" s="195">
        <v>8225</v>
      </c>
      <c r="I108" s="196">
        <f>IFERROR(H108/G108-1,"-")</f>
        <v>0.15926708949964774</v>
      </c>
      <c r="J108" s="195">
        <f t="shared" si="35"/>
        <v>1130</v>
      </c>
      <c r="K108" s="196">
        <f>H108/H$8</f>
        <v>2.9530891466703338E-3</v>
      </c>
      <c r="L108" s="103"/>
    </row>
    <row r="109" spans="1:12" x14ac:dyDescent="0.25">
      <c r="A109" s="193" t="s">
        <v>102</v>
      </c>
      <c r="B109" s="194" t="s">
        <v>102</v>
      </c>
      <c r="C109" s="195">
        <v>29307</v>
      </c>
      <c r="D109" s="195">
        <v>13290</v>
      </c>
      <c r="E109" s="195">
        <v>17725</v>
      </c>
      <c r="F109" s="195">
        <v>17405</v>
      </c>
      <c r="G109" s="195">
        <v>14713</v>
      </c>
      <c r="H109" s="195">
        <v>15331</v>
      </c>
      <c r="I109" s="196">
        <f>IFERROR(H109/G109-1,"-")</f>
        <v>4.2003670223611733E-2</v>
      </c>
      <c r="J109" s="195">
        <f t="shared" si="35"/>
        <v>618</v>
      </c>
      <c r="K109" s="196">
        <f>H109/H$8</f>
        <v>5.5044145541158522E-3</v>
      </c>
      <c r="L109" s="103"/>
    </row>
    <row r="110" spans="1:12" x14ac:dyDescent="0.25">
      <c r="A110" s="193"/>
      <c r="B110" s="190" t="s">
        <v>109</v>
      </c>
      <c r="C110" s="191">
        <v>20300</v>
      </c>
      <c r="D110" s="191">
        <v>62920</v>
      </c>
      <c r="E110" s="191">
        <v>84515</v>
      </c>
      <c r="F110" s="191">
        <v>101179</v>
      </c>
      <c r="G110" s="191">
        <v>102423</v>
      </c>
      <c r="H110" s="191">
        <v>83731</v>
      </c>
      <c r="I110" s="192">
        <f>IFERROR(H110/G110-1,"-")</f>
        <v>-0.18249807172217181</v>
      </c>
      <c r="J110" s="191">
        <f t="shared" si="35"/>
        <v>-18692</v>
      </c>
      <c r="K110" s="192">
        <f>H110/H$8</f>
        <v>3.0062627032201059E-2</v>
      </c>
      <c r="L110" s="103"/>
    </row>
    <row r="111" spans="1:12" s="74" customFormat="1" x14ac:dyDescent="0.25">
      <c r="A111" s="193"/>
      <c r="B111" s="194" t="s">
        <v>112</v>
      </c>
      <c r="C111" s="195">
        <v>4379</v>
      </c>
      <c r="D111" s="195">
        <v>31305</v>
      </c>
      <c r="E111" s="195">
        <v>57053</v>
      </c>
      <c r="F111" s="195">
        <v>72566</v>
      </c>
      <c r="G111" s="195">
        <v>69731</v>
      </c>
      <c r="H111" s="195">
        <v>55657</v>
      </c>
      <c r="I111" s="196">
        <f t="shared" ref="I111:I118" si="36">IFERROR(H111/G111-1,"-")</f>
        <v>-0.20183275731023509</v>
      </c>
      <c r="J111" s="195">
        <f t="shared" si="35"/>
        <v>-14074</v>
      </c>
      <c r="K111" s="196">
        <f t="shared" ref="K111:K118" si="37">H111/H$8</f>
        <v>1.9982988770362402E-2</v>
      </c>
      <c r="L111" s="197"/>
    </row>
    <row r="112" spans="1:12" s="74" customFormat="1" x14ac:dyDescent="0.25">
      <c r="A112" s="193"/>
      <c r="B112" s="194" t="s">
        <v>115</v>
      </c>
      <c r="C112" s="195">
        <v>1124</v>
      </c>
      <c r="D112" s="195">
        <v>4152</v>
      </c>
      <c r="E112" s="195">
        <v>1957</v>
      </c>
      <c r="F112" s="195">
        <v>3736</v>
      </c>
      <c r="G112" s="195">
        <v>3728</v>
      </c>
      <c r="H112" s="195">
        <v>3957</v>
      </c>
      <c r="I112" s="196">
        <f t="shared" si="36"/>
        <v>6.1427038626609365E-2</v>
      </c>
      <c r="J112" s="195">
        <f t="shared" si="35"/>
        <v>229</v>
      </c>
      <c r="K112" s="196">
        <f t="shared" si="37"/>
        <v>1.4207141341488767E-3</v>
      </c>
      <c r="L112" s="197"/>
    </row>
    <row r="113" spans="1:12" x14ac:dyDescent="0.25">
      <c r="A113" s="193"/>
      <c r="B113" s="194" t="s">
        <v>118</v>
      </c>
      <c r="C113" s="195">
        <v>1599</v>
      </c>
      <c r="D113" s="195">
        <v>7466</v>
      </c>
      <c r="E113" s="195">
        <v>6027</v>
      </c>
      <c r="F113" s="195">
        <v>5100</v>
      </c>
      <c r="G113" s="195">
        <v>7942</v>
      </c>
      <c r="H113" s="195">
        <v>5805</v>
      </c>
      <c r="I113" s="196">
        <f t="shared" si="36"/>
        <v>-0.26907579954671368</v>
      </c>
      <c r="J113" s="195">
        <f t="shared" si="35"/>
        <v>-2137</v>
      </c>
      <c r="K113" s="196">
        <f t="shared" si="37"/>
        <v>2.0842167168901261E-3</v>
      </c>
      <c r="L113" s="103"/>
    </row>
    <row r="114" spans="1:12" x14ac:dyDescent="0.25">
      <c r="A114" s="193"/>
      <c r="B114" s="194" t="s">
        <v>125</v>
      </c>
      <c r="C114" s="195">
        <v>184</v>
      </c>
      <c r="D114" s="195">
        <v>4776</v>
      </c>
      <c r="E114" s="195">
        <v>3035</v>
      </c>
      <c r="F114" s="195">
        <v>3026</v>
      </c>
      <c r="G114" s="195">
        <v>2654</v>
      </c>
      <c r="H114" s="195">
        <v>3742</v>
      </c>
      <c r="I114" s="196">
        <f t="shared" si="36"/>
        <v>0.40994724943481531</v>
      </c>
      <c r="J114" s="195">
        <f t="shared" si="35"/>
        <v>1088</v>
      </c>
      <c r="K114" s="196">
        <f t="shared" si="37"/>
        <v>1.3435209224122054E-3</v>
      </c>
      <c r="L114" s="103"/>
    </row>
    <row r="115" spans="1:12" x14ac:dyDescent="0.25">
      <c r="A115" s="193"/>
      <c r="B115" s="194" t="s">
        <v>121</v>
      </c>
      <c r="C115" s="195">
        <v>8307</v>
      </c>
      <c r="D115" s="195">
        <v>4691</v>
      </c>
      <c r="E115" s="195">
        <v>2964</v>
      </c>
      <c r="F115" s="195">
        <v>2896</v>
      </c>
      <c r="G115" s="195">
        <v>2306</v>
      </c>
      <c r="H115" s="195">
        <v>1652</v>
      </c>
      <c r="I115" s="196">
        <f t="shared" si="36"/>
        <v>-0.28360797918473546</v>
      </c>
      <c r="J115" s="195">
        <f t="shared" si="35"/>
        <v>-654</v>
      </c>
      <c r="K115" s="196">
        <f t="shared" si="37"/>
        <v>5.9313109669293512E-4</v>
      </c>
      <c r="L115" s="103"/>
    </row>
    <row r="116" spans="1:12" x14ac:dyDescent="0.25">
      <c r="A116" s="193"/>
      <c r="B116" s="194" t="s">
        <v>130</v>
      </c>
      <c r="C116" s="195">
        <v>49</v>
      </c>
      <c r="D116" s="195">
        <v>59</v>
      </c>
      <c r="E116" s="195">
        <v>93</v>
      </c>
      <c r="F116" s="195">
        <v>219</v>
      </c>
      <c r="G116" s="195">
        <v>25</v>
      </c>
      <c r="H116" s="195">
        <v>79</v>
      </c>
      <c r="I116" s="196">
        <f t="shared" si="36"/>
        <v>2.16</v>
      </c>
      <c r="J116" s="195">
        <f t="shared" si="35"/>
        <v>54</v>
      </c>
      <c r="K116" s="196">
        <f t="shared" si="37"/>
        <v>2.8364017335800165E-5</v>
      </c>
      <c r="L116" s="103"/>
    </row>
    <row r="117" spans="1:12" x14ac:dyDescent="0.25">
      <c r="A117" s="193" t="s">
        <v>146</v>
      </c>
      <c r="B117" s="194" t="s">
        <v>133</v>
      </c>
      <c r="C117" s="195">
        <v>32</v>
      </c>
      <c r="D117" s="195">
        <v>64</v>
      </c>
      <c r="E117" s="195">
        <v>81</v>
      </c>
      <c r="F117" s="195">
        <v>111</v>
      </c>
      <c r="G117" s="195">
        <v>22</v>
      </c>
      <c r="H117" s="195">
        <v>80</v>
      </c>
      <c r="I117" s="196">
        <f t="shared" si="36"/>
        <v>2.6363636363636362</v>
      </c>
      <c r="J117" s="195">
        <f t="shared" si="35"/>
        <v>58</v>
      </c>
      <c r="K117" s="196">
        <f t="shared" si="37"/>
        <v>2.8723055529924218E-5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4626</v>
      </c>
      <c r="D118" s="200">
        <f t="shared" ref="D118:H118" si="39">D110-SUM(D111:D117)</f>
        <v>10407</v>
      </c>
      <c r="E118" s="200">
        <f t="shared" si="39"/>
        <v>13305</v>
      </c>
      <c r="F118" s="200">
        <f t="shared" si="39"/>
        <v>13525</v>
      </c>
      <c r="G118" s="200">
        <f t="shared" si="39"/>
        <v>16015</v>
      </c>
      <c r="H118" s="200">
        <f t="shared" si="39"/>
        <v>12759</v>
      </c>
      <c r="I118" s="201">
        <f t="shared" si="36"/>
        <v>-0.20330939743990006</v>
      </c>
      <c r="J118" s="200">
        <f>H118-G118</f>
        <v>-3256</v>
      </c>
      <c r="K118" s="201">
        <f t="shared" si="37"/>
        <v>4.5809683188287884E-3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14501</v>
      </c>
      <c r="D120" s="209">
        <v>36202</v>
      </c>
      <c r="E120" s="209">
        <v>42224</v>
      </c>
      <c r="F120" s="209">
        <v>40151</v>
      </c>
      <c r="G120" s="209">
        <v>43154</v>
      </c>
      <c r="H120" s="209">
        <v>47691</v>
      </c>
      <c r="I120" s="210">
        <f>IFERROR(H120/G120-1,"-")</f>
        <v>0.10513509755758443</v>
      </c>
      <c r="J120" s="209">
        <f>H120-G120</f>
        <v>4537</v>
      </c>
      <c r="K120" s="210">
        <f>H120/H$8</f>
        <v>1.7122890515970199E-2</v>
      </c>
      <c r="L120" s="103"/>
    </row>
    <row r="121" spans="1:12" x14ac:dyDescent="0.25">
      <c r="A121" s="193" t="s">
        <v>98</v>
      </c>
      <c r="B121" s="190" t="s">
        <v>99</v>
      </c>
      <c r="C121" s="191">
        <v>9944</v>
      </c>
      <c r="D121" s="191">
        <v>22567</v>
      </c>
      <c r="E121" s="191">
        <v>24548</v>
      </c>
      <c r="F121" s="191">
        <v>23087</v>
      </c>
      <c r="G121" s="191">
        <v>27092</v>
      </c>
      <c r="H121" s="191">
        <v>30146</v>
      </c>
      <c r="I121" s="192">
        <f>IFERROR(H121/G121-1,"-")</f>
        <v>0.11272700428170679</v>
      </c>
      <c r="J121" s="191">
        <f t="shared" ref="J121:J131" si="40">H121-G121</f>
        <v>3054</v>
      </c>
      <c r="K121" s="192">
        <f>H121/H$8</f>
        <v>1.0823565400063693E-2</v>
      </c>
      <c r="L121" s="103"/>
    </row>
    <row r="122" spans="1:12" x14ac:dyDescent="0.25">
      <c r="A122" s="193" t="s">
        <v>105</v>
      </c>
      <c r="B122" s="194" t="s">
        <v>105</v>
      </c>
      <c r="C122" s="195">
        <v>2854</v>
      </c>
      <c r="D122" s="195">
        <v>9766</v>
      </c>
      <c r="E122" s="195">
        <v>11498</v>
      </c>
      <c r="F122" s="195">
        <v>7357</v>
      </c>
      <c r="G122" s="195">
        <v>13491</v>
      </c>
      <c r="H122" s="195">
        <v>13529</v>
      </c>
      <c r="I122" s="196">
        <f>IFERROR(H122/G122-1,"-")</f>
        <v>2.8166926098880385E-3</v>
      </c>
      <c r="J122" s="195">
        <f t="shared" si="40"/>
        <v>38</v>
      </c>
      <c r="K122" s="196">
        <f>H122/H$8</f>
        <v>4.8574277283043093E-3</v>
      </c>
      <c r="L122" s="103"/>
    </row>
    <row r="123" spans="1:12" x14ac:dyDescent="0.25">
      <c r="A123" s="193" t="s">
        <v>102</v>
      </c>
      <c r="B123" s="194" t="s">
        <v>102</v>
      </c>
      <c r="C123" s="195">
        <v>7090</v>
      </c>
      <c r="D123" s="195">
        <v>12801</v>
      </c>
      <c r="E123" s="195">
        <v>13050</v>
      </c>
      <c r="F123" s="195">
        <v>15730</v>
      </c>
      <c r="G123" s="195">
        <v>13601</v>
      </c>
      <c r="H123" s="195">
        <v>16617</v>
      </c>
      <c r="I123" s="196">
        <f>IFERROR(H123/G123-1,"-")</f>
        <v>0.2217484008528785</v>
      </c>
      <c r="J123" s="195">
        <f t="shared" si="40"/>
        <v>3016</v>
      </c>
      <c r="K123" s="196">
        <f>H123/H$8</f>
        <v>5.9661376717593841E-3</v>
      </c>
      <c r="L123" s="103"/>
    </row>
    <row r="124" spans="1:12" x14ac:dyDescent="0.25">
      <c r="A124" s="193"/>
      <c r="B124" s="190" t="s">
        <v>109</v>
      </c>
      <c r="C124" s="191">
        <v>4557</v>
      </c>
      <c r="D124" s="191">
        <v>13635</v>
      </c>
      <c r="E124" s="191">
        <v>17676</v>
      </c>
      <c r="F124" s="191">
        <v>17064</v>
      </c>
      <c r="G124" s="191">
        <v>16062</v>
      </c>
      <c r="H124" s="191">
        <v>17545</v>
      </c>
      <c r="I124" s="192">
        <f>IFERROR(H124/G124-1,"-")</f>
        <v>9.2329722325986907E-2</v>
      </c>
      <c r="J124" s="191">
        <f t="shared" si="40"/>
        <v>1483</v>
      </c>
      <c r="K124" s="192">
        <f>H124/H$8</f>
        <v>6.2993251159065046E-3</v>
      </c>
      <c r="L124" s="103"/>
    </row>
    <row r="125" spans="1:12" s="74" customFormat="1" x14ac:dyDescent="0.25">
      <c r="A125" s="193"/>
      <c r="B125" s="194" t="s">
        <v>112</v>
      </c>
      <c r="C125" s="195">
        <v>271</v>
      </c>
      <c r="D125" s="195">
        <v>1015</v>
      </c>
      <c r="E125" s="195">
        <v>2245</v>
      </c>
      <c r="F125" s="195">
        <v>4909</v>
      </c>
      <c r="G125" s="195">
        <v>2363</v>
      </c>
      <c r="H125" s="195">
        <v>1851</v>
      </c>
      <c r="I125" s="196">
        <f t="shared" ref="I125:I132" si="41">IFERROR(H125/G125-1,"-")</f>
        <v>-0.21667371984765127</v>
      </c>
      <c r="J125" s="195">
        <f t="shared" si="40"/>
        <v>-512</v>
      </c>
      <c r="K125" s="196">
        <f t="shared" ref="K125:K132" si="42">H125/H$8</f>
        <v>6.6457969732362158E-4</v>
      </c>
      <c r="L125" s="197"/>
    </row>
    <row r="126" spans="1:12" s="74" customFormat="1" x14ac:dyDescent="0.25">
      <c r="A126" s="193"/>
      <c r="B126" s="194" t="s">
        <v>115</v>
      </c>
      <c r="C126" s="195">
        <v>265</v>
      </c>
      <c r="D126" s="195">
        <v>1556</v>
      </c>
      <c r="E126" s="195">
        <v>1872</v>
      </c>
      <c r="F126" s="195">
        <v>2184</v>
      </c>
      <c r="G126" s="195">
        <v>2212</v>
      </c>
      <c r="H126" s="195">
        <v>2325</v>
      </c>
      <c r="I126" s="196">
        <f t="shared" si="41"/>
        <v>5.1084990958408572E-2</v>
      </c>
      <c r="J126" s="195">
        <f t="shared" si="40"/>
        <v>113</v>
      </c>
      <c r="K126" s="196">
        <f t="shared" si="42"/>
        <v>8.3476380133842257E-4</v>
      </c>
      <c r="L126" s="197"/>
    </row>
    <row r="127" spans="1:12" x14ac:dyDescent="0.25">
      <c r="A127" s="193"/>
      <c r="B127" s="194" t="s">
        <v>118</v>
      </c>
      <c r="C127" s="195">
        <v>212</v>
      </c>
      <c r="D127" s="195">
        <v>1484</v>
      </c>
      <c r="E127" s="195">
        <v>1536</v>
      </c>
      <c r="F127" s="195">
        <v>1358</v>
      </c>
      <c r="G127" s="195">
        <v>2078</v>
      </c>
      <c r="H127" s="195">
        <v>2364</v>
      </c>
      <c r="I127" s="196">
        <f t="shared" si="41"/>
        <v>0.13763233878729553</v>
      </c>
      <c r="J127" s="195">
        <f t="shared" si="40"/>
        <v>286</v>
      </c>
      <c r="K127" s="196">
        <f t="shared" si="42"/>
        <v>8.4876629090926059E-4</v>
      </c>
      <c r="L127" s="103"/>
    </row>
    <row r="128" spans="1:12" x14ac:dyDescent="0.25">
      <c r="A128" s="193"/>
      <c r="B128" s="194" t="s">
        <v>125</v>
      </c>
      <c r="C128" s="195">
        <v>29</v>
      </c>
      <c r="D128" s="195">
        <v>329</v>
      </c>
      <c r="E128" s="195">
        <v>373</v>
      </c>
      <c r="F128" s="195">
        <v>576</v>
      </c>
      <c r="G128" s="195">
        <v>351</v>
      </c>
      <c r="H128" s="195">
        <v>970</v>
      </c>
      <c r="I128" s="196">
        <f t="shared" si="41"/>
        <v>1.7635327635327633</v>
      </c>
      <c r="J128" s="195">
        <f t="shared" si="40"/>
        <v>619</v>
      </c>
      <c r="K128" s="196">
        <f t="shared" si="42"/>
        <v>3.4826704830033116E-4</v>
      </c>
      <c r="L128" s="103"/>
    </row>
    <row r="129" spans="1:12" x14ac:dyDescent="0.25">
      <c r="A129" s="193"/>
      <c r="B129" s="194" t="s">
        <v>121</v>
      </c>
      <c r="C129" s="195">
        <v>140</v>
      </c>
      <c r="D129" s="195">
        <v>260</v>
      </c>
      <c r="E129" s="195">
        <v>243</v>
      </c>
      <c r="F129" s="195">
        <v>288</v>
      </c>
      <c r="G129" s="195">
        <v>439</v>
      </c>
      <c r="H129" s="195">
        <v>481</v>
      </c>
      <c r="I129" s="196">
        <f t="shared" si="41"/>
        <v>9.567198177676528E-2</v>
      </c>
      <c r="J129" s="195">
        <f t="shared" si="40"/>
        <v>42</v>
      </c>
      <c r="K129" s="196">
        <f t="shared" si="42"/>
        <v>1.7269737137366937E-4</v>
      </c>
      <c r="L129" s="103"/>
    </row>
    <row r="130" spans="1:12" x14ac:dyDescent="0.25">
      <c r="A130" s="193"/>
      <c r="B130" s="194" t="s">
        <v>130</v>
      </c>
      <c r="C130" s="195">
        <v>0</v>
      </c>
      <c r="D130" s="195">
        <v>58</v>
      </c>
      <c r="E130" s="195">
        <v>50</v>
      </c>
      <c r="F130" s="195">
        <v>136</v>
      </c>
      <c r="G130" s="195">
        <v>55</v>
      </c>
      <c r="H130" s="195">
        <v>120</v>
      </c>
      <c r="I130" s="196">
        <f t="shared" si="41"/>
        <v>1.1818181818181817</v>
      </c>
      <c r="J130" s="195">
        <f t="shared" si="40"/>
        <v>65</v>
      </c>
      <c r="K130" s="196">
        <f t="shared" si="42"/>
        <v>4.3084583294886326E-5</v>
      </c>
      <c r="L130" s="103"/>
    </row>
    <row r="131" spans="1:12" x14ac:dyDescent="0.25">
      <c r="A131" s="193" t="s">
        <v>146</v>
      </c>
      <c r="B131" s="194" t="s">
        <v>133</v>
      </c>
      <c r="C131" s="195">
        <v>63</v>
      </c>
      <c r="D131" s="195">
        <v>113</v>
      </c>
      <c r="E131" s="195">
        <v>73</v>
      </c>
      <c r="F131" s="195">
        <v>105</v>
      </c>
      <c r="G131" s="195">
        <v>48</v>
      </c>
      <c r="H131" s="195">
        <v>60</v>
      </c>
      <c r="I131" s="196">
        <f t="shared" si="41"/>
        <v>0.25</v>
      </c>
      <c r="J131" s="195">
        <f t="shared" si="40"/>
        <v>12</v>
      </c>
      <c r="K131" s="196">
        <f t="shared" si="42"/>
        <v>2.1542291647443163E-5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3577</v>
      </c>
      <c r="D132" s="200">
        <f t="shared" ref="D132:H132" si="44">D124-SUM(D125:D131)</f>
        <v>8820</v>
      </c>
      <c r="E132" s="200">
        <f t="shared" si="44"/>
        <v>11284</v>
      </c>
      <c r="F132" s="200">
        <f t="shared" si="44"/>
        <v>7508</v>
      </c>
      <c r="G132" s="200">
        <f t="shared" si="44"/>
        <v>8516</v>
      </c>
      <c r="H132" s="200">
        <f t="shared" si="44"/>
        <v>9374</v>
      </c>
      <c r="I132" s="201">
        <f t="shared" si="41"/>
        <v>0.10075152653828079</v>
      </c>
      <c r="J132" s="200">
        <f>H132-G132</f>
        <v>858</v>
      </c>
      <c r="K132" s="201">
        <f t="shared" si="42"/>
        <v>3.3656240317188704E-3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22909</v>
      </c>
      <c r="D134" s="209">
        <v>89027</v>
      </c>
      <c r="E134" s="209">
        <v>136089</v>
      </c>
      <c r="F134" s="209">
        <v>150809</v>
      </c>
      <c r="G134" s="209">
        <v>145872</v>
      </c>
      <c r="H134" s="209">
        <v>164231</v>
      </c>
      <c r="I134" s="210">
        <f>IFERROR(H134/G134-1,"-")</f>
        <v>0.12585691565207857</v>
      </c>
      <c r="J134" s="209">
        <f>H134-G134</f>
        <v>18359</v>
      </c>
      <c r="K134" s="210">
        <f>H134/H$8</f>
        <v>5.8965201659187304E-2</v>
      </c>
      <c r="L134" s="103"/>
    </row>
    <row r="135" spans="1:12" x14ac:dyDescent="0.25">
      <c r="A135" s="193" t="s">
        <v>98</v>
      </c>
      <c r="B135" s="190" t="s">
        <v>99</v>
      </c>
      <c r="C135" s="191">
        <v>10533</v>
      </c>
      <c r="D135" s="191">
        <v>17671</v>
      </c>
      <c r="E135" s="191">
        <v>12307</v>
      </c>
      <c r="F135" s="191">
        <v>12268</v>
      </c>
      <c r="G135" s="191">
        <v>11247</v>
      </c>
      <c r="H135" s="191">
        <v>20603</v>
      </c>
      <c r="I135" s="192">
        <f>IFERROR(H135/G135-1,"-")</f>
        <v>0.83186627545123137</v>
      </c>
      <c r="J135" s="191">
        <f t="shared" ref="J135:J145" si="45">H135-G135</f>
        <v>9356</v>
      </c>
      <c r="K135" s="192">
        <f>H135/H$8</f>
        <v>7.3972639135378585E-3</v>
      </c>
      <c r="L135" s="103"/>
    </row>
    <row r="136" spans="1:12" x14ac:dyDescent="0.25">
      <c r="A136" s="193" t="s">
        <v>105</v>
      </c>
      <c r="B136" s="194" t="s">
        <v>105</v>
      </c>
      <c r="C136" s="195">
        <v>5778</v>
      </c>
      <c r="D136" s="195">
        <v>10248</v>
      </c>
      <c r="E136" s="195">
        <v>7224</v>
      </c>
      <c r="F136" s="195">
        <v>6609</v>
      </c>
      <c r="G136" s="195">
        <v>4531</v>
      </c>
      <c r="H136" s="195">
        <v>11153</v>
      </c>
      <c r="I136" s="196">
        <f>IFERROR(H136/G136-1,"-")</f>
        <v>1.4614875303465018</v>
      </c>
      <c r="J136" s="195">
        <f t="shared" si="45"/>
        <v>6622</v>
      </c>
      <c r="K136" s="196">
        <f>H136/H$8</f>
        <v>4.0043529790655596E-3</v>
      </c>
      <c r="L136" s="103"/>
    </row>
    <row r="137" spans="1:12" x14ac:dyDescent="0.25">
      <c r="A137" s="193" t="s">
        <v>102</v>
      </c>
      <c r="B137" s="194" t="s">
        <v>102</v>
      </c>
      <c r="C137" s="195">
        <v>4755</v>
      </c>
      <c r="D137" s="195">
        <v>7423</v>
      </c>
      <c r="E137" s="195">
        <v>5083</v>
      </c>
      <c r="F137" s="195">
        <v>5659</v>
      </c>
      <c r="G137" s="195">
        <v>6716</v>
      </c>
      <c r="H137" s="195">
        <v>9450</v>
      </c>
      <c r="I137" s="196">
        <f>IFERROR(H137/G137-1,"-")</f>
        <v>0.40708755211435377</v>
      </c>
      <c r="J137" s="195">
        <f t="shared" si="45"/>
        <v>2734</v>
      </c>
      <c r="K137" s="196">
        <f>H137/H$8</f>
        <v>3.3929109344722984E-3</v>
      </c>
      <c r="L137" s="103"/>
    </row>
    <row r="138" spans="1:12" x14ac:dyDescent="0.25">
      <c r="A138" s="193"/>
      <c r="B138" s="190" t="s">
        <v>109</v>
      </c>
      <c r="C138" s="191">
        <v>12376</v>
      </c>
      <c r="D138" s="191">
        <v>71356</v>
      </c>
      <c r="E138" s="191">
        <v>123782</v>
      </c>
      <c r="F138" s="191">
        <v>138541</v>
      </c>
      <c r="G138" s="191">
        <v>134625</v>
      </c>
      <c r="H138" s="191">
        <v>143628</v>
      </c>
      <c r="I138" s="192">
        <f>IFERROR(H138/G138-1,"-")</f>
        <v>6.687465181058494E-2</v>
      </c>
      <c r="J138" s="191">
        <f t="shared" si="45"/>
        <v>9003</v>
      </c>
      <c r="K138" s="192">
        <f>H138/H$8</f>
        <v>5.1567937745649446E-2</v>
      </c>
      <c r="L138" s="103"/>
    </row>
    <row r="139" spans="1:12" s="74" customFormat="1" x14ac:dyDescent="0.25">
      <c r="A139" s="193"/>
      <c r="B139" s="194" t="s">
        <v>112</v>
      </c>
      <c r="C139" s="195">
        <v>1376</v>
      </c>
      <c r="D139" s="195">
        <v>20858</v>
      </c>
      <c r="E139" s="195">
        <v>60744</v>
      </c>
      <c r="F139" s="195">
        <v>69941</v>
      </c>
      <c r="G139" s="195">
        <v>69701</v>
      </c>
      <c r="H139" s="195">
        <v>74942</v>
      </c>
      <c r="I139" s="196">
        <f t="shared" ref="I139:I146" si="46">IFERROR(H139/G139-1,"-")</f>
        <v>7.51926084274257E-2</v>
      </c>
      <c r="J139" s="195">
        <f t="shared" si="45"/>
        <v>5241</v>
      </c>
      <c r="K139" s="196">
        <f t="shared" ref="K139:K146" si="47">H139/H$8</f>
        <v>2.6907040344044758E-2</v>
      </c>
      <c r="L139" s="197"/>
    </row>
    <row r="140" spans="1:12" s="74" customFormat="1" x14ac:dyDescent="0.25">
      <c r="A140" s="193"/>
      <c r="B140" s="194" t="s">
        <v>115</v>
      </c>
      <c r="C140" s="195">
        <v>1355</v>
      </c>
      <c r="D140" s="195">
        <v>6062</v>
      </c>
      <c r="E140" s="195">
        <v>9609</v>
      </c>
      <c r="F140" s="195">
        <v>12732</v>
      </c>
      <c r="G140" s="195">
        <v>10309</v>
      </c>
      <c r="H140" s="195">
        <v>13426</v>
      </c>
      <c r="I140" s="196">
        <f t="shared" si="46"/>
        <v>0.30235716364341836</v>
      </c>
      <c r="J140" s="195">
        <f t="shared" si="45"/>
        <v>3117</v>
      </c>
      <c r="K140" s="196">
        <f t="shared" si="47"/>
        <v>4.8204467943095321E-3</v>
      </c>
      <c r="L140" s="197"/>
    </row>
    <row r="141" spans="1:12" x14ac:dyDescent="0.25">
      <c r="A141" s="193"/>
      <c r="B141" s="194" t="s">
        <v>118</v>
      </c>
      <c r="C141" s="195">
        <v>2045</v>
      </c>
      <c r="D141" s="195">
        <v>8592</v>
      </c>
      <c r="E141" s="195">
        <v>11521</v>
      </c>
      <c r="F141" s="195">
        <v>13438</v>
      </c>
      <c r="G141" s="195">
        <v>10957</v>
      </c>
      <c r="H141" s="195">
        <v>12394</v>
      </c>
      <c r="I141" s="196">
        <f t="shared" si="46"/>
        <v>0.13114903714520398</v>
      </c>
      <c r="J141" s="195">
        <f t="shared" si="45"/>
        <v>1437</v>
      </c>
      <c r="K141" s="196">
        <f t="shared" si="47"/>
        <v>4.4499193779735094E-3</v>
      </c>
      <c r="L141" s="103"/>
    </row>
    <row r="142" spans="1:12" x14ac:dyDescent="0.25">
      <c r="A142" s="193"/>
      <c r="B142" s="194" t="s">
        <v>125</v>
      </c>
      <c r="C142" s="195">
        <v>57</v>
      </c>
      <c r="D142" s="195">
        <v>3326</v>
      </c>
      <c r="E142" s="195">
        <v>5770</v>
      </c>
      <c r="F142" s="195">
        <v>7531</v>
      </c>
      <c r="G142" s="195">
        <v>3763</v>
      </c>
      <c r="H142" s="195">
        <v>4657</v>
      </c>
      <c r="I142" s="196">
        <f t="shared" si="46"/>
        <v>0.23757640180706874</v>
      </c>
      <c r="J142" s="195">
        <f t="shared" si="45"/>
        <v>894</v>
      </c>
      <c r="K142" s="196">
        <f t="shared" si="47"/>
        <v>1.6720408700357135E-3</v>
      </c>
      <c r="L142" s="103"/>
    </row>
    <row r="143" spans="1:12" x14ac:dyDescent="0.25">
      <c r="A143" s="193"/>
      <c r="B143" s="194" t="s">
        <v>121</v>
      </c>
      <c r="C143" s="195">
        <v>1017</v>
      </c>
      <c r="D143" s="195">
        <v>3158</v>
      </c>
      <c r="E143" s="195">
        <v>2357</v>
      </c>
      <c r="F143" s="195">
        <v>2600</v>
      </c>
      <c r="G143" s="195">
        <v>1713</v>
      </c>
      <c r="H143" s="195">
        <v>1481</v>
      </c>
      <c r="I143" s="196">
        <f t="shared" si="46"/>
        <v>-0.13543490951546988</v>
      </c>
      <c r="J143" s="195">
        <f t="shared" si="45"/>
        <v>-232</v>
      </c>
      <c r="K143" s="196">
        <f t="shared" si="47"/>
        <v>5.3173556549772209E-4</v>
      </c>
      <c r="L143" s="103"/>
    </row>
    <row r="144" spans="1:12" x14ac:dyDescent="0.25">
      <c r="A144" s="193"/>
      <c r="B144" s="194" t="s">
        <v>130</v>
      </c>
      <c r="C144" s="195">
        <v>6</v>
      </c>
      <c r="D144" s="195">
        <v>20</v>
      </c>
      <c r="E144" s="195">
        <v>126</v>
      </c>
      <c r="F144" s="195">
        <v>46</v>
      </c>
      <c r="G144" s="195">
        <v>94</v>
      </c>
      <c r="H144" s="195">
        <v>167</v>
      </c>
      <c r="I144" s="196">
        <f t="shared" si="46"/>
        <v>0.77659574468085113</v>
      </c>
      <c r="J144" s="195">
        <f t="shared" si="45"/>
        <v>73</v>
      </c>
      <c r="K144" s="196">
        <f t="shared" si="47"/>
        <v>5.9959378418716806E-5</v>
      </c>
      <c r="L144" s="103"/>
    </row>
    <row r="145" spans="1:12" x14ac:dyDescent="0.25">
      <c r="A145" s="193" t="s">
        <v>146</v>
      </c>
      <c r="B145" s="194" t="s">
        <v>133</v>
      </c>
      <c r="C145" s="195">
        <v>0</v>
      </c>
      <c r="D145" s="195">
        <v>0</v>
      </c>
      <c r="E145" s="195">
        <v>15</v>
      </c>
      <c r="F145" s="195">
        <v>53</v>
      </c>
      <c r="G145" s="195">
        <v>102</v>
      </c>
      <c r="H145" s="195">
        <v>26</v>
      </c>
      <c r="I145" s="196">
        <f t="shared" si="46"/>
        <v>-0.74509803921568629</v>
      </c>
      <c r="J145" s="195">
        <f t="shared" si="45"/>
        <v>-76</v>
      </c>
      <c r="K145" s="196">
        <f t="shared" si="47"/>
        <v>9.3349930472253703E-6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6520</v>
      </c>
      <c r="D146" s="200">
        <f t="shared" ref="D146:H146" si="49">D138-SUM(D139:D145)</f>
        <v>29340</v>
      </c>
      <c r="E146" s="200">
        <f t="shared" si="49"/>
        <v>33640</v>
      </c>
      <c r="F146" s="200">
        <f t="shared" si="49"/>
        <v>32200</v>
      </c>
      <c r="G146" s="200">
        <f t="shared" si="49"/>
        <v>37986</v>
      </c>
      <c r="H146" s="200">
        <f t="shared" si="49"/>
        <v>36535</v>
      </c>
      <c r="I146" s="201">
        <f t="shared" si="46"/>
        <v>-3.8198283578160352E-2</v>
      </c>
      <c r="J146" s="200">
        <f>H146-G146</f>
        <v>-1451</v>
      </c>
      <c r="K146" s="201">
        <f t="shared" si="47"/>
        <v>1.3117460422322267E-2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12773</v>
      </c>
      <c r="D148" s="209">
        <v>36529</v>
      </c>
      <c r="E148" s="209">
        <v>45326</v>
      </c>
      <c r="F148" s="209">
        <v>51812</v>
      </c>
      <c r="G148" s="209">
        <v>59839</v>
      </c>
      <c r="H148" s="209">
        <v>60638</v>
      </c>
      <c r="I148" s="210">
        <f>IFERROR(H148/G148-1,"-")</f>
        <v>1.3352495863901526E-2</v>
      </c>
      <c r="J148" s="209">
        <f>H148-G148</f>
        <v>799</v>
      </c>
      <c r="K148" s="210">
        <f>H148/H$8</f>
        <v>2.1771358015294309E-2</v>
      </c>
      <c r="L148" s="103"/>
    </row>
    <row r="149" spans="1:12" x14ac:dyDescent="0.25">
      <c r="A149" s="193" t="s">
        <v>98</v>
      </c>
      <c r="B149" s="190" t="s">
        <v>99</v>
      </c>
      <c r="C149" s="191">
        <v>8890</v>
      </c>
      <c r="D149" s="191">
        <v>13747</v>
      </c>
      <c r="E149" s="191">
        <v>20101</v>
      </c>
      <c r="F149" s="191">
        <v>20643</v>
      </c>
      <c r="G149" s="191">
        <v>23005</v>
      </c>
      <c r="H149" s="191">
        <v>22310</v>
      </c>
      <c r="I149" s="192">
        <f>IFERROR(H149/G149-1,"-")</f>
        <v>-3.0210823733970882E-2</v>
      </c>
      <c r="J149" s="191">
        <f t="shared" ref="J149:J159" si="50">H149-G149</f>
        <v>-695</v>
      </c>
      <c r="K149" s="192">
        <f>H149/H$8</f>
        <v>8.010142110907616E-3</v>
      </c>
      <c r="L149" s="103"/>
    </row>
    <row r="150" spans="1:12" x14ac:dyDescent="0.25">
      <c r="A150" s="193" t="s">
        <v>105</v>
      </c>
      <c r="B150" s="194" t="s">
        <v>105</v>
      </c>
      <c r="C150" s="195">
        <v>5277</v>
      </c>
      <c r="D150" s="195">
        <v>9322</v>
      </c>
      <c r="E150" s="195">
        <v>15548</v>
      </c>
      <c r="F150" s="195">
        <v>15622</v>
      </c>
      <c r="G150" s="195">
        <v>16041</v>
      </c>
      <c r="H150" s="195">
        <v>13391</v>
      </c>
      <c r="I150" s="196">
        <f>IFERROR(H150/G150-1,"-")</f>
        <v>-0.16520167071878311</v>
      </c>
      <c r="J150" s="195">
        <f t="shared" si="50"/>
        <v>-2650</v>
      </c>
      <c r="K150" s="196">
        <f>H150/H$8</f>
        <v>4.8078804575151903E-3</v>
      </c>
      <c r="L150" s="103"/>
    </row>
    <row r="151" spans="1:12" x14ac:dyDescent="0.25">
      <c r="A151" s="193" t="s">
        <v>102</v>
      </c>
      <c r="B151" s="194" t="s">
        <v>102</v>
      </c>
      <c r="C151" s="195">
        <v>3613</v>
      </c>
      <c r="D151" s="195">
        <v>4425</v>
      </c>
      <c r="E151" s="195">
        <v>4553</v>
      </c>
      <c r="F151" s="195">
        <v>5021</v>
      </c>
      <c r="G151" s="195">
        <v>6964</v>
      </c>
      <c r="H151" s="195">
        <v>8919</v>
      </c>
      <c r="I151" s="196">
        <f>IFERROR(H151/G151-1,"-")</f>
        <v>0.28072946582423897</v>
      </c>
      <c r="J151" s="195">
        <f t="shared" si="50"/>
        <v>1955</v>
      </c>
      <c r="K151" s="196">
        <f>H151/H$8</f>
        <v>3.2022616533924262E-3</v>
      </c>
      <c r="L151" s="103"/>
    </row>
    <row r="152" spans="1:12" x14ac:dyDescent="0.25">
      <c r="A152" s="193"/>
      <c r="B152" s="190" t="s">
        <v>109</v>
      </c>
      <c r="C152" s="191">
        <v>3883</v>
      </c>
      <c r="D152" s="191">
        <v>22782</v>
      </c>
      <c r="E152" s="191">
        <v>25225</v>
      </c>
      <c r="F152" s="191">
        <v>31169</v>
      </c>
      <c r="G152" s="191">
        <v>36834</v>
      </c>
      <c r="H152" s="191">
        <v>38328</v>
      </c>
      <c r="I152" s="192">
        <f>IFERROR(H152/G152-1,"-")</f>
        <v>4.056035184883533E-2</v>
      </c>
      <c r="J152" s="191">
        <f t="shared" si="50"/>
        <v>1494</v>
      </c>
      <c r="K152" s="192">
        <f>H152/H$8</f>
        <v>1.3761215904386693E-2</v>
      </c>
      <c r="L152" s="103"/>
    </row>
    <row r="153" spans="1:12" s="74" customFormat="1" x14ac:dyDescent="0.25">
      <c r="A153" s="193"/>
      <c r="B153" s="194" t="s">
        <v>112</v>
      </c>
      <c r="C153" s="195">
        <v>61</v>
      </c>
      <c r="D153" s="195">
        <v>5277</v>
      </c>
      <c r="E153" s="195">
        <v>10081</v>
      </c>
      <c r="F153" s="195">
        <v>10375</v>
      </c>
      <c r="G153" s="195">
        <v>10394</v>
      </c>
      <c r="H153" s="195">
        <v>4706</v>
      </c>
      <c r="I153" s="196">
        <f t="shared" ref="I153:I160" si="51">IFERROR(H153/G153-1,"-")</f>
        <v>-0.54723879161054456</v>
      </c>
      <c r="J153" s="195">
        <f t="shared" si="50"/>
        <v>-5688</v>
      </c>
      <c r="K153" s="196">
        <f t="shared" ref="K153:K160" si="52">H153/H$8</f>
        <v>1.6896337415477922E-3</v>
      </c>
      <c r="L153" s="197"/>
    </row>
    <row r="154" spans="1:12" s="74" customFormat="1" x14ac:dyDescent="0.25">
      <c r="A154" s="193"/>
      <c r="B154" s="194" t="s">
        <v>115</v>
      </c>
      <c r="C154" s="195">
        <v>621</v>
      </c>
      <c r="D154" s="195">
        <v>6599</v>
      </c>
      <c r="E154" s="195">
        <v>5508</v>
      </c>
      <c r="F154" s="195">
        <v>6218</v>
      </c>
      <c r="G154" s="195">
        <v>5753</v>
      </c>
      <c r="H154" s="195">
        <v>5632</v>
      </c>
      <c r="I154" s="196">
        <f t="shared" si="51"/>
        <v>-2.1032504780114758E-2</v>
      </c>
      <c r="J154" s="195">
        <f t="shared" si="50"/>
        <v>-121</v>
      </c>
      <c r="K154" s="196">
        <f t="shared" si="52"/>
        <v>2.0221031093066648E-3</v>
      </c>
      <c r="L154" s="197"/>
    </row>
    <row r="155" spans="1:12" x14ac:dyDescent="0.25">
      <c r="A155" s="193"/>
      <c r="B155" s="194" t="s">
        <v>118</v>
      </c>
      <c r="C155" s="195">
        <v>187</v>
      </c>
      <c r="D155" s="195">
        <v>2678</v>
      </c>
      <c r="E155" s="195">
        <v>3549</v>
      </c>
      <c r="F155" s="195">
        <v>6400</v>
      </c>
      <c r="G155" s="195">
        <v>8652</v>
      </c>
      <c r="H155" s="195">
        <v>16878</v>
      </c>
      <c r="I155" s="196">
        <f t="shared" si="51"/>
        <v>0.95076282940360612</v>
      </c>
      <c r="J155" s="195">
        <f t="shared" si="50"/>
        <v>8226</v>
      </c>
      <c r="K155" s="196">
        <f t="shared" si="52"/>
        <v>6.0598466404257617E-3</v>
      </c>
      <c r="L155" s="103"/>
    </row>
    <row r="156" spans="1:12" x14ac:dyDescent="0.25">
      <c r="A156" s="193"/>
      <c r="B156" s="194" t="s">
        <v>125</v>
      </c>
      <c r="C156" s="195">
        <v>16</v>
      </c>
      <c r="D156" s="195">
        <v>442</v>
      </c>
      <c r="E156" s="195">
        <v>626</v>
      </c>
      <c r="F156" s="195">
        <v>1017</v>
      </c>
      <c r="G156" s="195">
        <v>1441</v>
      </c>
      <c r="H156" s="195">
        <v>988</v>
      </c>
      <c r="I156" s="196">
        <f t="shared" si="51"/>
        <v>-0.3143650242886884</v>
      </c>
      <c r="J156" s="195">
        <f t="shared" si="50"/>
        <v>-453</v>
      </c>
      <c r="K156" s="196">
        <f t="shared" si="52"/>
        <v>3.5472973579456408E-4</v>
      </c>
      <c r="L156" s="103"/>
    </row>
    <row r="157" spans="1:12" x14ac:dyDescent="0.25">
      <c r="A157" s="193"/>
      <c r="B157" s="194" t="s">
        <v>121</v>
      </c>
      <c r="C157" s="195">
        <v>1392</v>
      </c>
      <c r="D157" s="195">
        <v>1688</v>
      </c>
      <c r="E157" s="195">
        <v>2120</v>
      </c>
      <c r="F157" s="195">
        <v>919</v>
      </c>
      <c r="G157" s="195">
        <v>2380</v>
      </c>
      <c r="H157" s="195">
        <v>1898</v>
      </c>
      <c r="I157" s="196">
        <f t="shared" si="51"/>
        <v>-0.20252100840336129</v>
      </c>
      <c r="J157" s="195">
        <f t="shared" si="50"/>
        <v>-482</v>
      </c>
      <c r="K157" s="196">
        <f t="shared" si="52"/>
        <v>6.8145449244745202E-4</v>
      </c>
      <c r="L157" s="103"/>
    </row>
    <row r="158" spans="1:12" x14ac:dyDescent="0.25">
      <c r="A158" s="193"/>
      <c r="B158" s="194" t="s">
        <v>130</v>
      </c>
      <c r="C158" s="195">
        <v>29</v>
      </c>
      <c r="D158" s="195">
        <v>9</v>
      </c>
      <c r="E158" s="195">
        <v>36</v>
      </c>
      <c r="F158" s="195">
        <v>36</v>
      </c>
      <c r="G158" s="195">
        <v>73</v>
      </c>
      <c r="H158" s="195">
        <v>91</v>
      </c>
      <c r="I158" s="196">
        <f t="shared" si="51"/>
        <v>0.24657534246575352</v>
      </c>
      <c r="J158" s="195">
        <f t="shared" si="50"/>
        <v>18</v>
      </c>
      <c r="K158" s="196">
        <f t="shared" si="52"/>
        <v>3.2672475665288795E-5</v>
      </c>
      <c r="L158" s="103"/>
    </row>
    <row r="159" spans="1:12" x14ac:dyDescent="0.25">
      <c r="A159" s="193" t="s">
        <v>146</v>
      </c>
      <c r="B159" s="194" t="s">
        <v>133</v>
      </c>
      <c r="C159" s="195">
        <v>0</v>
      </c>
      <c r="D159" s="195">
        <v>14</v>
      </c>
      <c r="E159" s="195">
        <v>18</v>
      </c>
      <c r="F159" s="195">
        <v>46</v>
      </c>
      <c r="G159" s="195">
        <v>35</v>
      </c>
      <c r="H159" s="195">
        <v>18</v>
      </c>
      <c r="I159" s="196">
        <f t="shared" si="51"/>
        <v>-0.48571428571428577</v>
      </c>
      <c r="J159" s="195">
        <f t="shared" si="50"/>
        <v>-17</v>
      </c>
      <c r="K159" s="196">
        <f t="shared" si="52"/>
        <v>6.462687494232949E-6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1577</v>
      </c>
      <c r="D160" s="200">
        <f t="shared" ref="D160:H160" si="54">D152-SUM(D153:D159)</f>
        <v>6075</v>
      </c>
      <c r="E160" s="200">
        <f t="shared" si="54"/>
        <v>3287</v>
      </c>
      <c r="F160" s="200">
        <f t="shared" si="54"/>
        <v>6158</v>
      </c>
      <c r="G160" s="200">
        <f t="shared" si="54"/>
        <v>8106</v>
      </c>
      <c r="H160" s="200">
        <f t="shared" si="54"/>
        <v>8117</v>
      </c>
      <c r="I160" s="201">
        <f t="shared" si="51"/>
        <v>1.3570194917345013E-3</v>
      </c>
      <c r="J160" s="200">
        <f>H160-G160</f>
        <v>11</v>
      </c>
      <c r="K160" s="201">
        <f t="shared" si="52"/>
        <v>2.914313021704936E-3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D1B8-2694-47A8-AE36-EF276A7EA49A}">
  <sheetPr>
    <tabColor rgb="FFF29140"/>
    <pageSetUpPr fitToPage="1"/>
  </sheetPr>
  <dimension ref="A1:N162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8930544</v>
      </c>
      <c r="D8" s="209">
        <v>7178852</v>
      </c>
      <c r="E8" s="209">
        <v>23015665</v>
      </c>
      <c r="F8" s="209">
        <v>25556749</v>
      </c>
      <c r="G8" s="209">
        <v>27044823</v>
      </c>
      <c r="H8" s="209">
        <v>26204731</v>
      </c>
      <c r="I8" s="210">
        <f>IFERROR(H8/G8-1,"-")</f>
        <v>-3.1062950569134773E-2</v>
      </c>
      <c r="J8" s="209">
        <f>H8-G8</f>
        <v>-840092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1358306</v>
      </c>
      <c r="D9" s="191">
        <v>2147199</v>
      </c>
      <c r="E9" s="191">
        <v>3245814</v>
      </c>
      <c r="F9" s="191">
        <v>3423966</v>
      </c>
      <c r="G9" s="191">
        <v>3369395</v>
      </c>
      <c r="H9" s="191">
        <v>3326600</v>
      </c>
      <c r="I9" s="192">
        <f>IFERROR(H9/G9-1,"-")</f>
        <v>-1.2701093222967308E-2</v>
      </c>
      <c r="J9" s="191">
        <f t="shared" ref="J9:J19" si="0">H9-G9</f>
        <v>-42795</v>
      </c>
      <c r="K9" s="192">
        <f>H9/H$8</f>
        <v>0.12694654259187016</v>
      </c>
      <c r="L9" s="103"/>
    </row>
    <row r="10" spans="1:12" x14ac:dyDescent="0.25">
      <c r="A10" s="193" t="s">
        <v>105</v>
      </c>
      <c r="B10" s="194" t="s">
        <v>105</v>
      </c>
      <c r="C10" s="195">
        <v>424865</v>
      </c>
      <c r="D10" s="195">
        <v>869041</v>
      </c>
      <c r="E10" s="195">
        <v>957251</v>
      </c>
      <c r="F10" s="195">
        <v>1065182</v>
      </c>
      <c r="G10" s="195">
        <v>1074979</v>
      </c>
      <c r="H10" s="195">
        <v>956924</v>
      </c>
      <c r="I10" s="196">
        <f>IFERROR(H10/G10-1,"-")</f>
        <v>-0.10982074998674396</v>
      </c>
      <c r="J10" s="195">
        <f t="shared" si="0"/>
        <v>-118055</v>
      </c>
      <c r="K10" s="196">
        <f>H10/H$8</f>
        <v>3.6517222786984535E-2</v>
      </c>
      <c r="L10" s="103"/>
    </row>
    <row r="11" spans="1:12" x14ac:dyDescent="0.25">
      <c r="A11" s="193" t="s">
        <v>102</v>
      </c>
      <c r="B11" s="194" t="s">
        <v>102</v>
      </c>
      <c r="C11" s="195">
        <v>933441</v>
      </c>
      <c r="D11" s="195">
        <v>1278158</v>
      </c>
      <c r="E11" s="195">
        <v>2288563</v>
      </c>
      <c r="F11" s="195">
        <v>2358784</v>
      </c>
      <c r="G11" s="195">
        <v>2294416</v>
      </c>
      <c r="H11" s="195">
        <v>2369676</v>
      </c>
      <c r="I11" s="196">
        <f>IFERROR(H11/G11-1,"-")</f>
        <v>3.2801375164747792E-2</v>
      </c>
      <c r="J11" s="195">
        <f t="shared" si="0"/>
        <v>75260</v>
      </c>
      <c r="K11" s="196">
        <f>H11/H$8</f>
        <v>9.0429319804885611E-2</v>
      </c>
      <c r="L11" s="103"/>
    </row>
    <row r="12" spans="1:12" x14ac:dyDescent="0.25">
      <c r="A12" s="1"/>
      <c r="B12" s="190" t="s">
        <v>109</v>
      </c>
      <c r="C12" s="191">
        <v>7572238</v>
      </c>
      <c r="D12" s="191">
        <v>5031653</v>
      </c>
      <c r="E12" s="191">
        <v>19769851</v>
      </c>
      <c r="F12" s="191">
        <v>22132783</v>
      </c>
      <c r="G12" s="191">
        <v>23675428</v>
      </c>
      <c r="H12" s="191">
        <v>22878131</v>
      </c>
      <c r="I12" s="192">
        <f>IFERROR(H12/G12-1,"-")</f>
        <v>-3.3676138822073209E-2</v>
      </c>
      <c r="J12" s="191">
        <f t="shared" si="0"/>
        <v>-797297</v>
      </c>
      <c r="K12" s="192">
        <f>H12/H$8</f>
        <v>0.8730534574081299</v>
      </c>
      <c r="L12" s="103"/>
    </row>
    <row r="13" spans="1:12" s="74" customFormat="1" x14ac:dyDescent="0.25">
      <c r="A13" s="193"/>
      <c r="B13" s="194" t="s">
        <v>112</v>
      </c>
      <c r="C13" s="195">
        <v>2918774</v>
      </c>
      <c r="D13" s="195">
        <v>1112121</v>
      </c>
      <c r="E13" s="195">
        <v>9382512</v>
      </c>
      <c r="F13" s="195">
        <v>10349496</v>
      </c>
      <c r="G13" s="195">
        <v>11157754</v>
      </c>
      <c r="H13" s="195">
        <v>10815343</v>
      </c>
      <c r="I13" s="196">
        <f t="shared" ref="I13:I20" si="1">IFERROR(H13/G13-1,"-")</f>
        <v>-3.0688165378085941E-2</v>
      </c>
      <c r="J13" s="195">
        <f t="shared" si="0"/>
        <v>-342411</v>
      </c>
      <c r="K13" s="196">
        <f t="shared" ref="K13:K20" si="2">H13/H$8</f>
        <v>0.4127248243838107</v>
      </c>
      <c r="L13" s="197"/>
    </row>
    <row r="14" spans="1:12" s="74" customFormat="1" x14ac:dyDescent="0.25">
      <c r="A14" s="193"/>
      <c r="B14" s="194" t="s">
        <v>115</v>
      </c>
      <c r="C14" s="195">
        <v>1150264</v>
      </c>
      <c r="D14" s="195">
        <v>842512</v>
      </c>
      <c r="E14" s="195">
        <v>2214213</v>
      </c>
      <c r="F14" s="195">
        <v>2530507</v>
      </c>
      <c r="G14" s="195">
        <v>2658876</v>
      </c>
      <c r="H14" s="195">
        <v>2521933</v>
      </c>
      <c r="I14" s="196">
        <f t="shared" si="1"/>
        <v>-5.1504094211238138E-2</v>
      </c>
      <c r="J14" s="195">
        <f t="shared" si="0"/>
        <v>-136943</v>
      </c>
      <c r="K14" s="196">
        <f t="shared" si="2"/>
        <v>9.6239606504642236E-2</v>
      </c>
      <c r="L14" s="197"/>
    </row>
    <row r="15" spans="1:12" x14ac:dyDescent="0.25">
      <c r="A15" s="193"/>
      <c r="B15" s="194" t="s">
        <v>118</v>
      </c>
      <c r="C15" s="195">
        <v>323121</v>
      </c>
      <c r="D15" s="195">
        <v>519939</v>
      </c>
      <c r="E15" s="195">
        <v>942553</v>
      </c>
      <c r="F15" s="195">
        <v>1133961</v>
      </c>
      <c r="G15" s="195">
        <v>1213515</v>
      </c>
      <c r="H15" s="195">
        <v>1185870</v>
      </c>
      <c r="I15" s="196">
        <f t="shared" si="1"/>
        <v>-2.2780929778371095E-2</v>
      </c>
      <c r="J15" s="195">
        <f t="shared" si="0"/>
        <v>-27645</v>
      </c>
      <c r="K15" s="196">
        <f t="shared" si="2"/>
        <v>4.5254042104076547E-2</v>
      </c>
      <c r="L15" s="103"/>
    </row>
    <row r="16" spans="1:12" x14ac:dyDescent="0.25">
      <c r="A16" s="193"/>
      <c r="B16" s="194" t="s">
        <v>125</v>
      </c>
      <c r="C16" s="195">
        <v>280169</v>
      </c>
      <c r="D16" s="195">
        <v>337074</v>
      </c>
      <c r="E16" s="195">
        <v>1010222</v>
      </c>
      <c r="F16" s="195">
        <v>992524</v>
      </c>
      <c r="G16" s="195">
        <v>1029391</v>
      </c>
      <c r="H16" s="195">
        <v>974840</v>
      </c>
      <c r="I16" s="196">
        <f t="shared" si="1"/>
        <v>-5.2993468953973721E-2</v>
      </c>
      <c r="J16" s="195">
        <f t="shared" si="0"/>
        <v>-54551</v>
      </c>
      <c r="K16" s="196">
        <f t="shared" si="2"/>
        <v>3.7200916124649402E-2</v>
      </c>
      <c r="L16" s="103"/>
    </row>
    <row r="17" spans="1:12" x14ac:dyDescent="0.25">
      <c r="A17" s="193"/>
      <c r="B17" s="194" t="s">
        <v>121</v>
      </c>
      <c r="C17" s="195">
        <v>381223</v>
      </c>
      <c r="D17" s="195">
        <v>366591</v>
      </c>
      <c r="E17" s="195">
        <v>826401</v>
      </c>
      <c r="F17" s="195">
        <v>849221</v>
      </c>
      <c r="G17" s="195">
        <v>877709</v>
      </c>
      <c r="H17" s="195">
        <v>798327</v>
      </c>
      <c r="I17" s="196">
        <f t="shared" si="1"/>
        <v>-9.0442276426469403E-2</v>
      </c>
      <c r="J17" s="195">
        <f t="shared" si="0"/>
        <v>-79382</v>
      </c>
      <c r="K17" s="196">
        <f t="shared" si="2"/>
        <v>3.0464995042307437E-2</v>
      </c>
      <c r="L17" s="103"/>
    </row>
    <row r="18" spans="1:12" x14ac:dyDescent="0.25">
      <c r="A18" s="193"/>
      <c r="B18" s="194" t="s">
        <v>130</v>
      </c>
      <c r="C18" s="195">
        <v>239983</v>
      </c>
      <c r="D18" s="195">
        <v>27437</v>
      </c>
      <c r="E18" s="195">
        <v>303983</v>
      </c>
      <c r="F18" s="195">
        <v>364696</v>
      </c>
      <c r="G18" s="195">
        <v>350071</v>
      </c>
      <c r="H18" s="195">
        <v>338536</v>
      </c>
      <c r="I18" s="196">
        <f t="shared" si="1"/>
        <v>-3.2950458621251122E-2</v>
      </c>
      <c r="J18" s="195">
        <f t="shared" si="0"/>
        <v>-11535</v>
      </c>
      <c r="K18" s="196">
        <f t="shared" si="2"/>
        <v>1.2918888577791545E-2</v>
      </c>
      <c r="L18" s="103"/>
    </row>
    <row r="19" spans="1:12" x14ac:dyDescent="0.25">
      <c r="A19" s="193" t="s">
        <v>146</v>
      </c>
      <c r="B19" s="194" t="s">
        <v>133</v>
      </c>
      <c r="C19" s="195">
        <v>339355</v>
      </c>
      <c r="D19" s="195">
        <v>26267</v>
      </c>
      <c r="E19" s="195">
        <v>221326</v>
      </c>
      <c r="F19" s="195">
        <v>324645</v>
      </c>
      <c r="G19" s="195">
        <v>334953</v>
      </c>
      <c r="H19" s="195">
        <v>284918</v>
      </c>
      <c r="I19" s="196">
        <f t="shared" si="1"/>
        <v>-0.14937916662934803</v>
      </c>
      <c r="J19" s="195">
        <f t="shared" si="0"/>
        <v>-50035</v>
      </c>
      <c r="K19" s="196">
        <f t="shared" si="2"/>
        <v>1.0872769501049257E-2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1939349</v>
      </c>
      <c r="D20" s="200">
        <f t="shared" ref="D20:H20" si="4">D12-SUM(D13:D19)</f>
        <v>1799712</v>
      </c>
      <c r="E20" s="200">
        <f t="shared" si="4"/>
        <v>4868641</v>
      </c>
      <c r="F20" s="200">
        <f t="shared" si="4"/>
        <v>5587733</v>
      </c>
      <c r="G20" s="200">
        <f t="shared" si="4"/>
        <v>6053159</v>
      </c>
      <c r="H20" s="200">
        <f t="shared" si="4"/>
        <v>5958364</v>
      </c>
      <c r="I20" s="201">
        <f t="shared" si="1"/>
        <v>-1.5660417973491159E-2</v>
      </c>
      <c r="J20" s="200">
        <f>H20-G20</f>
        <v>-94795</v>
      </c>
      <c r="K20" s="201">
        <f t="shared" si="2"/>
        <v>0.22737741516980273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3228073</v>
      </c>
      <c r="D22" s="209">
        <v>3053438</v>
      </c>
      <c r="E22" s="209">
        <v>9333775</v>
      </c>
      <c r="F22" s="209">
        <v>10077442</v>
      </c>
      <c r="G22" s="209">
        <v>10350937</v>
      </c>
      <c r="H22" s="209">
        <v>9774291</v>
      </c>
      <c r="I22" s="210">
        <f>IFERROR(H22/G22-1,"-")</f>
        <v>-5.5709545908742331E-2</v>
      </c>
      <c r="J22" s="209">
        <f>H22-G22</f>
        <v>-576646</v>
      </c>
      <c r="K22" s="210">
        <f>H22/H$8</f>
        <v>0.37299718894271422</v>
      </c>
      <c r="L22" s="103"/>
    </row>
    <row r="23" spans="1:12" x14ac:dyDescent="0.25">
      <c r="A23" s="193" t="s">
        <v>98</v>
      </c>
      <c r="B23" s="190" t="s">
        <v>99</v>
      </c>
      <c r="C23" s="191">
        <v>287860</v>
      </c>
      <c r="D23" s="191">
        <v>756699</v>
      </c>
      <c r="E23" s="191">
        <v>747196</v>
      </c>
      <c r="F23" s="191">
        <v>656924</v>
      </c>
      <c r="G23" s="191">
        <v>601274</v>
      </c>
      <c r="H23" s="191">
        <v>526830</v>
      </c>
      <c r="I23" s="192">
        <f>IFERROR(H23/G23-1,"-")</f>
        <v>-0.1238104424937716</v>
      </c>
      <c r="J23" s="191">
        <f t="shared" ref="J23:J33" si="5">H23-G23</f>
        <v>-74444</v>
      </c>
      <c r="K23" s="192">
        <f>H23/H$8</f>
        <v>2.0104384967737313E-2</v>
      </c>
      <c r="L23" s="103"/>
    </row>
    <row r="24" spans="1:12" x14ac:dyDescent="0.25">
      <c r="A24" s="193" t="s">
        <v>105</v>
      </c>
      <c r="B24" s="194" t="s">
        <v>105</v>
      </c>
      <c r="C24" s="195">
        <v>131807</v>
      </c>
      <c r="D24" s="195">
        <v>294333</v>
      </c>
      <c r="E24" s="195">
        <v>230301</v>
      </c>
      <c r="F24" s="195">
        <v>211250</v>
      </c>
      <c r="G24" s="195">
        <v>181841</v>
      </c>
      <c r="H24" s="195">
        <v>181882</v>
      </c>
      <c r="I24" s="196">
        <f>IFERROR(H24/G24-1,"-")</f>
        <v>2.2547170330122768E-4</v>
      </c>
      <c r="J24" s="195">
        <f t="shared" si="5"/>
        <v>41</v>
      </c>
      <c r="K24" s="196">
        <f>H24/H$8</f>
        <v>6.9408077495624739E-3</v>
      </c>
      <c r="L24" s="103"/>
    </row>
    <row r="25" spans="1:12" x14ac:dyDescent="0.25">
      <c r="A25" s="193" t="s">
        <v>102</v>
      </c>
      <c r="B25" s="194" t="s">
        <v>102</v>
      </c>
      <c r="C25" s="195">
        <v>156053</v>
      </c>
      <c r="D25" s="195">
        <v>462366</v>
      </c>
      <c r="E25" s="195">
        <v>516895</v>
      </c>
      <c r="F25" s="195">
        <v>445674</v>
      </c>
      <c r="G25" s="195">
        <v>419433</v>
      </c>
      <c r="H25" s="195">
        <v>344948</v>
      </c>
      <c r="I25" s="196">
        <f>IFERROR(H25/G25-1,"-")</f>
        <v>-0.1775849778152887</v>
      </c>
      <c r="J25" s="195">
        <f t="shared" si="5"/>
        <v>-74485</v>
      </c>
      <c r="K25" s="196">
        <f>H25/H$8</f>
        <v>1.316357721817484E-2</v>
      </c>
      <c r="L25" s="103"/>
    </row>
    <row r="26" spans="1:12" x14ac:dyDescent="0.25">
      <c r="A26" s="193"/>
      <c r="B26" s="190" t="s">
        <v>109</v>
      </c>
      <c r="C26" s="191">
        <v>2940213</v>
      </c>
      <c r="D26" s="191">
        <v>2296739</v>
      </c>
      <c r="E26" s="191">
        <v>8586579</v>
      </c>
      <c r="F26" s="191">
        <v>9420518</v>
      </c>
      <c r="G26" s="191">
        <v>9749663</v>
      </c>
      <c r="H26" s="191">
        <v>9247461</v>
      </c>
      <c r="I26" s="192">
        <f>IFERROR(H26/G26-1,"-")</f>
        <v>-5.1509677821684696E-2</v>
      </c>
      <c r="J26" s="191">
        <f t="shared" si="5"/>
        <v>-502202</v>
      </c>
      <c r="K26" s="192">
        <f>H26/H$8</f>
        <v>0.35289280397497691</v>
      </c>
      <c r="L26" s="103"/>
    </row>
    <row r="27" spans="1:12" s="74" customFormat="1" x14ac:dyDescent="0.25">
      <c r="A27" s="193"/>
      <c r="B27" s="194" t="s">
        <v>112</v>
      </c>
      <c r="C27" s="195">
        <v>1243159</v>
      </c>
      <c r="D27" s="195">
        <v>539309</v>
      </c>
      <c r="E27" s="195">
        <v>4332424</v>
      </c>
      <c r="F27" s="195">
        <v>4829410</v>
      </c>
      <c r="G27" s="195">
        <v>5052166</v>
      </c>
      <c r="H27" s="195">
        <v>4828289</v>
      </c>
      <c r="I27" s="196">
        <f t="shared" ref="I27:I34" si="6">IFERROR(H27/G27-1,"-")</f>
        <v>-4.4313072848358503E-2</v>
      </c>
      <c r="J27" s="195">
        <f t="shared" si="5"/>
        <v>-223877</v>
      </c>
      <c r="K27" s="196">
        <f t="shared" ref="K27:K34" si="7">H27/H$8</f>
        <v>0.18425256874417067</v>
      </c>
      <c r="L27" s="197"/>
    </row>
    <row r="28" spans="1:12" s="74" customFormat="1" x14ac:dyDescent="0.25">
      <c r="A28" s="193"/>
      <c r="B28" s="194" t="s">
        <v>115</v>
      </c>
      <c r="C28" s="195">
        <v>414667</v>
      </c>
      <c r="D28" s="195">
        <v>436975</v>
      </c>
      <c r="E28" s="195">
        <v>1019837</v>
      </c>
      <c r="F28" s="195">
        <v>1081490</v>
      </c>
      <c r="G28" s="195">
        <v>1062041</v>
      </c>
      <c r="H28" s="195">
        <v>977549</v>
      </c>
      <c r="I28" s="196">
        <f t="shared" si="6"/>
        <v>-7.9556250653223359E-2</v>
      </c>
      <c r="J28" s="195">
        <f t="shared" si="5"/>
        <v>-84492</v>
      </c>
      <c r="K28" s="196">
        <f t="shared" si="7"/>
        <v>3.7304294403937975E-2</v>
      </c>
      <c r="L28" s="197"/>
    </row>
    <row r="29" spans="1:12" x14ac:dyDescent="0.25">
      <c r="A29" s="193"/>
      <c r="B29" s="194" t="s">
        <v>118</v>
      </c>
      <c r="C29" s="195">
        <v>135620</v>
      </c>
      <c r="D29" s="195">
        <v>211817</v>
      </c>
      <c r="E29" s="195">
        <v>350575</v>
      </c>
      <c r="F29" s="195">
        <v>398844</v>
      </c>
      <c r="G29" s="195">
        <v>364141</v>
      </c>
      <c r="H29" s="195">
        <v>301364</v>
      </c>
      <c r="I29" s="196">
        <f t="shared" si="6"/>
        <v>-0.17239750536193399</v>
      </c>
      <c r="J29" s="195">
        <f t="shared" si="5"/>
        <v>-62777</v>
      </c>
      <c r="K29" s="196">
        <f t="shared" si="7"/>
        <v>1.1500366098014896E-2</v>
      </c>
      <c r="L29" s="103"/>
    </row>
    <row r="30" spans="1:12" x14ac:dyDescent="0.25">
      <c r="A30" s="193"/>
      <c r="B30" s="194" t="s">
        <v>125</v>
      </c>
      <c r="C30" s="195">
        <v>121574</v>
      </c>
      <c r="D30" s="195">
        <v>162431</v>
      </c>
      <c r="E30" s="195">
        <v>467069</v>
      </c>
      <c r="F30" s="195">
        <v>423389</v>
      </c>
      <c r="G30" s="195">
        <v>423920</v>
      </c>
      <c r="H30" s="195">
        <v>410540</v>
      </c>
      <c r="I30" s="196">
        <f t="shared" si="6"/>
        <v>-3.1562558973391219E-2</v>
      </c>
      <c r="J30" s="195">
        <f t="shared" si="5"/>
        <v>-13380</v>
      </c>
      <c r="K30" s="196">
        <f t="shared" si="7"/>
        <v>1.5666636684803215E-2</v>
      </c>
      <c r="L30" s="103"/>
    </row>
    <row r="31" spans="1:12" x14ac:dyDescent="0.25">
      <c r="A31" s="193"/>
      <c r="B31" s="194" t="s">
        <v>121</v>
      </c>
      <c r="C31" s="195">
        <v>188425</v>
      </c>
      <c r="D31" s="195">
        <v>209543</v>
      </c>
      <c r="E31" s="195">
        <v>472282</v>
      </c>
      <c r="F31" s="195">
        <v>444309</v>
      </c>
      <c r="G31" s="195">
        <v>458279</v>
      </c>
      <c r="H31" s="195">
        <v>422169</v>
      </c>
      <c r="I31" s="196">
        <f t="shared" si="6"/>
        <v>-7.8794795310280441E-2</v>
      </c>
      <c r="J31" s="195">
        <f t="shared" si="5"/>
        <v>-36110</v>
      </c>
      <c r="K31" s="196">
        <f t="shared" si="7"/>
        <v>1.6110411513096622E-2</v>
      </c>
      <c r="L31" s="103"/>
    </row>
    <row r="32" spans="1:12" x14ac:dyDescent="0.25">
      <c r="A32" s="193"/>
      <c r="B32" s="194" t="s">
        <v>130</v>
      </c>
      <c r="C32" s="195">
        <v>94459</v>
      </c>
      <c r="D32" s="195">
        <v>4836</v>
      </c>
      <c r="E32" s="195">
        <v>114576</v>
      </c>
      <c r="F32" s="195">
        <v>129191</v>
      </c>
      <c r="G32" s="195">
        <v>127582</v>
      </c>
      <c r="H32" s="195">
        <v>115026</v>
      </c>
      <c r="I32" s="196">
        <f t="shared" si="6"/>
        <v>-9.8415136931542024E-2</v>
      </c>
      <c r="J32" s="195">
        <f t="shared" si="5"/>
        <v>-12556</v>
      </c>
      <c r="K32" s="196">
        <f t="shared" si="7"/>
        <v>4.389512718142384E-3</v>
      </c>
      <c r="L32" s="103"/>
    </row>
    <row r="33" spans="1:12" x14ac:dyDescent="0.25">
      <c r="A33" s="193" t="s">
        <v>146</v>
      </c>
      <c r="B33" s="194" t="s">
        <v>133</v>
      </c>
      <c r="C33" s="195">
        <v>103139</v>
      </c>
      <c r="D33" s="195">
        <v>4182</v>
      </c>
      <c r="E33" s="195">
        <v>69505</v>
      </c>
      <c r="F33" s="195">
        <v>110811</v>
      </c>
      <c r="G33" s="195">
        <v>102902</v>
      </c>
      <c r="H33" s="195">
        <v>87745</v>
      </c>
      <c r="I33" s="196">
        <f t="shared" si="6"/>
        <v>-0.14729548502458645</v>
      </c>
      <c r="J33" s="195">
        <f t="shared" si="5"/>
        <v>-15157</v>
      </c>
      <c r="K33" s="196">
        <f t="shared" si="7"/>
        <v>3.3484411650705364E-3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639170</v>
      </c>
      <c r="D34" s="200">
        <f t="shared" ref="D34:H34" si="9">D26-SUM(D27:D33)</f>
        <v>727646</v>
      </c>
      <c r="E34" s="200">
        <f t="shared" si="9"/>
        <v>1760311</v>
      </c>
      <c r="F34" s="200">
        <f t="shared" si="9"/>
        <v>2003074</v>
      </c>
      <c r="G34" s="200">
        <f t="shared" si="9"/>
        <v>2158632</v>
      </c>
      <c r="H34" s="200">
        <f t="shared" si="9"/>
        <v>2104779</v>
      </c>
      <c r="I34" s="201">
        <f t="shared" si="6"/>
        <v>-2.4947744682743522E-2</v>
      </c>
      <c r="J34" s="200">
        <f>H34-G34</f>
        <v>-53853</v>
      </c>
      <c r="K34" s="201">
        <f t="shared" si="7"/>
        <v>8.032057264774059E-2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2404828</v>
      </c>
      <c r="D36" s="209">
        <v>1499277</v>
      </c>
      <c r="E36" s="209">
        <v>6487078</v>
      </c>
      <c r="F36" s="209">
        <v>7196338</v>
      </c>
      <c r="G36" s="209">
        <v>7492248</v>
      </c>
      <c r="H36" s="209">
        <v>7477039</v>
      </c>
      <c r="I36" s="210">
        <f>IFERROR(H36/G36-1,"-")</f>
        <v>-2.0299648383235169E-3</v>
      </c>
      <c r="J36" s="209">
        <f>H36-G36</f>
        <v>-15209</v>
      </c>
      <c r="K36" s="210">
        <f>H36/H$8</f>
        <v>0.28533164488504004</v>
      </c>
      <c r="L36" s="103"/>
    </row>
    <row r="37" spans="1:12" x14ac:dyDescent="0.25">
      <c r="A37" s="193" t="s">
        <v>98</v>
      </c>
      <c r="B37" s="190" t="s">
        <v>99</v>
      </c>
      <c r="C37" s="191">
        <v>174594</v>
      </c>
      <c r="D37" s="191">
        <v>253914</v>
      </c>
      <c r="E37" s="191">
        <v>407411</v>
      </c>
      <c r="F37" s="191">
        <v>450459</v>
      </c>
      <c r="G37" s="191">
        <v>438799</v>
      </c>
      <c r="H37" s="191">
        <v>447845</v>
      </c>
      <c r="I37" s="192">
        <f>IFERROR(H37/G37-1,"-")</f>
        <v>2.0615361475299521E-2</v>
      </c>
      <c r="J37" s="191">
        <f t="shared" ref="J37:J47" si="10">H37-G37</f>
        <v>9046</v>
      </c>
      <c r="K37" s="192">
        <f>H37/H$8</f>
        <v>1.7090234583976457E-2</v>
      </c>
      <c r="L37" s="103"/>
    </row>
    <row r="38" spans="1:12" x14ac:dyDescent="0.25">
      <c r="A38" s="193" t="s">
        <v>105</v>
      </c>
      <c r="B38" s="194" t="s">
        <v>105</v>
      </c>
      <c r="C38" s="195">
        <v>66491</v>
      </c>
      <c r="D38" s="195">
        <v>104061</v>
      </c>
      <c r="E38" s="195">
        <v>132386</v>
      </c>
      <c r="F38" s="195">
        <v>167419</v>
      </c>
      <c r="G38" s="195">
        <v>197752</v>
      </c>
      <c r="H38" s="195">
        <v>173496</v>
      </c>
      <c r="I38" s="196">
        <f>IFERROR(H38/G38-1,"-")</f>
        <v>-0.12265868360370569</v>
      </c>
      <c r="J38" s="195">
        <f t="shared" si="10"/>
        <v>-24256</v>
      </c>
      <c r="K38" s="196">
        <f>H38/H$8</f>
        <v>6.6207892002402161E-3</v>
      </c>
      <c r="L38" s="103"/>
    </row>
    <row r="39" spans="1:12" x14ac:dyDescent="0.25">
      <c r="A39" s="193" t="s">
        <v>102</v>
      </c>
      <c r="B39" s="194" t="s">
        <v>102</v>
      </c>
      <c r="C39" s="195">
        <v>108103</v>
      </c>
      <c r="D39" s="195">
        <v>149853</v>
      </c>
      <c r="E39" s="195">
        <v>275025</v>
      </c>
      <c r="F39" s="195">
        <v>283040</v>
      </c>
      <c r="G39" s="195">
        <v>241047</v>
      </c>
      <c r="H39" s="195">
        <v>274349</v>
      </c>
      <c r="I39" s="196">
        <f>IFERROR(H39/G39-1,"-")</f>
        <v>0.13815562940007542</v>
      </c>
      <c r="J39" s="195">
        <f t="shared" si="10"/>
        <v>33302</v>
      </c>
      <c r="K39" s="196">
        <f>H39/H$8</f>
        <v>1.0469445383736242E-2</v>
      </c>
      <c r="L39" s="103"/>
    </row>
    <row r="40" spans="1:12" x14ac:dyDescent="0.25">
      <c r="A40" s="193"/>
      <c r="B40" s="190" t="s">
        <v>109</v>
      </c>
      <c r="C40" s="191">
        <v>2230234</v>
      </c>
      <c r="D40" s="191">
        <v>1245363</v>
      </c>
      <c r="E40" s="191">
        <v>6079667</v>
      </c>
      <c r="F40" s="191">
        <v>6745879</v>
      </c>
      <c r="G40" s="191">
        <v>7053449</v>
      </c>
      <c r="H40" s="191">
        <v>7029194</v>
      </c>
      <c r="I40" s="192">
        <f>IFERROR(H40/G40-1,"-")</f>
        <v>-3.4387432304394672E-3</v>
      </c>
      <c r="J40" s="191">
        <f t="shared" si="10"/>
        <v>-24255</v>
      </c>
      <c r="K40" s="192">
        <f>H40/H$8</f>
        <v>0.26824141030106358</v>
      </c>
      <c r="L40" s="103"/>
    </row>
    <row r="41" spans="1:12" s="74" customFormat="1" x14ac:dyDescent="0.25">
      <c r="A41" s="193"/>
      <c r="B41" s="194" t="s">
        <v>112</v>
      </c>
      <c r="C41" s="195">
        <v>972971</v>
      </c>
      <c r="D41" s="195">
        <v>342910</v>
      </c>
      <c r="E41" s="195">
        <v>3165011</v>
      </c>
      <c r="F41" s="195">
        <v>3481161</v>
      </c>
      <c r="G41" s="195">
        <v>3721099</v>
      </c>
      <c r="H41" s="195">
        <v>3699191</v>
      </c>
      <c r="I41" s="196">
        <f t="shared" ref="I41:I48" si="11">IFERROR(H41/G41-1,"-")</f>
        <v>-5.8875079647168205E-3</v>
      </c>
      <c r="J41" s="195">
        <f t="shared" si="10"/>
        <v>-21908</v>
      </c>
      <c r="K41" s="196">
        <f t="shared" ref="K41:K48" si="12">H41/H$8</f>
        <v>0.14116500566252713</v>
      </c>
      <c r="L41" s="197"/>
    </row>
    <row r="42" spans="1:12" s="74" customFormat="1" x14ac:dyDescent="0.25">
      <c r="A42" s="193"/>
      <c r="B42" s="194" t="s">
        <v>115</v>
      </c>
      <c r="C42" s="195">
        <v>118015</v>
      </c>
      <c r="D42" s="195">
        <v>72820</v>
      </c>
      <c r="E42" s="195">
        <v>215817</v>
      </c>
      <c r="F42" s="195">
        <v>254303</v>
      </c>
      <c r="G42" s="195">
        <v>245100</v>
      </c>
      <c r="H42" s="195">
        <v>256838</v>
      </c>
      <c r="I42" s="196">
        <f t="shared" si="11"/>
        <v>4.789065687474503E-2</v>
      </c>
      <c r="J42" s="195">
        <f t="shared" si="10"/>
        <v>11738</v>
      </c>
      <c r="K42" s="196">
        <f t="shared" si="12"/>
        <v>9.8012072705497347E-3</v>
      </c>
      <c r="L42" s="197"/>
    </row>
    <row r="43" spans="1:12" x14ac:dyDescent="0.25">
      <c r="A43" s="193"/>
      <c r="B43" s="194" t="s">
        <v>118</v>
      </c>
      <c r="C43" s="195">
        <v>53624</v>
      </c>
      <c r="D43" s="195">
        <v>82050</v>
      </c>
      <c r="E43" s="195">
        <v>144404</v>
      </c>
      <c r="F43" s="195">
        <v>184615</v>
      </c>
      <c r="G43" s="195">
        <v>185724</v>
      </c>
      <c r="H43" s="195">
        <v>187798</v>
      </c>
      <c r="I43" s="196">
        <f t="shared" si="11"/>
        <v>1.1167108182033481E-2</v>
      </c>
      <c r="J43" s="195">
        <f t="shared" si="10"/>
        <v>2074</v>
      </c>
      <c r="K43" s="196">
        <f t="shared" si="12"/>
        <v>7.1665685100907924E-3</v>
      </c>
      <c r="L43" s="103"/>
    </row>
    <row r="44" spans="1:12" x14ac:dyDescent="0.25">
      <c r="A44" s="193"/>
      <c r="B44" s="194" t="s">
        <v>125</v>
      </c>
      <c r="C44" s="195">
        <v>102738</v>
      </c>
      <c r="D44" s="195">
        <v>118937</v>
      </c>
      <c r="E44" s="195">
        <v>374048</v>
      </c>
      <c r="F44" s="195">
        <v>377945</v>
      </c>
      <c r="G44" s="195">
        <v>372670</v>
      </c>
      <c r="H44" s="195">
        <v>349409</v>
      </c>
      <c r="I44" s="196">
        <f t="shared" si="11"/>
        <v>-6.2417151903829127E-2</v>
      </c>
      <c r="J44" s="195">
        <f t="shared" si="10"/>
        <v>-23261</v>
      </c>
      <c r="K44" s="196">
        <f t="shared" si="12"/>
        <v>1.3333813653725352E-2</v>
      </c>
      <c r="L44" s="103"/>
    </row>
    <row r="45" spans="1:12" x14ac:dyDescent="0.25">
      <c r="A45" s="193"/>
      <c r="B45" s="194" t="s">
        <v>121</v>
      </c>
      <c r="C45" s="195">
        <v>109378</v>
      </c>
      <c r="D45" s="195">
        <v>80851</v>
      </c>
      <c r="E45" s="195">
        <v>225141</v>
      </c>
      <c r="F45" s="195">
        <v>269310</v>
      </c>
      <c r="G45" s="195">
        <v>269282</v>
      </c>
      <c r="H45" s="195">
        <v>242765</v>
      </c>
      <c r="I45" s="196">
        <f t="shared" si="11"/>
        <v>-9.8472976285084002E-2</v>
      </c>
      <c r="J45" s="195">
        <f t="shared" si="10"/>
        <v>-26517</v>
      </c>
      <c r="K45" s="196">
        <f t="shared" si="12"/>
        <v>9.2641668407128473E-3</v>
      </c>
      <c r="L45" s="103"/>
    </row>
    <row r="46" spans="1:12" x14ac:dyDescent="0.25">
      <c r="A46" s="193"/>
      <c r="B46" s="194" t="s">
        <v>130</v>
      </c>
      <c r="C46" s="195">
        <v>85862</v>
      </c>
      <c r="D46" s="195">
        <v>17401</v>
      </c>
      <c r="E46" s="195">
        <v>122681</v>
      </c>
      <c r="F46" s="195">
        <v>129599</v>
      </c>
      <c r="G46" s="195">
        <v>125590</v>
      </c>
      <c r="H46" s="195">
        <v>131454</v>
      </c>
      <c r="I46" s="196">
        <f t="shared" si="11"/>
        <v>4.669161557448831E-2</v>
      </c>
      <c r="J46" s="195">
        <f t="shared" si="10"/>
        <v>5864</v>
      </c>
      <c r="K46" s="196">
        <f t="shared" si="12"/>
        <v>5.0164224162423188E-3</v>
      </c>
      <c r="L46" s="103"/>
    </row>
    <row r="47" spans="1:12" x14ac:dyDescent="0.25">
      <c r="A47" s="193" t="s">
        <v>146</v>
      </c>
      <c r="B47" s="194" t="s">
        <v>133</v>
      </c>
      <c r="C47" s="195">
        <v>139118</v>
      </c>
      <c r="D47" s="195">
        <v>16081</v>
      </c>
      <c r="E47" s="195">
        <v>101645</v>
      </c>
      <c r="F47" s="195">
        <v>131609</v>
      </c>
      <c r="G47" s="195">
        <v>138398</v>
      </c>
      <c r="H47" s="195">
        <v>119558</v>
      </c>
      <c r="I47" s="196">
        <f t="shared" si="11"/>
        <v>-0.13612913481408695</v>
      </c>
      <c r="J47" s="195">
        <f t="shared" si="10"/>
        <v>-18840</v>
      </c>
      <c r="K47" s="196">
        <f t="shared" si="12"/>
        <v>4.5624585881076209E-3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648528</v>
      </c>
      <c r="D48" s="200">
        <f t="shared" ref="D48:H48" si="14">D40-SUM(D41:D47)</f>
        <v>514313</v>
      </c>
      <c r="E48" s="200">
        <f t="shared" si="14"/>
        <v>1730920</v>
      </c>
      <c r="F48" s="200">
        <f t="shared" si="14"/>
        <v>1917337</v>
      </c>
      <c r="G48" s="200">
        <f t="shared" si="14"/>
        <v>1995586</v>
      </c>
      <c r="H48" s="200">
        <f t="shared" si="14"/>
        <v>2042181</v>
      </c>
      <c r="I48" s="201">
        <f t="shared" si="11"/>
        <v>2.3349031312105861E-2</v>
      </c>
      <c r="J48" s="200">
        <f>H48-G48</f>
        <v>46595</v>
      </c>
      <c r="K48" s="201">
        <f t="shared" si="12"/>
        <v>7.7931767359107784E-2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58399</v>
      </c>
      <c r="D50" s="209">
        <v>52951</v>
      </c>
      <c r="E50" s="209">
        <v>119118</v>
      </c>
      <c r="F50" s="209">
        <v>124202</v>
      </c>
      <c r="G50" s="209">
        <v>142297</v>
      </c>
      <c r="H50" s="209">
        <v>144492</v>
      </c>
      <c r="I50" s="210">
        <f>IFERROR(H50/G50-1,"-")</f>
        <v>1.5425483320098188E-2</v>
      </c>
      <c r="J50" s="209">
        <f>H50-G50</f>
        <v>2195</v>
      </c>
      <c r="K50" s="210">
        <f>H50/H$8</f>
        <v>5.5139661613011785E-3</v>
      </c>
      <c r="L50" s="103"/>
    </row>
    <row r="51" spans="1:12" x14ac:dyDescent="0.25">
      <c r="A51" s="193" t="s">
        <v>98</v>
      </c>
      <c r="B51" s="190" t="s">
        <v>99</v>
      </c>
      <c r="C51" s="191">
        <v>5882</v>
      </c>
      <c r="D51" s="191">
        <v>13368</v>
      </c>
      <c r="E51" s="191">
        <v>13227</v>
      </c>
      <c r="F51" s="191">
        <v>31470</v>
      </c>
      <c r="G51" s="191">
        <v>20887</v>
      </c>
      <c r="H51" s="191">
        <v>20764</v>
      </c>
      <c r="I51" s="192">
        <f>IFERROR(H51/G51-1,"-")</f>
        <v>-5.8888303729592861E-3</v>
      </c>
      <c r="J51" s="191">
        <f t="shared" ref="J51:J61" si="15">H51-G51</f>
        <v>-123</v>
      </c>
      <c r="K51" s="192">
        <f>H51/H$8</f>
        <v>7.9237600263860756E-4</v>
      </c>
      <c r="L51" s="103"/>
    </row>
    <row r="52" spans="1:12" x14ac:dyDescent="0.25">
      <c r="A52" s="193" t="s">
        <v>105</v>
      </c>
      <c r="B52" s="194" t="s">
        <v>105</v>
      </c>
      <c r="C52" s="195">
        <v>4149</v>
      </c>
      <c r="D52" s="195">
        <v>5923</v>
      </c>
      <c r="E52" s="195">
        <v>4038</v>
      </c>
      <c r="F52" s="195">
        <v>21028</v>
      </c>
      <c r="G52" s="195">
        <v>11806</v>
      </c>
      <c r="H52" s="195">
        <v>10987</v>
      </c>
      <c r="I52" s="196">
        <f>IFERROR(H52/G52-1,"-")</f>
        <v>-6.9371506013891193E-2</v>
      </c>
      <c r="J52" s="195">
        <f t="shared" si="15"/>
        <v>-819</v>
      </c>
      <c r="K52" s="196">
        <f>H52/H$8</f>
        <v>4.1927543541660472E-4</v>
      </c>
      <c r="L52" s="103"/>
    </row>
    <row r="53" spans="1:12" x14ac:dyDescent="0.25">
      <c r="A53" s="193" t="s">
        <v>102</v>
      </c>
      <c r="B53" s="194" t="s">
        <v>102</v>
      </c>
      <c r="C53" s="195">
        <v>1733</v>
      </c>
      <c r="D53" s="195">
        <v>7445</v>
      </c>
      <c r="E53" s="195">
        <v>9189</v>
      </c>
      <c r="F53" s="195">
        <v>10442</v>
      </c>
      <c r="G53" s="195">
        <v>9081</v>
      </c>
      <c r="H53" s="195">
        <v>9777</v>
      </c>
      <c r="I53" s="196">
        <f>IFERROR(H53/G53-1,"-")</f>
        <v>7.6643541460191589E-2</v>
      </c>
      <c r="J53" s="195">
        <f t="shared" si="15"/>
        <v>696</v>
      </c>
      <c r="K53" s="196">
        <f>H53/H$8</f>
        <v>3.7310056722200278E-4</v>
      </c>
      <c r="L53" s="103"/>
    </row>
    <row r="54" spans="1:12" x14ac:dyDescent="0.25">
      <c r="A54" s="193"/>
      <c r="B54" s="190" t="s">
        <v>109</v>
      </c>
      <c r="C54" s="191">
        <v>52517</v>
      </c>
      <c r="D54" s="191">
        <v>39583</v>
      </c>
      <c r="E54" s="191">
        <v>105891</v>
      </c>
      <c r="F54" s="191">
        <v>92732</v>
      </c>
      <c r="G54" s="191">
        <v>121410</v>
      </c>
      <c r="H54" s="191">
        <v>123728</v>
      </c>
      <c r="I54" s="192">
        <f>IFERROR(H54/G54-1,"-")</f>
        <v>1.9092331768388204E-2</v>
      </c>
      <c r="J54" s="191">
        <f t="shared" si="15"/>
        <v>2318</v>
      </c>
      <c r="K54" s="192">
        <f>H54/H$8</f>
        <v>4.7215901586625713E-3</v>
      </c>
      <c r="L54" s="103"/>
    </row>
    <row r="55" spans="1:12" s="74" customFormat="1" x14ac:dyDescent="0.25">
      <c r="A55" s="193"/>
      <c r="B55" s="194" t="s">
        <v>112</v>
      </c>
      <c r="C55" s="195">
        <v>19108</v>
      </c>
      <c r="D55" s="195">
        <v>7045</v>
      </c>
      <c r="E55" s="195">
        <v>48933</v>
      </c>
      <c r="F55" s="195">
        <v>39565</v>
      </c>
      <c r="G55" s="195">
        <v>51736</v>
      </c>
      <c r="H55" s="195">
        <v>51604</v>
      </c>
      <c r="I55" s="196">
        <f t="shared" ref="I55:I62" si="16">IFERROR(H55/G55-1,"-")</f>
        <v>-2.5514148755219068E-3</v>
      </c>
      <c r="J55" s="195">
        <f t="shared" si="15"/>
        <v>-132</v>
      </c>
      <c r="K55" s="196">
        <f t="shared" ref="K55:K62" si="17">H55/H$8</f>
        <v>1.9692627258795369E-3</v>
      </c>
      <c r="L55" s="197"/>
    </row>
    <row r="56" spans="1:12" s="74" customFormat="1" x14ac:dyDescent="0.25">
      <c r="A56" s="193"/>
      <c r="B56" s="194" t="s">
        <v>115</v>
      </c>
      <c r="C56" s="195">
        <v>15109</v>
      </c>
      <c r="D56" s="195">
        <v>14304</v>
      </c>
      <c r="E56" s="195">
        <v>23868</v>
      </c>
      <c r="F56" s="195">
        <v>19386</v>
      </c>
      <c r="G56" s="195">
        <v>27209</v>
      </c>
      <c r="H56" s="195">
        <v>27312</v>
      </c>
      <c r="I56" s="196">
        <f t="shared" si="16"/>
        <v>3.7855121467160746E-3</v>
      </c>
      <c r="J56" s="195">
        <f t="shared" si="15"/>
        <v>103</v>
      </c>
      <c r="K56" s="196">
        <f t="shared" si="17"/>
        <v>1.042254545562784E-3</v>
      </c>
      <c r="L56" s="197"/>
    </row>
    <row r="57" spans="1:12" x14ac:dyDescent="0.25">
      <c r="A57" s="193"/>
      <c r="B57" s="194" t="s">
        <v>118</v>
      </c>
      <c r="C57" s="195">
        <v>1405</v>
      </c>
      <c r="D57" s="195">
        <v>2642</v>
      </c>
      <c r="E57" s="195">
        <v>4506</v>
      </c>
      <c r="F57" s="195">
        <v>4837</v>
      </c>
      <c r="G57" s="195">
        <v>5012</v>
      </c>
      <c r="H57" s="195">
        <v>5286</v>
      </c>
      <c r="I57" s="196">
        <f t="shared" si="16"/>
        <v>5.4668794892258621E-2</v>
      </c>
      <c r="J57" s="195">
        <f t="shared" si="15"/>
        <v>274</v>
      </c>
      <c r="K57" s="196">
        <f t="shared" si="17"/>
        <v>2.0171930022864956E-4</v>
      </c>
      <c r="L57" s="103"/>
    </row>
    <row r="58" spans="1:12" x14ac:dyDescent="0.25">
      <c r="A58" s="193"/>
      <c r="B58" s="194" t="s">
        <v>125</v>
      </c>
      <c r="C58" s="195">
        <v>911</v>
      </c>
      <c r="D58" s="195">
        <v>1290</v>
      </c>
      <c r="E58" s="195">
        <v>2182</v>
      </c>
      <c r="F58" s="195">
        <v>1414</v>
      </c>
      <c r="G58" s="195">
        <v>3485</v>
      </c>
      <c r="H58" s="195">
        <v>3575</v>
      </c>
      <c r="I58" s="196">
        <f t="shared" si="16"/>
        <v>2.582496413199431E-2</v>
      </c>
      <c r="J58" s="195">
        <f t="shared" si="15"/>
        <v>90</v>
      </c>
      <c r="K58" s="196">
        <f t="shared" si="17"/>
        <v>1.3642574693859669E-4</v>
      </c>
      <c r="L58" s="103"/>
    </row>
    <row r="59" spans="1:12" x14ac:dyDescent="0.25">
      <c r="A59" s="193"/>
      <c r="B59" s="194" t="s">
        <v>121</v>
      </c>
      <c r="C59" s="195">
        <v>803</v>
      </c>
      <c r="D59" s="195">
        <v>764</v>
      </c>
      <c r="E59" s="195">
        <v>1904</v>
      </c>
      <c r="F59" s="195">
        <v>1892</v>
      </c>
      <c r="G59" s="195">
        <v>2225</v>
      </c>
      <c r="H59" s="195">
        <v>2137</v>
      </c>
      <c r="I59" s="196">
        <f t="shared" si="16"/>
        <v>-3.9550561797752848E-2</v>
      </c>
      <c r="J59" s="195">
        <f t="shared" si="15"/>
        <v>-88</v>
      </c>
      <c r="K59" s="196">
        <f t="shared" si="17"/>
        <v>8.1550159778400326E-5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224</v>
      </c>
      <c r="E60" s="195">
        <v>298</v>
      </c>
      <c r="F60" s="195">
        <v>583</v>
      </c>
      <c r="G60" s="195">
        <v>450</v>
      </c>
      <c r="H60" s="195">
        <v>652</v>
      </c>
      <c r="I60" s="196">
        <f t="shared" si="16"/>
        <v>0.44888888888888889</v>
      </c>
      <c r="J60" s="195">
        <f t="shared" si="15"/>
        <v>202</v>
      </c>
      <c r="K60" s="196">
        <f t="shared" si="17"/>
        <v>2.4881003357752462E-5</v>
      </c>
      <c r="L60" s="103"/>
    </row>
    <row r="61" spans="1:12" x14ac:dyDescent="0.25">
      <c r="A61" s="193" t="s">
        <v>146</v>
      </c>
      <c r="B61" s="194" t="s">
        <v>133</v>
      </c>
      <c r="C61" s="195">
        <v>1488</v>
      </c>
      <c r="D61" s="195">
        <v>112</v>
      </c>
      <c r="E61" s="195">
        <v>258</v>
      </c>
      <c r="F61" s="195">
        <v>458</v>
      </c>
      <c r="G61" s="195">
        <v>387</v>
      </c>
      <c r="H61" s="195">
        <v>1021</v>
      </c>
      <c r="I61" s="196">
        <f t="shared" si="16"/>
        <v>1.6382428940568476</v>
      </c>
      <c r="J61" s="195">
        <f t="shared" si="15"/>
        <v>634</v>
      </c>
      <c r="K61" s="196">
        <f t="shared" si="17"/>
        <v>3.8962430104701323E-5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12980</v>
      </c>
      <c r="D62" s="200">
        <f t="shared" ref="D62:H62" si="19">D54-SUM(D55:D61)</f>
        <v>13202</v>
      </c>
      <c r="E62" s="200">
        <f t="shared" si="19"/>
        <v>23942</v>
      </c>
      <c r="F62" s="200">
        <f t="shared" si="19"/>
        <v>24597</v>
      </c>
      <c r="G62" s="200">
        <f t="shared" si="19"/>
        <v>30906</v>
      </c>
      <c r="H62" s="200">
        <f t="shared" si="19"/>
        <v>32141</v>
      </c>
      <c r="I62" s="201">
        <f t="shared" si="16"/>
        <v>3.9959878340775301E-2</v>
      </c>
      <c r="J62" s="200">
        <f>H62-G62</f>
        <v>1235</v>
      </c>
      <c r="K62" s="201">
        <f t="shared" si="17"/>
        <v>1.22653424681215E-3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195183</v>
      </c>
      <c r="D64" s="209">
        <v>206512</v>
      </c>
      <c r="E64" s="209">
        <v>728683</v>
      </c>
      <c r="F64" s="209">
        <v>789742</v>
      </c>
      <c r="G64" s="209">
        <v>1039569</v>
      </c>
      <c r="H64" s="209">
        <v>832293</v>
      </c>
      <c r="I64" s="210">
        <f>IFERROR(H64/G64-1,"-")</f>
        <v>-0.19938647651093866</v>
      </c>
      <c r="J64" s="209">
        <f>H64-G64</f>
        <v>-207276</v>
      </c>
      <c r="K64" s="210">
        <f>H64/H$8</f>
        <v>3.1761173201892437E-2</v>
      </c>
      <c r="L64" s="103"/>
    </row>
    <row r="65" spans="1:12" x14ac:dyDescent="0.25">
      <c r="A65" s="193" t="s">
        <v>98</v>
      </c>
      <c r="B65" s="190" t="s">
        <v>99</v>
      </c>
      <c r="C65" s="191">
        <v>56889</v>
      </c>
      <c r="D65" s="191">
        <v>60647</v>
      </c>
      <c r="E65" s="191">
        <v>105850</v>
      </c>
      <c r="F65" s="191">
        <v>140500</v>
      </c>
      <c r="G65" s="191">
        <v>206949</v>
      </c>
      <c r="H65" s="191">
        <v>146180</v>
      </c>
      <c r="I65" s="192">
        <f>IFERROR(H65/G65-1,"-")</f>
        <v>-0.29364239498620437</v>
      </c>
      <c r="J65" s="191">
        <f t="shared" ref="J65:J75" si="20">H65-G65</f>
        <v>-60769</v>
      </c>
      <c r="K65" s="192">
        <f>H65/H$8</f>
        <v>5.5783820104850536E-3</v>
      </c>
      <c r="L65" s="103"/>
    </row>
    <row r="66" spans="1:12" x14ac:dyDescent="0.25">
      <c r="A66" s="193" t="s">
        <v>105</v>
      </c>
      <c r="B66" s="194" t="s">
        <v>105</v>
      </c>
      <c r="C66" s="195">
        <v>17826</v>
      </c>
      <c r="D66" s="195">
        <v>45811</v>
      </c>
      <c r="E66" s="195">
        <v>70658</v>
      </c>
      <c r="F66" s="195">
        <v>80295</v>
      </c>
      <c r="G66" s="195">
        <v>103269</v>
      </c>
      <c r="H66" s="195">
        <v>32664</v>
      </c>
      <c r="I66" s="196">
        <f>IFERROR(H66/G66-1,"-")</f>
        <v>-0.68369985184324433</v>
      </c>
      <c r="J66" s="195">
        <f t="shared" si="20"/>
        <v>-70605</v>
      </c>
      <c r="K66" s="196">
        <f>H66/H$8</f>
        <v>1.2464924749656847E-3</v>
      </c>
      <c r="L66" s="103"/>
    </row>
    <row r="67" spans="1:12" x14ac:dyDescent="0.25">
      <c r="A67" s="193" t="s">
        <v>102</v>
      </c>
      <c r="B67" s="194" t="s">
        <v>102</v>
      </c>
      <c r="C67" s="195">
        <v>39063</v>
      </c>
      <c r="D67" s="195">
        <v>14836</v>
      </c>
      <c r="E67" s="195">
        <v>35192</v>
      </c>
      <c r="F67" s="195">
        <v>60205</v>
      </c>
      <c r="G67" s="195">
        <v>103680</v>
      </c>
      <c r="H67" s="195">
        <v>113516</v>
      </c>
      <c r="I67" s="196">
        <f>IFERROR(H67/G67-1,"-")</f>
        <v>9.4868827160493829E-2</v>
      </c>
      <c r="J67" s="195">
        <f t="shared" si="20"/>
        <v>9836</v>
      </c>
      <c r="K67" s="196">
        <f>H67/H$8</f>
        <v>4.3318895355193687E-3</v>
      </c>
      <c r="L67" s="103"/>
    </row>
    <row r="68" spans="1:12" x14ac:dyDescent="0.25">
      <c r="A68" s="193"/>
      <c r="B68" s="190" t="s">
        <v>109</v>
      </c>
      <c r="C68" s="191">
        <v>138294</v>
      </c>
      <c r="D68" s="191">
        <v>145865</v>
      </c>
      <c r="E68" s="191">
        <v>622833</v>
      </c>
      <c r="F68" s="191">
        <v>649242</v>
      </c>
      <c r="G68" s="191">
        <v>832620</v>
      </c>
      <c r="H68" s="191">
        <v>686113</v>
      </c>
      <c r="I68" s="192">
        <f>IFERROR(H68/G68-1,"-")</f>
        <v>-0.17595902092190918</v>
      </c>
      <c r="J68" s="191">
        <f t="shared" si="20"/>
        <v>-146507</v>
      </c>
      <c r="K68" s="192">
        <f>H68/H$8</f>
        <v>2.6182791191407383E-2</v>
      </c>
      <c r="L68" s="103"/>
    </row>
    <row r="69" spans="1:12" s="74" customFormat="1" x14ac:dyDescent="0.25">
      <c r="A69" s="193"/>
      <c r="B69" s="194" t="s">
        <v>112</v>
      </c>
      <c r="C69" s="195">
        <v>50022</v>
      </c>
      <c r="D69" s="195">
        <v>26530</v>
      </c>
      <c r="E69" s="195">
        <v>299464</v>
      </c>
      <c r="F69" s="195">
        <v>244920</v>
      </c>
      <c r="G69" s="195">
        <v>355629</v>
      </c>
      <c r="H69" s="195">
        <v>340232</v>
      </c>
      <c r="I69" s="196">
        <f t="shared" ref="I69:I76" si="21">IFERROR(H69/G69-1,"-")</f>
        <v>-4.3295119351908884E-2</v>
      </c>
      <c r="J69" s="195">
        <f t="shared" si="20"/>
        <v>-15397</v>
      </c>
      <c r="K69" s="196">
        <f t="shared" ref="K69:K76" si="22">H69/H$8</f>
        <v>1.2983609715360177E-2</v>
      </c>
      <c r="L69" s="197"/>
    </row>
    <row r="70" spans="1:12" s="74" customFormat="1" x14ac:dyDescent="0.25">
      <c r="A70" s="193"/>
      <c r="B70" s="194" t="s">
        <v>115</v>
      </c>
      <c r="C70" s="195">
        <v>20686</v>
      </c>
      <c r="D70" s="195">
        <v>23664</v>
      </c>
      <c r="E70" s="195">
        <v>43033</v>
      </c>
      <c r="F70" s="195">
        <v>55732</v>
      </c>
      <c r="G70" s="195">
        <v>51511</v>
      </c>
      <c r="H70" s="195">
        <v>53722</v>
      </c>
      <c r="I70" s="196">
        <f t="shared" si="21"/>
        <v>4.2922870843120853E-2</v>
      </c>
      <c r="J70" s="195">
        <f t="shared" si="20"/>
        <v>2211</v>
      </c>
      <c r="K70" s="196">
        <f t="shared" si="22"/>
        <v>2.0500878257441375E-3</v>
      </c>
      <c r="L70" s="197"/>
    </row>
    <row r="71" spans="1:12" x14ac:dyDescent="0.25">
      <c r="A71" s="193"/>
      <c r="B71" s="194" t="s">
        <v>118</v>
      </c>
      <c r="C71" s="195">
        <v>16601</v>
      </c>
      <c r="D71" s="195">
        <v>18461</v>
      </c>
      <c r="E71" s="195">
        <v>80284</v>
      </c>
      <c r="F71" s="195">
        <v>77308</v>
      </c>
      <c r="G71" s="195">
        <v>97520</v>
      </c>
      <c r="H71" s="195">
        <v>52660</v>
      </c>
      <c r="I71" s="196">
        <f t="shared" si="21"/>
        <v>-0.46000820344544713</v>
      </c>
      <c r="J71" s="195">
        <f t="shared" si="20"/>
        <v>-44860</v>
      </c>
      <c r="K71" s="196">
        <f t="shared" si="22"/>
        <v>2.0095607926675532E-3</v>
      </c>
      <c r="L71" s="103"/>
    </row>
    <row r="72" spans="1:12" x14ac:dyDescent="0.25">
      <c r="A72" s="193"/>
      <c r="B72" s="194" t="s">
        <v>125</v>
      </c>
      <c r="C72" s="195">
        <v>1561</v>
      </c>
      <c r="D72" s="195">
        <v>7467</v>
      </c>
      <c r="E72" s="195">
        <v>17485</v>
      </c>
      <c r="F72" s="195">
        <v>19544</v>
      </c>
      <c r="G72" s="195">
        <v>34657</v>
      </c>
      <c r="H72" s="195">
        <v>30110</v>
      </c>
      <c r="I72" s="196">
        <f t="shared" si="21"/>
        <v>-0.13120004616671954</v>
      </c>
      <c r="J72" s="195">
        <f t="shared" si="20"/>
        <v>-4547</v>
      </c>
      <c r="K72" s="196">
        <f t="shared" si="22"/>
        <v>1.1490291581317893E-3</v>
      </c>
      <c r="L72" s="103"/>
    </row>
    <row r="73" spans="1:12" x14ac:dyDescent="0.25">
      <c r="A73" s="193"/>
      <c r="B73" s="194" t="s">
        <v>121</v>
      </c>
      <c r="C73" s="195">
        <v>5257</v>
      </c>
      <c r="D73" s="195">
        <v>11724</v>
      </c>
      <c r="E73" s="195">
        <v>18083</v>
      </c>
      <c r="F73" s="195">
        <v>14195</v>
      </c>
      <c r="G73" s="195">
        <v>21106</v>
      </c>
      <c r="H73" s="195">
        <v>13919</v>
      </c>
      <c r="I73" s="196">
        <f t="shared" si="21"/>
        <v>-0.34051928361603334</v>
      </c>
      <c r="J73" s="195">
        <f t="shared" si="20"/>
        <v>-7187</v>
      </c>
      <c r="K73" s="196">
        <f t="shared" si="22"/>
        <v>5.3116362843030136E-4</v>
      </c>
      <c r="L73" s="103"/>
    </row>
    <row r="74" spans="1:12" x14ac:dyDescent="0.25">
      <c r="A74" s="193"/>
      <c r="B74" s="194" t="s">
        <v>130</v>
      </c>
      <c r="C74" s="195">
        <v>5452</v>
      </c>
      <c r="D74" s="195">
        <v>68</v>
      </c>
      <c r="E74" s="195">
        <v>7866</v>
      </c>
      <c r="F74" s="195">
        <v>23161</v>
      </c>
      <c r="G74" s="195">
        <v>17511</v>
      </c>
      <c r="H74" s="195">
        <v>12235</v>
      </c>
      <c r="I74" s="196">
        <f t="shared" si="21"/>
        <v>-0.30129632802238593</v>
      </c>
      <c r="J74" s="195">
        <f t="shared" si="20"/>
        <v>-5276</v>
      </c>
      <c r="K74" s="196">
        <f t="shared" si="22"/>
        <v>4.6690042343880574E-4</v>
      </c>
      <c r="L74" s="103"/>
    </row>
    <row r="75" spans="1:12" x14ac:dyDescent="0.25">
      <c r="A75" s="193" t="s">
        <v>146</v>
      </c>
      <c r="B75" s="194" t="s">
        <v>133</v>
      </c>
      <c r="C75" s="195">
        <v>4548</v>
      </c>
      <c r="D75" s="195">
        <v>78</v>
      </c>
      <c r="E75" s="195">
        <v>2796</v>
      </c>
      <c r="F75" s="195">
        <v>6974</v>
      </c>
      <c r="G75" s="195">
        <v>12214</v>
      </c>
      <c r="H75" s="195">
        <v>15394</v>
      </c>
      <c r="I75" s="196">
        <f t="shared" si="21"/>
        <v>0.26035696741444236</v>
      </c>
      <c r="J75" s="195">
        <f t="shared" si="20"/>
        <v>3180</v>
      </c>
      <c r="K75" s="196">
        <f t="shared" si="22"/>
        <v>5.8745117437000217E-4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34167</v>
      </c>
      <c r="D76" s="200">
        <f t="shared" ref="D76:H76" si="24">D68-SUM(D69:D75)</f>
        <v>57873</v>
      </c>
      <c r="E76" s="200">
        <f t="shared" si="24"/>
        <v>153822</v>
      </c>
      <c r="F76" s="200">
        <f t="shared" si="24"/>
        <v>207408</v>
      </c>
      <c r="G76" s="200">
        <f t="shared" si="24"/>
        <v>242472</v>
      </c>
      <c r="H76" s="200">
        <f t="shared" si="24"/>
        <v>167841</v>
      </c>
      <c r="I76" s="201">
        <f t="shared" si="21"/>
        <v>-0.30779223992873406</v>
      </c>
      <c r="J76" s="200">
        <f>H76-G76</f>
        <v>-74631</v>
      </c>
      <c r="K76" s="201">
        <f t="shared" si="22"/>
        <v>6.4049884732646179E-3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1338661</v>
      </c>
      <c r="D78" s="209">
        <v>1092978</v>
      </c>
      <c r="E78" s="209">
        <v>3164473</v>
      </c>
      <c r="F78" s="209">
        <v>3797412</v>
      </c>
      <c r="G78" s="209">
        <v>4309024</v>
      </c>
      <c r="H78" s="209">
        <v>4269487</v>
      </c>
      <c r="I78" s="210">
        <f>IFERROR(H78/G78-1,"-")</f>
        <v>-9.1753956348351595E-3</v>
      </c>
      <c r="J78" s="209">
        <f>H78-G78</f>
        <v>-39537</v>
      </c>
      <c r="K78" s="210">
        <f>H78/H$8</f>
        <v>0.16292809874674921</v>
      </c>
      <c r="L78" s="103"/>
    </row>
    <row r="79" spans="1:12" x14ac:dyDescent="0.25">
      <c r="A79" s="193" t="s">
        <v>98</v>
      </c>
      <c r="B79" s="190" t="s">
        <v>99</v>
      </c>
      <c r="C79" s="191">
        <v>371015</v>
      </c>
      <c r="D79" s="191">
        <v>546801</v>
      </c>
      <c r="E79" s="191">
        <v>1298150</v>
      </c>
      <c r="F79" s="191">
        <v>1358012</v>
      </c>
      <c r="G79" s="191">
        <v>1351953</v>
      </c>
      <c r="H79" s="191">
        <v>1392078</v>
      </c>
      <c r="I79" s="192">
        <f>IFERROR(H79/G79-1,"-")</f>
        <v>2.9679286188203369E-2</v>
      </c>
      <c r="J79" s="191">
        <f t="shared" ref="J79:J89" si="25">H79-G79</f>
        <v>40125</v>
      </c>
      <c r="K79" s="192">
        <f>H79/H$8</f>
        <v>5.3123155509591E-2</v>
      </c>
      <c r="L79" s="103"/>
    </row>
    <row r="80" spans="1:12" x14ac:dyDescent="0.25">
      <c r="A80" s="193" t="s">
        <v>105</v>
      </c>
      <c r="B80" s="194" t="s">
        <v>105</v>
      </c>
      <c r="C80" s="195">
        <v>41775</v>
      </c>
      <c r="D80" s="195">
        <v>129980</v>
      </c>
      <c r="E80" s="195">
        <v>192946</v>
      </c>
      <c r="F80" s="195">
        <v>217002</v>
      </c>
      <c r="G80" s="195">
        <v>232668</v>
      </c>
      <c r="H80" s="195">
        <v>191562</v>
      </c>
      <c r="I80" s="196">
        <f>IFERROR(H80/G80-1,"-")</f>
        <v>-0.17667233998659038</v>
      </c>
      <c r="J80" s="195">
        <f t="shared" si="25"/>
        <v>-41106</v>
      </c>
      <c r="K80" s="196">
        <f>H80/H$8</f>
        <v>7.3102066951192899E-3</v>
      </c>
      <c r="L80" s="103"/>
    </row>
    <row r="81" spans="1:12" x14ac:dyDescent="0.25">
      <c r="A81" s="193" t="s">
        <v>102</v>
      </c>
      <c r="B81" s="194" t="s">
        <v>102</v>
      </c>
      <c r="C81" s="195">
        <v>329240</v>
      </c>
      <c r="D81" s="195">
        <v>416821</v>
      </c>
      <c r="E81" s="195">
        <v>1105204</v>
      </c>
      <c r="F81" s="195">
        <v>1141010</v>
      </c>
      <c r="G81" s="195">
        <v>1119285</v>
      </c>
      <c r="H81" s="195">
        <v>1200516</v>
      </c>
      <c r="I81" s="196">
        <f>IFERROR(H81/G81-1,"-")</f>
        <v>7.2574009300580222E-2</v>
      </c>
      <c r="J81" s="195">
        <f t="shared" si="25"/>
        <v>81231</v>
      </c>
      <c r="K81" s="196">
        <f>H81/H$8</f>
        <v>4.5812948814471705E-2</v>
      </c>
      <c r="L81" s="103"/>
    </row>
    <row r="82" spans="1:12" x14ac:dyDescent="0.25">
      <c r="A82" s="193"/>
      <c r="B82" s="190" t="s">
        <v>109</v>
      </c>
      <c r="C82" s="191">
        <v>967646</v>
      </c>
      <c r="D82" s="191">
        <v>546177</v>
      </c>
      <c r="E82" s="191">
        <v>1866323</v>
      </c>
      <c r="F82" s="191">
        <v>2439400</v>
      </c>
      <c r="G82" s="191">
        <v>2957071</v>
      </c>
      <c r="H82" s="191">
        <v>2877409</v>
      </c>
      <c r="I82" s="192">
        <f>IFERROR(H82/G82-1,"-")</f>
        <v>-2.6939495196429131E-2</v>
      </c>
      <c r="J82" s="191">
        <f t="shared" si="25"/>
        <v>-79662</v>
      </c>
      <c r="K82" s="192">
        <f>H82/H$8</f>
        <v>0.10980494323715821</v>
      </c>
      <c r="L82" s="103"/>
    </row>
    <row r="83" spans="1:12" s="74" customFormat="1" x14ac:dyDescent="0.25">
      <c r="A83" s="193"/>
      <c r="B83" s="194" t="s">
        <v>112</v>
      </c>
      <c r="C83" s="195">
        <v>140598</v>
      </c>
      <c r="D83" s="195">
        <v>41245</v>
      </c>
      <c r="E83" s="195">
        <v>362744</v>
      </c>
      <c r="F83" s="195">
        <v>476707</v>
      </c>
      <c r="G83" s="195">
        <v>584844</v>
      </c>
      <c r="H83" s="195">
        <v>575187</v>
      </c>
      <c r="I83" s="196">
        <f t="shared" ref="I83:I90" si="26">IFERROR(H83/G83-1,"-")</f>
        <v>-1.6512095533167792E-2</v>
      </c>
      <c r="J83" s="195">
        <f t="shared" si="25"/>
        <v>-9657</v>
      </c>
      <c r="K83" s="196">
        <f t="shared" ref="K83:K90" si="27">H83/H$8</f>
        <v>2.1949738770453319E-2</v>
      </c>
      <c r="L83" s="197"/>
    </row>
    <row r="84" spans="1:12" s="74" customFormat="1" x14ac:dyDescent="0.25">
      <c r="A84" s="193"/>
      <c r="B84" s="194" t="s">
        <v>115</v>
      </c>
      <c r="C84" s="195">
        <v>406865</v>
      </c>
      <c r="D84" s="195">
        <v>185171</v>
      </c>
      <c r="E84" s="195">
        <v>689086</v>
      </c>
      <c r="F84" s="195">
        <v>832824</v>
      </c>
      <c r="G84" s="195">
        <v>975376</v>
      </c>
      <c r="H84" s="195">
        <v>913895</v>
      </c>
      <c r="I84" s="196">
        <f t="shared" si="26"/>
        <v>-6.3033127737405881E-2</v>
      </c>
      <c r="J84" s="195">
        <f t="shared" si="25"/>
        <v>-61481</v>
      </c>
      <c r="K84" s="196">
        <f t="shared" si="27"/>
        <v>3.4875191048517155E-2</v>
      </c>
      <c r="L84" s="197"/>
    </row>
    <row r="85" spans="1:12" x14ac:dyDescent="0.25">
      <c r="A85" s="193"/>
      <c r="B85" s="194" t="s">
        <v>118</v>
      </c>
      <c r="C85" s="195">
        <v>41361</v>
      </c>
      <c r="D85" s="195">
        <v>64716</v>
      </c>
      <c r="E85" s="195">
        <v>133627</v>
      </c>
      <c r="F85" s="195">
        <v>199415</v>
      </c>
      <c r="G85" s="195">
        <v>297137</v>
      </c>
      <c r="H85" s="195">
        <v>295128</v>
      </c>
      <c r="I85" s="196">
        <f t="shared" si="26"/>
        <v>-6.7611909657834257E-3</v>
      </c>
      <c r="J85" s="195">
        <f t="shared" si="25"/>
        <v>-2009</v>
      </c>
      <c r="K85" s="196">
        <f t="shared" si="27"/>
        <v>1.126239380209627E-2</v>
      </c>
      <c r="L85" s="103"/>
    </row>
    <row r="86" spans="1:12" x14ac:dyDescent="0.25">
      <c r="A86" s="193"/>
      <c r="B86" s="194" t="s">
        <v>125</v>
      </c>
      <c r="C86" s="195">
        <v>12762</v>
      </c>
      <c r="D86" s="195">
        <v>17012</v>
      </c>
      <c r="E86" s="195">
        <v>55181</v>
      </c>
      <c r="F86" s="195">
        <v>65462</v>
      </c>
      <c r="G86" s="195">
        <v>98245</v>
      </c>
      <c r="H86" s="195">
        <v>90312</v>
      </c>
      <c r="I86" s="196">
        <f t="shared" si="26"/>
        <v>-8.0747111812305983E-2</v>
      </c>
      <c r="J86" s="195">
        <f t="shared" si="25"/>
        <v>-7933</v>
      </c>
      <c r="K86" s="196">
        <f t="shared" si="27"/>
        <v>3.4464005755296631E-3</v>
      </c>
      <c r="L86" s="103"/>
    </row>
    <row r="87" spans="1:12" x14ac:dyDescent="0.25">
      <c r="A87" s="193"/>
      <c r="B87" s="194" t="s">
        <v>121</v>
      </c>
      <c r="C87" s="195">
        <v>12354</v>
      </c>
      <c r="D87" s="195">
        <v>18104</v>
      </c>
      <c r="E87" s="195">
        <v>24540</v>
      </c>
      <c r="F87" s="195">
        <v>33952</v>
      </c>
      <c r="G87" s="195">
        <v>43900</v>
      </c>
      <c r="H87" s="195">
        <v>45489</v>
      </c>
      <c r="I87" s="196">
        <f t="shared" si="26"/>
        <v>3.6195899772209605E-2</v>
      </c>
      <c r="J87" s="195">
        <f t="shared" si="25"/>
        <v>1589</v>
      </c>
      <c r="K87" s="196">
        <f t="shared" si="27"/>
        <v>1.7359079167803707E-3</v>
      </c>
      <c r="L87" s="103"/>
    </row>
    <row r="88" spans="1:12" x14ac:dyDescent="0.25">
      <c r="A88" s="193"/>
      <c r="B88" s="194" t="s">
        <v>130</v>
      </c>
      <c r="C88" s="195">
        <v>30296</v>
      </c>
      <c r="D88" s="195">
        <v>3409</v>
      </c>
      <c r="E88" s="195">
        <v>35518</v>
      </c>
      <c r="F88" s="195">
        <v>50535</v>
      </c>
      <c r="G88" s="195">
        <v>46488</v>
      </c>
      <c r="H88" s="195">
        <v>50142</v>
      </c>
      <c r="I88" s="196">
        <f t="shared" si="26"/>
        <v>7.8600929272070186E-2</v>
      </c>
      <c r="J88" s="195">
        <f t="shared" si="25"/>
        <v>3654</v>
      </c>
      <c r="K88" s="196">
        <f t="shared" si="27"/>
        <v>1.9134712735650672E-3</v>
      </c>
      <c r="L88" s="103"/>
    </row>
    <row r="89" spans="1:12" x14ac:dyDescent="0.25">
      <c r="A89" s="193" t="s">
        <v>146</v>
      </c>
      <c r="B89" s="194" t="s">
        <v>133</v>
      </c>
      <c r="C89" s="195">
        <v>48839</v>
      </c>
      <c r="D89" s="195">
        <v>4499</v>
      </c>
      <c r="E89" s="195">
        <v>29720</v>
      </c>
      <c r="F89" s="195">
        <v>49558</v>
      </c>
      <c r="G89" s="195">
        <v>53306</v>
      </c>
      <c r="H89" s="195">
        <v>40876</v>
      </c>
      <c r="I89" s="196">
        <f t="shared" si="26"/>
        <v>-0.23318200577796122</v>
      </c>
      <c r="J89" s="195">
        <f t="shared" si="25"/>
        <v>-12430</v>
      </c>
      <c r="K89" s="196">
        <f t="shared" si="27"/>
        <v>1.5598710019194626E-3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274571</v>
      </c>
      <c r="D90" s="200">
        <f t="shared" ref="D90:H90" si="29">D82-SUM(D83:D89)</f>
        <v>212021</v>
      </c>
      <c r="E90" s="200">
        <f t="shared" si="29"/>
        <v>535907</v>
      </c>
      <c r="F90" s="200">
        <f t="shared" si="29"/>
        <v>730947</v>
      </c>
      <c r="G90" s="200">
        <f t="shared" si="29"/>
        <v>857775</v>
      </c>
      <c r="H90" s="200">
        <f t="shared" si="29"/>
        <v>866380</v>
      </c>
      <c r="I90" s="201">
        <f t="shared" si="26"/>
        <v>1.0031768237591443E-2</v>
      </c>
      <c r="J90" s="200">
        <f>H90-G90</f>
        <v>8605</v>
      </c>
      <c r="K90" s="201">
        <f t="shared" si="27"/>
        <v>3.3061968848296895E-2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44367</v>
      </c>
      <c r="D92" s="209">
        <v>49897</v>
      </c>
      <c r="E92" s="209">
        <v>100995</v>
      </c>
      <c r="F92" s="209">
        <v>112147</v>
      </c>
      <c r="G92" s="209">
        <v>111822</v>
      </c>
      <c r="H92" s="209">
        <v>111166</v>
      </c>
      <c r="I92" s="210">
        <f>IFERROR(H92/G92-1,"-")</f>
        <v>-5.8664663483035673E-3</v>
      </c>
      <c r="J92" s="209">
        <f>H92-G92</f>
        <v>-656</v>
      </c>
      <c r="K92" s="210">
        <f>H92/H$8</f>
        <v>4.2422110724967942E-3</v>
      </c>
      <c r="L92" s="103"/>
    </row>
    <row r="93" spans="1:12" x14ac:dyDescent="0.25">
      <c r="A93" s="193" t="s">
        <v>98</v>
      </c>
      <c r="B93" s="190" t="s">
        <v>99</v>
      </c>
      <c r="C93" s="191">
        <v>21472</v>
      </c>
      <c r="D93" s="191">
        <v>27401</v>
      </c>
      <c r="E93" s="191">
        <v>53443</v>
      </c>
      <c r="F93" s="191">
        <v>57667</v>
      </c>
      <c r="G93" s="191">
        <v>51706</v>
      </c>
      <c r="H93" s="191">
        <v>54795</v>
      </c>
      <c r="I93" s="192">
        <f>IFERROR(H93/G93-1,"-")</f>
        <v>5.9741616060031699E-2</v>
      </c>
      <c r="J93" s="191">
        <f t="shared" ref="J93:J103" si="30">H93-G93</f>
        <v>3089</v>
      </c>
      <c r="K93" s="192">
        <f>H93/H$8</f>
        <v>2.091034630349764E-3</v>
      </c>
      <c r="L93" s="103"/>
    </row>
    <row r="94" spans="1:12" x14ac:dyDescent="0.25">
      <c r="A94" s="193" t="s">
        <v>105</v>
      </c>
      <c r="B94" s="194" t="s">
        <v>105</v>
      </c>
      <c r="C94" s="195">
        <v>10036</v>
      </c>
      <c r="D94" s="195">
        <v>13047</v>
      </c>
      <c r="E94" s="195">
        <v>22783</v>
      </c>
      <c r="F94" s="195">
        <v>15570</v>
      </c>
      <c r="G94" s="195">
        <v>14648</v>
      </c>
      <c r="H94" s="195">
        <v>19078</v>
      </c>
      <c r="I94" s="196">
        <f>IFERROR(H94/G94-1,"-")</f>
        <v>0.30243036592026207</v>
      </c>
      <c r="J94" s="195">
        <f t="shared" si="30"/>
        <v>4430</v>
      </c>
      <c r="K94" s="196">
        <f>H94/H$8</f>
        <v>7.2803647555092247E-4</v>
      </c>
      <c r="L94" s="103"/>
    </row>
    <row r="95" spans="1:12" x14ac:dyDescent="0.25">
      <c r="A95" s="193" t="s">
        <v>102</v>
      </c>
      <c r="B95" s="194" t="s">
        <v>102</v>
      </c>
      <c r="C95" s="195">
        <v>11436</v>
      </c>
      <c r="D95" s="195">
        <v>14354</v>
      </c>
      <c r="E95" s="195">
        <v>30660</v>
      </c>
      <c r="F95" s="195">
        <v>42097</v>
      </c>
      <c r="G95" s="195">
        <v>37058</v>
      </c>
      <c r="H95" s="195">
        <v>35717</v>
      </c>
      <c r="I95" s="196">
        <f>IFERROR(H95/G95-1,"-")</f>
        <v>-3.6186518430568304E-2</v>
      </c>
      <c r="J95" s="195">
        <f t="shared" si="30"/>
        <v>-1341</v>
      </c>
      <c r="K95" s="196">
        <f>H95/H$8</f>
        <v>1.3629981547988415E-3</v>
      </c>
      <c r="L95" s="103"/>
    </row>
    <row r="96" spans="1:12" x14ac:dyDescent="0.25">
      <c r="A96" s="193"/>
      <c r="B96" s="190" t="s">
        <v>109</v>
      </c>
      <c r="C96" s="191">
        <v>22895</v>
      </c>
      <c r="D96" s="191">
        <v>22496</v>
      </c>
      <c r="E96" s="191">
        <v>47552</v>
      </c>
      <c r="F96" s="191">
        <v>54480</v>
      </c>
      <c r="G96" s="191">
        <v>60116</v>
      </c>
      <c r="H96" s="191">
        <v>56371</v>
      </c>
      <c r="I96" s="192">
        <f>IFERROR(H96/G96-1,"-")</f>
        <v>-6.2296227293898498E-2</v>
      </c>
      <c r="J96" s="191">
        <f t="shared" si="30"/>
        <v>-3745</v>
      </c>
      <c r="K96" s="192">
        <f>H96/H$8</f>
        <v>2.1511764421470307E-3</v>
      </c>
      <c r="L96" s="103"/>
    </row>
    <row r="97" spans="1:12" s="74" customFormat="1" x14ac:dyDescent="0.25">
      <c r="A97" s="193"/>
      <c r="B97" s="194" t="s">
        <v>112</v>
      </c>
      <c r="C97" s="195">
        <v>4549</v>
      </c>
      <c r="D97" s="195">
        <v>1221</v>
      </c>
      <c r="E97" s="195">
        <v>6678</v>
      </c>
      <c r="F97" s="195">
        <v>8437</v>
      </c>
      <c r="G97" s="195">
        <v>9512</v>
      </c>
      <c r="H97" s="195">
        <v>7152</v>
      </c>
      <c r="I97" s="196">
        <f t="shared" ref="I97:I104" si="31">IFERROR(H97/G97-1,"-")</f>
        <v>-0.24810765349032804</v>
      </c>
      <c r="J97" s="195">
        <f t="shared" si="30"/>
        <v>-2360</v>
      </c>
      <c r="K97" s="196">
        <f t="shared" ref="K97:K104" si="32">H97/H$8</f>
        <v>2.7292781597338284E-4</v>
      </c>
      <c r="L97" s="197"/>
    </row>
    <row r="98" spans="1:12" s="74" customFormat="1" x14ac:dyDescent="0.25">
      <c r="A98" s="193"/>
      <c r="B98" s="194" t="s">
        <v>115</v>
      </c>
      <c r="C98" s="195">
        <v>6846</v>
      </c>
      <c r="D98" s="195">
        <v>7309</v>
      </c>
      <c r="E98" s="195">
        <v>14680</v>
      </c>
      <c r="F98" s="195">
        <v>15937</v>
      </c>
      <c r="G98" s="195">
        <v>17843</v>
      </c>
      <c r="H98" s="195">
        <v>15957</v>
      </c>
      <c r="I98" s="196">
        <f t="shared" si="31"/>
        <v>-0.10569971417362556</v>
      </c>
      <c r="J98" s="195">
        <f t="shared" si="30"/>
        <v>-1886</v>
      </c>
      <c r="K98" s="196">
        <f t="shared" si="32"/>
        <v>6.0893584444732523E-4</v>
      </c>
      <c r="L98" s="197"/>
    </row>
    <row r="99" spans="1:12" x14ac:dyDescent="0.25">
      <c r="A99" s="193"/>
      <c r="B99" s="194" t="s">
        <v>118</v>
      </c>
      <c r="C99" s="195">
        <v>3672</v>
      </c>
      <c r="D99" s="195">
        <v>5246</v>
      </c>
      <c r="E99" s="195">
        <v>6004</v>
      </c>
      <c r="F99" s="195">
        <v>6518</v>
      </c>
      <c r="G99" s="195">
        <v>7642</v>
      </c>
      <c r="H99" s="195">
        <v>7238</v>
      </c>
      <c r="I99" s="196">
        <f t="shared" si="31"/>
        <v>-5.2865741952368484E-2</v>
      </c>
      <c r="J99" s="195">
        <f t="shared" si="30"/>
        <v>-404</v>
      </c>
      <c r="K99" s="196">
        <f t="shared" si="32"/>
        <v>2.7620966610952807E-4</v>
      </c>
      <c r="L99" s="103"/>
    </row>
    <row r="100" spans="1:12" x14ac:dyDescent="0.25">
      <c r="A100" s="193"/>
      <c r="B100" s="194" t="s">
        <v>125</v>
      </c>
      <c r="C100" s="195">
        <v>864</v>
      </c>
      <c r="D100" s="195">
        <v>584</v>
      </c>
      <c r="E100" s="195">
        <v>3436</v>
      </c>
      <c r="F100" s="195">
        <v>2670</v>
      </c>
      <c r="G100" s="195">
        <v>3162</v>
      </c>
      <c r="H100" s="195">
        <v>2110</v>
      </c>
      <c r="I100" s="196">
        <f t="shared" si="31"/>
        <v>-0.33270082226438957</v>
      </c>
      <c r="J100" s="195">
        <f t="shared" si="30"/>
        <v>-1052</v>
      </c>
      <c r="K100" s="196">
        <f t="shared" si="32"/>
        <v>8.0519811479843085E-5</v>
      </c>
      <c r="L100" s="103"/>
    </row>
    <row r="101" spans="1:12" x14ac:dyDescent="0.25">
      <c r="A101" s="193"/>
      <c r="B101" s="194" t="s">
        <v>121</v>
      </c>
      <c r="C101" s="195">
        <v>500</v>
      </c>
      <c r="D101" s="195">
        <v>658</v>
      </c>
      <c r="E101" s="195">
        <v>1540</v>
      </c>
      <c r="F101" s="195">
        <v>1223</v>
      </c>
      <c r="G101" s="195">
        <v>1693</v>
      </c>
      <c r="H101" s="195">
        <v>2087</v>
      </c>
      <c r="I101" s="196">
        <f t="shared" si="31"/>
        <v>0.23272297696396937</v>
      </c>
      <c r="J101" s="195">
        <f t="shared" si="30"/>
        <v>394</v>
      </c>
      <c r="K101" s="196">
        <f t="shared" si="32"/>
        <v>7.9642107373664695E-5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41</v>
      </c>
      <c r="E102" s="195">
        <v>630</v>
      </c>
      <c r="F102" s="195">
        <v>298</v>
      </c>
      <c r="G102" s="195">
        <v>632</v>
      </c>
      <c r="H102" s="195">
        <v>365</v>
      </c>
      <c r="I102" s="196">
        <f t="shared" si="31"/>
        <v>-0.42246835443037978</v>
      </c>
      <c r="J102" s="195">
        <f t="shared" si="30"/>
        <v>-267</v>
      </c>
      <c r="K102" s="196">
        <f t="shared" si="32"/>
        <v>1.3928782554570013E-5</v>
      </c>
      <c r="L102" s="103"/>
    </row>
    <row r="103" spans="1:12" x14ac:dyDescent="0.25">
      <c r="A103" s="193" t="s">
        <v>146</v>
      </c>
      <c r="B103" s="194" t="s">
        <v>133</v>
      </c>
      <c r="C103" s="195">
        <v>219</v>
      </c>
      <c r="D103" s="195">
        <v>165</v>
      </c>
      <c r="E103" s="195">
        <v>247</v>
      </c>
      <c r="F103" s="195">
        <v>680</v>
      </c>
      <c r="G103" s="195">
        <v>871</v>
      </c>
      <c r="H103" s="195">
        <v>481</v>
      </c>
      <c r="I103" s="196">
        <f t="shared" si="31"/>
        <v>-0.44776119402985071</v>
      </c>
      <c r="J103" s="195">
        <f t="shared" si="30"/>
        <v>-390</v>
      </c>
      <c r="K103" s="196">
        <f t="shared" si="32"/>
        <v>1.8355464133556647E-5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5677</v>
      </c>
      <c r="D104" s="200">
        <f t="shared" ref="D104:H104" si="34">D96-SUM(D97:D103)</f>
        <v>7272</v>
      </c>
      <c r="E104" s="200">
        <f t="shared" si="34"/>
        <v>14337</v>
      </c>
      <c r="F104" s="200">
        <f t="shared" si="34"/>
        <v>18717</v>
      </c>
      <c r="G104" s="200">
        <f t="shared" si="34"/>
        <v>18761</v>
      </c>
      <c r="H104" s="200">
        <f t="shared" si="34"/>
        <v>20981</v>
      </c>
      <c r="I104" s="201">
        <f t="shared" si="31"/>
        <v>0.11833057939342262</v>
      </c>
      <c r="J104" s="200">
        <f>H104-G104</f>
        <v>2220</v>
      </c>
      <c r="K104" s="201">
        <f t="shared" si="32"/>
        <v>8.006569500751601E-4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350068</v>
      </c>
      <c r="D106" s="209">
        <v>455604</v>
      </c>
      <c r="E106" s="209">
        <v>960692</v>
      </c>
      <c r="F106" s="209">
        <v>1064225</v>
      </c>
      <c r="G106" s="209">
        <v>1119703</v>
      </c>
      <c r="H106" s="209">
        <v>1089624</v>
      </c>
      <c r="I106" s="210">
        <f>IFERROR(H106/G106-1,"-")</f>
        <v>-2.6863373591032635E-2</v>
      </c>
      <c r="J106" s="209">
        <f>H106-G106</f>
        <v>-30079</v>
      </c>
      <c r="K106" s="210">
        <f>H106/H$8</f>
        <v>4.1581193869152863E-2</v>
      </c>
      <c r="L106" s="103"/>
    </row>
    <row r="107" spans="1:12" x14ac:dyDescent="0.25">
      <c r="A107" s="193" t="s">
        <v>98</v>
      </c>
      <c r="B107" s="190" t="s">
        <v>99</v>
      </c>
      <c r="C107" s="191">
        <v>103323</v>
      </c>
      <c r="D107" s="191">
        <v>153248</v>
      </c>
      <c r="E107" s="191">
        <v>146210</v>
      </c>
      <c r="F107" s="191">
        <v>171102</v>
      </c>
      <c r="G107" s="191">
        <v>170181</v>
      </c>
      <c r="H107" s="191">
        <v>178141</v>
      </c>
      <c r="I107" s="192">
        <f>IFERROR(H107/G107-1,"-")</f>
        <v>4.6773729147202125E-2</v>
      </c>
      <c r="J107" s="191">
        <f t="shared" ref="J107:J117" si="35">H107-G107</f>
        <v>7960</v>
      </c>
      <c r="K107" s="192">
        <f>H107/H$8</f>
        <v>6.798047268640155E-3</v>
      </c>
      <c r="L107" s="103"/>
    </row>
    <row r="108" spans="1:12" x14ac:dyDescent="0.25">
      <c r="A108" s="193" t="s">
        <v>105</v>
      </c>
      <c r="B108" s="194" t="s">
        <v>105</v>
      </c>
      <c r="C108" s="195">
        <v>5277</v>
      </c>
      <c r="D108" s="195">
        <v>84294</v>
      </c>
      <c r="E108" s="195">
        <v>48303</v>
      </c>
      <c r="F108" s="195">
        <v>49108</v>
      </c>
      <c r="G108" s="195">
        <v>48234</v>
      </c>
      <c r="H108" s="195">
        <v>62481</v>
      </c>
      <c r="I108" s="196">
        <f>IFERROR(H108/G108-1,"-")</f>
        <v>0.29537255877596724</v>
      </c>
      <c r="J108" s="195">
        <f t="shared" si="35"/>
        <v>14247</v>
      </c>
      <c r="K108" s="196">
        <f>H108/H$8</f>
        <v>2.3843404460057232E-3</v>
      </c>
      <c r="L108" s="103"/>
    </row>
    <row r="109" spans="1:12" x14ac:dyDescent="0.25">
      <c r="A109" s="193" t="s">
        <v>102</v>
      </c>
      <c r="B109" s="194" t="s">
        <v>102</v>
      </c>
      <c r="C109" s="195">
        <v>98046</v>
      </c>
      <c r="D109" s="195">
        <v>68954</v>
      </c>
      <c r="E109" s="195">
        <v>97907</v>
      </c>
      <c r="F109" s="195">
        <v>121994</v>
      </c>
      <c r="G109" s="195">
        <v>121947</v>
      </c>
      <c r="H109" s="195">
        <v>115660</v>
      </c>
      <c r="I109" s="196">
        <f>IFERROR(H109/G109-1,"-")</f>
        <v>-5.155518380935975E-2</v>
      </c>
      <c r="J109" s="195">
        <f t="shared" si="35"/>
        <v>-6287</v>
      </c>
      <c r="K109" s="196">
        <f>H109/H$8</f>
        <v>4.4137068226344318E-3</v>
      </c>
      <c r="L109" s="103"/>
    </row>
    <row r="110" spans="1:12" x14ac:dyDescent="0.25">
      <c r="A110" s="193"/>
      <c r="B110" s="190" t="s">
        <v>109</v>
      </c>
      <c r="C110" s="191">
        <v>246745</v>
      </c>
      <c r="D110" s="191">
        <v>302356</v>
      </c>
      <c r="E110" s="191">
        <v>814482</v>
      </c>
      <c r="F110" s="191">
        <v>893123</v>
      </c>
      <c r="G110" s="191">
        <v>949522</v>
      </c>
      <c r="H110" s="191">
        <v>911483</v>
      </c>
      <c r="I110" s="192">
        <f>IFERROR(H110/G110-1,"-")</f>
        <v>-4.0061209745535176E-2</v>
      </c>
      <c r="J110" s="191">
        <f t="shared" si="35"/>
        <v>-38039</v>
      </c>
      <c r="K110" s="192">
        <f>H110/H$8</f>
        <v>3.478314660051271E-2</v>
      </c>
      <c r="L110" s="103"/>
    </row>
    <row r="111" spans="1:12" s="74" customFormat="1" x14ac:dyDescent="0.25">
      <c r="A111" s="193"/>
      <c r="B111" s="194" t="s">
        <v>112</v>
      </c>
      <c r="C111" s="195">
        <v>127632</v>
      </c>
      <c r="D111" s="195">
        <v>98883</v>
      </c>
      <c r="E111" s="195">
        <v>499233</v>
      </c>
      <c r="F111" s="195">
        <v>559863</v>
      </c>
      <c r="G111" s="195">
        <v>589805</v>
      </c>
      <c r="H111" s="195">
        <v>540634</v>
      </c>
      <c r="I111" s="196">
        <f t="shared" ref="I111:I118" si="36">IFERROR(H111/G111-1,"-")</f>
        <v>-8.3368231873246268E-2</v>
      </c>
      <c r="J111" s="195">
        <f t="shared" si="35"/>
        <v>-49171</v>
      </c>
      <c r="K111" s="196">
        <f t="shared" ref="K111:K118" si="37">H111/H$8</f>
        <v>2.0631160075636725E-2</v>
      </c>
      <c r="L111" s="197"/>
    </row>
    <row r="112" spans="1:12" s="74" customFormat="1" x14ac:dyDescent="0.25">
      <c r="A112" s="193"/>
      <c r="B112" s="194" t="s">
        <v>115</v>
      </c>
      <c r="C112" s="195">
        <v>18556</v>
      </c>
      <c r="D112" s="195">
        <v>40887</v>
      </c>
      <c r="E112" s="195">
        <v>32869</v>
      </c>
      <c r="F112" s="195">
        <v>43496</v>
      </c>
      <c r="G112" s="195">
        <v>41195</v>
      </c>
      <c r="H112" s="195">
        <v>46961</v>
      </c>
      <c r="I112" s="196">
        <f t="shared" si="36"/>
        <v>0.13996844277218101</v>
      </c>
      <c r="J112" s="195">
        <f t="shared" si="35"/>
        <v>5766</v>
      </c>
      <c r="K112" s="196">
        <f t="shared" si="37"/>
        <v>1.7920809795757874E-3</v>
      </c>
      <c r="L112" s="197"/>
    </row>
    <row r="113" spans="1:12" x14ac:dyDescent="0.25">
      <c r="A113" s="193"/>
      <c r="B113" s="194" t="s">
        <v>118</v>
      </c>
      <c r="C113" s="195">
        <v>10673</v>
      </c>
      <c r="D113" s="195">
        <v>53172</v>
      </c>
      <c r="E113" s="195">
        <v>49017</v>
      </c>
      <c r="F113" s="195">
        <v>63689</v>
      </c>
      <c r="G113" s="195">
        <v>60200</v>
      </c>
      <c r="H113" s="195">
        <v>78226</v>
      </c>
      <c r="I113" s="196">
        <f t="shared" si="36"/>
        <v>0.29943521594684386</v>
      </c>
      <c r="J113" s="195">
        <f t="shared" si="35"/>
        <v>18026</v>
      </c>
      <c r="K113" s="196">
        <f t="shared" si="37"/>
        <v>2.9851861482569691E-3</v>
      </c>
      <c r="L113" s="103"/>
    </row>
    <row r="114" spans="1:12" x14ac:dyDescent="0.25">
      <c r="A114" s="193"/>
      <c r="B114" s="194" t="s">
        <v>125</v>
      </c>
      <c r="C114" s="195">
        <v>7421</v>
      </c>
      <c r="D114" s="195">
        <v>18602</v>
      </c>
      <c r="E114" s="195">
        <v>31602</v>
      </c>
      <c r="F114" s="195">
        <v>28649</v>
      </c>
      <c r="G114" s="195">
        <v>29803</v>
      </c>
      <c r="H114" s="195">
        <v>33080</v>
      </c>
      <c r="I114" s="196">
        <f t="shared" si="36"/>
        <v>0.10995537362010532</v>
      </c>
      <c r="J114" s="195">
        <f t="shared" si="35"/>
        <v>3277</v>
      </c>
      <c r="K114" s="196">
        <f t="shared" si="37"/>
        <v>1.2623674709730849E-3</v>
      </c>
      <c r="L114" s="103"/>
    </row>
    <row r="115" spans="1:12" x14ac:dyDescent="0.25">
      <c r="A115" s="193"/>
      <c r="B115" s="194" t="s">
        <v>121</v>
      </c>
      <c r="C115" s="195">
        <v>17411</v>
      </c>
      <c r="D115" s="195">
        <v>25177</v>
      </c>
      <c r="E115" s="195">
        <v>34248</v>
      </c>
      <c r="F115" s="195">
        <v>33161</v>
      </c>
      <c r="G115" s="195">
        <v>23224</v>
      </c>
      <c r="H115" s="195">
        <v>26128</v>
      </c>
      <c r="I115" s="196">
        <f t="shared" si="36"/>
        <v>0.12504305890458145</v>
      </c>
      <c r="J115" s="195">
        <f t="shared" si="35"/>
        <v>2904</v>
      </c>
      <c r="K115" s="196">
        <f t="shared" si="37"/>
        <v>9.9707186461864467E-4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405</v>
      </c>
      <c r="E116" s="195">
        <v>4391</v>
      </c>
      <c r="F116" s="195">
        <v>7117</v>
      </c>
      <c r="G116" s="195">
        <v>9993</v>
      </c>
      <c r="H116" s="195">
        <v>6310</v>
      </c>
      <c r="I116" s="196">
        <f t="shared" si="36"/>
        <v>-0.36855799059341543</v>
      </c>
      <c r="J116" s="195">
        <f t="shared" si="35"/>
        <v>-3683</v>
      </c>
      <c r="K116" s="196">
        <f t="shared" si="37"/>
        <v>2.40796213477635E-4</v>
      </c>
      <c r="L116" s="103"/>
    </row>
    <row r="117" spans="1:12" x14ac:dyDescent="0.25">
      <c r="A117" s="193" t="s">
        <v>146</v>
      </c>
      <c r="B117" s="194" t="s">
        <v>133</v>
      </c>
      <c r="C117" s="195">
        <v>7242</v>
      </c>
      <c r="D117" s="195">
        <v>167</v>
      </c>
      <c r="E117" s="195">
        <v>5361</v>
      </c>
      <c r="F117" s="195">
        <v>4471</v>
      </c>
      <c r="G117" s="195">
        <v>8914</v>
      </c>
      <c r="H117" s="195">
        <v>5102</v>
      </c>
      <c r="I117" s="196">
        <f t="shared" si="36"/>
        <v>-0.42764191159973075</v>
      </c>
      <c r="J117" s="195">
        <f t="shared" si="35"/>
        <v>-3812</v>
      </c>
      <c r="K117" s="196">
        <f t="shared" si="37"/>
        <v>1.9469766737922247E-4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55481</v>
      </c>
      <c r="D118" s="200">
        <f t="shared" ref="D118:H118" si="39">D110-SUM(D111:D117)</f>
        <v>65063</v>
      </c>
      <c r="E118" s="200">
        <f t="shared" si="39"/>
        <v>157761</v>
      </c>
      <c r="F118" s="200">
        <f t="shared" si="39"/>
        <v>152677</v>
      </c>
      <c r="G118" s="200">
        <f t="shared" si="39"/>
        <v>186388</v>
      </c>
      <c r="H118" s="200">
        <f t="shared" si="39"/>
        <v>175042</v>
      </c>
      <c r="I118" s="201">
        <f t="shared" si="36"/>
        <v>-6.0873017576238864E-2</v>
      </c>
      <c r="J118" s="200">
        <f>H118-G118</f>
        <v>-11346</v>
      </c>
      <c r="K118" s="201">
        <f t="shared" si="37"/>
        <v>6.6797861805946417E-3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147987</v>
      </c>
      <c r="D120" s="209">
        <v>220493</v>
      </c>
      <c r="E120" s="209">
        <v>385149</v>
      </c>
      <c r="F120" s="209">
        <v>418024</v>
      </c>
      <c r="G120" s="209">
        <v>432765</v>
      </c>
      <c r="H120" s="209">
        <v>448403</v>
      </c>
      <c r="I120" s="210">
        <f>IFERROR(H120/G120-1,"-")</f>
        <v>3.6135084861298905E-2</v>
      </c>
      <c r="J120" s="209">
        <f>H120-G120</f>
        <v>15638</v>
      </c>
      <c r="K120" s="210">
        <f>H120/H$8</f>
        <v>1.7111528448813307E-2</v>
      </c>
      <c r="L120" s="103"/>
    </row>
    <row r="121" spans="1:12" x14ac:dyDescent="0.25">
      <c r="A121" s="193" t="s">
        <v>98</v>
      </c>
      <c r="B121" s="190" t="s">
        <v>99</v>
      </c>
      <c r="C121" s="191">
        <v>70562</v>
      </c>
      <c r="D121" s="191">
        <v>136811</v>
      </c>
      <c r="E121" s="191">
        <v>199002</v>
      </c>
      <c r="F121" s="191">
        <v>224961</v>
      </c>
      <c r="G121" s="191">
        <v>229892</v>
      </c>
      <c r="H121" s="191">
        <v>256681</v>
      </c>
      <c r="I121" s="192">
        <f>IFERROR(H121/G121-1,"-")</f>
        <v>0.11652863083534881</v>
      </c>
      <c r="J121" s="191">
        <f t="shared" ref="J121:J131" si="40">H121-G121</f>
        <v>26789</v>
      </c>
      <c r="K121" s="192">
        <f>H121/H$8</f>
        <v>9.7952159859988636E-3</v>
      </c>
      <c r="L121" s="103"/>
    </row>
    <row r="122" spans="1:12" x14ac:dyDescent="0.25">
      <c r="A122" s="193" t="s">
        <v>105</v>
      </c>
      <c r="B122" s="194" t="s">
        <v>105</v>
      </c>
      <c r="C122" s="195">
        <v>28268</v>
      </c>
      <c r="D122" s="195">
        <v>62946</v>
      </c>
      <c r="E122" s="195">
        <v>94805</v>
      </c>
      <c r="F122" s="195">
        <v>89743</v>
      </c>
      <c r="G122" s="195">
        <v>103806</v>
      </c>
      <c r="H122" s="195">
        <v>120276</v>
      </c>
      <c r="I122" s="196">
        <f>IFERROR(H122/G122-1,"-")</f>
        <v>0.15866134905496798</v>
      </c>
      <c r="J122" s="195">
        <f t="shared" si="40"/>
        <v>16470</v>
      </c>
      <c r="K122" s="196">
        <f>H122/H$8</f>
        <v>4.5898582206396242E-3</v>
      </c>
      <c r="L122" s="103"/>
    </row>
    <row r="123" spans="1:12" x14ac:dyDescent="0.25">
      <c r="A123" s="193" t="s">
        <v>102</v>
      </c>
      <c r="B123" s="194" t="s">
        <v>102</v>
      </c>
      <c r="C123" s="195">
        <v>42294</v>
      </c>
      <c r="D123" s="195">
        <v>73865</v>
      </c>
      <c r="E123" s="195">
        <v>104197</v>
      </c>
      <c r="F123" s="195">
        <v>135218</v>
      </c>
      <c r="G123" s="195">
        <v>126086</v>
      </c>
      <c r="H123" s="195">
        <v>136405</v>
      </c>
      <c r="I123" s="196">
        <f>IFERROR(H123/G123-1,"-")</f>
        <v>8.1840965690084477E-2</v>
      </c>
      <c r="J123" s="195">
        <f t="shared" si="40"/>
        <v>10319</v>
      </c>
      <c r="K123" s="196">
        <f>H123/H$8</f>
        <v>5.2053577653592403E-3</v>
      </c>
      <c r="L123" s="103"/>
    </row>
    <row r="124" spans="1:12" x14ac:dyDescent="0.25">
      <c r="A124" s="193"/>
      <c r="B124" s="190" t="s">
        <v>109</v>
      </c>
      <c r="C124" s="191">
        <v>77425</v>
      </c>
      <c r="D124" s="191">
        <v>83682</v>
      </c>
      <c r="E124" s="191">
        <v>186147</v>
      </c>
      <c r="F124" s="191">
        <v>193063</v>
      </c>
      <c r="G124" s="191">
        <v>202873</v>
      </c>
      <c r="H124" s="191">
        <v>191722</v>
      </c>
      <c r="I124" s="192">
        <f>IFERROR(H124/G124-1,"-")</f>
        <v>-5.4965421717034779E-2</v>
      </c>
      <c r="J124" s="191">
        <f t="shared" si="40"/>
        <v>-11151</v>
      </c>
      <c r="K124" s="192">
        <f>H124/H$8</f>
        <v>7.316312462814444E-3</v>
      </c>
      <c r="L124" s="103"/>
    </row>
    <row r="125" spans="1:12" s="74" customFormat="1" x14ac:dyDescent="0.25">
      <c r="A125" s="193"/>
      <c r="B125" s="194" t="s">
        <v>112</v>
      </c>
      <c r="C125" s="195">
        <v>9418</v>
      </c>
      <c r="D125" s="195">
        <v>4179</v>
      </c>
      <c r="E125" s="195">
        <v>24863</v>
      </c>
      <c r="F125" s="195">
        <v>28361</v>
      </c>
      <c r="G125" s="195">
        <v>28012</v>
      </c>
      <c r="H125" s="195">
        <v>22116</v>
      </c>
      <c r="I125" s="196">
        <f t="shared" ref="I125:I132" si="41">IFERROR(H125/G125-1,"-")</f>
        <v>-0.2104812223332857</v>
      </c>
      <c r="J125" s="195">
        <f t="shared" si="40"/>
        <v>-5896</v>
      </c>
      <c r="K125" s="196">
        <f t="shared" ref="K125:K132" si="42">H125/H$8</f>
        <v>8.4396973966265867E-4</v>
      </c>
      <c r="L125" s="197"/>
    </row>
    <row r="126" spans="1:12" s="74" customFormat="1" x14ac:dyDescent="0.25">
      <c r="A126" s="193"/>
      <c r="B126" s="194" t="s">
        <v>115</v>
      </c>
      <c r="C126" s="195">
        <v>9614</v>
      </c>
      <c r="D126" s="195">
        <v>9311</v>
      </c>
      <c r="E126" s="195">
        <v>21838</v>
      </c>
      <c r="F126" s="195">
        <v>29620</v>
      </c>
      <c r="G126" s="195">
        <v>29011</v>
      </c>
      <c r="H126" s="195">
        <v>27606</v>
      </c>
      <c r="I126" s="196">
        <f t="shared" si="41"/>
        <v>-4.842990589776297E-2</v>
      </c>
      <c r="J126" s="195">
        <f t="shared" si="40"/>
        <v>-1405</v>
      </c>
      <c r="K126" s="196">
        <f t="shared" si="42"/>
        <v>1.0534738937026296E-3</v>
      </c>
      <c r="L126" s="197"/>
    </row>
    <row r="127" spans="1:12" x14ac:dyDescent="0.25">
      <c r="A127" s="193"/>
      <c r="B127" s="194" t="s">
        <v>118</v>
      </c>
      <c r="C127" s="195">
        <v>5562</v>
      </c>
      <c r="D127" s="195">
        <v>12322</v>
      </c>
      <c r="E127" s="195">
        <v>17063</v>
      </c>
      <c r="F127" s="195">
        <v>19930</v>
      </c>
      <c r="G127" s="195">
        <v>20245</v>
      </c>
      <c r="H127" s="195">
        <v>19941</v>
      </c>
      <c r="I127" s="196">
        <f t="shared" si="41"/>
        <v>-1.5016053346505354E-2</v>
      </c>
      <c r="J127" s="195">
        <f t="shared" si="40"/>
        <v>-304</v>
      </c>
      <c r="K127" s="196">
        <f t="shared" si="42"/>
        <v>7.6096946005665923E-4</v>
      </c>
      <c r="L127" s="103"/>
    </row>
    <row r="128" spans="1:12" x14ac:dyDescent="0.25">
      <c r="A128" s="193"/>
      <c r="B128" s="194" t="s">
        <v>125</v>
      </c>
      <c r="C128" s="195">
        <v>1417</v>
      </c>
      <c r="D128" s="195">
        <v>1804</v>
      </c>
      <c r="E128" s="195">
        <v>4492</v>
      </c>
      <c r="F128" s="195">
        <v>5134</v>
      </c>
      <c r="G128" s="195">
        <v>5463</v>
      </c>
      <c r="H128" s="195">
        <v>6561</v>
      </c>
      <c r="I128" s="196">
        <f t="shared" si="41"/>
        <v>0.20098846787479396</v>
      </c>
      <c r="J128" s="195">
        <f t="shared" si="40"/>
        <v>1098</v>
      </c>
      <c r="K128" s="196">
        <f t="shared" si="42"/>
        <v>2.5037463654940784E-4</v>
      </c>
      <c r="L128" s="103"/>
    </row>
    <row r="129" spans="1:12" x14ac:dyDescent="0.25">
      <c r="A129" s="193"/>
      <c r="B129" s="194" t="s">
        <v>121</v>
      </c>
      <c r="C129" s="195">
        <v>1386</v>
      </c>
      <c r="D129" s="195">
        <v>1405</v>
      </c>
      <c r="E129" s="195">
        <v>3426</v>
      </c>
      <c r="F129" s="195">
        <v>3937</v>
      </c>
      <c r="G129" s="195">
        <v>4203</v>
      </c>
      <c r="H129" s="195">
        <v>4608</v>
      </c>
      <c r="I129" s="196">
        <f t="shared" si="41"/>
        <v>9.6359743040685286E-2</v>
      </c>
      <c r="J129" s="195">
        <f t="shared" si="40"/>
        <v>405</v>
      </c>
      <c r="K129" s="196">
        <f t="shared" si="42"/>
        <v>1.7584610962043457E-4</v>
      </c>
      <c r="L129" s="103"/>
    </row>
    <row r="130" spans="1:12" x14ac:dyDescent="0.25">
      <c r="A130" s="193"/>
      <c r="B130" s="194" t="s">
        <v>130</v>
      </c>
      <c r="C130" s="195">
        <v>1591</v>
      </c>
      <c r="D130" s="195">
        <v>309</v>
      </c>
      <c r="E130" s="195">
        <v>1703</v>
      </c>
      <c r="F130" s="195">
        <v>2395</v>
      </c>
      <c r="G130" s="195">
        <v>2990</v>
      </c>
      <c r="H130" s="195">
        <v>1992</v>
      </c>
      <c r="I130" s="196">
        <f t="shared" si="41"/>
        <v>-0.3337792642140468</v>
      </c>
      <c r="J130" s="195">
        <f t="shared" si="40"/>
        <v>-998</v>
      </c>
      <c r="K130" s="196">
        <f t="shared" si="42"/>
        <v>7.6016807804667029E-5</v>
      </c>
      <c r="L130" s="103"/>
    </row>
    <row r="131" spans="1:12" x14ac:dyDescent="0.25">
      <c r="A131" s="193" t="s">
        <v>146</v>
      </c>
      <c r="B131" s="194" t="s">
        <v>133</v>
      </c>
      <c r="C131" s="195">
        <v>1985</v>
      </c>
      <c r="D131" s="195">
        <v>588</v>
      </c>
      <c r="E131" s="195">
        <v>2533</v>
      </c>
      <c r="F131" s="195">
        <v>3169</v>
      </c>
      <c r="G131" s="195">
        <v>3494</v>
      </c>
      <c r="H131" s="195">
        <v>2909</v>
      </c>
      <c r="I131" s="196">
        <f t="shared" si="41"/>
        <v>-0.16742987979393242</v>
      </c>
      <c r="J131" s="195">
        <f t="shared" si="40"/>
        <v>-585</v>
      </c>
      <c r="K131" s="196">
        <f t="shared" si="42"/>
        <v>1.1101048890751827E-4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46452</v>
      </c>
      <c r="D132" s="200">
        <f t="shared" ref="D132:H132" si="44">D124-SUM(D125:D131)</f>
        <v>53764</v>
      </c>
      <c r="E132" s="200">
        <f t="shared" si="44"/>
        <v>110229</v>
      </c>
      <c r="F132" s="200">
        <f t="shared" si="44"/>
        <v>100517</v>
      </c>
      <c r="G132" s="200">
        <f t="shared" si="44"/>
        <v>109455</v>
      </c>
      <c r="H132" s="200">
        <f t="shared" si="44"/>
        <v>105989</v>
      </c>
      <c r="I132" s="201">
        <f t="shared" si="41"/>
        <v>-3.1665981453565362E-2</v>
      </c>
      <c r="J132" s="200">
        <f>H132-G132</f>
        <v>-3466</v>
      </c>
      <c r="K132" s="201">
        <f t="shared" si="42"/>
        <v>4.0446513265104686E-3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496113</v>
      </c>
      <c r="D134" s="209">
        <v>377103</v>
      </c>
      <c r="E134" s="209">
        <v>1289839</v>
      </c>
      <c r="F134" s="209">
        <v>1393117</v>
      </c>
      <c r="G134" s="209">
        <v>1487889</v>
      </c>
      <c r="H134" s="209">
        <v>1504746</v>
      </c>
      <c r="I134" s="210">
        <f>IFERROR(H134/G134-1,"-")</f>
        <v>1.1329474174484711E-2</v>
      </c>
      <c r="J134" s="209">
        <f>H134-G134</f>
        <v>16857</v>
      </c>
      <c r="K134" s="210">
        <f>H134/H$8</f>
        <v>5.742268447632605E-2</v>
      </c>
      <c r="L134" s="103"/>
    </row>
    <row r="135" spans="1:12" x14ac:dyDescent="0.25">
      <c r="A135" s="193" t="s">
        <v>98</v>
      </c>
      <c r="B135" s="190" t="s">
        <v>99</v>
      </c>
      <c r="C135" s="191">
        <v>44417</v>
      </c>
      <c r="D135" s="191">
        <v>117743</v>
      </c>
      <c r="E135" s="191">
        <v>87836</v>
      </c>
      <c r="F135" s="191">
        <v>95606</v>
      </c>
      <c r="G135" s="191">
        <v>80930</v>
      </c>
      <c r="H135" s="191">
        <v>99103</v>
      </c>
      <c r="I135" s="192">
        <f>IFERROR(H135/G135-1,"-")</f>
        <v>0.2245520820462128</v>
      </c>
      <c r="J135" s="191">
        <f t="shared" ref="J135:J145" si="45">H135-G135</f>
        <v>18173</v>
      </c>
      <c r="K135" s="192">
        <f>H135/H$8</f>
        <v>3.7818743493302793E-3</v>
      </c>
      <c r="L135" s="103"/>
    </row>
    <row r="136" spans="1:12" x14ac:dyDescent="0.25">
      <c r="A136" s="193" t="s">
        <v>105</v>
      </c>
      <c r="B136" s="194" t="s">
        <v>105</v>
      </c>
      <c r="C136" s="195">
        <v>27488</v>
      </c>
      <c r="D136" s="195">
        <v>71638</v>
      </c>
      <c r="E136" s="195">
        <v>48763</v>
      </c>
      <c r="F136" s="195">
        <v>51759</v>
      </c>
      <c r="G136" s="195">
        <v>38627</v>
      </c>
      <c r="H136" s="195">
        <v>45047</v>
      </c>
      <c r="I136" s="196">
        <f>IFERROR(H136/G136-1,"-")</f>
        <v>0.16620498614958445</v>
      </c>
      <c r="J136" s="195">
        <f t="shared" si="45"/>
        <v>6420</v>
      </c>
      <c r="K136" s="196">
        <f>H136/H$8</f>
        <v>1.7190407335225077E-3</v>
      </c>
      <c r="L136" s="103"/>
    </row>
    <row r="137" spans="1:12" x14ac:dyDescent="0.25">
      <c r="A137" s="193" t="s">
        <v>102</v>
      </c>
      <c r="B137" s="194" t="s">
        <v>102</v>
      </c>
      <c r="C137" s="195">
        <v>16929</v>
      </c>
      <c r="D137" s="195">
        <v>46105</v>
      </c>
      <c r="E137" s="195">
        <v>39073</v>
      </c>
      <c r="F137" s="195">
        <v>43847</v>
      </c>
      <c r="G137" s="195">
        <v>42303</v>
      </c>
      <c r="H137" s="195">
        <v>54056</v>
      </c>
      <c r="I137" s="196">
        <f>IFERROR(H137/G137-1,"-")</f>
        <v>0.27782899557950969</v>
      </c>
      <c r="J137" s="195">
        <f t="shared" si="45"/>
        <v>11753</v>
      </c>
      <c r="K137" s="196">
        <f>H137/H$8</f>
        <v>2.0628336158077716E-3</v>
      </c>
      <c r="L137" s="103"/>
    </row>
    <row r="138" spans="1:12" x14ac:dyDescent="0.25">
      <c r="A138" s="193"/>
      <c r="B138" s="190" t="s">
        <v>109</v>
      </c>
      <c r="C138" s="191">
        <v>451696</v>
      </c>
      <c r="D138" s="191">
        <v>259360</v>
      </c>
      <c r="E138" s="191">
        <v>1202003</v>
      </c>
      <c r="F138" s="191">
        <v>1297511</v>
      </c>
      <c r="G138" s="191">
        <v>1406959</v>
      </c>
      <c r="H138" s="191">
        <v>1405643</v>
      </c>
      <c r="I138" s="192">
        <f>IFERROR(H138/G138-1,"-")</f>
        <v>-9.353506392154598E-4</v>
      </c>
      <c r="J138" s="191">
        <f t="shared" si="45"/>
        <v>-1316</v>
      </c>
      <c r="K138" s="192">
        <f>H138/H$8</f>
        <v>5.3640810126995772E-2</v>
      </c>
      <c r="L138" s="103"/>
    </row>
    <row r="139" spans="1:12" s="74" customFormat="1" x14ac:dyDescent="0.25">
      <c r="A139" s="193"/>
      <c r="B139" s="194" t="s">
        <v>112</v>
      </c>
      <c r="C139" s="195">
        <v>201614</v>
      </c>
      <c r="D139" s="195">
        <v>41816</v>
      </c>
      <c r="E139" s="195">
        <v>545991</v>
      </c>
      <c r="F139" s="195">
        <v>546223</v>
      </c>
      <c r="G139" s="195">
        <v>642780</v>
      </c>
      <c r="H139" s="195">
        <v>675423</v>
      </c>
      <c r="I139" s="196">
        <f t="shared" ref="I139:I146" si="46">IFERROR(H139/G139-1,"-")</f>
        <v>5.0784094091290921E-2</v>
      </c>
      <c r="J139" s="195">
        <f t="shared" si="45"/>
        <v>32643</v>
      </c>
      <c r="K139" s="196">
        <f t="shared" ref="K139:K146" si="47">H139/H$8</f>
        <v>2.5774849587274908E-2</v>
      </c>
      <c r="L139" s="197"/>
    </row>
    <row r="140" spans="1:12" s="74" customFormat="1" x14ac:dyDescent="0.25">
      <c r="A140" s="193"/>
      <c r="B140" s="194" t="s">
        <v>115</v>
      </c>
      <c r="C140" s="195">
        <v>33554</v>
      </c>
      <c r="D140" s="195">
        <v>27997</v>
      </c>
      <c r="E140" s="195">
        <v>87472</v>
      </c>
      <c r="F140" s="195">
        <v>126602</v>
      </c>
      <c r="G140" s="195">
        <v>137590</v>
      </c>
      <c r="H140" s="195">
        <v>135228</v>
      </c>
      <c r="I140" s="196">
        <f t="shared" si="46"/>
        <v>-1.716694527218543E-2</v>
      </c>
      <c r="J140" s="195">
        <f t="shared" si="45"/>
        <v>-2362</v>
      </c>
      <c r="K140" s="196">
        <f t="shared" si="47"/>
        <v>5.1604422117517632E-3</v>
      </c>
      <c r="L140" s="197"/>
    </row>
    <row r="141" spans="1:12" x14ac:dyDescent="0.25">
      <c r="A141" s="193"/>
      <c r="B141" s="194" t="s">
        <v>118</v>
      </c>
      <c r="C141" s="195">
        <v>31657</v>
      </c>
      <c r="D141" s="195">
        <v>51409</v>
      </c>
      <c r="E141" s="195">
        <v>129202</v>
      </c>
      <c r="F141" s="195">
        <v>125634</v>
      </c>
      <c r="G141" s="195">
        <v>132022</v>
      </c>
      <c r="H141" s="195">
        <v>121631</v>
      </c>
      <c r="I141" s="196">
        <f t="shared" si="46"/>
        <v>-7.870657920649593E-2</v>
      </c>
      <c r="J141" s="195">
        <f t="shared" si="45"/>
        <v>-10391</v>
      </c>
      <c r="K141" s="196">
        <f t="shared" si="47"/>
        <v>4.6415664408079593E-3</v>
      </c>
      <c r="L141" s="103"/>
    </row>
    <row r="142" spans="1:12" x14ac:dyDescent="0.25">
      <c r="A142" s="193"/>
      <c r="B142" s="194" t="s">
        <v>125</v>
      </c>
      <c r="C142" s="195">
        <v>6814</v>
      </c>
      <c r="D142" s="195">
        <v>6432</v>
      </c>
      <c r="E142" s="195">
        <v>48781</v>
      </c>
      <c r="F142" s="195">
        <v>59613</v>
      </c>
      <c r="G142" s="195">
        <v>46562</v>
      </c>
      <c r="H142" s="195">
        <v>40018</v>
      </c>
      <c r="I142" s="196">
        <f t="shared" si="46"/>
        <v>-0.14054379107426662</v>
      </c>
      <c r="J142" s="195">
        <f t="shared" si="45"/>
        <v>-6544</v>
      </c>
      <c r="K142" s="196">
        <f t="shared" si="47"/>
        <v>1.5271288226541993E-3</v>
      </c>
      <c r="L142" s="103"/>
    </row>
    <row r="143" spans="1:12" x14ac:dyDescent="0.25">
      <c r="A143" s="193"/>
      <c r="B143" s="194" t="s">
        <v>121</v>
      </c>
      <c r="C143" s="195">
        <v>10282</v>
      </c>
      <c r="D143" s="195">
        <v>10605</v>
      </c>
      <c r="E143" s="195">
        <v>23580</v>
      </c>
      <c r="F143" s="195">
        <v>29909</v>
      </c>
      <c r="G143" s="195">
        <v>33614</v>
      </c>
      <c r="H143" s="195">
        <v>24116</v>
      </c>
      <c r="I143" s="196">
        <f t="shared" si="46"/>
        <v>-0.28256083774617724</v>
      </c>
      <c r="J143" s="195">
        <f t="shared" si="45"/>
        <v>-9498</v>
      </c>
      <c r="K143" s="196">
        <f t="shared" si="47"/>
        <v>9.2029183585208335E-4</v>
      </c>
      <c r="L143" s="103"/>
    </row>
    <row r="144" spans="1:12" x14ac:dyDescent="0.25">
      <c r="A144" s="193"/>
      <c r="B144" s="194" t="s">
        <v>130</v>
      </c>
      <c r="C144" s="195">
        <v>15295</v>
      </c>
      <c r="D144" s="195">
        <v>452</v>
      </c>
      <c r="E144" s="195">
        <v>14810</v>
      </c>
      <c r="F144" s="195">
        <v>18646</v>
      </c>
      <c r="G144" s="195">
        <v>16618</v>
      </c>
      <c r="H144" s="195">
        <v>18598</v>
      </c>
      <c r="I144" s="196">
        <f t="shared" si="46"/>
        <v>0.11914791190275609</v>
      </c>
      <c r="J144" s="195">
        <f t="shared" si="45"/>
        <v>1980</v>
      </c>
      <c r="K144" s="196">
        <f t="shared" si="47"/>
        <v>7.0971917246546057E-4</v>
      </c>
      <c r="L144" s="103"/>
    </row>
    <row r="145" spans="1:12" x14ac:dyDescent="0.25">
      <c r="A145" s="193" t="s">
        <v>146</v>
      </c>
      <c r="B145" s="194" t="s">
        <v>133</v>
      </c>
      <c r="C145" s="195">
        <v>28797</v>
      </c>
      <c r="D145" s="195">
        <v>206</v>
      </c>
      <c r="E145" s="195">
        <v>6614</v>
      </c>
      <c r="F145" s="195">
        <v>12913</v>
      </c>
      <c r="G145" s="195">
        <v>10719</v>
      </c>
      <c r="H145" s="195">
        <v>9034</v>
      </c>
      <c r="I145" s="196">
        <f t="shared" si="46"/>
        <v>-0.15719749976676933</v>
      </c>
      <c r="J145" s="195">
        <f t="shared" si="45"/>
        <v>-1685</v>
      </c>
      <c r="K145" s="196">
        <f t="shared" si="47"/>
        <v>3.4474690848763147E-4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123683</v>
      </c>
      <c r="D146" s="200">
        <f t="shared" ref="D146:H146" si="49">D138-SUM(D139:D145)</f>
        <v>120443</v>
      </c>
      <c r="E146" s="200">
        <f t="shared" si="49"/>
        <v>345553</v>
      </c>
      <c r="F146" s="200">
        <f t="shared" si="49"/>
        <v>377971</v>
      </c>
      <c r="G146" s="200">
        <f t="shared" si="49"/>
        <v>387054</v>
      </c>
      <c r="H146" s="200">
        <f t="shared" si="49"/>
        <v>381595</v>
      </c>
      <c r="I146" s="201">
        <f t="shared" si="46"/>
        <v>-1.4103975155921433E-2</v>
      </c>
      <c r="J146" s="200">
        <f>H146-G146</f>
        <v>-5459</v>
      </c>
      <c r="K146" s="201">
        <f t="shared" si="47"/>
        <v>1.4562065147701765E-2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197758</v>
      </c>
      <c r="D148" s="209">
        <v>170599</v>
      </c>
      <c r="E148" s="209">
        <v>445863</v>
      </c>
      <c r="F148" s="209">
        <v>584100</v>
      </c>
      <c r="G148" s="209">
        <v>558569</v>
      </c>
      <c r="H148" s="209">
        <v>553190</v>
      </c>
      <c r="I148" s="210">
        <f>IFERROR(H148/G148-1,"-")</f>
        <v>-9.6299651430709066E-3</v>
      </c>
      <c r="J148" s="209">
        <f>H148-G148</f>
        <v>-5379</v>
      </c>
      <c r="K148" s="210">
        <f>H148/H$8</f>
        <v>2.1110310195513932E-2</v>
      </c>
      <c r="L148" s="103"/>
    </row>
    <row r="149" spans="1:12" x14ac:dyDescent="0.25">
      <c r="A149" s="193" t="s">
        <v>98</v>
      </c>
      <c r="B149" s="190" t="s">
        <v>99</v>
      </c>
      <c r="C149" s="191">
        <v>72110</v>
      </c>
      <c r="D149" s="191">
        <v>80567</v>
      </c>
      <c r="E149" s="191">
        <v>187489</v>
      </c>
      <c r="F149" s="191">
        <v>237265</v>
      </c>
      <c r="G149" s="191">
        <v>216824</v>
      </c>
      <c r="H149" s="191">
        <v>204183</v>
      </c>
      <c r="I149" s="192">
        <f>IFERROR(H149/G149-1,"-")</f>
        <v>-5.8300741615319285E-2</v>
      </c>
      <c r="J149" s="191">
        <f t="shared" ref="J149:J159" si="50">H149-G149</f>
        <v>-12641</v>
      </c>
      <c r="K149" s="192">
        <f>H149/H$8</f>
        <v>7.791837283122654E-3</v>
      </c>
      <c r="L149" s="103"/>
    </row>
    <row r="150" spans="1:12" x14ac:dyDescent="0.25">
      <c r="A150" s="193" t="s">
        <v>105</v>
      </c>
      <c r="B150" s="194" t="s">
        <v>105</v>
      </c>
      <c r="C150" s="195">
        <v>30833</v>
      </c>
      <c r="D150" s="195">
        <v>57008</v>
      </c>
      <c r="E150" s="195">
        <v>112268</v>
      </c>
      <c r="F150" s="195">
        <v>162008</v>
      </c>
      <c r="G150" s="195">
        <v>142328</v>
      </c>
      <c r="H150" s="195">
        <v>119451</v>
      </c>
      <c r="I150" s="196">
        <f>IFERROR(H150/G150-1,"-")</f>
        <v>-0.16073436006969821</v>
      </c>
      <c r="J150" s="195">
        <f t="shared" si="50"/>
        <v>-22877</v>
      </c>
      <c r="K150" s="196">
        <f>H150/H$8</f>
        <v>4.5583753559614868E-3</v>
      </c>
      <c r="L150" s="103"/>
    </row>
    <row r="151" spans="1:12" x14ac:dyDescent="0.25">
      <c r="A151" s="193" t="s">
        <v>102</v>
      </c>
      <c r="B151" s="194" t="s">
        <v>102</v>
      </c>
      <c r="C151" s="195">
        <v>41277</v>
      </c>
      <c r="D151" s="195">
        <v>23559</v>
      </c>
      <c r="E151" s="195">
        <v>75221</v>
      </c>
      <c r="F151" s="195">
        <v>75257</v>
      </c>
      <c r="G151" s="195">
        <v>74496</v>
      </c>
      <c r="H151" s="195">
        <v>84732</v>
      </c>
      <c r="I151" s="196">
        <f>IFERROR(H151/G151-1,"-")</f>
        <v>0.13740335051546393</v>
      </c>
      <c r="J151" s="195">
        <f t="shared" si="50"/>
        <v>10236</v>
      </c>
      <c r="K151" s="196">
        <f>H151/H$8</f>
        <v>3.2334619271611681E-3</v>
      </c>
      <c r="L151" s="103"/>
    </row>
    <row r="152" spans="1:12" x14ac:dyDescent="0.25">
      <c r="A152" s="193"/>
      <c r="B152" s="190" t="s">
        <v>109</v>
      </c>
      <c r="C152" s="191">
        <v>125648</v>
      </c>
      <c r="D152" s="191">
        <v>90032</v>
      </c>
      <c r="E152" s="191">
        <v>258374</v>
      </c>
      <c r="F152" s="191">
        <v>346835</v>
      </c>
      <c r="G152" s="191">
        <v>341745</v>
      </c>
      <c r="H152" s="191">
        <v>349007</v>
      </c>
      <c r="I152" s="192">
        <f>IFERROR(H152/G152-1,"-")</f>
        <v>2.1249762249630599E-2</v>
      </c>
      <c r="J152" s="191">
        <f t="shared" si="50"/>
        <v>7262</v>
      </c>
      <c r="K152" s="192">
        <f>H152/H$8</f>
        <v>1.3318472912391278E-2</v>
      </c>
      <c r="L152" s="103"/>
    </row>
    <row r="153" spans="1:12" s="74" customFormat="1" x14ac:dyDescent="0.25">
      <c r="A153" s="193"/>
      <c r="B153" s="194" t="s">
        <v>112</v>
      </c>
      <c r="C153" s="195">
        <v>26762</v>
      </c>
      <c r="D153" s="195">
        <v>8983</v>
      </c>
      <c r="E153" s="195">
        <v>97171</v>
      </c>
      <c r="F153" s="195">
        <v>134849</v>
      </c>
      <c r="G153" s="195">
        <v>122171</v>
      </c>
      <c r="H153" s="195">
        <v>75515</v>
      </c>
      <c r="I153" s="196">
        <f t="shared" ref="I153:I160" si="51">IFERROR(H153/G153-1,"-")</f>
        <v>-0.38189095611888257</v>
      </c>
      <c r="J153" s="195">
        <f t="shared" si="50"/>
        <v>-46656</v>
      </c>
      <c r="K153" s="196">
        <f t="shared" ref="K153:K160" si="52">H153/H$8</f>
        <v>2.881731546872204E-3</v>
      </c>
      <c r="L153" s="197"/>
    </row>
    <row r="154" spans="1:12" s="74" customFormat="1" x14ac:dyDescent="0.25">
      <c r="A154" s="193"/>
      <c r="B154" s="194" t="s">
        <v>115</v>
      </c>
      <c r="C154" s="195">
        <v>45902</v>
      </c>
      <c r="D154" s="195">
        <v>24074</v>
      </c>
      <c r="E154" s="195">
        <v>65713</v>
      </c>
      <c r="F154" s="195">
        <v>71117</v>
      </c>
      <c r="G154" s="195">
        <v>72000</v>
      </c>
      <c r="H154" s="195">
        <v>66865</v>
      </c>
      <c r="I154" s="196">
        <f t="shared" si="51"/>
        <v>-7.1319444444444491E-2</v>
      </c>
      <c r="J154" s="195">
        <f t="shared" si="50"/>
        <v>-5135</v>
      </c>
      <c r="K154" s="196">
        <f t="shared" si="52"/>
        <v>2.5516384808529423E-3</v>
      </c>
      <c r="L154" s="197"/>
    </row>
    <row r="155" spans="1:12" x14ac:dyDescent="0.25">
      <c r="A155" s="193"/>
      <c r="B155" s="194" t="s">
        <v>118</v>
      </c>
      <c r="C155" s="195">
        <v>12904</v>
      </c>
      <c r="D155" s="195">
        <v>18104</v>
      </c>
      <c r="E155" s="195">
        <v>27871</v>
      </c>
      <c r="F155" s="195">
        <v>53171</v>
      </c>
      <c r="G155" s="195">
        <v>43872</v>
      </c>
      <c r="H155" s="195">
        <v>116598</v>
      </c>
      <c r="I155" s="196">
        <f t="shared" si="51"/>
        <v>1.6576859956236323</v>
      </c>
      <c r="J155" s="195">
        <f t="shared" si="50"/>
        <v>72726</v>
      </c>
      <c r="K155" s="196">
        <f t="shared" si="52"/>
        <v>4.4495018857472722E-3</v>
      </c>
      <c r="L155" s="103"/>
    </row>
    <row r="156" spans="1:12" x14ac:dyDescent="0.25">
      <c r="A156" s="193"/>
      <c r="B156" s="194" t="s">
        <v>125</v>
      </c>
      <c r="C156" s="195">
        <v>2471</v>
      </c>
      <c r="D156" s="195">
        <v>2515</v>
      </c>
      <c r="E156" s="195">
        <v>5946</v>
      </c>
      <c r="F156" s="195">
        <v>8704</v>
      </c>
      <c r="G156" s="195">
        <v>11424</v>
      </c>
      <c r="H156" s="195">
        <v>9125</v>
      </c>
      <c r="I156" s="196">
        <f t="shared" si="51"/>
        <v>-0.2012429971988795</v>
      </c>
      <c r="J156" s="195">
        <f t="shared" si="50"/>
        <v>-2299</v>
      </c>
      <c r="K156" s="196">
        <f t="shared" si="52"/>
        <v>3.482195638642503E-4</v>
      </c>
      <c r="L156" s="103"/>
    </row>
    <row r="157" spans="1:12" x14ac:dyDescent="0.25">
      <c r="A157" s="193"/>
      <c r="B157" s="194" t="s">
        <v>121</v>
      </c>
      <c r="C157" s="195">
        <v>8377</v>
      </c>
      <c r="D157" s="195">
        <v>7760</v>
      </c>
      <c r="E157" s="195">
        <v>21657</v>
      </c>
      <c r="F157" s="195">
        <v>17333</v>
      </c>
      <c r="G157" s="195">
        <v>20183</v>
      </c>
      <c r="H157" s="195">
        <v>14909</v>
      </c>
      <c r="I157" s="196">
        <f t="shared" si="51"/>
        <v>-0.26130902244463161</v>
      </c>
      <c r="J157" s="195">
        <f t="shared" si="50"/>
        <v>-5274</v>
      </c>
      <c r="K157" s="196">
        <f t="shared" si="52"/>
        <v>5.6894306604406662E-4</v>
      </c>
      <c r="L157" s="103"/>
    </row>
    <row r="158" spans="1:12" x14ac:dyDescent="0.25">
      <c r="A158" s="193"/>
      <c r="B158" s="194" t="s">
        <v>130</v>
      </c>
      <c r="C158" s="195">
        <v>2803</v>
      </c>
      <c r="D158" s="195">
        <v>292</v>
      </c>
      <c r="E158" s="195">
        <v>1510</v>
      </c>
      <c r="F158" s="195">
        <v>3171</v>
      </c>
      <c r="G158" s="195">
        <v>2217</v>
      </c>
      <c r="H158" s="195">
        <v>1762</v>
      </c>
      <c r="I158" s="196">
        <f t="shared" si="51"/>
        <v>-0.20523229589535408</v>
      </c>
      <c r="J158" s="195">
        <f t="shared" si="50"/>
        <v>-455</v>
      </c>
      <c r="K158" s="196">
        <f t="shared" si="52"/>
        <v>6.7239766742883185E-5</v>
      </c>
      <c r="L158" s="103"/>
    </row>
    <row r="159" spans="1:12" x14ac:dyDescent="0.25">
      <c r="A159" s="193" t="s">
        <v>146</v>
      </c>
      <c r="B159" s="194" t="s">
        <v>133</v>
      </c>
      <c r="C159" s="195">
        <v>3726</v>
      </c>
      <c r="D159" s="195">
        <v>189</v>
      </c>
      <c r="E159" s="195">
        <v>2647</v>
      </c>
      <c r="F159" s="195">
        <v>4002</v>
      </c>
      <c r="G159" s="195">
        <v>3748</v>
      </c>
      <c r="H159" s="195">
        <v>2798</v>
      </c>
      <c r="I159" s="196">
        <f t="shared" si="51"/>
        <v>-0.25346851654215585</v>
      </c>
      <c r="J159" s="195">
        <f t="shared" si="50"/>
        <v>-950</v>
      </c>
      <c r="K159" s="196">
        <f t="shared" si="52"/>
        <v>1.067746125690052E-4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22703</v>
      </c>
      <c r="D160" s="200">
        <f t="shared" ref="D160:H160" si="54">D152-SUM(D153:D159)</f>
        <v>28115</v>
      </c>
      <c r="E160" s="200">
        <f t="shared" si="54"/>
        <v>35859</v>
      </c>
      <c r="F160" s="200">
        <f t="shared" si="54"/>
        <v>54488</v>
      </c>
      <c r="G160" s="200">
        <f t="shared" si="54"/>
        <v>66130</v>
      </c>
      <c r="H160" s="200">
        <f t="shared" si="54"/>
        <v>61435</v>
      </c>
      <c r="I160" s="201">
        <f t="shared" si="51"/>
        <v>-7.0996522002117035E-2</v>
      </c>
      <c r="J160" s="200">
        <f>H160-G160</f>
        <v>-4695</v>
      </c>
      <c r="K160" s="201">
        <f t="shared" si="52"/>
        <v>2.3444239896986542E-3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83BC-0BCD-415F-95D4-56B626EC21B7}">
  <sheetPr>
    <tabColor rgb="FFF29140"/>
    <pageSetUpPr fitToPage="1"/>
  </sheetPr>
  <dimension ref="A1:P162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209C-9F61-4ED9-B0C7-3BCAC3C2EC19}">
  <sheetPr>
    <tabColor theme="3" tint="0.39997558519241921"/>
  </sheetPr>
  <dimension ref="A4:A24"/>
  <sheetViews>
    <sheetView showGridLines="0" workbookViewId="0">
      <selection activeCell="F10" sqref="F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E70F-34F1-4EDB-87A2-C646D5F1F523}">
  <sheetPr>
    <tabColor theme="8" tint="0.59999389629810485"/>
  </sheetPr>
  <dimension ref="B1:P220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280035</v>
      </c>
      <c r="F7" s="87">
        <v>390968</v>
      </c>
      <c r="G7" s="87">
        <v>423998</v>
      </c>
      <c r="H7" s="87">
        <v>434954</v>
      </c>
      <c r="I7" s="87">
        <v>435535</v>
      </c>
      <c r="J7" s="88">
        <f>I7/H7-1</f>
        <v>1.3357734381107544E-3</v>
      </c>
      <c r="K7" s="87">
        <f>I7-H7</f>
        <v>581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105384</v>
      </c>
      <c r="F8" s="19">
        <v>140395</v>
      </c>
      <c r="G8" s="19">
        <v>153067</v>
      </c>
      <c r="H8" s="19">
        <v>148572</v>
      </c>
      <c r="I8" s="19">
        <v>143018</v>
      </c>
      <c r="J8" s="20">
        <f t="shared" ref="J8:J63" si="0">I8/H8-1</f>
        <v>-3.738254852865952E-2</v>
      </c>
      <c r="K8" s="19">
        <f t="shared" ref="K8:K50" si="1">I8-H8</f>
        <v>-5554</v>
      </c>
      <c r="L8" s="21">
        <f t="shared" ref="L8:L17" si="2">I8/$I$7</f>
        <v>0.32837315026346908</v>
      </c>
      <c r="P8" s="89"/>
    </row>
    <row r="9" spans="2:16" x14ac:dyDescent="0.25">
      <c r="B9" s="22"/>
      <c r="C9" s="23"/>
      <c r="D9" s="24" t="s">
        <v>47</v>
      </c>
      <c r="E9" s="25">
        <v>59020</v>
      </c>
      <c r="F9" s="25">
        <v>103298</v>
      </c>
      <c r="G9" s="25">
        <v>107312</v>
      </c>
      <c r="H9" s="25">
        <v>111150</v>
      </c>
      <c r="I9" s="25">
        <v>115871</v>
      </c>
      <c r="J9" s="80">
        <f t="shared" si="0"/>
        <v>4.2474134053081425E-2</v>
      </c>
      <c r="K9" s="25">
        <f t="shared" si="1"/>
        <v>4721</v>
      </c>
      <c r="L9" s="81">
        <f t="shared" si="2"/>
        <v>0.26604291273950431</v>
      </c>
      <c r="P9" s="89"/>
    </row>
    <row r="10" spans="2:16" x14ac:dyDescent="0.25">
      <c r="B10" s="22"/>
      <c r="C10" s="23"/>
      <c r="D10" s="24" t="s">
        <v>48</v>
      </c>
      <c r="E10" s="25">
        <v>2289</v>
      </c>
      <c r="F10" s="25">
        <v>3143</v>
      </c>
      <c r="G10" s="25">
        <v>3734</v>
      </c>
      <c r="H10" s="25">
        <v>3135</v>
      </c>
      <c r="I10" s="25">
        <v>3984</v>
      </c>
      <c r="J10" s="80">
        <f t="shared" si="0"/>
        <v>0.27081339712918662</v>
      </c>
      <c r="K10" s="25">
        <f t="shared" si="1"/>
        <v>849</v>
      </c>
      <c r="L10" s="81">
        <f t="shared" si="2"/>
        <v>9.1473704753923333E-3</v>
      </c>
      <c r="P10" s="89"/>
    </row>
    <row r="11" spans="2:16" x14ac:dyDescent="0.25">
      <c r="B11" s="22"/>
      <c r="C11" s="23"/>
      <c r="D11" s="24" t="s">
        <v>49</v>
      </c>
      <c r="E11" s="25">
        <v>8360</v>
      </c>
      <c r="F11" s="25">
        <v>10763</v>
      </c>
      <c r="G11" s="25">
        <v>16386</v>
      </c>
      <c r="H11" s="25">
        <v>17100</v>
      </c>
      <c r="I11" s="25">
        <v>13666</v>
      </c>
      <c r="J11" s="80">
        <f t="shared" si="0"/>
        <v>-0.20081871345029245</v>
      </c>
      <c r="K11" s="25">
        <f t="shared" si="1"/>
        <v>-3434</v>
      </c>
      <c r="L11" s="81">
        <f t="shared" si="2"/>
        <v>3.1377501234114362E-2</v>
      </c>
      <c r="P11" s="89"/>
    </row>
    <row r="12" spans="2:16" x14ac:dyDescent="0.25">
      <c r="B12" s="22"/>
      <c r="C12" s="23"/>
      <c r="D12" s="24" t="s">
        <v>50</v>
      </c>
      <c r="E12" s="25">
        <v>48518</v>
      </c>
      <c r="F12" s="25">
        <v>62173</v>
      </c>
      <c r="G12" s="25">
        <v>71851</v>
      </c>
      <c r="H12" s="25">
        <v>77584</v>
      </c>
      <c r="I12" s="25">
        <v>79102</v>
      </c>
      <c r="J12" s="80">
        <f t="shared" si="0"/>
        <v>1.9565889874200826E-2</v>
      </c>
      <c r="K12" s="25">
        <f t="shared" si="1"/>
        <v>1518</v>
      </c>
      <c r="L12" s="81">
        <f t="shared" si="2"/>
        <v>0.18162030606036253</v>
      </c>
      <c r="P12" s="89"/>
    </row>
    <row r="13" spans="2:16" x14ac:dyDescent="0.25">
      <c r="B13" s="22"/>
      <c r="C13" s="23"/>
      <c r="D13" s="24" t="s">
        <v>51</v>
      </c>
      <c r="E13" s="25">
        <v>3914</v>
      </c>
      <c r="F13" s="25">
        <v>4578</v>
      </c>
      <c r="G13" s="25">
        <v>4521</v>
      </c>
      <c r="H13" s="25">
        <v>5087</v>
      </c>
      <c r="I13" s="25">
        <v>4387</v>
      </c>
      <c r="J13" s="80">
        <f t="shared" si="0"/>
        <v>-0.13760566149007269</v>
      </c>
      <c r="K13" s="25">
        <f t="shared" si="1"/>
        <v>-700</v>
      </c>
      <c r="L13" s="81">
        <f t="shared" si="2"/>
        <v>1.0072669245870022E-2</v>
      </c>
      <c r="P13" s="89"/>
    </row>
    <row r="14" spans="2:16" x14ac:dyDescent="0.25">
      <c r="B14" s="22"/>
      <c r="C14" s="23"/>
      <c r="D14" s="24" t="s">
        <v>52</v>
      </c>
      <c r="E14" s="25">
        <v>13048</v>
      </c>
      <c r="F14" s="25">
        <v>17425</v>
      </c>
      <c r="G14" s="25">
        <v>18863</v>
      </c>
      <c r="H14" s="25">
        <v>20469</v>
      </c>
      <c r="I14" s="25">
        <v>18177</v>
      </c>
      <c r="J14" s="80">
        <f t="shared" si="0"/>
        <v>-0.11197420489520737</v>
      </c>
      <c r="K14" s="25">
        <f t="shared" si="1"/>
        <v>-2292</v>
      </c>
      <c r="L14" s="81">
        <f t="shared" si="2"/>
        <v>4.1734877793977519E-2</v>
      </c>
      <c r="P14" s="89"/>
    </row>
    <row r="15" spans="2:16" x14ac:dyDescent="0.25">
      <c r="B15" s="22"/>
      <c r="C15" s="23"/>
      <c r="D15" s="24" t="s">
        <v>53</v>
      </c>
      <c r="E15" s="25">
        <v>16473</v>
      </c>
      <c r="F15" s="25">
        <v>19959</v>
      </c>
      <c r="G15" s="25">
        <v>15933</v>
      </c>
      <c r="H15" s="25">
        <v>19577</v>
      </c>
      <c r="I15" s="25">
        <v>21810</v>
      </c>
      <c r="J15" s="80">
        <f t="shared" si="0"/>
        <v>0.11406242018695401</v>
      </c>
      <c r="K15" s="25">
        <f t="shared" si="1"/>
        <v>2233</v>
      </c>
      <c r="L15" s="81">
        <f t="shared" si="2"/>
        <v>5.0076342888631227E-2</v>
      </c>
      <c r="P15" s="89"/>
    </row>
    <row r="16" spans="2:16" x14ac:dyDescent="0.25">
      <c r="B16" s="22"/>
      <c r="C16" s="23"/>
      <c r="D16" s="24" t="s">
        <v>54</v>
      </c>
      <c r="E16" s="25">
        <v>15267</v>
      </c>
      <c r="F16" s="25">
        <v>20130</v>
      </c>
      <c r="G16" s="25">
        <v>22106</v>
      </c>
      <c r="H16" s="25">
        <v>21182</v>
      </c>
      <c r="I16" s="25">
        <v>24257</v>
      </c>
      <c r="J16" s="80">
        <f t="shared" si="0"/>
        <v>0.14517042772165056</v>
      </c>
      <c r="K16" s="25">
        <f t="shared" si="1"/>
        <v>3075</v>
      </c>
      <c r="L16" s="81">
        <f t="shared" si="2"/>
        <v>5.5694720286544139E-2</v>
      </c>
      <c r="P16" s="89"/>
    </row>
    <row r="17" spans="2:16" x14ac:dyDescent="0.25">
      <c r="B17" s="22"/>
      <c r="C17" s="28"/>
      <c r="D17" s="29" t="s">
        <v>55</v>
      </c>
      <c r="E17" s="90">
        <v>7762</v>
      </c>
      <c r="F17" s="90">
        <v>9104</v>
      </c>
      <c r="G17" s="90">
        <v>10225</v>
      </c>
      <c r="H17" s="90">
        <v>11098</v>
      </c>
      <c r="I17" s="90">
        <v>11263</v>
      </c>
      <c r="J17" s="31">
        <f t="shared" si="0"/>
        <v>1.4867543701567953E-2</v>
      </c>
      <c r="K17" s="90">
        <f t="shared" si="1"/>
        <v>165</v>
      </c>
      <c r="L17" s="58">
        <f t="shared" si="2"/>
        <v>2.5860149012134501E-2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325738</v>
      </c>
      <c r="F18" s="87">
        <v>465229</v>
      </c>
      <c r="G18" s="87">
        <v>499749</v>
      </c>
      <c r="H18" s="87">
        <v>518511</v>
      </c>
      <c r="I18" s="87">
        <v>513690</v>
      </c>
      <c r="J18" s="88">
        <f t="shared" si="0"/>
        <v>-9.2977776749191277E-3</v>
      </c>
      <c r="K18" s="87">
        <f t="shared" si="1"/>
        <v>-4821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126117</v>
      </c>
      <c r="F19" s="34">
        <v>171345</v>
      </c>
      <c r="G19" s="34">
        <v>183654</v>
      </c>
      <c r="H19" s="34">
        <v>181999</v>
      </c>
      <c r="I19" s="34">
        <v>173169</v>
      </c>
      <c r="J19" s="35">
        <f t="shared" si="0"/>
        <v>-4.8516750092033489E-2</v>
      </c>
      <c r="K19" s="34">
        <f t="shared" si="1"/>
        <v>-8830</v>
      </c>
      <c r="L19" s="21">
        <f t="shared" si="3"/>
        <v>0.33710798341412135</v>
      </c>
    </row>
    <row r="20" spans="2:16" x14ac:dyDescent="0.25">
      <c r="B20" s="22"/>
      <c r="C20" s="36"/>
      <c r="D20" s="4" t="s">
        <v>47</v>
      </c>
      <c r="E20" s="37">
        <v>68931</v>
      </c>
      <c r="F20" s="37">
        <v>125170</v>
      </c>
      <c r="G20" s="37">
        <v>128953</v>
      </c>
      <c r="H20" s="37">
        <v>134918</v>
      </c>
      <c r="I20" s="37">
        <v>139149</v>
      </c>
      <c r="J20" s="91">
        <f t="shared" si="0"/>
        <v>3.1359788908818631E-2</v>
      </c>
      <c r="K20" s="37">
        <f t="shared" si="1"/>
        <v>4231</v>
      </c>
      <c r="L20" s="81">
        <f>I20/$I$18</f>
        <v>0.27088127080534952</v>
      </c>
    </row>
    <row r="21" spans="2:16" x14ac:dyDescent="0.25">
      <c r="B21" s="22"/>
      <c r="C21" s="36"/>
      <c r="D21" s="4" t="s">
        <v>48</v>
      </c>
      <c r="E21" s="37">
        <v>2558</v>
      </c>
      <c r="F21" s="37">
        <v>3499</v>
      </c>
      <c r="G21" s="37">
        <v>4023</v>
      </c>
      <c r="H21" s="37">
        <v>3471</v>
      </c>
      <c r="I21" s="37">
        <v>4391</v>
      </c>
      <c r="J21" s="91">
        <f t="shared" si="0"/>
        <v>0.26505329876116401</v>
      </c>
      <c r="K21" s="37">
        <f t="shared" si="1"/>
        <v>920</v>
      </c>
      <c r="L21" s="81">
        <f t="shared" ref="L21:L28" si="4">I21/$I$18</f>
        <v>8.5479569390099087E-3</v>
      </c>
    </row>
    <row r="22" spans="2:16" x14ac:dyDescent="0.25">
      <c r="B22" s="22"/>
      <c r="C22" s="36"/>
      <c r="D22" s="4" t="s">
        <v>49</v>
      </c>
      <c r="E22" s="37">
        <v>9924</v>
      </c>
      <c r="F22" s="37">
        <v>13134</v>
      </c>
      <c r="G22" s="37">
        <v>18421</v>
      </c>
      <c r="H22" s="37">
        <v>19553</v>
      </c>
      <c r="I22" s="37">
        <v>15854</v>
      </c>
      <c r="J22" s="91">
        <f t="shared" si="0"/>
        <v>-0.18917813123305882</v>
      </c>
      <c r="K22" s="37">
        <f t="shared" si="1"/>
        <v>-3699</v>
      </c>
      <c r="L22" s="81">
        <f t="shared" si="4"/>
        <v>3.0862971831260098E-2</v>
      </c>
    </row>
    <row r="23" spans="2:16" x14ac:dyDescent="0.25">
      <c r="B23" s="22"/>
      <c r="C23" s="36"/>
      <c r="D23" s="4" t="s">
        <v>50</v>
      </c>
      <c r="E23" s="37">
        <v>55397</v>
      </c>
      <c r="F23" s="37">
        <v>71676</v>
      </c>
      <c r="G23" s="37">
        <v>83171</v>
      </c>
      <c r="H23" s="37">
        <v>91131</v>
      </c>
      <c r="I23" s="37">
        <v>91031</v>
      </c>
      <c r="J23" s="91">
        <f t="shared" si="0"/>
        <v>-1.0973214383689367E-3</v>
      </c>
      <c r="K23" s="37">
        <f t="shared" si="1"/>
        <v>-100</v>
      </c>
      <c r="L23" s="81">
        <f t="shared" si="4"/>
        <v>0.17720999046117308</v>
      </c>
    </row>
    <row r="24" spans="2:16" x14ac:dyDescent="0.25">
      <c r="B24" s="22"/>
      <c r="C24" s="36"/>
      <c r="D24" s="4" t="s">
        <v>51</v>
      </c>
      <c r="E24" s="37">
        <v>3996</v>
      </c>
      <c r="F24" s="37">
        <v>4766</v>
      </c>
      <c r="G24" s="37">
        <v>4736</v>
      </c>
      <c r="H24" s="37">
        <v>5250</v>
      </c>
      <c r="I24" s="37">
        <v>4564</v>
      </c>
      <c r="J24" s="91">
        <f t="shared" si="0"/>
        <v>-0.13066666666666671</v>
      </c>
      <c r="K24" s="37">
        <f t="shared" si="1"/>
        <v>-686</v>
      </c>
      <c r="L24" s="81">
        <f t="shared" si="4"/>
        <v>8.8847359302302951E-3</v>
      </c>
    </row>
    <row r="25" spans="2:16" x14ac:dyDescent="0.25">
      <c r="B25" s="22"/>
      <c r="C25" s="36"/>
      <c r="D25" s="4" t="s">
        <v>52</v>
      </c>
      <c r="E25" s="37">
        <v>15344</v>
      </c>
      <c r="F25" s="37">
        <v>20526</v>
      </c>
      <c r="G25" s="37">
        <v>22179</v>
      </c>
      <c r="H25" s="37">
        <v>24127</v>
      </c>
      <c r="I25" s="37">
        <v>21413</v>
      </c>
      <c r="J25" s="91">
        <f t="shared" si="0"/>
        <v>-0.11248808388941844</v>
      </c>
      <c r="K25" s="37">
        <f t="shared" si="1"/>
        <v>-2714</v>
      </c>
      <c r="L25" s="81">
        <f t="shared" si="4"/>
        <v>4.1684673635850412E-2</v>
      </c>
    </row>
    <row r="26" spans="2:16" x14ac:dyDescent="0.25">
      <c r="B26" s="22"/>
      <c r="C26" s="36"/>
      <c r="D26" s="4" t="s">
        <v>53</v>
      </c>
      <c r="E26" s="37">
        <v>16992</v>
      </c>
      <c r="F26" s="37">
        <v>20549</v>
      </c>
      <c r="G26" s="37">
        <v>16671</v>
      </c>
      <c r="H26" s="37">
        <v>20174</v>
      </c>
      <c r="I26" s="37">
        <v>22521</v>
      </c>
      <c r="J26" s="91">
        <f t="shared" si="0"/>
        <v>0.11633786061266971</v>
      </c>
      <c r="K26" s="37">
        <f t="shared" si="1"/>
        <v>2347</v>
      </c>
      <c r="L26" s="81">
        <f t="shared" si="4"/>
        <v>4.3841616539157857E-2</v>
      </c>
    </row>
    <row r="27" spans="2:16" x14ac:dyDescent="0.25">
      <c r="B27" s="22"/>
      <c r="C27" s="36"/>
      <c r="D27" s="4" t="s">
        <v>54</v>
      </c>
      <c r="E27" s="37">
        <v>17890</v>
      </c>
      <c r="F27" s="37">
        <v>24264</v>
      </c>
      <c r="G27" s="37">
        <v>26447</v>
      </c>
      <c r="H27" s="37">
        <v>25421</v>
      </c>
      <c r="I27" s="37">
        <v>28817</v>
      </c>
      <c r="J27" s="38">
        <f t="shared" si="0"/>
        <v>0.13359033869635351</v>
      </c>
      <c r="K27" s="37">
        <f t="shared" si="1"/>
        <v>3396</v>
      </c>
      <c r="L27" s="39">
        <f t="shared" si="4"/>
        <v>5.609803578033444E-2</v>
      </c>
    </row>
    <row r="28" spans="2:16" x14ac:dyDescent="0.25">
      <c r="B28" s="22"/>
      <c r="C28" s="40"/>
      <c r="D28" s="41" t="s">
        <v>55</v>
      </c>
      <c r="E28" s="92">
        <v>8589</v>
      </c>
      <c r="F28" s="92">
        <v>10300</v>
      </c>
      <c r="G28" s="92">
        <v>11494</v>
      </c>
      <c r="H28" s="92">
        <v>12467</v>
      </c>
      <c r="I28" s="92">
        <v>12781</v>
      </c>
      <c r="J28" s="43">
        <f t="shared" si="0"/>
        <v>2.51864923397771E-2</v>
      </c>
      <c r="K28" s="92">
        <f t="shared" si="1"/>
        <v>314</v>
      </c>
      <c r="L28" s="93">
        <f t="shared" si="4"/>
        <v>2.4880764663513015E-2</v>
      </c>
    </row>
    <row r="29" spans="2:16" x14ac:dyDescent="0.25">
      <c r="B29" s="22"/>
      <c r="C29" s="17" t="s">
        <v>21</v>
      </c>
      <c r="D29" s="86" t="s">
        <v>45</v>
      </c>
      <c r="E29" s="87">
        <v>1786950</v>
      </c>
      <c r="F29" s="87">
        <v>2570788</v>
      </c>
      <c r="G29" s="87">
        <v>2803075</v>
      </c>
      <c r="H29" s="87">
        <v>2881997</v>
      </c>
      <c r="I29" s="87">
        <v>2785219</v>
      </c>
      <c r="J29" s="88">
        <f t="shared" si="0"/>
        <v>-3.358018762684345E-2</v>
      </c>
      <c r="K29" s="87">
        <f t="shared" si="1"/>
        <v>-96778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762012</v>
      </c>
      <c r="F30" s="19">
        <v>1013730</v>
      </c>
      <c r="G30" s="19">
        <v>1102818</v>
      </c>
      <c r="H30" s="19">
        <v>1101231</v>
      </c>
      <c r="I30" s="19">
        <v>1027929</v>
      </c>
      <c r="J30" s="20">
        <f t="shared" si="0"/>
        <v>-6.6563690996711888E-2</v>
      </c>
      <c r="K30" s="19">
        <f t="shared" si="1"/>
        <v>-73302</v>
      </c>
      <c r="L30" s="21">
        <f t="shared" si="5"/>
        <v>0.36906577184774342</v>
      </c>
    </row>
    <row r="31" spans="2:16" x14ac:dyDescent="0.25">
      <c r="B31" s="22"/>
      <c r="C31" s="23"/>
      <c r="D31" s="24" t="s">
        <v>47</v>
      </c>
      <c r="E31" s="25">
        <v>422869</v>
      </c>
      <c r="F31" s="25">
        <v>748642</v>
      </c>
      <c r="G31" s="25">
        <v>799868</v>
      </c>
      <c r="H31" s="25">
        <v>807680</v>
      </c>
      <c r="I31" s="25">
        <v>815302</v>
      </c>
      <c r="J31" s="80">
        <f>I31/H31-1</f>
        <v>9.4369057052297034E-3</v>
      </c>
      <c r="K31" s="25">
        <f t="shared" si="1"/>
        <v>7622</v>
      </c>
      <c r="L31" s="81">
        <f>I31/$I$29</f>
        <v>0.29272455774572842</v>
      </c>
    </row>
    <row r="32" spans="2:16" x14ac:dyDescent="0.25">
      <c r="B32" s="22"/>
      <c r="C32" s="23"/>
      <c r="D32" s="24" t="s">
        <v>48</v>
      </c>
      <c r="E32" s="25">
        <v>12114</v>
      </c>
      <c r="F32" s="25">
        <v>13618</v>
      </c>
      <c r="G32" s="25">
        <v>13736</v>
      </c>
      <c r="H32" s="25">
        <v>17692</v>
      </c>
      <c r="I32" s="25">
        <v>16653</v>
      </c>
      <c r="J32" s="80">
        <f t="shared" ref="J32:J41" si="6">I32/H32-1</f>
        <v>-5.872710829753558E-2</v>
      </c>
      <c r="K32" s="25">
        <f t="shared" si="1"/>
        <v>-1039</v>
      </c>
      <c r="L32" s="81">
        <f t="shared" ref="L32:L39" si="7">I32/$I$29</f>
        <v>5.9790630467478501E-3</v>
      </c>
    </row>
    <row r="33" spans="2:12" x14ac:dyDescent="0.25">
      <c r="B33" s="22"/>
      <c r="C33" s="23"/>
      <c r="D33" s="24" t="s">
        <v>49</v>
      </c>
      <c r="E33" s="25">
        <v>47142</v>
      </c>
      <c r="F33" s="25">
        <v>74490</v>
      </c>
      <c r="G33" s="25">
        <v>66924</v>
      </c>
      <c r="H33" s="25">
        <v>81749</v>
      </c>
      <c r="I33" s="25">
        <v>78737</v>
      </c>
      <c r="J33" s="80">
        <f t="shared" si="6"/>
        <v>-3.6844487394341208E-2</v>
      </c>
      <c r="K33" s="25">
        <f t="shared" si="1"/>
        <v>-3012</v>
      </c>
      <c r="L33" s="81">
        <f t="shared" si="7"/>
        <v>2.8269590290745539E-2</v>
      </c>
    </row>
    <row r="34" spans="2:12" x14ac:dyDescent="0.25">
      <c r="B34" s="22"/>
      <c r="C34" s="23"/>
      <c r="D34" s="24" t="s">
        <v>50</v>
      </c>
      <c r="E34" s="25">
        <v>281990</v>
      </c>
      <c r="F34" s="25">
        <v>378277</v>
      </c>
      <c r="G34" s="25">
        <v>441114</v>
      </c>
      <c r="H34" s="25">
        <v>489204</v>
      </c>
      <c r="I34" s="25">
        <v>455849</v>
      </c>
      <c r="J34" s="80">
        <f t="shared" si="6"/>
        <v>-6.8182189843091989E-2</v>
      </c>
      <c r="K34" s="25">
        <f t="shared" si="1"/>
        <v>-33355</v>
      </c>
      <c r="L34" s="81">
        <f t="shared" si="7"/>
        <v>0.1636672017532553</v>
      </c>
    </row>
    <row r="35" spans="2:12" x14ac:dyDescent="0.25">
      <c r="B35" s="22"/>
      <c r="C35" s="23"/>
      <c r="D35" s="24" t="s">
        <v>51</v>
      </c>
      <c r="E35" s="25">
        <v>9600</v>
      </c>
      <c r="F35" s="25">
        <v>10967</v>
      </c>
      <c r="G35" s="25">
        <v>10606</v>
      </c>
      <c r="H35" s="25">
        <v>11345</v>
      </c>
      <c r="I35" s="25">
        <v>10902</v>
      </c>
      <c r="J35" s="80">
        <f t="shared" si="6"/>
        <v>-3.9048038783605077E-2</v>
      </c>
      <c r="K35" s="25">
        <f t="shared" si="1"/>
        <v>-443</v>
      </c>
      <c r="L35" s="81">
        <f t="shared" si="7"/>
        <v>3.9142343923404231E-3</v>
      </c>
    </row>
    <row r="36" spans="2:12" x14ac:dyDescent="0.25">
      <c r="B36" s="22"/>
      <c r="C36" s="23"/>
      <c r="D36" s="24" t="s">
        <v>52</v>
      </c>
      <c r="E36" s="25">
        <v>89465</v>
      </c>
      <c r="F36" s="25">
        <v>107425</v>
      </c>
      <c r="G36" s="25">
        <v>125237</v>
      </c>
      <c r="H36" s="25">
        <v>124231</v>
      </c>
      <c r="I36" s="25">
        <v>107287</v>
      </c>
      <c r="J36" s="80">
        <f t="shared" si="6"/>
        <v>-0.13639107791131033</v>
      </c>
      <c r="K36" s="25">
        <f t="shared" si="1"/>
        <v>-16944</v>
      </c>
      <c r="L36" s="81">
        <f t="shared" si="7"/>
        <v>3.8520130732987247E-2</v>
      </c>
    </row>
    <row r="37" spans="2:12" x14ac:dyDescent="0.25">
      <c r="B37" s="22"/>
      <c r="C37" s="23"/>
      <c r="D37" s="24" t="s">
        <v>53</v>
      </c>
      <c r="E37" s="25">
        <v>36202</v>
      </c>
      <c r="F37" s="25">
        <v>42224</v>
      </c>
      <c r="G37" s="25">
        <v>40151</v>
      </c>
      <c r="H37" s="25">
        <v>43154</v>
      </c>
      <c r="I37" s="25">
        <v>47691</v>
      </c>
      <c r="J37" s="80">
        <f t="shared" si="6"/>
        <v>0.10513509755758443</v>
      </c>
      <c r="K37" s="25">
        <f t="shared" si="1"/>
        <v>4537</v>
      </c>
      <c r="L37" s="81">
        <f t="shared" si="7"/>
        <v>1.7122890515970199E-2</v>
      </c>
    </row>
    <row r="38" spans="2:12" x14ac:dyDescent="0.25">
      <c r="B38" s="22"/>
      <c r="C38" s="23"/>
      <c r="D38" s="24" t="s">
        <v>54</v>
      </c>
      <c r="E38" s="25">
        <v>89027</v>
      </c>
      <c r="F38" s="25">
        <v>136089</v>
      </c>
      <c r="G38" s="25">
        <v>150809</v>
      </c>
      <c r="H38" s="25">
        <v>145872</v>
      </c>
      <c r="I38" s="25">
        <v>164231</v>
      </c>
      <c r="J38" s="26">
        <f t="shared" si="6"/>
        <v>0.12585691565207857</v>
      </c>
      <c r="K38" s="25">
        <f t="shared" si="1"/>
        <v>18359</v>
      </c>
      <c r="L38" s="27">
        <f t="shared" si="7"/>
        <v>5.8965201659187304E-2</v>
      </c>
    </row>
    <row r="39" spans="2:12" x14ac:dyDescent="0.25">
      <c r="B39" s="22"/>
      <c r="C39" s="28"/>
      <c r="D39" s="29" t="s">
        <v>55</v>
      </c>
      <c r="E39" s="90">
        <v>36529</v>
      </c>
      <c r="F39" s="90">
        <v>45326</v>
      </c>
      <c r="G39" s="90">
        <v>51812</v>
      </c>
      <c r="H39" s="90">
        <v>59839</v>
      </c>
      <c r="I39" s="90">
        <v>60638</v>
      </c>
      <c r="J39" s="31">
        <f t="shared" si="6"/>
        <v>1.3352495863901526E-2</v>
      </c>
      <c r="K39" s="90">
        <f t="shared" si="1"/>
        <v>799</v>
      </c>
      <c r="L39" s="58">
        <f t="shared" si="7"/>
        <v>2.1771358015294309E-2</v>
      </c>
    </row>
    <row r="40" spans="2:12" x14ac:dyDescent="0.25">
      <c r="B40" s="22"/>
      <c r="C40" s="94" t="s">
        <v>22</v>
      </c>
      <c r="D40" s="86" t="s">
        <v>45</v>
      </c>
      <c r="E40" s="95">
        <v>6.3811666398843006</v>
      </c>
      <c r="F40" s="95">
        <v>6.575443514558736</v>
      </c>
      <c r="G40" s="95">
        <v>6.6110571276279604</v>
      </c>
      <c r="H40" s="95">
        <v>6.625981138235308</v>
      </c>
      <c r="I40" s="95">
        <v>6.3949372610697193</v>
      </c>
      <c r="J40" s="88">
        <f t="shared" si="6"/>
        <v>-3.4869383468713377E-2</v>
      </c>
      <c r="K40" s="95">
        <f t="shared" si="1"/>
        <v>-0.23104387716558872</v>
      </c>
      <c r="L40" s="88"/>
    </row>
    <row r="41" spans="2:12" x14ac:dyDescent="0.25">
      <c r="B41" s="22"/>
      <c r="C41" s="96"/>
      <c r="D41" s="33" t="s">
        <v>46</v>
      </c>
      <c r="E41" s="44">
        <v>7.2308130266454107</v>
      </c>
      <c r="F41" s="44">
        <v>7.2205562876170806</v>
      </c>
      <c r="G41" s="44">
        <v>7.2048057386634614</v>
      </c>
      <c r="H41" s="44">
        <v>7.4121032226799128</v>
      </c>
      <c r="I41" s="44">
        <v>7.1874099763666113</v>
      </c>
      <c r="J41" s="45">
        <f t="shared" si="6"/>
        <v>-3.0314370909700017E-2</v>
      </c>
      <c r="K41" s="46">
        <f t="shared" si="1"/>
        <v>-0.22469324631330156</v>
      </c>
      <c r="L41" s="47"/>
    </row>
    <row r="42" spans="2:12" x14ac:dyDescent="0.25">
      <c r="B42" s="22"/>
      <c r="C42" s="96"/>
      <c r="D42" s="4" t="s">
        <v>47</v>
      </c>
      <c r="E42" s="48">
        <v>7.164842426296171</v>
      </c>
      <c r="F42" s="48">
        <v>7.2474007241185694</v>
      </c>
      <c r="G42" s="48">
        <v>7.4536678097510061</v>
      </c>
      <c r="H42" s="48">
        <v>7.2665766981556459</v>
      </c>
      <c r="I42" s="48">
        <v>7.0362903573801896</v>
      </c>
      <c r="J42" s="97">
        <f t="shared" si="0"/>
        <v>-3.1691173208686529E-2</v>
      </c>
      <c r="K42" s="50">
        <f t="shared" si="1"/>
        <v>-0.23028634077545629</v>
      </c>
      <c r="L42" s="98"/>
    </row>
    <row r="43" spans="2:12" x14ac:dyDescent="0.25">
      <c r="B43" s="22"/>
      <c r="C43" s="96"/>
      <c r="D43" s="4" t="s">
        <v>48</v>
      </c>
      <c r="E43" s="48">
        <v>5.2922673656618615</v>
      </c>
      <c r="F43" s="48">
        <v>4.3328030544066181</v>
      </c>
      <c r="G43" s="48">
        <v>3.6786288162828065</v>
      </c>
      <c r="H43" s="48">
        <v>5.6433811802232858</v>
      </c>
      <c r="I43" s="48">
        <v>4.1799698795180724</v>
      </c>
      <c r="J43" s="97">
        <f t="shared" si="0"/>
        <v>-0.25931462964678065</v>
      </c>
      <c r="K43" s="50">
        <f t="shared" si="1"/>
        <v>-1.4634113007052134</v>
      </c>
      <c r="L43" s="98"/>
    </row>
    <row r="44" spans="2:12" x14ac:dyDescent="0.25">
      <c r="B44" s="22"/>
      <c r="C44" s="96"/>
      <c r="D44" s="4" t="s">
        <v>49</v>
      </c>
      <c r="E44" s="48">
        <v>5.638995215311005</v>
      </c>
      <c r="F44" s="48">
        <v>6.9209328254204214</v>
      </c>
      <c r="G44" s="48">
        <v>4.0842182350787262</v>
      </c>
      <c r="H44" s="48">
        <v>4.7806432748538015</v>
      </c>
      <c r="I44" s="48">
        <v>5.7615249524367043</v>
      </c>
      <c r="J44" s="97">
        <f t="shared" si="0"/>
        <v>0.20517775980951014</v>
      </c>
      <c r="K44" s="50">
        <f t="shared" si="1"/>
        <v>0.98088167758290279</v>
      </c>
      <c r="L44" s="98"/>
    </row>
    <row r="45" spans="2:12" x14ac:dyDescent="0.25">
      <c r="B45" s="22"/>
      <c r="C45" s="96"/>
      <c r="D45" s="4" t="s">
        <v>50</v>
      </c>
      <c r="E45" s="48">
        <v>5.8120697473102769</v>
      </c>
      <c r="F45" s="48">
        <v>6.0842648738198255</v>
      </c>
      <c r="G45" s="48">
        <v>6.1392882492936769</v>
      </c>
      <c r="H45" s="48">
        <v>6.305475355743452</v>
      </c>
      <c r="I45" s="48">
        <v>5.7627999292053298</v>
      </c>
      <c r="J45" s="97">
        <f t="shared" si="0"/>
        <v>-8.606415788205668E-2</v>
      </c>
      <c r="K45" s="50">
        <f t="shared" si="1"/>
        <v>-0.54267542653812217</v>
      </c>
      <c r="L45" s="98"/>
    </row>
    <row r="46" spans="2:12" x14ac:dyDescent="0.25">
      <c r="B46" s="22"/>
      <c r="C46" s="96"/>
      <c r="D46" s="4" t="s">
        <v>51</v>
      </c>
      <c r="E46" s="48">
        <v>2.452733776188043</v>
      </c>
      <c r="F46" s="48">
        <v>2.3955875928352994</v>
      </c>
      <c r="G46" s="48">
        <v>2.3459411634594116</v>
      </c>
      <c r="H46" s="48">
        <v>2.2301946137212503</v>
      </c>
      <c r="I46" s="48">
        <v>2.4850695235924323</v>
      </c>
      <c r="J46" s="97">
        <f t="shared" si="0"/>
        <v>0.1142837079343062</v>
      </c>
      <c r="K46" s="50">
        <f t="shared" si="1"/>
        <v>0.254874909871182</v>
      </c>
      <c r="L46" s="98"/>
    </row>
    <row r="47" spans="2:12" x14ac:dyDescent="0.25">
      <c r="B47" s="22"/>
      <c r="C47" s="96"/>
      <c r="D47" s="4" t="s">
        <v>52</v>
      </c>
      <c r="E47" s="48">
        <v>6.8566063764561616</v>
      </c>
      <c r="F47" s="48">
        <v>6.1649928263988523</v>
      </c>
      <c r="G47" s="48">
        <v>6.6392938556963363</v>
      </c>
      <c r="H47" s="48">
        <v>6.0692266353998727</v>
      </c>
      <c r="I47" s="48">
        <v>5.9023491225174674</v>
      </c>
      <c r="J47" s="97">
        <f t="shared" si="0"/>
        <v>-2.7495679912340365E-2</v>
      </c>
      <c r="K47" s="50">
        <f t="shared" si="1"/>
        <v>-0.16687751288240538</v>
      </c>
      <c r="L47" s="98"/>
    </row>
    <row r="48" spans="2:12" x14ac:dyDescent="0.25">
      <c r="B48" s="22"/>
      <c r="C48" s="96"/>
      <c r="D48" s="4" t="s">
        <v>53</v>
      </c>
      <c r="E48" s="48">
        <v>2.197656771687003</v>
      </c>
      <c r="F48" s="48">
        <v>2.1155368505436143</v>
      </c>
      <c r="G48" s="48">
        <v>2.5199899579489111</v>
      </c>
      <c r="H48" s="48">
        <v>2.2043213975583593</v>
      </c>
      <c r="I48" s="48">
        <v>2.1866574965612107</v>
      </c>
      <c r="J48" s="97">
        <f t="shared" si="0"/>
        <v>-8.0133055990447843E-3</v>
      </c>
      <c r="K48" s="50">
        <f t="shared" si="1"/>
        <v>-1.7663900997148652E-2</v>
      </c>
      <c r="L48" s="98"/>
    </row>
    <row r="49" spans="2:12" x14ac:dyDescent="0.25">
      <c r="B49" s="22"/>
      <c r="C49" s="96"/>
      <c r="D49" s="4" t="s">
        <v>54</v>
      </c>
      <c r="E49" s="48">
        <v>5.8313355603589443</v>
      </c>
      <c r="F49" s="48">
        <v>6.7605067064083455</v>
      </c>
      <c r="G49" s="48">
        <v>6.8220845019451737</v>
      </c>
      <c r="H49" s="48">
        <v>6.8866018317439339</v>
      </c>
      <c r="I49" s="48">
        <v>6.7704580121202129</v>
      </c>
      <c r="J49" s="49">
        <f t="shared" si="0"/>
        <v>-1.6865185829149199E-2</v>
      </c>
      <c r="K49" s="50">
        <f t="shared" si="1"/>
        <v>-0.116143819623721</v>
      </c>
      <c r="L49" s="51"/>
    </row>
    <row r="50" spans="2:12" x14ac:dyDescent="0.25">
      <c r="B50" s="22"/>
      <c r="C50" s="99"/>
      <c r="D50" s="41" t="s">
        <v>55</v>
      </c>
      <c r="E50" s="100">
        <v>4.7061324400927598</v>
      </c>
      <c r="F50" s="100">
        <v>4.9786906854130049</v>
      </c>
      <c r="G50" s="100">
        <v>5.0671882640586796</v>
      </c>
      <c r="H50" s="100">
        <v>5.3918724094431427</v>
      </c>
      <c r="I50" s="100">
        <v>5.3838231377075383</v>
      </c>
      <c r="J50" s="83">
        <f t="shared" si="0"/>
        <v>-1.4928527836651773E-3</v>
      </c>
      <c r="K50" s="101">
        <f t="shared" si="1"/>
        <v>-8.0492717356044352E-3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0.54899999999999993</v>
      </c>
      <c r="F51" s="88">
        <v>0.68879999999999997</v>
      </c>
      <c r="G51" s="88">
        <v>18.428800000000003</v>
      </c>
      <c r="H51" s="88">
        <v>18.601900000000001</v>
      </c>
      <c r="I51" s="88">
        <v>18.190899999999999</v>
      </c>
      <c r="J51" s="88">
        <f t="shared" si="0"/>
        <v>-2.2094517226734944E-2</v>
      </c>
      <c r="K51" s="95">
        <f t="shared" ref="K51" si="8">(I51-H51)*100</f>
        <v>-41.100000000000136</v>
      </c>
      <c r="L51" s="88"/>
    </row>
    <row r="52" spans="2:12" x14ac:dyDescent="0.25">
      <c r="B52" s="22"/>
      <c r="C52" s="55"/>
      <c r="D52" s="18" t="s">
        <v>46</v>
      </c>
      <c r="E52" s="21">
        <v>0.65239999999999998</v>
      </c>
      <c r="F52" s="21">
        <v>0.76670000000000005</v>
      </c>
      <c r="G52" s="21">
        <v>0.79319999999999991</v>
      </c>
      <c r="H52" s="21">
        <v>0.7923</v>
      </c>
      <c r="I52" s="21">
        <v>0.75680000000000003</v>
      </c>
      <c r="J52" s="20">
        <f t="shared" si="0"/>
        <v>-4.4806260254953933E-2</v>
      </c>
      <c r="K52" s="54">
        <f>(I52-H52)*100</f>
        <v>-3.5499999999999976</v>
      </c>
      <c r="L52" s="21"/>
    </row>
    <row r="53" spans="2:12" x14ac:dyDescent="0.25">
      <c r="B53" s="22"/>
      <c r="C53" s="55"/>
      <c r="D53" s="24" t="s">
        <v>47</v>
      </c>
      <c r="E53" s="81">
        <v>0.41299999999999998</v>
      </c>
      <c r="F53" s="81">
        <v>0.63939999999999997</v>
      </c>
      <c r="G53" s="81">
        <v>0.6966</v>
      </c>
      <c r="H53" s="81">
        <v>0.70640000000000003</v>
      </c>
      <c r="I53" s="81">
        <v>0.73419999999999996</v>
      </c>
      <c r="J53" s="80">
        <f t="shared" si="0"/>
        <v>3.9354473386183475E-2</v>
      </c>
      <c r="K53" s="56">
        <f t="shared" ref="K53:K61" si="9">(I53-H53)*100</f>
        <v>2.7799999999999936</v>
      </c>
      <c r="L53" s="81"/>
    </row>
    <row r="54" spans="2:12" x14ac:dyDescent="0.25">
      <c r="B54" s="22"/>
      <c r="C54" s="55"/>
      <c r="D54" s="24" t="s">
        <v>48</v>
      </c>
      <c r="E54" s="81">
        <v>0.50350000000000006</v>
      </c>
      <c r="F54" s="81">
        <v>0.50549999999999995</v>
      </c>
      <c r="G54" s="81">
        <v>0.502</v>
      </c>
      <c r="H54" s="81">
        <v>0.64379999999999993</v>
      </c>
      <c r="I54" s="81">
        <v>0.61340000000000006</v>
      </c>
      <c r="J54" s="80">
        <f t="shared" si="0"/>
        <v>-4.7219633426529795E-2</v>
      </c>
      <c r="K54" s="56">
        <f t="shared" si="9"/>
        <v>-3.0399999999999872</v>
      </c>
      <c r="L54" s="81"/>
    </row>
    <row r="55" spans="2:12" x14ac:dyDescent="0.25">
      <c r="B55" s="22"/>
      <c r="C55" s="55"/>
      <c r="D55" s="24" t="s">
        <v>49</v>
      </c>
      <c r="E55" s="81">
        <v>0.36749999999999999</v>
      </c>
      <c r="F55" s="81">
        <v>0.54430000000000001</v>
      </c>
      <c r="G55" s="81">
        <v>0.52170000000000005</v>
      </c>
      <c r="H55" s="81">
        <v>0.63280000000000003</v>
      </c>
      <c r="I55" s="81">
        <v>0.56859999999999999</v>
      </c>
      <c r="J55" s="80">
        <f t="shared" si="0"/>
        <v>-0.10145385587863465</v>
      </c>
      <c r="K55" s="56">
        <f t="shared" si="9"/>
        <v>-6.4200000000000035</v>
      </c>
      <c r="L55" s="81"/>
    </row>
    <row r="56" spans="2:12" x14ac:dyDescent="0.25">
      <c r="B56" s="22"/>
      <c r="C56" s="55"/>
      <c r="D56" s="24" t="s">
        <v>50</v>
      </c>
      <c r="E56" s="81">
        <v>0.60299999999999998</v>
      </c>
      <c r="F56" s="81">
        <v>0.69769999999999999</v>
      </c>
      <c r="G56" s="81">
        <v>0.75659999999999994</v>
      </c>
      <c r="H56" s="81">
        <v>0.80830000000000002</v>
      </c>
      <c r="I56" s="81">
        <v>0.75560000000000005</v>
      </c>
      <c r="J56" s="80">
        <f t="shared" si="0"/>
        <v>-6.519856488927378E-2</v>
      </c>
      <c r="K56" s="56">
        <f t="shared" si="9"/>
        <v>-5.2699999999999969</v>
      </c>
      <c r="L56" s="81"/>
    </row>
    <row r="57" spans="2:12" x14ac:dyDescent="0.25">
      <c r="B57" s="22"/>
      <c r="C57" s="55"/>
      <c r="D57" s="24" t="s">
        <v>51</v>
      </c>
      <c r="E57" s="81">
        <v>0.51200000000000001</v>
      </c>
      <c r="F57" s="81">
        <v>0.5514</v>
      </c>
      <c r="G57" s="81">
        <v>0.53320000000000001</v>
      </c>
      <c r="H57" s="81">
        <v>0.56189999999999996</v>
      </c>
      <c r="I57" s="81">
        <v>0.54</v>
      </c>
      <c r="J57" s="80">
        <f t="shared" si="0"/>
        <v>-3.8974906567004641E-2</v>
      </c>
      <c r="K57" s="56">
        <f t="shared" si="9"/>
        <v>-2.189999999999992</v>
      </c>
      <c r="L57" s="81"/>
    </row>
    <row r="58" spans="2:12" x14ac:dyDescent="0.25">
      <c r="B58" s="22"/>
      <c r="C58" s="55"/>
      <c r="D58" s="24" t="s">
        <v>52</v>
      </c>
      <c r="E58" s="81">
        <v>0.85939999999999994</v>
      </c>
      <c r="F58" s="81">
        <v>0.74739999999999995</v>
      </c>
      <c r="G58" s="81">
        <v>0.87129999999999996</v>
      </c>
      <c r="H58" s="81">
        <v>0.86329999999999996</v>
      </c>
      <c r="I58" s="81">
        <v>0.77159999999999995</v>
      </c>
      <c r="J58" s="80">
        <f t="shared" si="0"/>
        <v>-0.10622031738677173</v>
      </c>
      <c r="K58" s="56">
        <f t="shared" si="9"/>
        <v>-9.17</v>
      </c>
      <c r="L58" s="81"/>
    </row>
    <row r="59" spans="2:12" x14ac:dyDescent="0.25">
      <c r="B59" s="22"/>
      <c r="C59" s="55"/>
      <c r="D59" s="24" t="s">
        <v>53</v>
      </c>
      <c r="E59" s="81">
        <v>0.48560000000000003</v>
      </c>
      <c r="F59" s="81">
        <v>0.498</v>
      </c>
      <c r="G59" s="81">
        <v>0.48670000000000002</v>
      </c>
      <c r="H59" s="81">
        <v>0.57379999999999998</v>
      </c>
      <c r="I59" s="81">
        <v>0.5696</v>
      </c>
      <c r="J59" s="80">
        <f t="shared" si="0"/>
        <v>-7.319623562216715E-3</v>
      </c>
      <c r="K59" s="56">
        <f t="shared" si="9"/>
        <v>-0.41999999999999815</v>
      </c>
      <c r="L59" s="81"/>
    </row>
    <row r="60" spans="2:12" x14ac:dyDescent="0.25">
      <c r="B60" s="22"/>
      <c r="C60" s="55"/>
      <c r="D60" s="24" t="s">
        <v>54</v>
      </c>
      <c r="E60" s="27">
        <v>0.5484</v>
      </c>
      <c r="F60" s="27">
        <v>0.70709999999999995</v>
      </c>
      <c r="G60" s="27">
        <v>0.78359999999999996</v>
      </c>
      <c r="H60" s="27">
        <v>0.75800000000000001</v>
      </c>
      <c r="I60" s="27">
        <v>0.84260000000000002</v>
      </c>
      <c r="J60" s="26">
        <f t="shared" si="0"/>
        <v>0.11160949868073877</v>
      </c>
      <c r="K60" s="56">
        <f t="shared" si="9"/>
        <v>8.4600000000000009</v>
      </c>
      <c r="L60" s="27"/>
    </row>
    <row r="61" spans="2:12" x14ac:dyDescent="0.25">
      <c r="B61" s="22"/>
      <c r="C61" s="57"/>
      <c r="D61" s="29" t="s">
        <v>55</v>
      </c>
      <c r="E61" s="58">
        <v>0.43780000000000002</v>
      </c>
      <c r="F61" s="58">
        <v>0.4904</v>
      </c>
      <c r="G61" s="58">
        <v>0.56479999999999997</v>
      </c>
      <c r="H61" s="58">
        <v>0.64069999999999994</v>
      </c>
      <c r="I61" s="58">
        <v>0.6493000000000001</v>
      </c>
      <c r="J61" s="31">
        <f t="shared" si="0"/>
        <v>1.3422818791946511E-2</v>
      </c>
      <c r="K61" s="102">
        <f t="shared" si="9"/>
        <v>0.86000000000001631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108506</v>
      </c>
      <c r="F62" s="87">
        <v>124412</v>
      </c>
      <c r="G62" s="87">
        <v>126917</v>
      </c>
      <c r="H62" s="87">
        <v>127349</v>
      </c>
      <c r="I62" s="87">
        <v>125629</v>
      </c>
      <c r="J62" s="88">
        <f t="shared" si="0"/>
        <v>-1.3506191646577514E-2</v>
      </c>
      <c r="K62" s="87">
        <f t="shared" ref="K62:K63" si="10">I62-H62</f>
        <v>-1720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38935</v>
      </c>
      <c r="F63" s="34">
        <v>44073</v>
      </c>
      <c r="G63" s="34">
        <v>46343</v>
      </c>
      <c r="H63" s="34">
        <v>46333</v>
      </c>
      <c r="I63" s="34">
        <v>45273</v>
      </c>
      <c r="J63" s="45">
        <f t="shared" si="0"/>
        <v>-2.2877862430664919E-2</v>
      </c>
      <c r="K63" s="34">
        <f t="shared" si="10"/>
        <v>-1060</v>
      </c>
      <c r="L63" s="47">
        <f t="shared" si="11"/>
        <v>0.36037061506499296</v>
      </c>
    </row>
    <row r="64" spans="2:12" x14ac:dyDescent="0.25">
      <c r="B64" s="22"/>
      <c r="C64" s="60"/>
      <c r="D64" s="4" t="s">
        <v>47</v>
      </c>
      <c r="E64" s="37">
        <v>34133</v>
      </c>
      <c r="F64" s="37">
        <v>39030</v>
      </c>
      <c r="G64" s="37">
        <v>38275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0.29463738468028877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916</v>
      </c>
      <c r="I65" s="37">
        <v>905</v>
      </c>
      <c r="J65" s="97">
        <f t="shared" ref="J65:J72" si="12">I65/H65-1</f>
        <v>-1.2008733624454093E-2</v>
      </c>
      <c r="K65" s="37">
        <f t="shared" ref="K65:K72" si="13">I65-H65</f>
        <v>-11</v>
      </c>
      <c r="L65" s="98">
        <f t="shared" ref="L65:L72" si="14">I65/$I$62</f>
        <v>7.2037507263450319E-3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4306</v>
      </c>
      <c r="I66" s="37">
        <v>4616</v>
      </c>
      <c r="J66" s="97">
        <f t="shared" si="12"/>
        <v>7.199256850905722E-2</v>
      </c>
      <c r="K66" s="37">
        <f t="shared" si="13"/>
        <v>310</v>
      </c>
      <c r="L66" s="98">
        <f t="shared" si="14"/>
        <v>3.6743108677136649E-2</v>
      </c>
    </row>
    <row r="67" spans="2:12" x14ac:dyDescent="0.25">
      <c r="B67" s="22"/>
      <c r="C67" s="60"/>
      <c r="D67" s="4" t="s">
        <v>50</v>
      </c>
      <c r="E67" s="37">
        <v>15588</v>
      </c>
      <c r="F67" s="37">
        <v>18073</v>
      </c>
      <c r="G67" s="37">
        <v>19434</v>
      </c>
      <c r="H67" s="37">
        <v>20174</v>
      </c>
      <c r="I67" s="37">
        <v>20111</v>
      </c>
      <c r="J67" s="97">
        <f t="shared" si="12"/>
        <v>-3.1228313671062269E-3</v>
      </c>
      <c r="K67" s="37">
        <f t="shared" si="13"/>
        <v>-63</v>
      </c>
      <c r="L67" s="98">
        <f t="shared" si="14"/>
        <v>0.16008246503593915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663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5.3570433578234329E-3</v>
      </c>
    </row>
    <row r="69" spans="2:12" x14ac:dyDescent="0.25">
      <c r="B69" s="22"/>
      <c r="C69" s="60"/>
      <c r="D69" s="4" t="s">
        <v>52</v>
      </c>
      <c r="E69" s="37">
        <v>3470</v>
      </c>
      <c r="F69" s="37">
        <v>4791</v>
      </c>
      <c r="G69" s="37">
        <v>4791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3.6894347642662126E-2</v>
      </c>
    </row>
    <row r="70" spans="2:12" x14ac:dyDescent="0.25">
      <c r="B70" s="22"/>
      <c r="C70" s="60"/>
      <c r="D70" s="4" t="s">
        <v>53</v>
      </c>
      <c r="E70" s="37">
        <v>2485</v>
      </c>
      <c r="F70" s="37">
        <v>2826</v>
      </c>
      <c r="G70" s="37">
        <v>2750</v>
      </c>
      <c r="H70" s="37">
        <v>2507</v>
      </c>
      <c r="I70" s="37">
        <v>2791</v>
      </c>
      <c r="J70" s="97">
        <f t="shared" si="12"/>
        <v>0.1132828081372157</v>
      </c>
      <c r="K70" s="37">
        <f t="shared" si="13"/>
        <v>284</v>
      </c>
      <c r="L70" s="98">
        <f t="shared" si="14"/>
        <v>2.2216208041136998E-2</v>
      </c>
    </row>
    <row r="71" spans="2:12" x14ac:dyDescent="0.25">
      <c r="B71" s="22"/>
      <c r="C71" s="60"/>
      <c r="D71" s="4" t="s">
        <v>54</v>
      </c>
      <c r="E71" s="37">
        <v>5411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5.1715766264158754E-2</v>
      </c>
    </row>
    <row r="72" spans="2:12" x14ac:dyDescent="0.25">
      <c r="B72" s="61"/>
      <c r="C72" s="62"/>
      <c r="D72" s="41" t="s">
        <v>55</v>
      </c>
      <c r="E72" s="92">
        <v>2781</v>
      </c>
      <c r="F72" s="92">
        <v>3081</v>
      </c>
      <c r="G72" s="92">
        <v>3058</v>
      </c>
      <c r="H72" s="92">
        <v>3113</v>
      </c>
      <c r="I72" s="92">
        <v>3113</v>
      </c>
      <c r="J72" s="83">
        <f t="shared" si="12"/>
        <v>0</v>
      </c>
      <c r="K72" s="92">
        <f t="shared" si="13"/>
        <v>0</v>
      </c>
      <c r="L72" s="73">
        <f t="shared" si="14"/>
        <v>2.4779310509516116E-2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75" x14ac:dyDescent="0.25">
      <c r="B79" s="4"/>
      <c r="C79" s="4"/>
      <c r="D79" s="4"/>
      <c r="E79" s="14" t="s">
        <v>234</v>
      </c>
      <c r="F79" s="14" t="s">
        <v>235</v>
      </c>
      <c r="G79" s="14" t="s">
        <v>236</v>
      </c>
      <c r="H79" s="14" t="s">
        <v>237</v>
      </c>
      <c r="I79" s="14" t="s">
        <v>238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septiembre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1311969</v>
      </c>
      <c r="F80" s="87">
        <v>3492085</v>
      </c>
      <c r="G80" s="87">
        <v>3849133</v>
      </c>
      <c r="H80" s="87">
        <v>4095618</v>
      </c>
      <c r="I80" s="87">
        <v>4071791</v>
      </c>
      <c r="J80" s="88">
        <f t="shared" ref="J80:J81" si="15">I80/H80-1</f>
        <v>-5.8176812388264221E-3</v>
      </c>
      <c r="K80" s="87">
        <f t="shared" ref="K80:K81" si="16">I80-H80</f>
        <v>-23827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505565</v>
      </c>
      <c r="F81" s="19">
        <v>1298122</v>
      </c>
      <c r="G81" s="19">
        <v>1400057</v>
      </c>
      <c r="H81" s="19">
        <v>1449683</v>
      </c>
      <c r="I81" s="19">
        <v>1380443</v>
      </c>
      <c r="J81" s="21">
        <f t="shared" si="15"/>
        <v>-4.7762165935587242E-2</v>
      </c>
      <c r="K81" s="19">
        <f t="shared" si="16"/>
        <v>-69240</v>
      </c>
      <c r="L81" s="21">
        <f t="shared" si="17"/>
        <v>0.33902599617711221</v>
      </c>
      <c r="M81" s="103"/>
    </row>
    <row r="82" spans="2:13" x14ac:dyDescent="0.25">
      <c r="B82" s="22"/>
      <c r="C82" s="23"/>
      <c r="D82" s="24" t="s">
        <v>47</v>
      </c>
      <c r="E82" s="25">
        <v>235520</v>
      </c>
      <c r="F82" s="25">
        <v>914043</v>
      </c>
      <c r="G82" s="25">
        <v>974839</v>
      </c>
      <c r="H82" s="25">
        <v>1033377</v>
      </c>
      <c r="I82" s="25">
        <v>1061717</v>
      </c>
      <c r="J82" s="81">
        <f>I82/H82-1</f>
        <v>2.7424647539087799E-2</v>
      </c>
      <c r="K82" s="25">
        <f>I82-H82</f>
        <v>28340</v>
      </c>
      <c r="L82" s="81">
        <f>I82/$I$80</f>
        <v>0.26074938522139274</v>
      </c>
      <c r="M82" s="103"/>
    </row>
    <row r="83" spans="2:13" x14ac:dyDescent="0.25">
      <c r="B83" s="22"/>
      <c r="C83" s="23"/>
      <c r="D83" s="24" t="s">
        <v>48</v>
      </c>
      <c r="E83" s="25">
        <v>11501</v>
      </c>
      <c r="F83" s="25">
        <v>25651</v>
      </c>
      <c r="G83" s="25">
        <v>37060</v>
      </c>
      <c r="H83" s="25">
        <v>32035</v>
      </c>
      <c r="I83" s="25">
        <v>31967</v>
      </c>
      <c r="J83" s="81">
        <f t="shared" ref="J83:J136" si="18">I83/H83-1</f>
        <v>-2.1226783205868793E-3</v>
      </c>
      <c r="K83" s="25">
        <f t="shared" ref="K83:K112" si="19">I83-H83</f>
        <v>-68</v>
      </c>
      <c r="L83" s="81">
        <f t="shared" ref="L83:L90" si="20">I83/$I$80</f>
        <v>7.8508449967102933E-3</v>
      </c>
      <c r="M83" s="103"/>
    </row>
    <row r="84" spans="2:13" x14ac:dyDescent="0.25">
      <c r="B84" s="22"/>
      <c r="C84" s="23"/>
      <c r="D84" s="24" t="s">
        <v>49</v>
      </c>
      <c r="E84" s="25">
        <v>34184</v>
      </c>
      <c r="F84" s="25">
        <v>117560</v>
      </c>
      <c r="G84" s="25">
        <v>137595</v>
      </c>
      <c r="H84" s="25">
        <v>175857</v>
      </c>
      <c r="I84" s="25">
        <v>141765</v>
      </c>
      <c r="J84" s="81">
        <f t="shared" si="18"/>
        <v>-0.19386205837697679</v>
      </c>
      <c r="K84" s="25">
        <f t="shared" si="19"/>
        <v>-34092</v>
      </c>
      <c r="L84" s="81">
        <f t="shared" si="20"/>
        <v>3.4816374416073909E-2</v>
      </c>
      <c r="M84" s="103"/>
    </row>
    <row r="85" spans="2:13" x14ac:dyDescent="0.25">
      <c r="B85" s="22"/>
      <c r="C85" s="23"/>
      <c r="D85" s="24" t="s">
        <v>50</v>
      </c>
      <c r="E85" s="25">
        <v>210211</v>
      </c>
      <c r="F85" s="25">
        <v>523202</v>
      </c>
      <c r="G85" s="25">
        <v>598329</v>
      </c>
      <c r="H85" s="25">
        <v>691297</v>
      </c>
      <c r="I85" s="25">
        <v>711805</v>
      </c>
      <c r="J85" s="81">
        <f t="shared" si="18"/>
        <v>2.9665975694961766E-2</v>
      </c>
      <c r="K85" s="25">
        <f t="shared" si="19"/>
        <v>20508</v>
      </c>
      <c r="L85" s="81">
        <f t="shared" si="20"/>
        <v>0.17481373675613507</v>
      </c>
      <c r="M85" s="103"/>
    </row>
    <row r="86" spans="2:13" x14ac:dyDescent="0.25">
      <c r="B86" s="22"/>
      <c r="C86" s="23"/>
      <c r="D86" s="24" t="s">
        <v>51</v>
      </c>
      <c r="E86" s="25">
        <v>21073</v>
      </c>
      <c r="F86" s="25">
        <v>37456</v>
      </c>
      <c r="G86" s="25">
        <v>44189</v>
      </c>
      <c r="H86" s="25">
        <v>41777</v>
      </c>
      <c r="I86" s="25">
        <v>40413</v>
      </c>
      <c r="J86" s="81">
        <f t="shared" si="18"/>
        <v>-3.2649544007468223E-2</v>
      </c>
      <c r="K86" s="25">
        <f t="shared" si="19"/>
        <v>-1364</v>
      </c>
      <c r="L86" s="81">
        <f t="shared" si="20"/>
        <v>9.9251164905074934E-3</v>
      </c>
      <c r="M86" s="103"/>
    </row>
    <row r="87" spans="2:13" x14ac:dyDescent="0.25">
      <c r="B87" s="22"/>
      <c r="C87" s="23"/>
      <c r="D87" s="24" t="s">
        <v>52</v>
      </c>
      <c r="E87" s="25">
        <v>69853</v>
      </c>
      <c r="F87" s="25">
        <v>146094</v>
      </c>
      <c r="G87" s="25">
        <v>187734</v>
      </c>
      <c r="H87" s="25">
        <v>181355</v>
      </c>
      <c r="I87" s="25">
        <v>192018</v>
      </c>
      <c r="J87" s="81">
        <f t="shared" si="18"/>
        <v>5.8796283532298599E-2</v>
      </c>
      <c r="K87" s="25">
        <f t="shared" si="19"/>
        <v>10663</v>
      </c>
      <c r="L87" s="81">
        <f t="shared" si="20"/>
        <v>4.7158117889646106E-2</v>
      </c>
      <c r="M87" s="103"/>
    </row>
    <row r="88" spans="2:13" x14ac:dyDescent="0.25">
      <c r="B88" s="22"/>
      <c r="C88" s="23"/>
      <c r="D88" s="24" t="s">
        <v>53</v>
      </c>
      <c r="E88" s="25">
        <v>103599</v>
      </c>
      <c r="F88" s="25">
        <v>157983</v>
      </c>
      <c r="G88" s="25">
        <v>174312</v>
      </c>
      <c r="H88" s="25">
        <v>181820</v>
      </c>
      <c r="I88" s="25">
        <v>203413</v>
      </c>
      <c r="J88" s="81">
        <f t="shared" si="18"/>
        <v>0.11876031239687612</v>
      </c>
      <c r="K88" s="25">
        <f t="shared" si="19"/>
        <v>21593</v>
      </c>
      <c r="L88" s="81">
        <f t="shared" si="20"/>
        <v>4.995664070184349E-2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77584</v>
      </c>
      <c r="F89" s="25">
        <v>190426</v>
      </c>
      <c r="G89" s="25">
        <v>205238</v>
      </c>
      <c r="H89" s="25">
        <v>213816</v>
      </c>
      <c r="I89" s="25">
        <v>213733</v>
      </c>
      <c r="J89" s="27">
        <f t="shared" si="18"/>
        <v>-3.8818423317243944E-4</v>
      </c>
      <c r="K89" s="25">
        <f t="shared" si="19"/>
        <v>-83</v>
      </c>
      <c r="L89" s="27">
        <f t="shared" si="20"/>
        <v>5.2491151927984515E-2</v>
      </c>
      <c r="M89" s="103"/>
    </row>
    <row r="90" spans="2:13" x14ac:dyDescent="0.25">
      <c r="B90" s="22"/>
      <c r="C90" s="28"/>
      <c r="D90" s="29" t="s">
        <v>55</v>
      </c>
      <c r="E90" s="90">
        <v>42879</v>
      </c>
      <c r="F90" s="90">
        <v>81548</v>
      </c>
      <c r="G90" s="90">
        <v>89780</v>
      </c>
      <c r="H90" s="90">
        <v>94601</v>
      </c>
      <c r="I90" s="90">
        <v>94517</v>
      </c>
      <c r="J90" s="58">
        <f t="shared" si="18"/>
        <v>-8.8793987378565919E-4</v>
      </c>
      <c r="K90" s="90">
        <f t="shared" si="19"/>
        <v>-84</v>
      </c>
      <c r="L90" s="58">
        <f t="shared" si="20"/>
        <v>2.3212635422594136E-2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1477278</v>
      </c>
      <c r="F91" s="87">
        <v>4116712</v>
      </c>
      <c r="G91" s="87">
        <v>4555390</v>
      </c>
      <c r="H91" s="87">
        <v>4846999</v>
      </c>
      <c r="I91" s="87">
        <v>4783955</v>
      </c>
      <c r="J91" s="88">
        <f t="shared" si="18"/>
        <v>-1.3006811018529185E-2</v>
      </c>
      <c r="K91" s="87">
        <f t="shared" si="19"/>
        <v>-63044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579611</v>
      </c>
      <c r="F92" s="34">
        <v>1558686</v>
      </c>
      <c r="G92" s="34">
        <v>1686480</v>
      </c>
      <c r="H92" s="34">
        <v>1747927</v>
      </c>
      <c r="I92" s="34">
        <v>1654003</v>
      </c>
      <c r="J92" s="104">
        <f t="shared" si="18"/>
        <v>-5.3734509507548101E-2</v>
      </c>
      <c r="K92" s="34">
        <f t="shared" si="19"/>
        <v>-93924</v>
      </c>
      <c r="L92" s="47">
        <f t="shared" si="21"/>
        <v>0.34573966519333899</v>
      </c>
    </row>
    <row r="93" spans="2:13" x14ac:dyDescent="0.25">
      <c r="B93" s="22"/>
      <c r="C93" s="36"/>
      <c r="D93" s="4" t="s">
        <v>47</v>
      </c>
      <c r="E93" s="37">
        <v>269519</v>
      </c>
      <c r="F93" s="37">
        <v>1092077</v>
      </c>
      <c r="G93" s="37">
        <v>1177799</v>
      </c>
      <c r="H93" s="37">
        <v>1245078</v>
      </c>
      <c r="I93" s="37">
        <v>1269157</v>
      </c>
      <c r="J93" s="105">
        <f t="shared" si="18"/>
        <v>1.9339350627028962E-2</v>
      </c>
      <c r="K93" s="37">
        <f t="shared" si="19"/>
        <v>24079</v>
      </c>
      <c r="L93" s="98">
        <f>I93/$I$91</f>
        <v>0.26529451050438391</v>
      </c>
    </row>
    <row r="94" spans="2:13" x14ac:dyDescent="0.25">
      <c r="B94" s="22"/>
      <c r="C94" s="36"/>
      <c r="D94" s="4" t="s">
        <v>48</v>
      </c>
      <c r="E94" s="37">
        <v>12698</v>
      </c>
      <c r="F94" s="37">
        <v>28629</v>
      </c>
      <c r="G94" s="37">
        <v>39892</v>
      </c>
      <c r="H94" s="37">
        <v>35375</v>
      </c>
      <c r="I94" s="37">
        <v>35673</v>
      </c>
      <c r="J94" s="105">
        <f t="shared" si="18"/>
        <v>8.4240282685512646E-3</v>
      </c>
      <c r="K94" s="37">
        <f t="shared" si="19"/>
        <v>298</v>
      </c>
      <c r="L94" s="98">
        <f t="shared" ref="L94:L101" si="22">I94/$I$91</f>
        <v>7.4568009105436817E-3</v>
      </c>
    </row>
    <row r="95" spans="2:13" x14ac:dyDescent="0.25">
      <c r="B95" s="22"/>
      <c r="C95" s="36"/>
      <c r="D95" s="4" t="s">
        <v>49</v>
      </c>
      <c r="E95" s="37">
        <v>40371</v>
      </c>
      <c r="F95" s="37">
        <v>138765</v>
      </c>
      <c r="G95" s="37">
        <v>159652</v>
      </c>
      <c r="H95" s="37">
        <v>203839</v>
      </c>
      <c r="I95" s="37">
        <v>163994</v>
      </c>
      <c r="J95" s="105">
        <f t="shared" si="18"/>
        <v>-0.19547289772810894</v>
      </c>
      <c r="K95" s="37">
        <f t="shared" si="19"/>
        <v>-39845</v>
      </c>
      <c r="L95" s="98">
        <f t="shared" si="22"/>
        <v>3.4280004724124707E-2</v>
      </c>
    </row>
    <row r="96" spans="2:13" x14ac:dyDescent="0.25">
      <c r="B96" s="22"/>
      <c r="C96" s="36"/>
      <c r="D96" s="4" t="s">
        <v>50</v>
      </c>
      <c r="E96" s="37">
        <v>232764</v>
      </c>
      <c r="F96" s="37">
        <v>604155</v>
      </c>
      <c r="G96" s="37">
        <v>699601</v>
      </c>
      <c r="H96" s="37">
        <v>804878</v>
      </c>
      <c r="I96" s="37">
        <v>822866</v>
      </c>
      <c r="J96" s="105">
        <f t="shared" si="18"/>
        <v>2.2348728627195724E-2</v>
      </c>
      <c r="K96" s="37">
        <f t="shared" si="19"/>
        <v>17988</v>
      </c>
      <c r="L96" s="98">
        <f t="shared" si="22"/>
        <v>0.17200538048539335</v>
      </c>
    </row>
    <row r="97" spans="2:12" x14ac:dyDescent="0.25">
      <c r="B97" s="22"/>
      <c r="C97" s="36"/>
      <c r="D97" s="4" t="s">
        <v>51</v>
      </c>
      <c r="E97" s="37">
        <v>21851</v>
      </c>
      <c r="F97" s="37">
        <v>39143</v>
      </c>
      <c r="G97" s="37">
        <v>46340</v>
      </c>
      <c r="H97" s="37">
        <v>43855</v>
      </c>
      <c r="I97" s="37">
        <v>42521</v>
      </c>
      <c r="J97" s="105">
        <f t="shared" si="18"/>
        <v>-3.0418424352981366E-2</v>
      </c>
      <c r="K97" s="37">
        <f t="shared" si="19"/>
        <v>-1334</v>
      </c>
      <c r="L97" s="98">
        <f t="shared" si="22"/>
        <v>8.8882525023751269E-3</v>
      </c>
    </row>
    <row r="98" spans="2:12" x14ac:dyDescent="0.25">
      <c r="B98" s="22"/>
      <c r="C98" s="36"/>
      <c r="D98" s="4" t="s">
        <v>52</v>
      </c>
      <c r="E98" s="37">
        <v>81129</v>
      </c>
      <c r="F98" s="37">
        <v>171217</v>
      </c>
      <c r="G98" s="37">
        <v>213329</v>
      </c>
      <c r="H98" s="37">
        <v>211792</v>
      </c>
      <c r="I98" s="37">
        <v>220769</v>
      </c>
      <c r="J98" s="105">
        <f t="shared" si="18"/>
        <v>4.2385925814006242E-2</v>
      </c>
      <c r="K98" s="37">
        <f t="shared" si="19"/>
        <v>8977</v>
      </c>
      <c r="L98" s="98">
        <f t="shared" si="22"/>
        <v>4.6147800303305529E-2</v>
      </c>
    </row>
    <row r="99" spans="2:12" x14ac:dyDescent="0.25">
      <c r="B99" s="22"/>
      <c r="C99" s="36"/>
      <c r="D99" s="4" t="s">
        <v>53</v>
      </c>
      <c r="E99" s="37">
        <v>106775</v>
      </c>
      <c r="F99" s="37">
        <v>165117</v>
      </c>
      <c r="G99" s="37">
        <v>182016</v>
      </c>
      <c r="H99" s="37">
        <v>189705</v>
      </c>
      <c r="I99" s="37">
        <v>211709</v>
      </c>
      <c r="J99" s="105">
        <f t="shared" si="18"/>
        <v>0.11599061701062174</v>
      </c>
      <c r="K99" s="37">
        <f t="shared" si="19"/>
        <v>22004</v>
      </c>
      <c r="L99" s="98">
        <f t="shared" si="22"/>
        <v>4.4253969780234138E-2</v>
      </c>
    </row>
    <row r="100" spans="2:12" x14ac:dyDescent="0.25">
      <c r="B100" s="22"/>
      <c r="C100" s="36"/>
      <c r="D100" s="4" t="s">
        <v>54</v>
      </c>
      <c r="E100" s="37">
        <v>86363</v>
      </c>
      <c r="F100" s="37">
        <v>226073</v>
      </c>
      <c r="G100" s="37">
        <v>244622</v>
      </c>
      <c r="H100" s="37">
        <v>256066</v>
      </c>
      <c r="I100" s="37">
        <v>254821</v>
      </c>
      <c r="J100" s="39">
        <f t="shared" si="18"/>
        <v>-4.8620277584685567E-3</v>
      </c>
      <c r="K100" s="37">
        <f t="shared" si="19"/>
        <v>-1245</v>
      </c>
      <c r="L100" s="51">
        <f t="shared" si="22"/>
        <v>5.3265760233948689E-2</v>
      </c>
    </row>
    <row r="101" spans="2:12" x14ac:dyDescent="0.25">
      <c r="B101" s="22"/>
      <c r="C101" s="40"/>
      <c r="D101" s="41" t="s">
        <v>55</v>
      </c>
      <c r="E101" s="92">
        <v>46197</v>
      </c>
      <c r="F101" s="92">
        <v>92850</v>
      </c>
      <c r="G101" s="92">
        <v>105659</v>
      </c>
      <c r="H101" s="92">
        <v>108484</v>
      </c>
      <c r="I101" s="92">
        <v>108442</v>
      </c>
      <c r="J101" s="93">
        <f t="shared" si="18"/>
        <v>-3.8715386600784996E-4</v>
      </c>
      <c r="K101" s="92">
        <f t="shared" si="19"/>
        <v>-42</v>
      </c>
      <c r="L101" s="73">
        <f t="shared" si="22"/>
        <v>2.2667855362351861E-2</v>
      </c>
    </row>
    <row r="102" spans="2:12" x14ac:dyDescent="0.25">
      <c r="B102" s="22"/>
      <c r="C102" s="17" t="s">
        <v>21</v>
      </c>
      <c r="D102" s="86" t="s">
        <v>45</v>
      </c>
      <c r="E102" s="87">
        <v>7178852</v>
      </c>
      <c r="F102" s="87">
        <v>23015665</v>
      </c>
      <c r="G102" s="87">
        <v>25556749</v>
      </c>
      <c r="H102" s="87">
        <v>27044823</v>
      </c>
      <c r="I102" s="87">
        <v>26204731</v>
      </c>
      <c r="J102" s="88">
        <f t="shared" si="18"/>
        <v>-3.1062950569134773E-2</v>
      </c>
      <c r="K102" s="87">
        <f t="shared" si="19"/>
        <v>-840092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3053438</v>
      </c>
      <c r="F103" s="19">
        <v>9333775</v>
      </c>
      <c r="G103" s="19">
        <v>10077442</v>
      </c>
      <c r="H103" s="19">
        <v>10350937</v>
      </c>
      <c r="I103" s="19">
        <v>9774291</v>
      </c>
      <c r="J103" s="21">
        <f t="shared" si="18"/>
        <v>-5.5709545908742331E-2</v>
      </c>
      <c r="K103" s="19">
        <f t="shared" si="19"/>
        <v>-576646</v>
      </c>
      <c r="L103" s="21">
        <f t="shared" si="23"/>
        <v>0.37299718894271422</v>
      </c>
    </row>
    <row r="104" spans="2:12" x14ac:dyDescent="0.25">
      <c r="B104" s="22"/>
      <c r="C104" s="23"/>
      <c r="D104" s="24" t="s">
        <v>47</v>
      </c>
      <c r="E104" s="25">
        <v>1499277</v>
      </c>
      <c r="F104" s="25">
        <v>6487078</v>
      </c>
      <c r="G104" s="25">
        <v>7196338</v>
      </c>
      <c r="H104" s="25">
        <v>7492248</v>
      </c>
      <c r="I104" s="25">
        <v>7477039</v>
      </c>
      <c r="J104" s="81">
        <f t="shared" si="18"/>
        <v>-2.0299648383235169E-3</v>
      </c>
      <c r="K104" s="25">
        <f t="shared" si="19"/>
        <v>-15209</v>
      </c>
      <c r="L104" s="81">
        <f>I104/$I$102</f>
        <v>0.28533164488504004</v>
      </c>
    </row>
    <row r="105" spans="2:12" x14ac:dyDescent="0.25">
      <c r="B105" s="22"/>
      <c r="C105" s="23"/>
      <c r="D105" s="24" t="s">
        <v>48</v>
      </c>
      <c r="E105" s="25">
        <v>52951</v>
      </c>
      <c r="F105" s="25">
        <v>119118</v>
      </c>
      <c r="G105" s="25">
        <v>124202</v>
      </c>
      <c r="H105" s="25">
        <v>142297</v>
      </c>
      <c r="I105" s="25">
        <v>144492</v>
      </c>
      <c r="J105" s="81">
        <f t="shared" si="18"/>
        <v>1.5425483320098188E-2</v>
      </c>
      <c r="K105" s="25">
        <f t="shared" si="19"/>
        <v>2195</v>
      </c>
      <c r="L105" s="81">
        <f t="shared" ref="L105:L112" si="24">I105/$I$102</f>
        <v>5.5139661613011785E-3</v>
      </c>
    </row>
    <row r="106" spans="2:12" x14ac:dyDescent="0.25">
      <c r="B106" s="22"/>
      <c r="C106" s="23"/>
      <c r="D106" s="24" t="s">
        <v>49</v>
      </c>
      <c r="E106" s="25">
        <v>206512</v>
      </c>
      <c r="F106" s="25">
        <v>728683</v>
      </c>
      <c r="G106" s="25">
        <v>789742</v>
      </c>
      <c r="H106" s="25">
        <v>1039569</v>
      </c>
      <c r="I106" s="25">
        <v>832293</v>
      </c>
      <c r="J106" s="81">
        <f t="shared" si="18"/>
        <v>-0.19938647651093866</v>
      </c>
      <c r="K106" s="25">
        <f t="shared" si="19"/>
        <v>-207276</v>
      </c>
      <c r="L106" s="81">
        <f t="shared" si="24"/>
        <v>3.1761173201892437E-2</v>
      </c>
    </row>
    <row r="107" spans="2:12" x14ac:dyDescent="0.25">
      <c r="B107" s="22"/>
      <c r="C107" s="23"/>
      <c r="D107" s="24" t="s">
        <v>50</v>
      </c>
      <c r="E107" s="25">
        <v>1092978</v>
      </c>
      <c r="F107" s="25">
        <v>3164473</v>
      </c>
      <c r="G107" s="25">
        <v>3797412</v>
      </c>
      <c r="H107" s="25">
        <v>4309024</v>
      </c>
      <c r="I107" s="25">
        <v>4269487</v>
      </c>
      <c r="J107" s="81">
        <f t="shared" si="18"/>
        <v>-9.1753956348351595E-3</v>
      </c>
      <c r="K107" s="25">
        <f t="shared" si="19"/>
        <v>-39537</v>
      </c>
      <c r="L107" s="81">
        <f t="shared" si="24"/>
        <v>0.16292809874674921</v>
      </c>
    </row>
    <row r="108" spans="2:12" x14ac:dyDescent="0.25">
      <c r="B108" s="22"/>
      <c r="C108" s="23"/>
      <c r="D108" s="24" t="s">
        <v>51</v>
      </c>
      <c r="E108" s="25">
        <v>49897</v>
      </c>
      <c r="F108" s="25">
        <v>100995</v>
      </c>
      <c r="G108" s="25">
        <v>112147</v>
      </c>
      <c r="H108" s="25">
        <v>111822</v>
      </c>
      <c r="I108" s="25">
        <v>111166</v>
      </c>
      <c r="J108" s="81">
        <f t="shared" si="18"/>
        <v>-5.8664663483035673E-3</v>
      </c>
      <c r="K108" s="25">
        <f t="shared" si="19"/>
        <v>-656</v>
      </c>
      <c r="L108" s="81">
        <f t="shared" si="24"/>
        <v>4.2422110724967942E-3</v>
      </c>
    </row>
    <row r="109" spans="2:12" x14ac:dyDescent="0.25">
      <c r="B109" s="22"/>
      <c r="C109" s="23"/>
      <c r="D109" s="24" t="s">
        <v>52</v>
      </c>
      <c r="E109" s="25">
        <v>455604</v>
      </c>
      <c r="F109" s="25">
        <v>960692</v>
      </c>
      <c r="G109" s="25">
        <v>1064225</v>
      </c>
      <c r="H109" s="25">
        <v>1119703</v>
      </c>
      <c r="I109" s="25">
        <v>1089624</v>
      </c>
      <c r="J109" s="81">
        <f t="shared" si="18"/>
        <v>-2.6863373591032635E-2</v>
      </c>
      <c r="K109" s="25">
        <f t="shared" si="19"/>
        <v>-30079</v>
      </c>
      <c r="L109" s="81">
        <f t="shared" si="24"/>
        <v>4.1581193869152863E-2</v>
      </c>
    </row>
    <row r="110" spans="2:12" x14ac:dyDescent="0.25">
      <c r="B110" s="22"/>
      <c r="C110" s="23"/>
      <c r="D110" s="24" t="s">
        <v>53</v>
      </c>
      <c r="E110" s="25">
        <v>220493</v>
      </c>
      <c r="F110" s="25">
        <v>385149</v>
      </c>
      <c r="G110" s="25">
        <v>418024</v>
      </c>
      <c r="H110" s="25">
        <v>432765</v>
      </c>
      <c r="I110" s="25">
        <v>448403</v>
      </c>
      <c r="J110" s="81">
        <f t="shared" si="18"/>
        <v>3.6135084861298905E-2</v>
      </c>
      <c r="K110" s="25">
        <f t="shared" si="19"/>
        <v>15638</v>
      </c>
      <c r="L110" s="81">
        <f t="shared" si="24"/>
        <v>1.7111528448813307E-2</v>
      </c>
    </row>
    <row r="111" spans="2:12" x14ac:dyDescent="0.25">
      <c r="B111" s="22"/>
      <c r="C111" s="23"/>
      <c r="D111" s="24" t="s">
        <v>54</v>
      </c>
      <c r="E111" s="25">
        <v>377103</v>
      </c>
      <c r="F111" s="25">
        <v>1289839</v>
      </c>
      <c r="G111" s="25">
        <v>1393117</v>
      </c>
      <c r="H111" s="25">
        <v>1487889</v>
      </c>
      <c r="I111" s="25">
        <v>1504746</v>
      </c>
      <c r="J111" s="27">
        <f t="shared" si="18"/>
        <v>1.1329474174484711E-2</v>
      </c>
      <c r="K111" s="25">
        <f t="shared" si="19"/>
        <v>16857</v>
      </c>
      <c r="L111" s="27">
        <f t="shared" si="24"/>
        <v>5.742268447632605E-2</v>
      </c>
    </row>
    <row r="112" spans="2:12" x14ac:dyDescent="0.25">
      <c r="B112" s="22"/>
      <c r="C112" s="28"/>
      <c r="D112" s="29" t="s">
        <v>55</v>
      </c>
      <c r="E112" s="90">
        <v>170599</v>
      </c>
      <c r="F112" s="90">
        <v>445863</v>
      </c>
      <c r="G112" s="90">
        <v>584100</v>
      </c>
      <c r="H112" s="90">
        <v>558569</v>
      </c>
      <c r="I112" s="90">
        <v>553190</v>
      </c>
      <c r="J112" s="58">
        <f t="shared" si="18"/>
        <v>-9.6299651430709066E-3</v>
      </c>
      <c r="K112" s="90">
        <f t="shared" si="19"/>
        <v>-5379</v>
      </c>
      <c r="L112" s="58">
        <f t="shared" si="24"/>
        <v>2.1110310195513932E-2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5.4718152639277298</v>
      </c>
      <c r="F113" s="95">
        <f t="shared" si="25"/>
        <v>6.5908089293359122</v>
      </c>
      <c r="G113" s="95">
        <f t="shared" si="25"/>
        <v>6.6396118294691302</v>
      </c>
      <c r="H113" s="95">
        <f t="shared" si="25"/>
        <v>6.6033558305486499</v>
      </c>
      <c r="I113" s="95">
        <f t="shared" si="25"/>
        <v>6.4356768311536623</v>
      </c>
      <c r="J113" s="88">
        <f t="shared" si="18"/>
        <v>-2.5392997696605413E-2</v>
      </c>
      <c r="K113" s="95">
        <f t="shared" ref="K113:K114" si="26">(I113-H113)</f>
        <v>-0.16767899939498765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6.0396546438143464</v>
      </c>
      <c r="F114" s="46">
        <f t="shared" si="25"/>
        <v>7.1902140168643625</v>
      </c>
      <c r="G114" s="46">
        <f t="shared" si="25"/>
        <v>7.1978798006081179</v>
      </c>
      <c r="H114" s="46">
        <f t="shared" si="25"/>
        <v>7.1401382233219266</v>
      </c>
      <c r="I114" s="46">
        <f t="shared" si="25"/>
        <v>7.0805466071398815</v>
      </c>
      <c r="J114" s="104">
        <f t="shared" si="18"/>
        <v>-8.3460031610312901E-3</v>
      </c>
      <c r="K114" s="46">
        <f t="shared" si="26"/>
        <v>-5.9591616182045115E-2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6.3658160665760866</v>
      </c>
      <c r="F115" s="50">
        <f>F104/F82</f>
        <v>7.0971256275689436</v>
      </c>
      <c r="G115" s="50">
        <f>G104/G82</f>
        <v>7.3820784765484353</v>
      </c>
      <c r="H115" s="50">
        <f>H104/H82</f>
        <v>7.250256198850952</v>
      </c>
      <c r="I115" s="50">
        <f>I104/I82</f>
        <v>7.0424030132323399</v>
      </c>
      <c r="J115" s="105">
        <f t="shared" si="18"/>
        <v>-2.8668391835802054E-2</v>
      </c>
      <c r="K115" s="50">
        <f>(I115-H115)</f>
        <v>-0.2078531856186121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4.6040344317885404</v>
      </c>
      <c r="F116" s="50">
        <f t="shared" si="27"/>
        <v>4.6437955635257886</v>
      </c>
      <c r="G116" s="50">
        <f t="shared" si="27"/>
        <v>3.3513761467889909</v>
      </c>
      <c r="H116" s="50">
        <f t="shared" si="27"/>
        <v>4.4419228968315903</v>
      </c>
      <c r="I116" s="50">
        <f t="shared" si="27"/>
        <v>4.5200362874214033</v>
      </c>
      <c r="J116" s="105">
        <f t="shared" si="18"/>
        <v>1.758548997902043E-2</v>
      </c>
      <c r="K116" s="50">
        <f t="shared" ref="K116:K123" si="28">(I116-H116)</f>
        <v>7.8113390589813037E-2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6.0411888602855139</v>
      </c>
      <c r="F117" s="50">
        <f t="shared" si="27"/>
        <v>6.1983923103096288</v>
      </c>
      <c r="G117" s="50">
        <f t="shared" si="27"/>
        <v>5.739612631272939</v>
      </c>
      <c r="H117" s="50">
        <f t="shared" si="27"/>
        <v>5.911445094593903</v>
      </c>
      <c r="I117" s="50">
        <f t="shared" si="27"/>
        <v>5.8709342926674424</v>
      </c>
      <c r="J117" s="105">
        <f t="shared" si="18"/>
        <v>-6.8529439550252258E-3</v>
      </c>
      <c r="K117" s="50">
        <f t="shared" si="28"/>
        <v>-4.0510801926460616E-2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5.1994329507019135</v>
      </c>
      <c r="F118" s="50">
        <f t="shared" si="27"/>
        <v>6.0482815432662722</v>
      </c>
      <c r="G118" s="50">
        <f t="shared" si="27"/>
        <v>6.3466955470986699</v>
      </c>
      <c r="H118" s="50">
        <f t="shared" si="27"/>
        <v>6.2332456238056873</v>
      </c>
      <c r="I118" s="50">
        <f t="shared" si="27"/>
        <v>5.9981132473079004</v>
      </c>
      <c r="J118" s="105">
        <f t="shared" si="18"/>
        <v>-3.7722302422959486E-2</v>
      </c>
      <c r="K118" s="50">
        <f t="shared" si="28"/>
        <v>-0.23513237649778684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2.3678166374033123</v>
      </c>
      <c r="F119" s="50">
        <f t="shared" si="27"/>
        <v>2.6963637334472446</v>
      </c>
      <c r="G119" s="50">
        <f t="shared" si="27"/>
        <v>2.5378940460295549</v>
      </c>
      <c r="H119" s="50">
        <f t="shared" si="27"/>
        <v>2.6766402566005216</v>
      </c>
      <c r="I119" s="50">
        <f t="shared" si="27"/>
        <v>2.7507485215153538</v>
      </c>
      <c r="J119" s="105">
        <f t="shared" si="18"/>
        <v>2.7687047122631814E-2</v>
      </c>
      <c r="K119" s="50">
        <f t="shared" si="28"/>
        <v>7.4108264914832134E-2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6.5223254548838279</v>
      </c>
      <c r="F120" s="50">
        <f t="shared" si="27"/>
        <v>6.575848426355634</v>
      </c>
      <c r="G120" s="50">
        <f t="shared" si="27"/>
        <v>5.6687920142329036</v>
      </c>
      <c r="H120" s="50">
        <f t="shared" si="27"/>
        <v>6.1740950070304104</v>
      </c>
      <c r="I120" s="50">
        <f t="shared" si="27"/>
        <v>5.674593006905603</v>
      </c>
      <c r="J120" s="105">
        <f t="shared" si="18"/>
        <v>-8.0902869093531393E-2</v>
      </c>
      <c r="K120" s="50">
        <f t="shared" si="28"/>
        <v>-0.49950200012480739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2.1283313545497542</v>
      </c>
      <c r="F121" s="50">
        <f t="shared" si="27"/>
        <v>2.4379142059588692</v>
      </c>
      <c r="G121" s="50">
        <f t="shared" si="27"/>
        <v>2.3981366744687684</v>
      </c>
      <c r="H121" s="50">
        <f t="shared" si="27"/>
        <v>2.3801836981630182</v>
      </c>
      <c r="I121" s="50">
        <f t="shared" si="27"/>
        <v>2.2043969657789817</v>
      </c>
      <c r="J121" s="105">
        <f t="shared" si="18"/>
        <v>-7.3854271214320755E-2</v>
      </c>
      <c r="K121" s="50">
        <f t="shared" si="28"/>
        <v>-0.17578673238403653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4.8605769230769234</v>
      </c>
      <c r="F122" s="50">
        <f t="shared" si="27"/>
        <v>6.7734395513217729</v>
      </c>
      <c r="G122" s="50">
        <f t="shared" si="27"/>
        <v>6.7878121985207418</v>
      </c>
      <c r="H122" s="50">
        <f t="shared" si="27"/>
        <v>6.958735548321922</v>
      </c>
      <c r="I122" s="50">
        <f t="shared" si="27"/>
        <v>7.0403072992939792</v>
      </c>
      <c r="J122" s="39">
        <f t="shared" si="18"/>
        <v>1.1722208784285204E-2</v>
      </c>
      <c r="K122" s="50">
        <f t="shared" si="28"/>
        <v>8.1571750972057266E-2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3.9786142400708973</v>
      </c>
      <c r="F123" s="101">
        <f t="shared" si="27"/>
        <v>5.4674915387256586</v>
      </c>
      <c r="G123" s="101">
        <f t="shared" si="27"/>
        <v>6.5059033192247719</v>
      </c>
      <c r="H123" s="101">
        <f t="shared" si="27"/>
        <v>5.9044724685785566</v>
      </c>
      <c r="I123" s="101">
        <f t="shared" si="27"/>
        <v>5.8528095474888113</v>
      </c>
      <c r="J123" s="93">
        <f t="shared" si="18"/>
        <v>-8.7497945607633021E-3</v>
      </c>
      <c r="K123" s="101">
        <f t="shared" si="28"/>
        <v>-5.166292108974524E-2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0.3687953172560467</v>
      </c>
      <c r="F124" s="88">
        <v>0.68498858231579329</v>
      </c>
      <c r="G124" s="88">
        <v>0.74770237320670863</v>
      </c>
      <c r="H124" s="88">
        <v>0.77667613521817547</v>
      </c>
      <c r="I124" s="88">
        <v>0.76651282431094159</v>
      </c>
      <c r="J124" s="88">
        <f t="shared" si="18"/>
        <v>-1.3085648504416736E-2</v>
      </c>
      <c r="K124" s="95">
        <f t="shared" ref="K124:K125" si="29">(I124-H124)*100</f>
        <v>-1.016331090723388</v>
      </c>
      <c r="L124" s="88"/>
    </row>
    <row r="125" spans="2:12" x14ac:dyDescent="0.25">
      <c r="B125" s="22"/>
      <c r="C125" s="55"/>
      <c r="D125" s="18" t="s">
        <v>46</v>
      </c>
      <c r="E125" s="21">
        <v>0.43335869530198978</v>
      </c>
      <c r="F125" s="21">
        <v>0.77661439051066494</v>
      </c>
      <c r="G125" s="21">
        <v>0.80803859299525338</v>
      </c>
      <c r="H125" s="21">
        <v>0.81492615902123866</v>
      </c>
      <c r="I125" s="21">
        <v>0.80078058626142623</v>
      </c>
      <c r="J125" s="21">
        <f t="shared" si="18"/>
        <v>-1.7358103679972481E-2</v>
      </c>
      <c r="K125" s="54">
        <f t="shared" si="29"/>
        <v>-1.414557275981243</v>
      </c>
      <c r="L125" s="21"/>
    </row>
    <row r="126" spans="2:12" x14ac:dyDescent="0.25">
      <c r="B126" s="22"/>
      <c r="C126" s="55"/>
      <c r="D126" s="24" t="s">
        <v>47</v>
      </c>
      <c r="E126" s="81">
        <v>0.27185977021123353</v>
      </c>
      <c r="F126" s="81">
        <v>0.62608418535382115</v>
      </c>
      <c r="G126" s="81">
        <v>0.70375449470776241</v>
      </c>
      <c r="H126" s="81">
        <v>0.72458016215087573</v>
      </c>
      <c r="I126" s="81">
        <v>0.73453854529118257</v>
      </c>
      <c r="J126" s="81">
        <f t="shared" si="18"/>
        <v>1.3743659653537854E-2</v>
      </c>
      <c r="K126" s="56">
        <f>(I126-H126)*100</f>
        <v>0.99583831403068368</v>
      </c>
      <c r="L126" s="81"/>
    </row>
    <row r="127" spans="2:12" x14ac:dyDescent="0.25">
      <c r="B127" s="22"/>
      <c r="C127" s="55"/>
      <c r="D127" s="24" t="s">
        <v>48</v>
      </c>
      <c r="E127" s="81">
        <v>0.3103337123298911</v>
      </c>
      <c r="F127" s="81">
        <v>0.51891058313076666</v>
      </c>
      <c r="G127" s="81">
        <v>0.50828091685525689</v>
      </c>
      <c r="H127" s="81">
        <v>0.57953147781606107</v>
      </c>
      <c r="I127" s="81">
        <v>0.57886176256139477</v>
      </c>
      <c r="J127" s="81">
        <f t="shared" si="18"/>
        <v>-1.1556149757215861E-3</v>
      </c>
      <c r="K127" s="56">
        <f t="shared" ref="K127:K134" si="30">(I127-H127)*100</f>
        <v>-6.6971525466630322E-2</v>
      </c>
      <c r="L127" s="81"/>
    </row>
    <row r="128" spans="2:12" x14ac:dyDescent="0.25">
      <c r="B128" s="22"/>
      <c r="C128" s="55"/>
      <c r="D128" s="24" t="s">
        <v>49</v>
      </c>
      <c r="E128" s="81">
        <v>0.19585661662892023</v>
      </c>
      <c r="F128" s="81">
        <v>0.58508735163711056</v>
      </c>
      <c r="G128" s="81">
        <v>0.65720481863543012</v>
      </c>
      <c r="H128" s="81">
        <v>0.86969496187650897</v>
      </c>
      <c r="I128" s="81">
        <v>0.66046193840821221</v>
      </c>
      <c r="J128" s="81">
        <f t="shared" si="18"/>
        <v>-0.24058208066060582</v>
      </c>
      <c r="K128" s="56">
        <f t="shared" si="30"/>
        <v>-20.923302346829676</v>
      </c>
      <c r="L128" s="81"/>
    </row>
    <row r="129" spans="2:12" x14ac:dyDescent="0.25">
      <c r="B129" s="22"/>
      <c r="C129" s="55"/>
      <c r="D129" s="24" t="s">
        <v>50</v>
      </c>
      <c r="E129" s="81">
        <v>0.43434260744334358</v>
      </c>
      <c r="F129" s="81">
        <v>0.63168429289481354</v>
      </c>
      <c r="G129" s="81">
        <v>0.72699057407837087</v>
      </c>
      <c r="H129" s="81">
        <v>0.78514425692677769</v>
      </c>
      <c r="I129" s="81">
        <v>0.78197866571816699</v>
      </c>
      <c r="J129" s="81">
        <f t="shared" si="18"/>
        <v>-4.0318593439140349E-3</v>
      </c>
      <c r="K129" s="56">
        <f t="shared" si="30"/>
        <v>-0.31655912086107074</v>
      </c>
      <c r="L129" s="81"/>
    </row>
    <row r="130" spans="2:12" x14ac:dyDescent="0.25">
      <c r="B130" s="22"/>
      <c r="C130" s="55"/>
      <c r="D130" s="24" t="s">
        <v>51</v>
      </c>
      <c r="E130" s="81">
        <v>0.36499762261804614</v>
      </c>
      <c r="F130" s="81">
        <v>0.56873278935009208</v>
      </c>
      <c r="G130" s="81">
        <v>0.62226451526988635</v>
      </c>
      <c r="H130" s="81">
        <v>0.60640340126462833</v>
      </c>
      <c r="I130" s="81">
        <v>0.60505418306309833</v>
      </c>
      <c r="J130" s="81">
        <f t="shared" si="18"/>
        <v>-2.2249515730226044E-3</v>
      </c>
      <c r="K130" s="56">
        <f t="shared" si="30"/>
        <v>-0.13492182015300003</v>
      </c>
      <c r="L130" s="81"/>
    </row>
    <row r="131" spans="2:12" x14ac:dyDescent="0.25">
      <c r="B131" s="22"/>
      <c r="C131" s="55"/>
      <c r="D131" s="24" t="s">
        <v>52</v>
      </c>
      <c r="E131" s="81">
        <v>0.66839387359896718</v>
      </c>
      <c r="F131" s="81">
        <v>0.79976956587976633</v>
      </c>
      <c r="G131" s="81">
        <v>0.81366313363808662</v>
      </c>
      <c r="H131" s="81">
        <v>0.8518881174213202</v>
      </c>
      <c r="I131" s="81">
        <v>0.83949418815627375</v>
      </c>
      <c r="J131" s="81">
        <f t="shared" si="18"/>
        <v>-1.4548775844606343E-2</v>
      </c>
      <c r="K131" s="56">
        <f t="shared" si="30"/>
        <v>-1.2393929265046455</v>
      </c>
      <c r="L131" s="81"/>
    </row>
    <row r="132" spans="2:12" x14ac:dyDescent="0.25">
      <c r="B132" s="22"/>
      <c r="C132" s="55"/>
      <c r="D132" s="24" t="s">
        <v>53</v>
      </c>
      <c r="E132" s="81">
        <v>0.36710470891251973</v>
      </c>
      <c r="F132" s="81">
        <v>0.53640054315657537</v>
      </c>
      <c r="G132" s="81">
        <v>0.55102850551985505</v>
      </c>
      <c r="H132" s="81">
        <v>0.57920398516004346</v>
      </c>
      <c r="I132" s="81">
        <v>0.61421198116283082</v>
      </c>
      <c r="J132" s="81">
        <f t="shared" si="18"/>
        <v>6.0441566183482065E-2</v>
      </c>
      <c r="K132" s="56">
        <f t="shared" si="30"/>
        <v>3.5007996002787367</v>
      </c>
      <c r="L132" s="81"/>
    </row>
    <row r="133" spans="2:12" x14ac:dyDescent="0.25">
      <c r="B133" s="22"/>
      <c r="C133" s="55"/>
      <c r="D133" s="24" t="s">
        <v>54</v>
      </c>
      <c r="E133" s="81">
        <v>0.37046791956066843</v>
      </c>
      <c r="F133" s="81">
        <v>0.73677340932757318</v>
      </c>
      <c r="G133" s="81">
        <v>0.80543894470342625</v>
      </c>
      <c r="H133" s="81">
        <v>0.84649287994037692</v>
      </c>
      <c r="I133" s="81">
        <v>0.84837465136064494</v>
      </c>
      <c r="J133" s="81">
        <f t="shared" si="18"/>
        <v>2.2230209666980194E-3</v>
      </c>
      <c r="K133" s="56">
        <f t="shared" si="30"/>
        <v>0.18817714202680191</v>
      </c>
      <c r="L133" s="27"/>
    </row>
    <row r="134" spans="2:12" x14ac:dyDescent="0.25">
      <c r="B134" s="22"/>
      <c r="C134" s="57"/>
      <c r="D134" s="29" t="s">
        <v>55</v>
      </c>
      <c r="E134" s="81">
        <v>0.23482344779552347</v>
      </c>
      <c r="F134" s="81">
        <v>0.5020182606140241</v>
      </c>
      <c r="G134" s="81">
        <v>0.69757276683561598</v>
      </c>
      <c r="H134" s="81">
        <v>0.65969651803577634</v>
      </c>
      <c r="I134" s="81">
        <v>0.65333671896683065</v>
      </c>
      <c r="J134" s="81">
        <f t="shared" si="18"/>
        <v>-9.6404920976114195E-3</v>
      </c>
      <c r="K134" s="56">
        <f t="shared" si="30"/>
        <v>-0.63597990689456818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71127.555555555562</v>
      </c>
      <c r="F135" s="87">
        <v>123056.66666666667</v>
      </c>
      <c r="G135" s="87">
        <v>125209.88888888889</v>
      </c>
      <c r="H135" s="87">
        <v>127085.55555555556</v>
      </c>
      <c r="I135" s="87">
        <v>125236.22222222222</v>
      </c>
      <c r="J135" s="88">
        <f t="shared" si="18"/>
        <v>-1.4551876688495113E-2</v>
      </c>
      <c r="K135" s="87">
        <f t="shared" ref="K135:K136" si="31">I135-H135</f>
        <v>-1849.333333333343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25728.333333333332</v>
      </c>
      <c r="F136" s="34">
        <v>44020.777777777781</v>
      </c>
      <c r="G136" s="34">
        <v>45688.888888888891</v>
      </c>
      <c r="H136" s="34">
        <v>46356.222222222219</v>
      </c>
      <c r="I136" s="34">
        <v>44710.111111111109</v>
      </c>
      <c r="J136" s="45">
        <f t="shared" si="18"/>
        <v>-3.5510035809647955E-2</v>
      </c>
      <c r="K136" s="34">
        <f t="shared" si="31"/>
        <v>-1646.1111111111095</v>
      </c>
      <c r="L136" s="47">
        <f t="shared" ref="L136:L145" si="32">I136/$I$135</f>
        <v>0.35700622645560476</v>
      </c>
    </row>
    <row r="137" spans="2:12" x14ac:dyDescent="0.25">
      <c r="B137" s="22"/>
      <c r="C137" s="36"/>
      <c r="D137" s="4" t="s">
        <v>47</v>
      </c>
      <c r="E137" s="37">
        <v>20162</v>
      </c>
      <c r="F137" s="37">
        <v>37935.555555555555</v>
      </c>
      <c r="G137" s="37">
        <v>37454.444444444445</v>
      </c>
      <c r="H137" s="37">
        <v>37738.555555555555</v>
      </c>
      <c r="I137" s="37">
        <v>37292.555555555555</v>
      </c>
      <c r="J137" s="97">
        <f>I137/H137-1</f>
        <v>-1.1818152375849045E-2</v>
      </c>
      <c r="K137" s="37">
        <f>I137-H137</f>
        <v>-446</v>
      </c>
      <c r="L137" s="98">
        <f t="shared" si="32"/>
        <v>0.29777771074396298</v>
      </c>
    </row>
    <row r="138" spans="2:12" x14ac:dyDescent="0.25">
      <c r="B138" s="22"/>
      <c r="C138" s="36"/>
      <c r="D138" s="4" t="s">
        <v>48</v>
      </c>
      <c r="E138" s="37">
        <v>624.22222222222217</v>
      </c>
      <c r="F138" s="37">
        <v>840.66666666666663</v>
      </c>
      <c r="G138" s="37">
        <v>895.44444444444446</v>
      </c>
      <c r="H138" s="37">
        <v>895.88888888888891</v>
      </c>
      <c r="I138" s="37">
        <v>914.33333333333337</v>
      </c>
      <c r="J138" s="97">
        <f t="shared" ref="J138:J145" si="33">I138/H138-1</f>
        <v>2.0587870519657603E-2</v>
      </c>
      <c r="K138" s="37">
        <f t="shared" ref="K138:K145" si="34">I138-H138</f>
        <v>18.444444444444457</v>
      </c>
      <c r="L138" s="98">
        <f t="shared" si="32"/>
        <v>7.3008696454522392E-3</v>
      </c>
    </row>
    <row r="139" spans="2:12" x14ac:dyDescent="0.25">
      <c r="B139" s="22"/>
      <c r="C139" s="36"/>
      <c r="D139" s="4" t="s">
        <v>49</v>
      </c>
      <c r="E139" s="37">
        <v>3860</v>
      </c>
      <c r="F139" s="37">
        <v>4562</v>
      </c>
      <c r="G139" s="37">
        <v>4403.1111111111113</v>
      </c>
      <c r="H139" s="37">
        <v>4363.333333333333</v>
      </c>
      <c r="I139" s="37">
        <v>4616</v>
      </c>
      <c r="J139" s="97">
        <f t="shared" si="33"/>
        <v>5.7906799083269789E-2</v>
      </c>
      <c r="K139" s="37">
        <f t="shared" si="34"/>
        <v>252.66666666666697</v>
      </c>
      <c r="L139" s="98">
        <f t="shared" si="32"/>
        <v>3.685834591696048E-2</v>
      </c>
    </row>
    <row r="140" spans="2:12" x14ac:dyDescent="0.25">
      <c r="B140" s="22"/>
      <c r="C140" s="36"/>
      <c r="D140" s="4" t="s">
        <v>50</v>
      </c>
      <c r="E140" s="37">
        <v>9187.7777777777774</v>
      </c>
      <c r="F140" s="37">
        <v>18350.777777777777</v>
      </c>
      <c r="G140" s="37">
        <v>19134.444444444445</v>
      </c>
      <c r="H140" s="37">
        <v>20029.333333333332</v>
      </c>
      <c r="I140" s="37">
        <v>20001.888888888891</v>
      </c>
      <c r="J140" s="97">
        <f t="shared" si="33"/>
        <v>-1.370212577109009E-3</v>
      </c>
      <c r="K140" s="37">
        <f t="shared" si="34"/>
        <v>-27.444444444441615</v>
      </c>
      <c r="L140" s="98">
        <f t="shared" si="32"/>
        <v>0.15971328848771124</v>
      </c>
    </row>
    <row r="141" spans="2:12" x14ac:dyDescent="0.25">
      <c r="B141" s="22"/>
      <c r="C141" s="36"/>
      <c r="D141" s="4" t="s">
        <v>51</v>
      </c>
      <c r="E141" s="37">
        <v>500.55555555555554</v>
      </c>
      <c r="F141" s="37">
        <v>650.33333333333337</v>
      </c>
      <c r="G141" s="37">
        <v>660.22222222222217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5.3738446278410752E-3</v>
      </c>
    </row>
    <row r="142" spans="2:12" x14ac:dyDescent="0.25">
      <c r="B142" s="22"/>
      <c r="C142" s="36"/>
      <c r="D142" s="4" t="s">
        <v>52</v>
      </c>
      <c r="E142" s="37">
        <v>2487.3333333333335</v>
      </c>
      <c r="F142" s="37">
        <v>4398.7777777777774</v>
      </c>
      <c r="G142" s="37">
        <v>4791</v>
      </c>
      <c r="H142" s="37">
        <v>4797</v>
      </c>
      <c r="I142" s="37">
        <v>4755</v>
      </c>
      <c r="J142" s="97">
        <f t="shared" si="33"/>
        <v>-8.7554721701063043E-3</v>
      </c>
      <c r="K142" s="37">
        <f t="shared" si="34"/>
        <v>-42</v>
      </c>
      <c r="L142" s="98">
        <f t="shared" si="32"/>
        <v>3.7968248447822164E-2</v>
      </c>
    </row>
    <row r="143" spans="2:12" x14ac:dyDescent="0.25">
      <c r="B143" s="22"/>
      <c r="C143" s="36"/>
      <c r="D143" s="4" t="s">
        <v>53</v>
      </c>
      <c r="E143" s="37">
        <v>2196.5555555555557</v>
      </c>
      <c r="F143" s="37">
        <v>2629.6666666666665</v>
      </c>
      <c r="G143" s="37">
        <v>2779.4444444444443</v>
      </c>
      <c r="H143" s="37">
        <v>2726.7777777777778</v>
      </c>
      <c r="I143" s="37">
        <v>2674.6666666666665</v>
      </c>
      <c r="J143" s="97">
        <f t="shared" si="33"/>
        <v>-1.9110875677437855E-2</v>
      </c>
      <c r="K143" s="37">
        <f t="shared" si="34"/>
        <v>-52.111111111111313</v>
      </c>
      <c r="L143" s="98">
        <f t="shared" si="32"/>
        <v>2.1356973399602172E-2</v>
      </c>
    </row>
    <row r="144" spans="2:12" x14ac:dyDescent="0.25">
      <c r="B144" s="22"/>
      <c r="C144" s="36"/>
      <c r="D144" s="4" t="s">
        <v>54</v>
      </c>
      <c r="E144" s="37">
        <v>3719.3333333333335</v>
      </c>
      <c r="F144" s="37">
        <v>6412.666666666667</v>
      </c>
      <c r="G144" s="37">
        <v>6335.666666666667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5.1877962179915998E-2</v>
      </c>
    </row>
    <row r="145" spans="2:12" x14ac:dyDescent="0.25">
      <c r="B145" s="61"/>
      <c r="C145" s="40"/>
      <c r="D145" s="41" t="s">
        <v>55</v>
      </c>
      <c r="E145" s="92">
        <v>2661.4444444444443</v>
      </c>
      <c r="F145" s="92">
        <v>3255.4444444444443</v>
      </c>
      <c r="G145" s="92">
        <v>3067.2222222222222</v>
      </c>
      <c r="H145" s="92">
        <v>3090.4444444444443</v>
      </c>
      <c r="I145" s="92">
        <v>3101.6666666666665</v>
      </c>
      <c r="J145" s="83">
        <f t="shared" si="33"/>
        <v>3.6312648306608963E-3</v>
      </c>
      <c r="K145" s="92">
        <f t="shared" si="34"/>
        <v>11.222222222222172</v>
      </c>
      <c r="L145" s="73">
        <f t="shared" si="32"/>
        <v>2.4766530095126898E-2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0.53127749995092155</v>
      </c>
      <c r="H207" s="81">
        <v>0.69652045193105105</v>
      </c>
      <c r="I207" s="81">
        <v>0.64923634412435949</v>
      </c>
      <c r="J207" s="81">
        <f t="shared" si="38"/>
        <v>-6.788617286915255E-2</v>
      </c>
      <c r="K207" s="56">
        <f t="shared" si="51"/>
        <v>-4.7284107806691562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</v>
      </c>
      <c r="I208" s="87">
        <v>127400</v>
      </c>
      <c r="J208" s="88">
        <f t="shared" si="38"/>
        <v>1.4848330359418904E-2</v>
      </c>
      <c r="K208" s="87">
        <f t="shared" ref="K208:K209" si="52">I208-H208</f>
        <v>1864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</v>
      </c>
      <c r="G209" s="34">
        <v>44233</v>
      </c>
      <c r="H209" s="34">
        <v>45902</v>
      </c>
      <c r="I209" s="34">
        <v>46521</v>
      </c>
      <c r="J209" s="45">
        <f t="shared" si="38"/>
        <v>1.3485251187312031E-2</v>
      </c>
      <c r="K209" s="34">
        <f t="shared" si="52"/>
        <v>619</v>
      </c>
      <c r="L209" s="47">
        <f t="shared" si="53"/>
        <v>0.3651569858712716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</v>
      </c>
      <c r="I215" s="37">
        <v>4797</v>
      </c>
      <c r="J215" s="97">
        <f t="shared" si="38"/>
        <v>1.4613778705636626E-3</v>
      </c>
      <c r="K215" s="37">
        <f t="shared" si="54"/>
        <v>7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97DD-FA9B-4CBC-873D-2B5506F8430C}">
  <sheetPr>
    <tabColor theme="4" tint="0.79998168889431442"/>
  </sheetPr>
  <dimension ref="A1:O290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233</v>
      </c>
      <c r="E1" t="s">
        <v>233</v>
      </c>
      <c r="G1" t="s">
        <v>233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2.6174716182412929</v>
      </c>
      <c r="D9" s="221">
        <v>-1.8024564964814083E-2</v>
      </c>
      <c r="E9" s="220">
        <v>2.4109947643979059</v>
      </c>
      <c r="F9" s="221">
        <f t="shared" ref="F9:J21" si="0">IFERROR(E9-C9,"-")</f>
        <v>-0.20647685384338699</v>
      </c>
      <c r="G9" s="220">
        <v>3.2322086759285513</v>
      </c>
      <c r="H9" s="221">
        <f t="shared" si="0"/>
        <v>0.82121391153064538</v>
      </c>
      <c r="I9" s="220">
        <v>2.6628942486085343</v>
      </c>
      <c r="J9" s="221">
        <f t="shared" si="0"/>
        <v>-0.56931442732001702</v>
      </c>
      <c r="K9" s="220">
        <v>2.7949012842629863</v>
      </c>
      <c r="L9" s="221">
        <f t="shared" ref="L9:L21" si="1">IFERROR(K9-I9,"-")</f>
        <v>0.13200703565445204</v>
      </c>
      <c r="M9" s="220">
        <v>2.6840519676143852</v>
      </c>
      <c r="N9" s="221">
        <f t="shared" ref="N9:N17" si="2">IFERROR(M9-K9,"-")</f>
        <v>-0.11084931664860109</v>
      </c>
    </row>
    <row r="10" spans="1:15" x14ac:dyDescent="0.25">
      <c r="A10" s="1" t="s">
        <v>74</v>
      </c>
      <c r="B10" s="145" t="s">
        <v>75</v>
      </c>
      <c r="C10" s="220">
        <v>2.6762455682030231</v>
      </c>
      <c r="D10" s="221">
        <v>-4.9792932303562409E-2</v>
      </c>
      <c r="E10" s="220">
        <v>2.2361010830324908</v>
      </c>
      <c r="F10" s="221">
        <f t="shared" si="0"/>
        <v>-0.44014448517053228</v>
      </c>
      <c r="G10" s="220">
        <v>2.7251615992338998</v>
      </c>
      <c r="H10" s="221">
        <f t="shared" si="0"/>
        <v>0.489060516201409</v>
      </c>
      <c r="I10" s="220">
        <v>2.7041745730550284</v>
      </c>
      <c r="J10" s="221">
        <f t="shared" si="0"/>
        <v>-2.0987026178871382E-2</v>
      </c>
      <c r="K10" s="220">
        <v>3.1517801374141161</v>
      </c>
      <c r="L10" s="221">
        <f t="shared" si="1"/>
        <v>0.44760556435908772</v>
      </c>
      <c r="M10" s="220">
        <v>3.1261325703385787</v>
      </c>
      <c r="N10" s="221">
        <f t="shared" si="2"/>
        <v>-2.5647567075537392E-2</v>
      </c>
    </row>
    <row r="11" spans="1:15" x14ac:dyDescent="0.25">
      <c r="A11" s="1" t="s">
        <v>76</v>
      </c>
      <c r="B11" s="145" t="s">
        <v>77</v>
      </c>
      <c r="C11" s="220">
        <v>2.599636032757052</v>
      </c>
      <c r="D11" s="221">
        <v>-0.10626917314815376</v>
      </c>
      <c r="E11" s="220">
        <v>2.167395104895105</v>
      </c>
      <c r="F11" s="221">
        <f t="shared" si="0"/>
        <v>-0.43224092786194701</v>
      </c>
      <c r="G11" s="220">
        <v>2.6814345991561179</v>
      </c>
      <c r="H11" s="221">
        <f t="shared" si="0"/>
        <v>0.51403949426101292</v>
      </c>
      <c r="I11" s="220">
        <v>2.7572009188902631</v>
      </c>
      <c r="J11" s="221">
        <f t="shared" si="0"/>
        <v>7.576631973414516E-2</v>
      </c>
      <c r="K11" s="220">
        <v>2.9589783281733748</v>
      </c>
      <c r="L11" s="221">
        <f t="shared" si="1"/>
        <v>0.20177740928311172</v>
      </c>
      <c r="M11" s="220">
        <v>2.6383377012354923</v>
      </c>
      <c r="N11" s="221">
        <f t="shared" si="2"/>
        <v>-0.32064062693788253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2.2338797814207649</v>
      </c>
      <c r="F12" s="221" t="str">
        <f t="shared" si="0"/>
        <v>-</v>
      </c>
      <c r="G12" s="220">
        <v>2.9921472392638035</v>
      </c>
      <c r="H12" s="221">
        <f t="shared" si="0"/>
        <v>0.75826745784303862</v>
      </c>
      <c r="I12" s="220">
        <v>2.4570599613152804</v>
      </c>
      <c r="J12" s="221">
        <f t="shared" si="0"/>
        <v>-0.53508727794852318</v>
      </c>
      <c r="K12" s="220">
        <v>2.6590819153146024</v>
      </c>
      <c r="L12" s="221">
        <f t="shared" si="1"/>
        <v>0.20202195399932199</v>
      </c>
      <c r="M12" s="220">
        <v>2.7806406685236769</v>
      </c>
      <c r="N12" s="221">
        <f t="shared" si="2"/>
        <v>0.1215587532090745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2.1226024821361413</v>
      </c>
      <c r="F13" s="221" t="str">
        <f t="shared" si="0"/>
        <v>-</v>
      </c>
      <c r="G13" s="220">
        <v>2.77670704845815</v>
      </c>
      <c r="H13" s="221">
        <f t="shared" si="0"/>
        <v>0.65410456632200864</v>
      </c>
      <c r="I13" s="220">
        <v>2.5519648912826649</v>
      </c>
      <c r="J13" s="221">
        <f t="shared" si="0"/>
        <v>-0.22474215717548507</v>
      </c>
      <c r="K13" s="220">
        <v>2.5066105769230771</v>
      </c>
      <c r="L13" s="221">
        <f t="shared" si="1"/>
        <v>-4.5354314359587811E-2</v>
      </c>
      <c r="M13" s="220">
        <v>2.6832733093237295</v>
      </c>
      <c r="N13" s="221">
        <f t="shared" si="2"/>
        <v>0.17666273240065244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2.2000801924619084</v>
      </c>
      <c r="F14" s="221" t="str">
        <f t="shared" si="0"/>
        <v>-</v>
      </c>
      <c r="G14" s="220">
        <v>2.4949115044247789</v>
      </c>
      <c r="H14" s="221">
        <f t="shared" si="0"/>
        <v>0.29483131196287049</v>
      </c>
      <c r="I14" s="220">
        <v>2.4809854101889499</v>
      </c>
      <c r="J14" s="221">
        <f t="shared" si="0"/>
        <v>-1.3926094235829023E-2</v>
      </c>
      <c r="K14" s="220">
        <v>2.5517154389505552</v>
      </c>
      <c r="L14" s="221">
        <f t="shared" si="1"/>
        <v>7.0730028761605279E-2</v>
      </c>
      <c r="M14" s="220">
        <v>2.8302986161689732</v>
      </c>
      <c r="N14" s="221">
        <f t="shared" si="2"/>
        <v>0.27858317721841797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2.3360790774299836</v>
      </c>
      <c r="F15" s="221" t="str">
        <f t="shared" si="0"/>
        <v>-</v>
      </c>
      <c r="G15" s="220">
        <v>2.5052631578947366</v>
      </c>
      <c r="H15" s="221">
        <f t="shared" si="0"/>
        <v>0.16918408046475308</v>
      </c>
      <c r="I15" s="220">
        <v>2.2105990783410139</v>
      </c>
      <c r="J15" s="221">
        <f t="shared" si="0"/>
        <v>-0.29466407955372276</v>
      </c>
      <c r="K15" s="220">
        <v>2.2077073807968648</v>
      </c>
      <c r="L15" s="221">
        <f t="shared" si="1"/>
        <v>-2.8916975441490855E-3</v>
      </c>
      <c r="M15" s="220">
        <v>2.7481440747869121</v>
      </c>
      <c r="N15" s="221">
        <f t="shared" si="2"/>
        <v>0.54043669399004735</v>
      </c>
    </row>
    <row r="16" spans="1:15" x14ac:dyDescent="0.25">
      <c r="A16" s="1" t="s">
        <v>86</v>
      </c>
      <c r="B16" s="145" t="s">
        <v>87</v>
      </c>
      <c r="C16" s="220">
        <v>2.499459848757652</v>
      </c>
      <c r="D16" s="221">
        <v>0.32659695508017172</v>
      </c>
      <c r="E16" s="220">
        <v>2.9317173096620008</v>
      </c>
      <c r="F16" s="221">
        <f t="shared" si="0"/>
        <v>0.4322574609043488</v>
      </c>
      <c r="G16" s="220">
        <v>2.6119023397761953</v>
      </c>
      <c r="H16" s="221">
        <f t="shared" si="0"/>
        <v>-0.31981496988580549</v>
      </c>
      <c r="I16" s="220">
        <v>2.5556512378902045</v>
      </c>
      <c r="J16" s="221">
        <f t="shared" si="0"/>
        <v>-5.6251101885990806E-2</v>
      </c>
      <c r="K16" s="220">
        <v>3.1938599517074855</v>
      </c>
      <c r="L16" s="221">
        <f t="shared" si="1"/>
        <v>0.63820871381728095</v>
      </c>
      <c r="M16" s="220">
        <v>2.856691765848919</v>
      </c>
      <c r="N16" s="221">
        <f t="shared" si="2"/>
        <v>-0.33716818585856645</v>
      </c>
    </row>
    <row r="17" spans="1:15" x14ac:dyDescent="0.25">
      <c r="A17" s="1" t="s">
        <v>88</v>
      </c>
      <c r="B17" s="145" t="s">
        <v>89</v>
      </c>
      <c r="C17" s="220">
        <v>2.135487528344671</v>
      </c>
      <c r="D17" s="221">
        <v>4.8655716089129886E-2</v>
      </c>
      <c r="E17" s="220">
        <v>2.452733776188043</v>
      </c>
      <c r="F17" s="221">
        <f t="shared" si="0"/>
        <v>0.31724624784337196</v>
      </c>
      <c r="G17" s="220">
        <v>2.3955875928352994</v>
      </c>
      <c r="H17" s="221">
        <f t="shared" si="0"/>
        <v>-5.7146183352743574E-2</v>
      </c>
      <c r="I17" s="220">
        <v>2.3459411634594116</v>
      </c>
      <c r="J17" s="221">
        <f t="shared" si="0"/>
        <v>-4.9646429375887813E-2</v>
      </c>
      <c r="K17" s="220">
        <v>2.2301946137212503</v>
      </c>
      <c r="L17" s="221">
        <f t="shared" si="1"/>
        <v>-0.11574654973816134</v>
      </c>
      <c r="M17" s="220">
        <v>2.4850695235924323</v>
      </c>
      <c r="N17" s="221">
        <f t="shared" si="2"/>
        <v>0.254874909871182</v>
      </c>
    </row>
    <row r="18" spans="1:15" x14ac:dyDescent="0.25">
      <c r="A18" s="1" t="s">
        <v>90</v>
      </c>
      <c r="B18" s="145" t="s">
        <v>91</v>
      </c>
      <c r="C18" s="220">
        <v>2.0425170068027212</v>
      </c>
      <c r="D18" s="221">
        <v>-0.23159032695823667</v>
      </c>
      <c r="E18" s="220">
        <v>2.9937869822485208</v>
      </c>
      <c r="F18" s="221">
        <f t="shared" si="0"/>
        <v>0.95126997544579961</v>
      </c>
      <c r="G18" s="220">
        <v>2.8807453416149067</v>
      </c>
      <c r="H18" s="221">
        <f t="shared" si="0"/>
        <v>-0.1130416406336141</v>
      </c>
      <c r="I18" s="220">
        <v>2.5134645847476804</v>
      </c>
      <c r="J18" s="221">
        <f t="shared" si="0"/>
        <v>-0.36728075686722628</v>
      </c>
      <c r="K18" s="220">
        <v>2.4775360845700347</v>
      </c>
      <c r="L18" s="221">
        <f t="shared" si="1"/>
        <v>-3.5928500177645706E-2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2.0164492342597846</v>
      </c>
      <c r="D19" s="221">
        <v>-0.33604246009237482</v>
      </c>
      <c r="E19" s="220">
        <v>2.7396582733812949</v>
      </c>
      <c r="F19" s="221">
        <f t="shared" si="0"/>
        <v>0.72320903912151024</v>
      </c>
      <c r="G19" s="220">
        <v>2.6980157089706491</v>
      </c>
      <c r="H19" s="221">
        <f t="shared" si="0"/>
        <v>-4.1642564410645733E-2</v>
      </c>
      <c r="I19" s="220">
        <v>2.6623690572119258</v>
      </c>
      <c r="J19" s="221">
        <f t="shared" si="0"/>
        <v>-3.564665175872328E-2</v>
      </c>
      <c r="K19" s="220">
        <v>2.7401171303074672</v>
      </c>
      <c r="L19" s="221">
        <f t="shared" si="1"/>
        <v>7.7748073095541326E-2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2.2569676700111483</v>
      </c>
      <c r="D20" s="221">
        <v>-7.0529686937881308E-4</v>
      </c>
      <c r="E20" s="220">
        <v>2.4653312788906008</v>
      </c>
      <c r="F20" s="221">
        <f t="shared" si="0"/>
        <v>0.20836360887945249</v>
      </c>
      <c r="G20" s="220">
        <v>2.3449477351916377</v>
      </c>
      <c r="H20" s="221">
        <f t="shared" si="0"/>
        <v>-0.12038354369896309</v>
      </c>
      <c r="I20" s="220">
        <v>2.587568157033806</v>
      </c>
      <c r="J20" s="221">
        <f t="shared" si="0"/>
        <v>0.24262042184216837</v>
      </c>
      <c r="K20" s="220">
        <v>2.5476281560826322</v>
      </c>
      <c r="L20" s="221">
        <f t="shared" si="1"/>
        <v>-3.9940000951173893E-2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2.437843193922629</v>
      </c>
      <c r="D21" s="223">
        <v>2.1067972650881117E-3</v>
      </c>
      <c r="E21" s="222">
        <v>2.4937806482478173</v>
      </c>
      <c r="F21" s="223">
        <f t="shared" si="0"/>
        <v>5.5937454325188263E-2</v>
      </c>
      <c r="G21" s="222">
        <v>2.6756725259784404</v>
      </c>
      <c r="H21" s="223">
        <f t="shared" si="0"/>
        <v>0.1818918777306231</v>
      </c>
      <c r="I21" s="222">
        <v>2.5505786061867015</v>
      </c>
      <c r="J21" s="223">
        <f t="shared" si="0"/>
        <v>-0.12509391979173889</v>
      </c>
      <c r="K21" s="222">
        <v>2.6538649194953647</v>
      </c>
      <c r="L21" s="223">
        <f t="shared" si="1"/>
        <v>0.10328631330866322</v>
      </c>
      <c r="M21" s="222">
        <v>2.7507485215153538</v>
      </c>
      <c r="N21" s="223">
        <v>7.4108264914832134E-2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1.9042170644001308</v>
      </c>
      <c r="D31" s="221">
        <v>-3.1457612124822898E-2</v>
      </c>
      <c r="E31" s="220">
        <v>1.9158075601374571</v>
      </c>
      <c r="F31" s="221">
        <f t="shared" ref="F31:J43" si="3">IFERROR(E31-C31,"-")</f>
        <v>1.159049573732629E-2</v>
      </c>
      <c r="G31" s="220">
        <v>2.7529610829103217</v>
      </c>
      <c r="H31" s="221">
        <f t="shared" si="3"/>
        <v>0.83715352277286459</v>
      </c>
      <c r="I31" s="220">
        <v>1.8540433925049309</v>
      </c>
      <c r="J31" s="221">
        <f t="shared" si="3"/>
        <v>-0.89891769040539082</v>
      </c>
      <c r="K31" s="220">
        <v>1.7593017914561322</v>
      </c>
      <c r="L31" s="221">
        <f t="shared" ref="L31:N43" si="4">IFERROR(K31-I31,"-")</f>
        <v>-9.4741601048798696E-2</v>
      </c>
      <c r="M31" s="220">
        <v>1.8163650075414781</v>
      </c>
      <c r="N31" s="221">
        <f t="shared" si="4"/>
        <v>5.7063216085345925E-2</v>
      </c>
    </row>
    <row r="32" spans="1:15" x14ac:dyDescent="0.25">
      <c r="B32" s="145" t="s">
        <v>75</v>
      </c>
      <c r="C32" s="220">
        <v>1.7546553413917021</v>
      </c>
      <c r="D32" s="221">
        <v>-0.14055320738458188</v>
      </c>
      <c r="E32" s="220">
        <v>1.6583229036295368</v>
      </c>
      <c r="F32" s="221">
        <f t="shared" si="3"/>
        <v>-9.6332437762165268E-2</v>
      </c>
      <c r="G32" s="220">
        <v>1.9862405681313804</v>
      </c>
      <c r="H32" s="221">
        <f t="shared" si="3"/>
        <v>0.32791766450184356</v>
      </c>
      <c r="I32" s="220">
        <v>1.8500483714930667</v>
      </c>
      <c r="J32" s="221">
        <f t="shared" si="3"/>
        <v>-0.13619219663831372</v>
      </c>
      <c r="K32" s="220">
        <v>2.2994923857868019</v>
      </c>
      <c r="L32" s="221">
        <f t="shared" si="4"/>
        <v>0.44944401429373526</v>
      </c>
      <c r="M32" s="220">
        <v>2.1857954545454548</v>
      </c>
      <c r="N32" s="221">
        <f t="shared" si="4"/>
        <v>-0.11369693124134717</v>
      </c>
    </row>
    <row r="33" spans="2:15" x14ac:dyDescent="0.25">
      <c r="B33" s="145" t="s">
        <v>77</v>
      </c>
      <c r="C33" s="220">
        <v>1.6356821589205397</v>
      </c>
      <c r="D33" s="221">
        <v>-0.24667078225593086</v>
      </c>
      <c r="E33" s="220">
        <v>1.814327485380117</v>
      </c>
      <c r="F33" s="221">
        <f t="shared" si="3"/>
        <v>0.17864532645957731</v>
      </c>
      <c r="G33" s="220">
        <v>2.0317519611505417</v>
      </c>
      <c r="H33" s="221">
        <f t="shared" si="3"/>
        <v>0.21742447577042467</v>
      </c>
      <c r="I33" s="220">
        <v>1.8848289973691903</v>
      </c>
      <c r="J33" s="221">
        <f t="shared" si="3"/>
        <v>-0.14692296378135139</v>
      </c>
      <c r="K33" s="220">
        <v>1.9806231003039514</v>
      </c>
      <c r="L33" s="221">
        <f t="shared" si="4"/>
        <v>9.5794102934761094E-2</v>
      </c>
      <c r="M33" s="220">
        <v>1.7477379659790084</v>
      </c>
      <c r="N33" s="221">
        <f t="shared" si="4"/>
        <v>-0.23288513432494296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1.8201368523949168</v>
      </c>
      <c r="F34" s="221" t="str">
        <f>IFERROR(E34-C34,"-")</f>
        <v>-</v>
      </c>
      <c r="G34" s="220">
        <v>2.2582731076454925</v>
      </c>
      <c r="H34" s="221">
        <f>IFERROR(G34-E34,"-")</f>
        <v>0.43813625525057565</v>
      </c>
      <c r="I34" s="220">
        <v>1.7696677080374894</v>
      </c>
      <c r="J34" s="221">
        <f>IFERROR(I34-G34,"-")</f>
        <v>-0.48860539960800309</v>
      </c>
      <c r="K34" s="220">
        <v>1.8177655677655677</v>
      </c>
      <c r="L34" s="221">
        <f>IFERROR(K34-I34,"-")</f>
        <v>4.809785972807834E-2</v>
      </c>
      <c r="M34" s="220">
        <v>2.1689594356261024</v>
      </c>
      <c r="N34" s="221">
        <f t="shared" si="4"/>
        <v>0.35119386786053464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1.8474870017331022</v>
      </c>
      <c r="F35" s="221" t="str">
        <f t="shared" si="3"/>
        <v>-</v>
      </c>
      <c r="G35" s="220">
        <v>2.1116956697693241</v>
      </c>
      <c r="H35" s="221">
        <f t="shared" si="3"/>
        <v>0.26420866803622189</v>
      </c>
      <c r="I35" s="220">
        <v>2.0239369191776966</v>
      </c>
      <c r="J35" s="221">
        <f t="shared" si="3"/>
        <v>-8.7758750591627521E-2</v>
      </c>
      <c r="K35" s="220">
        <v>1.8523102310231023</v>
      </c>
      <c r="L35" s="221">
        <f t="shared" si="4"/>
        <v>-0.17162668815459425</v>
      </c>
      <c r="M35" s="220">
        <v>2.14046061984646</v>
      </c>
      <c r="N35" s="221">
        <f t="shared" si="4"/>
        <v>0.28815038882335764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1.6966057441253264</v>
      </c>
      <c r="F36" s="221" t="str">
        <f t="shared" si="3"/>
        <v>-</v>
      </c>
      <c r="G36" s="220">
        <v>2.2217877094972067</v>
      </c>
      <c r="H36" s="221">
        <f t="shared" si="3"/>
        <v>0.52518196537188033</v>
      </c>
      <c r="I36" s="220">
        <v>1.9933008526187577</v>
      </c>
      <c r="J36" s="221">
        <f t="shared" si="3"/>
        <v>-0.22848685687844905</v>
      </c>
      <c r="K36" s="220">
        <v>2.0435505319148937</v>
      </c>
      <c r="L36" s="221">
        <f t="shared" si="4"/>
        <v>5.0249679296135996E-2</v>
      </c>
      <c r="M36" s="220">
        <v>2.3801732435033687</v>
      </c>
      <c r="N36" s="221">
        <f t="shared" si="4"/>
        <v>0.33662271158847501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1.9532019704433496</v>
      </c>
      <c r="F37" s="221" t="str">
        <f t="shared" si="3"/>
        <v>-</v>
      </c>
      <c r="G37" s="220">
        <v>2.0493939393939393</v>
      </c>
      <c r="H37" s="221">
        <f t="shared" si="3"/>
        <v>9.6191968950589679E-2</v>
      </c>
      <c r="I37" s="220">
        <v>1.9799121155053359</v>
      </c>
      <c r="J37" s="221">
        <f t="shared" si="3"/>
        <v>-6.9481823888603467E-2</v>
      </c>
      <c r="K37" s="220">
        <v>1.9556135770234986</v>
      </c>
      <c r="L37" s="221">
        <f t="shared" si="4"/>
        <v>-2.4298538481837273E-2</v>
      </c>
      <c r="M37" s="220">
        <v>2.6169255928045789</v>
      </c>
      <c r="N37" s="221">
        <f t="shared" si="4"/>
        <v>0.66131201578108034</v>
      </c>
    </row>
    <row r="38" spans="2:15" x14ac:dyDescent="0.25">
      <c r="B38" s="145" t="s">
        <v>87</v>
      </c>
      <c r="C38" s="220">
        <v>2.3508196721311476</v>
      </c>
      <c r="D38" s="221">
        <v>0.30138877782220463</v>
      </c>
      <c r="E38" s="220">
        <v>2.4569536423841059</v>
      </c>
      <c r="F38" s="221">
        <f t="shared" si="3"/>
        <v>0.10613397025295823</v>
      </c>
      <c r="G38" s="220">
        <v>2.3296067848882034</v>
      </c>
      <c r="H38" s="221">
        <f t="shared" si="3"/>
        <v>-0.12734685749590247</v>
      </c>
      <c r="I38" s="220">
        <v>2.120403321470937</v>
      </c>
      <c r="J38" s="221">
        <f t="shared" si="3"/>
        <v>-0.20920346341726637</v>
      </c>
      <c r="K38" s="220">
        <v>2.7328288707799766</v>
      </c>
      <c r="L38" s="221">
        <f t="shared" si="4"/>
        <v>0.61242554930903959</v>
      </c>
      <c r="M38" s="220">
        <v>2.4528493894165537</v>
      </c>
      <c r="N38" s="221">
        <f t="shared" si="4"/>
        <v>-0.27997948136342288</v>
      </c>
    </row>
    <row r="39" spans="2:15" x14ac:dyDescent="0.25">
      <c r="B39" s="145" t="s">
        <v>89</v>
      </c>
      <c r="C39" s="220">
        <v>2.1324549237170598</v>
      </c>
      <c r="D39" s="221">
        <v>0.27851833661339032</v>
      </c>
      <c r="E39" s="220">
        <v>2.1088917525773194</v>
      </c>
      <c r="F39" s="221">
        <f t="shared" si="3"/>
        <v>-2.356317113974038E-2</v>
      </c>
      <c r="G39" s="220">
        <v>1.9187802792818467</v>
      </c>
      <c r="H39" s="221">
        <f t="shared" si="3"/>
        <v>-0.19011147329547273</v>
      </c>
      <c r="I39" s="220">
        <v>1.8982850384387937</v>
      </c>
      <c r="J39" s="221">
        <f t="shared" si="3"/>
        <v>-2.0495240843052986E-2</v>
      </c>
      <c r="K39" s="220">
        <v>1.8101173020527859</v>
      </c>
      <c r="L39" s="221">
        <f t="shared" si="4"/>
        <v>-8.8167736386007833E-2</v>
      </c>
      <c r="M39" s="220">
        <v>2.0371862410907964</v>
      </c>
      <c r="N39" s="221">
        <f t="shared" si="4"/>
        <v>0.22706893903801051</v>
      </c>
    </row>
    <row r="40" spans="2:15" x14ac:dyDescent="0.25">
      <c r="B40" s="145" t="s">
        <v>91</v>
      </c>
      <c r="C40" s="220">
        <v>2.0562546262028127</v>
      </c>
      <c r="D40" s="221">
        <v>0.16517182365504213</v>
      </c>
      <c r="E40" s="220">
        <v>1.844381758345087</v>
      </c>
      <c r="F40" s="221">
        <f t="shared" si="3"/>
        <v>-0.21187286785772574</v>
      </c>
      <c r="G40" s="220">
        <v>2.1810207336523124</v>
      </c>
      <c r="H40" s="221">
        <f t="shared" si="3"/>
        <v>0.33663897530722542</v>
      </c>
      <c r="I40" s="220">
        <v>1.9529203539823008</v>
      </c>
      <c r="J40" s="221">
        <f t="shared" si="3"/>
        <v>-0.22810037967001162</v>
      </c>
      <c r="K40" s="220">
        <v>1.8134092346616066</v>
      </c>
      <c r="L40" s="221">
        <f t="shared" si="4"/>
        <v>-0.13951111932069415</v>
      </c>
      <c r="M40" s="220"/>
      <c r="N40" s="221"/>
    </row>
    <row r="41" spans="2:15" x14ac:dyDescent="0.25">
      <c r="B41" s="145" t="s">
        <v>93</v>
      </c>
      <c r="C41" s="220">
        <v>1.9450636942675159</v>
      </c>
      <c r="D41" s="221">
        <v>0.18364237447056153</v>
      </c>
      <c r="E41" s="220">
        <v>1.8789903489235338</v>
      </c>
      <c r="F41" s="221">
        <f t="shared" si="3"/>
        <v>-6.6073345343982126E-2</v>
      </c>
      <c r="G41" s="220">
        <v>1.8751584283903675</v>
      </c>
      <c r="H41" s="221">
        <f t="shared" si="3"/>
        <v>-3.8319205331662776E-3</v>
      </c>
      <c r="I41" s="220">
        <v>1.8118126272912423</v>
      </c>
      <c r="J41" s="221">
        <f t="shared" si="3"/>
        <v>-6.3345801099125243E-2</v>
      </c>
      <c r="K41" s="220">
        <v>2.2344701583434836</v>
      </c>
      <c r="L41" s="221">
        <f t="shared" si="4"/>
        <v>0.42265753105224135</v>
      </c>
      <c r="M41" s="220"/>
      <c r="N41" s="221"/>
    </row>
    <row r="42" spans="2:15" x14ac:dyDescent="0.25">
      <c r="B42" s="145" t="s">
        <v>95</v>
      </c>
      <c r="C42" s="220">
        <v>2.1720807726075506</v>
      </c>
      <c r="D42" s="221">
        <v>0.4360325071475204</v>
      </c>
      <c r="E42" s="220">
        <v>1.9224517439891635</v>
      </c>
      <c r="F42" s="221">
        <f t="shared" si="3"/>
        <v>-0.24962902861838709</v>
      </c>
      <c r="G42" s="220">
        <v>1.8219708246501936</v>
      </c>
      <c r="H42" s="221">
        <f t="shared" si="3"/>
        <v>-0.10048091933896997</v>
      </c>
      <c r="I42" s="220">
        <v>1.8590240123934934</v>
      </c>
      <c r="J42" s="221">
        <f t="shared" si="3"/>
        <v>3.7053187743299798E-2</v>
      </c>
      <c r="K42" s="220">
        <v>1.9500310366232154</v>
      </c>
      <c r="L42" s="221">
        <f t="shared" si="4"/>
        <v>9.1007024229722067E-2</v>
      </c>
      <c r="M42" s="220"/>
      <c r="N42" s="221"/>
    </row>
    <row r="43" spans="2:15" ht="15.75" x14ac:dyDescent="0.25">
      <c r="B43" s="148" t="s">
        <v>32</v>
      </c>
      <c r="C43" s="222">
        <v>1.9846470698371093</v>
      </c>
      <c r="D43" s="223">
        <v>1.9831207340813561E-2</v>
      </c>
      <c r="E43" s="222">
        <v>1.9355328547763666</v>
      </c>
      <c r="F43" s="223">
        <f t="shared" si="3"/>
        <v>-4.911421506074265E-2</v>
      </c>
      <c r="G43" s="222">
        <v>2.098583217486468</v>
      </c>
      <c r="H43" s="223">
        <f t="shared" si="3"/>
        <v>0.16305036271010143</v>
      </c>
      <c r="I43" s="222">
        <v>1.9201526960394464</v>
      </c>
      <c r="J43" s="223">
        <f t="shared" si="3"/>
        <v>-0.17843052144702165</v>
      </c>
      <c r="K43" s="222">
        <v>1.9837804639736467</v>
      </c>
      <c r="L43" s="223">
        <f t="shared" si="4"/>
        <v>6.362776793420033E-2</v>
      </c>
      <c r="M43" s="222">
        <v>2.1688106075598652</v>
      </c>
      <c r="N43" s="223">
        <v>0.19175252626899986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2.4701986754966887</v>
      </c>
      <c r="D53" s="221">
        <v>0.29061310373920612</v>
      </c>
      <c r="E53" s="220">
        <v>1.8877887788778878</v>
      </c>
      <c r="F53" s="221">
        <f t="shared" ref="F53:J65" si="5">IFERROR(E53-C53,"-")</f>
        <v>-0.58240989661880094</v>
      </c>
      <c r="G53" s="220">
        <v>2.7045235803657364</v>
      </c>
      <c r="H53" s="221">
        <f t="shared" si="5"/>
        <v>0.81673480148784861</v>
      </c>
      <c r="I53" s="220">
        <v>2.1779062299293512</v>
      </c>
      <c r="J53" s="221">
        <f t="shared" si="5"/>
        <v>-0.52661735043638513</v>
      </c>
      <c r="K53" s="220">
        <v>1.8096885813148789</v>
      </c>
      <c r="L53" s="221">
        <f t="shared" ref="L53:N65" si="6">IFERROR(K53-I53,"-")</f>
        <v>-0.36821764861447237</v>
      </c>
      <c r="M53" s="220">
        <v>1.9697488584474885</v>
      </c>
      <c r="N53" s="221">
        <f t="shared" si="6"/>
        <v>0.16006027713260962</v>
      </c>
    </row>
    <row r="54" spans="1:15" x14ac:dyDescent="0.25">
      <c r="A54" s="1">
        <v>2</v>
      </c>
      <c r="B54" s="145" t="s">
        <v>75</v>
      </c>
      <c r="C54" s="220">
        <v>2.0367700072098054</v>
      </c>
      <c r="D54" s="221">
        <v>-0.13761691377112095</v>
      </c>
      <c r="E54" s="220">
        <v>1.7869822485207101</v>
      </c>
      <c r="F54" s="221">
        <f t="shared" si="5"/>
        <v>-0.24978775868909531</v>
      </c>
      <c r="G54" s="220">
        <v>2.3289124668435015</v>
      </c>
      <c r="H54" s="221">
        <f t="shared" si="5"/>
        <v>0.54193021832279142</v>
      </c>
      <c r="I54" s="220">
        <v>1.910030627871363</v>
      </c>
      <c r="J54" s="221">
        <f t="shared" si="5"/>
        <v>-0.41888183897213849</v>
      </c>
      <c r="K54" s="220">
        <v>2.0161987041036715</v>
      </c>
      <c r="L54" s="221">
        <f t="shared" si="6"/>
        <v>0.10616807623230851</v>
      </c>
      <c r="M54" s="220">
        <v>1.8417213712618528</v>
      </c>
      <c r="N54" s="221">
        <f t="shared" si="6"/>
        <v>-0.17447733284181877</v>
      </c>
    </row>
    <row r="55" spans="1:15" x14ac:dyDescent="0.25">
      <c r="A55" s="1">
        <v>3</v>
      </c>
      <c r="B55" s="145" t="s">
        <v>77</v>
      </c>
      <c r="C55" s="220">
        <v>1.8451612903225807</v>
      </c>
      <c r="D55" s="221">
        <v>-0.24615132857405841</v>
      </c>
      <c r="E55" s="220">
        <v>1.8140000000000001</v>
      </c>
      <c r="F55" s="221">
        <f t="shared" si="5"/>
        <v>-3.1161290322580637E-2</v>
      </c>
      <c r="G55" s="220">
        <v>2.0361816782140107</v>
      </c>
      <c r="H55" s="221">
        <f t="shared" si="5"/>
        <v>0.22218167821401069</v>
      </c>
      <c r="I55" s="220">
        <v>1.9119541875447388</v>
      </c>
      <c r="J55" s="221">
        <f t="shared" si="5"/>
        <v>-0.12422749066927197</v>
      </c>
      <c r="K55" s="220">
        <v>2.1184280403611258</v>
      </c>
      <c r="L55" s="221">
        <f t="shared" si="6"/>
        <v>0.20647385281638697</v>
      </c>
      <c r="M55" s="220">
        <v>1.8521017125064867</v>
      </c>
      <c r="N55" s="221">
        <f t="shared" si="6"/>
        <v>-0.26632632785463906</v>
      </c>
    </row>
    <row r="56" spans="1:15" x14ac:dyDescent="0.25">
      <c r="A56" s="1">
        <v>4</v>
      </c>
      <c r="B56" s="145" t="s">
        <v>79</v>
      </c>
      <c r="C56" s="220" t="s">
        <v>233</v>
      </c>
      <c r="D56" s="221" t="s">
        <v>233</v>
      </c>
      <c r="E56" s="220">
        <v>1.8374760994263861</v>
      </c>
      <c r="F56" s="221" t="str">
        <f>IFERROR(E56-C56,"-")</f>
        <v>-</v>
      </c>
      <c r="G56" s="220">
        <v>2.7884615384615383</v>
      </c>
      <c r="H56" s="221">
        <f>IFERROR(G56-E56,"-")</f>
        <v>0.9509854390351522</v>
      </c>
      <c r="I56" s="220">
        <v>1.8283518360375748</v>
      </c>
      <c r="J56" s="221">
        <f>IFERROR(I56-G56,"-")</f>
        <v>-0.96010970242396354</v>
      </c>
      <c r="K56" s="220">
        <v>1.8955807587016034</v>
      </c>
      <c r="L56" s="221">
        <f>IFERROR(K56-I56,"-")</f>
        <v>6.7228922664028579E-2</v>
      </c>
      <c r="M56" s="220">
        <v>2.4029925187032419</v>
      </c>
      <c r="N56" s="221">
        <f t="shared" si="6"/>
        <v>0.50741176000163857</v>
      </c>
    </row>
    <row r="57" spans="1:15" x14ac:dyDescent="0.25">
      <c r="A57" s="1">
        <v>5</v>
      </c>
      <c r="B57" s="145" t="s">
        <v>81</v>
      </c>
      <c r="C57" s="220" t="s">
        <v>233</v>
      </c>
      <c r="D57" s="221" t="s">
        <v>233</v>
      </c>
      <c r="E57" s="220">
        <v>1.8921282798833818</v>
      </c>
      <c r="F57" s="221" t="str">
        <f t="shared" si="5"/>
        <v>-</v>
      </c>
      <c r="G57" s="220">
        <v>2.4585942936673626</v>
      </c>
      <c r="H57" s="221">
        <f t="shared" si="5"/>
        <v>0.56646601378398076</v>
      </c>
      <c r="I57" s="220">
        <v>2.3117593436645398</v>
      </c>
      <c r="J57" s="221">
        <f t="shared" si="5"/>
        <v>-0.14683495000282276</v>
      </c>
      <c r="K57" s="220">
        <v>2.032228778937812</v>
      </c>
      <c r="L57" s="221">
        <f t="shared" si="6"/>
        <v>-0.27953056472672788</v>
      </c>
      <c r="M57" s="220">
        <v>2.077142857142857</v>
      </c>
      <c r="N57" s="221">
        <f t="shared" si="6"/>
        <v>4.4914078205045005E-2</v>
      </c>
    </row>
    <row r="58" spans="1:15" x14ac:dyDescent="0.25">
      <c r="A58" s="1">
        <v>6</v>
      </c>
      <c r="B58" s="145" t="s">
        <v>83</v>
      </c>
      <c r="C58" s="220" t="s">
        <v>233</v>
      </c>
      <c r="D58" s="221" t="s">
        <v>233</v>
      </c>
      <c r="E58" s="220">
        <v>1.8134969325153374</v>
      </c>
      <c r="F58" s="221" t="str">
        <f t="shared" si="5"/>
        <v>-</v>
      </c>
      <c r="G58" s="220">
        <v>2.155002891844997</v>
      </c>
      <c r="H58" s="221">
        <f t="shared" si="5"/>
        <v>0.34150595932965966</v>
      </c>
      <c r="I58" s="220">
        <v>2.1816707218167073</v>
      </c>
      <c r="J58" s="221">
        <f t="shared" si="5"/>
        <v>2.6667829971710244E-2</v>
      </c>
      <c r="K58" s="220">
        <v>2.174083769633508</v>
      </c>
      <c r="L58" s="221">
        <f t="shared" si="6"/>
        <v>-7.5869521831992692E-3</v>
      </c>
      <c r="M58" s="220">
        <v>2.0606205250596661</v>
      </c>
      <c r="N58" s="221">
        <f t="shared" si="6"/>
        <v>-0.11346324457384194</v>
      </c>
    </row>
    <row r="59" spans="1:15" x14ac:dyDescent="0.25">
      <c r="A59" s="1">
        <v>7</v>
      </c>
      <c r="B59" s="145" t="s">
        <v>85</v>
      </c>
      <c r="C59" s="220" t="s">
        <v>233</v>
      </c>
      <c r="D59" s="221" t="s">
        <v>233</v>
      </c>
      <c r="E59" s="220">
        <v>1.9929577464788732</v>
      </c>
      <c r="F59" s="221" t="str">
        <f t="shared" si="5"/>
        <v>-</v>
      </c>
      <c r="G59" s="220">
        <v>2.4557438794726929</v>
      </c>
      <c r="H59" s="221">
        <f t="shared" si="5"/>
        <v>0.46278613299381965</v>
      </c>
      <c r="I59" s="220">
        <v>2.1775417298937785</v>
      </c>
      <c r="J59" s="221">
        <f t="shared" si="5"/>
        <v>-0.27820214957891443</v>
      </c>
      <c r="K59" s="220">
        <v>2.2250136537411249</v>
      </c>
      <c r="L59" s="221">
        <f t="shared" si="6"/>
        <v>4.7471923847346442E-2</v>
      </c>
      <c r="M59" s="220">
        <v>2.6652334152334154</v>
      </c>
      <c r="N59" s="221">
        <f t="shared" si="6"/>
        <v>0.44021976149229047</v>
      </c>
    </row>
    <row r="60" spans="1:15" x14ac:dyDescent="0.25">
      <c r="A60" s="1">
        <v>8</v>
      </c>
      <c r="B60" s="145" t="s">
        <v>87</v>
      </c>
      <c r="C60" s="220">
        <v>2.4185218165627784</v>
      </c>
      <c r="D60" s="221">
        <v>-7.4163952787298371E-4</v>
      </c>
      <c r="E60" s="220">
        <v>2.6215071972904318</v>
      </c>
      <c r="F60" s="221">
        <f t="shared" si="5"/>
        <v>0.20298538072765338</v>
      </c>
      <c r="G60" s="220">
        <v>2.5198487712665405</v>
      </c>
      <c r="H60" s="221">
        <f t="shared" si="5"/>
        <v>-0.1016584260238913</v>
      </c>
      <c r="I60" s="220">
        <v>2.29901707190895</v>
      </c>
      <c r="J60" s="221">
        <f t="shared" si="5"/>
        <v>-0.22083169935759051</v>
      </c>
      <c r="K60" s="220">
        <v>2.3365758754863815</v>
      </c>
      <c r="L60" s="221">
        <f t="shared" si="6"/>
        <v>3.7558803577431465E-2</v>
      </c>
      <c r="M60" s="220">
        <v>2.6602086438152011</v>
      </c>
      <c r="N60" s="221">
        <f t="shared" si="6"/>
        <v>0.3236327683288196</v>
      </c>
    </row>
    <row r="61" spans="1:15" x14ac:dyDescent="0.25">
      <c r="A61" s="1">
        <v>9</v>
      </c>
      <c r="B61" s="145" t="s">
        <v>89</v>
      </c>
      <c r="C61" s="220">
        <v>2.3158584534731324</v>
      </c>
      <c r="D61" s="221">
        <v>0.23755385577198274</v>
      </c>
      <c r="E61" s="220">
        <v>2.1552369077306732</v>
      </c>
      <c r="F61" s="221">
        <f t="shared" si="5"/>
        <v>-0.16062154574245913</v>
      </c>
      <c r="G61" s="220">
        <v>2.1402838427947599</v>
      </c>
      <c r="H61" s="221">
        <f t="shared" si="5"/>
        <v>-1.4953064935913307E-2</v>
      </c>
      <c r="I61" s="220">
        <v>1.996734693877551</v>
      </c>
      <c r="J61" s="221">
        <f t="shared" si="5"/>
        <v>-0.14354914891720894</v>
      </c>
      <c r="K61" s="220">
        <v>2.0187553282182438</v>
      </c>
      <c r="L61" s="221">
        <f t="shared" si="6"/>
        <v>2.2020634340692791E-2</v>
      </c>
      <c r="M61" s="220">
        <v>2.2105751391465676</v>
      </c>
      <c r="N61" s="221">
        <f t="shared" si="6"/>
        <v>0.19181981092832379</v>
      </c>
    </row>
    <row r="62" spans="1:15" x14ac:dyDescent="0.25">
      <c r="A62" s="1">
        <v>10</v>
      </c>
      <c r="B62" s="145" t="s">
        <v>91</v>
      </c>
      <c r="C62" s="220">
        <v>2.404040404040404</v>
      </c>
      <c r="D62" s="221">
        <v>0.44884692135201298</v>
      </c>
      <c r="E62" s="220">
        <v>1.8752688172043011</v>
      </c>
      <c r="F62" s="221">
        <f t="shared" si="5"/>
        <v>-0.52877158683610292</v>
      </c>
      <c r="G62" s="220">
        <v>2.4211590296495955</v>
      </c>
      <c r="H62" s="221">
        <f t="shared" si="5"/>
        <v>0.54589021244529445</v>
      </c>
      <c r="I62" s="220">
        <v>2.0656192236598891</v>
      </c>
      <c r="J62" s="221">
        <f t="shared" si="5"/>
        <v>-0.35553980598970636</v>
      </c>
      <c r="K62" s="220">
        <v>2.0150204824761038</v>
      </c>
      <c r="L62" s="221">
        <f t="shared" si="6"/>
        <v>-5.0598741183785378E-2</v>
      </c>
      <c r="M62" s="220"/>
      <c r="N62" s="221"/>
    </row>
    <row r="63" spans="1:15" x14ac:dyDescent="0.25">
      <c r="A63" s="1">
        <v>11</v>
      </c>
      <c r="B63" s="145" t="s">
        <v>93</v>
      </c>
      <c r="C63" s="220">
        <v>2.1905737704918034</v>
      </c>
      <c r="D63" s="221">
        <v>0.30703963394561851</v>
      </c>
      <c r="E63" s="220">
        <v>1.9847826086956522</v>
      </c>
      <c r="F63" s="221">
        <f t="shared" si="5"/>
        <v>-0.2057911617961512</v>
      </c>
      <c r="G63" s="220">
        <v>2.0983709273182956</v>
      </c>
      <c r="H63" s="221">
        <f t="shared" si="5"/>
        <v>0.1135883186226434</v>
      </c>
      <c r="I63" s="220">
        <v>1.8906950672645739</v>
      </c>
      <c r="J63" s="221">
        <f t="shared" si="5"/>
        <v>-0.20767586005372163</v>
      </c>
      <c r="K63" s="220">
        <v>2.0650684931506849</v>
      </c>
      <c r="L63" s="221">
        <f t="shared" si="6"/>
        <v>0.17437342588611093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1.8355795148247978</v>
      </c>
      <c r="D64" s="221">
        <v>0.19841970487126126</v>
      </c>
      <c r="E64" s="220">
        <v>2.1591062965470549</v>
      </c>
      <c r="F64" s="221">
        <f t="shared" si="5"/>
        <v>0.32352678172225713</v>
      </c>
      <c r="G64" s="220">
        <v>2.0200647249190937</v>
      </c>
      <c r="H64" s="221">
        <f t="shared" si="5"/>
        <v>-0.13904157162796116</v>
      </c>
      <c r="I64" s="220">
        <v>2.0252631578947367</v>
      </c>
      <c r="J64" s="221">
        <f t="shared" si="5"/>
        <v>5.1984329756429304E-3</v>
      </c>
      <c r="K64" s="220">
        <v>2.1170091324200913</v>
      </c>
      <c r="L64" s="221">
        <f t="shared" si="6"/>
        <v>9.1745974525354601E-2</v>
      </c>
      <c r="M64" s="220"/>
      <c r="N64" s="221"/>
    </row>
    <row r="65" spans="1:15" ht="15.75" x14ac:dyDescent="0.25">
      <c r="B65" s="148" t="s">
        <v>32</v>
      </c>
      <c r="C65" s="222">
        <v>2.2143343779806512</v>
      </c>
      <c r="D65" s="223">
        <v>-8.1414096181466888E-3</v>
      </c>
      <c r="E65" s="222">
        <v>2.0525580095051721</v>
      </c>
      <c r="F65" s="223">
        <f t="shared" si="5"/>
        <v>-0.16177636847547916</v>
      </c>
      <c r="G65" s="222">
        <v>2.3243721461187214</v>
      </c>
      <c r="H65" s="223">
        <f t="shared" si="5"/>
        <v>0.27181413661354936</v>
      </c>
      <c r="I65" s="222">
        <v>2.0556463538018521</v>
      </c>
      <c r="J65" s="223">
        <f t="shared" si="5"/>
        <v>-0.26872579231686933</v>
      </c>
      <c r="K65" s="222">
        <v>2.0637738055462744</v>
      </c>
      <c r="L65" s="223">
        <f t="shared" si="6"/>
        <v>8.1274517444223093E-3</v>
      </c>
      <c r="M65" s="222">
        <v>2.181057645334636</v>
      </c>
      <c r="N65" s="223">
        <v>0.1166601187344467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1.5348460291734198</v>
      </c>
      <c r="D75" s="221">
        <v>-0.17414113202486825</v>
      </c>
      <c r="E75" s="220">
        <v>1.946236559139785</v>
      </c>
      <c r="F75" s="221">
        <f t="shared" ref="F75:J77" si="7">IFERROR(E75-C75,"-")</f>
        <v>0.41139052996636516</v>
      </c>
      <c r="G75" s="220">
        <v>2.8215258855585832</v>
      </c>
      <c r="H75" s="221">
        <f t="shared" si="7"/>
        <v>0.8752893264187982</v>
      </c>
      <c r="I75" s="220">
        <v>1.5144781144781145</v>
      </c>
      <c r="J75" s="221">
        <f t="shared" si="7"/>
        <v>-1.3070477710804687</v>
      </c>
      <c r="K75" s="220">
        <v>1.6598360655737705</v>
      </c>
      <c r="L75" s="221">
        <f t="shared" ref="L75:L77" si="8">IFERROR(K75-I75,"-")</f>
        <v>0.14535795109565597</v>
      </c>
      <c r="M75" s="220">
        <v>1.5177777777777777</v>
      </c>
      <c r="N75" s="221">
        <f t="shared" ref="N75:N83" si="9">IFERROR(M75-K75,"-")</f>
        <v>-0.14205828779599283</v>
      </c>
    </row>
    <row r="76" spans="1:15" x14ac:dyDescent="0.25">
      <c r="A76" s="1">
        <v>2</v>
      </c>
      <c r="B76" s="145" t="s">
        <v>75</v>
      </c>
      <c r="C76" s="220">
        <v>1.5209080047789725</v>
      </c>
      <c r="D76" s="221">
        <v>-8.830343974300936E-2</v>
      </c>
      <c r="E76" s="220">
        <v>1.5639913232104121</v>
      </c>
      <c r="F76" s="221">
        <f t="shared" si="7"/>
        <v>4.3083318431439643E-2</v>
      </c>
      <c r="G76" s="220">
        <v>1.6408199643493762</v>
      </c>
      <c r="H76" s="221">
        <f t="shared" si="7"/>
        <v>7.6828641138964038E-2</v>
      </c>
      <c r="I76" s="220">
        <v>1.5296523517382412</v>
      </c>
      <c r="J76" s="221">
        <f t="shared" si="7"/>
        <v>-0.11116761261113495</v>
      </c>
      <c r="K76" s="220">
        <v>3.9650793650793652</v>
      </c>
      <c r="L76" s="221">
        <f t="shared" si="8"/>
        <v>2.435427013341124</v>
      </c>
      <c r="M76" s="220">
        <v>3.3984575835475579</v>
      </c>
      <c r="N76" s="221">
        <f t="shared" si="9"/>
        <v>-0.56662178153180731</v>
      </c>
    </row>
    <row r="77" spans="1:15" x14ac:dyDescent="0.25">
      <c r="A77" s="1">
        <v>3</v>
      </c>
      <c r="B77" s="145" t="s">
        <v>77</v>
      </c>
      <c r="C77" s="220">
        <v>1.453781512605042</v>
      </c>
      <c r="D77" s="221">
        <v>-0.19285654175833433</v>
      </c>
      <c r="E77" s="220">
        <v>1.814516129032258</v>
      </c>
      <c r="F77" s="221">
        <f t="shared" si="7"/>
        <v>0.36073461642721605</v>
      </c>
      <c r="G77" s="220">
        <v>2.0275761973875182</v>
      </c>
      <c r="H77" s="221">
        <f t="shared" si="7"/>
        <v>0.21306006835526015</v>
      </c>
      <c r="I77" s="220">
        <v>1.7639553429027113</v>
      </c>
      <c r="J77" s="221">
        <f t="shared" si="7"/>
        <v>-0.26362085448480688</v>
      </c>
      <c r="K77" s="220">
        <v>1.6341789052069426</v>
      </c>
      <c r="L77" s="221">
        <f t="shared" si="8"/>
        <v>-0.12977643769576863</v>
      </c>
      <c r="M77" s="220">
        <v>1.5071770334928229</v>
      </c>
      <c r="N77" s="221">
        <f t="shared" si="9"/>
        <v>-0.1270018717141197</v>
      </c>
    </row>
    <row r="78" spans="1:15" x14ac:dyDescent="0.25">
      <c r="A78" s="1">
        <v>4</v>
      </c>
      <c r="B78" s="145" t="s">
        <v>79</v>
      </c>
      <c r="C78" s="220" t="s">
        <v>233</v>
      </c>
      <c r="D78" s="221" t="s">
        <v>233</v>
      </c>
      <c r="E78" s="220">
        <v>1.802</v>
      </c>
      <c r="F78" s="221" t="str">
        <f>IFERROR(E78-C78,"-")</f>
        <v>-</v>
      </c>
      <c r="G78" s="220">
        <v>1.7791455467052861</v>
      </c>
      <c r="H78" s="221">
        <f>IFERROR(G78-E78,"-")</f>
        <v>-2.2854453294713917E-2</v>
      </c>
      <c r="I78" s="220">
        <v>1.6530958439355385</v>
      </c>
      <c r="J78" s="221">
        <f>IFERROR(I78-G78,"-")</f>
        <v>-0.12604970276974758</v>
      </c>
      <c r="K78" s="220">
        <v>1.5410292072322671</v>
      </c>
      <c r="L78" s="221">
        <f>IFERROR(K78-I78,"-")</f>
        <v>-0.11206663670327144</v>
      </c>
      <c r="M78" s="220">
        <v>1.6036144578313254</v>
      </c>
      <c r="N78" s="221">
        <f t="shared" si="9"/>
        <v>6.2585250599058284E-2</v>
      </c>
    </row>
    <row r="79" spans="1:15" x14ac:dyDescent="0.25">
      <c r="A79" s="1">
        <v>5</v>
      </c>
      <c r="B79" s="145" t="s">
        <v>81</v>
      </c>
      <c r="C79" s="220" t="s">
        <v>233</v>
      </c>
      <c r="D79" s="221" t="s">
        <v>233</v>
      </c>
      <c r="E79" s="220">
        <v>1.8181818181818181</v>
      </c>
      <c r="F79" s="221" t="str">
        <f t="shared" ref="F79:J87" si="10">IFERROR(E79-C79,"-")</f>
        <v>-</v>
      </c>
      <c r="G79" s="220">
        <v>1.6295938104448742</v>
      </c>
      <c r="H79" s="221">
        <f t="shared" si="10"/>
        <v>-0.18858800773694395</v>
      </c>
      <c r="I79" s="220">
        <v>1.5585851142225498</v>
      </c>
      <c r="J79" s="221">
        <f t="shared" si="10"/>
        <v>-7.1008696222324419E-2</v>
      </c>
      <c r="K79" s="220">
        <v>1.5757152826238661</v>
      </c>
      <c r="L79" s="221">
        <f t="shared" ref="L79:L87" si="11">IFERROR(K79-I79,"-")</f>
        <v>1.7130168401316315E-2</v>
      </c>
      <c r="M79" s="220">
        <v>2.2342978122794634</v>
      </c>
      <c r="N79" s="221">
        <f t="shared" si="9"/>
        <v>0.65858252965559738</v>
      </c>
    </row>
    <row r="80" spans="1:15" x14ac:dyDescent="0.25">
      <c r="A80" s="1">
        <v>6</v>
      </c>
      <c r="B80" s="145" t="s">
        <v>83</v>
      </c>
      <c r="C80" s="220" t="s">
        <v>233</v>
      </c>
      <c r="D80" s="221" t="s">
        <v>233</v>
      </c>
      <c r="E80" s="220">
        <v>1.61</v>
      </c>
      <c r="F80" s="221" t="str">
        <f t="shared" si="10"/>
        <v>-</v>
      </c>
      <c r="G80" s="220">
        <v>2.284170718530524</v>
      </c>
      <c r="H80" s="221">
        <f t="shared" si="10"/>
        <v>0.6741707185305239</v>
      </c>
      <c r="I80" s="220">
        <v>1.4254278728606358</v>
      </c>
      <c r="J80" s="221">
        <f t="shared" si="10"/>
        <v>-0.85874284566988823</v>
      </c>
      <c r="K80" s="220">
        <v>1.6256983240223464</v>
      </c>
      <c r="L80" s="221">
        <f t="shared" si="11"/>
        <v>0.20027045116171061</v>
      </c>
      <c r="M80" s="220">
        <v>3.0352250489236789</v>
      </c>
      <c r="N80" s="221">
        <f t="shared" si="9"/>
        <v>1.4095267249013326</v>
      </c>
    </row>
    <row r="81" spans="1:15" x14ac:dyDescent="0.25">
      <c r="A81" s="1">
        <v>7</v>
      </c>
      <c r="B81" s="145" t="s">
        <v>85</v>
      </c>
      <c r="C81" s="220" t="s">
        <v>233</v>
      </c>
      <c r="D81" s="221" t="s">
        <v>233</v>
      </c>
      <c r="E81" s="220">
        <v>1.8904761904761904</v>
      </c>
      <c r="F81" s="221" t="str">
        <f t="shared" si="10"/>
        <v>-</v>
      </c>
      <c r="G81" s="220">
        <v>1.6701816051552432</v>
      </c>
      <c r="H81" s="221">
        <f t="shared" si="10"/>
        <v>-0.22029458532094726</v>
      </c>
      <c r="I81" s="220">
        <v>1.6567411083540116</v>
      </c>
      <c r="J81" s="221">
        <f t="shared" si="10"/>
        <v>-1.3440496801231605E-2</v>
      </c>
      <c r="K81" s="220">
        <v>1.6503712871287128</v>
      </c>
      <c r="L81" s="221">
        <f t="shared" si="11"/>
        <v>-6.3698212252987219E-3</v>
      </c>
      <c r="M81" s="220">
        <v>2.5207823960880194</v>
      </c>
      <c r="N81" s="221">
        <f t="shared" si="9"/>
        <v>0.87041110895930651</v>
      </c>
    </row>
    <row r="82" spans="1:15" x14ac:dyDescent="0.25">
      <c r="A82" s="1">
        <v>8</v>
      </c>
      <c r="B82" s="145" t="s">
        <v>87</v>
      </c>
      <c r="C82" s="220">
        <v>2.2756916996047432</v>
      </c>
      <c r="D82" s="221">
        <v>0.54027378018201322</v>
      </c>
      <c r="E82" s="220">
        <v>2.1489698890649764</v>
      </c>
      <c r="F82" s="221">
        <f t="shared" si="10"/>
        <v>-0.12672181053976672</v>
      </c>
      <c r="G82" s="220">
        <v>2.0297914597815292</v>
      </c>
      <c r="H82" s="221">
        <f t="shared" si="10"/>
        <v>-0.11917842928344724</v>
      </c>
      <c r="I82" s="220">
        <v>1.88047255038221</v>
      </c>
      <c r="J82" s="221">
        <f t="shared" si="10"/>
        <v>-0.14931890939931924</v>
      </c>
      <c r="K82" s="220">
        <v>6.2045454545454541</v>
      </c>
      <c r="L82" s="221">
        <f t="shared" si="11"/>
        <v>4.324072904163244</v>
      </c>
      <c r="M82" s="220">
        <v>2.2795765877957659</v>
      </c>
      <c r="N82" s="221">
        <f t="shared" si="9"/>
        <v>-3.9249688667496883</v>
      </c>
    </row>
    <row r="83" spans="1:15" x14ac:dyDescent="0.25">
      <c r="A83" s="1">
        <v>9</v>
      </c>
      <c r="B83" s="145" t="s">
        <v>89</v>
      </c>
      <c r="C83" s="220">
        <v>1.9263622974963182</v>
      </c>
      <c r="D83" s="221">
        <v>0.29314674979313793</v>
      </c>
      <c r="E83" s="220">
        <v>2.0593333333333335</v>
      </c>
      <c r="F83" s="221">
        <f t="shared" si="10"/>
        <v>0.13297103583701531</v>
      </c>
      <c r="G83" s="220">
        <v>1.6768038163387</v>
      </c>
      <c r="H83" s="221">
        <f t="shared" si="10"/>
        <v>-0.38252951699463345</v>
      </c>
      <c r="I83" s="220">
        <v>1.6394849785407726</v>
      </c>
      <c r="J83" s="221">
        <f t="shared" si="10"/>
        <v>-3.731883779792744E-2</v>
      </c>
      <c r="K83" s="220">
        <v>1.5297823596792668</v>
      </c>
      <c r="L83" s="221">
        <f t="shared" si="11"/>
        <v>-0.10970261886150579</v>
      </c>
      <c r="M83" s="220">
        <v>1.6881419234360411</v>
      </c>
      <c r="N83" s="221">
        <f t="shared" si="9"/>
        <v>0.15835956375677429</v>
      </c>
    </row>
    <row r="84" spans="1:15" x14ac:dyDescent="0.25">
      <c r="A84" s="1">
        <v>10</v>
      </c>
      <c r="B84" s="145" t="s">
        <v>91</v>
      </c>
      <c r="C84" s="220">
        <v>1.5635062611806798</v>
      </c>
      <c r="D84" s="221">
        <v>-0.27092685219664481</v>
      </c>
      <c r="E84" s="220">
        <v>1.8203842940685047</v>
      </c>
      <c r="F84" s="221">
        <f t="shared" si="10"/>
        <v>0.25687803288782485</v>
      </c>
      <c r="G84" s="220">
        <v>1.8330078125</v>
      </c>
      <c r="H84" s="221">
        <f t="shared" si="10"/>
        <v>1.262351843149534E-2</v>
      </c>
      <c r="I84" s="220">
        <v>1.5839636913767019</v>
      </c>
      <c r="J84" s="221">
        <f t="shared" si="10"/>
        <v>-0.2490441211232981</v>
      </c>
      <c r="K84" s="220">
        <v>1.3544041450777202</v>
      </c>
      <c r="L84" s="221">
        <f t="shared" si="11"/>
        <v>-0.22955954629898168</v>
      </c>
      <c r="M84" s="220"/>
      <c r="N84" s="221"/>
    </row>
    <row r="85" spans="1:15" x14ac:dyDescent="0.25">
      <c r="A85" s="1">
        <v>11</v>
      </c>
      <c r="B85" s="145" t="s">
        <v>93</v>
      </c>
      <c r="C85" s="220">
        <v>1.7890625</v>
      </c>
      <c r="D85" s="221">
        <v>0.13406249999999997</v>
      </c>
      <c r="E85" s="220">
        <v>1.7678843226788432</v>
      </c>
      <c r="F85" s="221">
        <f t="shared" si="10"/>
        <v>-2.1178177321156788E-2</v>
      </c>
      <c r="G85" s="220">
        <v>1.6467948717948717</v>
      </c>
      <c r="H85" s="221">
        <f t="shared" si="10"/>
        <v>-0.12108945088397149</v>
      </c>
      <c r="I85" s="220">
        <v>1.6020864381520119</v>
      </c>
      <c r="J85" s="221">
        <f t="shared" si="10"/>
        <v>-4.4708433642859813E-2</v>
      </c>
      <c r="K85" s="220">
        <v>2.5137096774193548</v>
      </c>
      <c r="L85" s="221">
        <f t="shared" si="11"/>
        <v>0.9116232392673429</v>
      </c>
      <c r="M85" s="220"/>
      <c r="N85" s="221"/>
    </row>
    <row r="86" spans="1:15" x14ac:dyDescent="0.25">
      <c r="A86" s="1">
        <v>12</v>
      </c>
      <c r="B86" s="145" t="s">
        <v>95</v>
      </c>
      <c r="C86" s="220">
        <v>2.3346354166666665</v>
      </c>
      <c r="D86" s="221">
        <v>0.19240100931677029</v>
      </c>
      <c r="E86" s="220">
        <v>1.6856368563685638</v>
      </c>
      <c r="F86" s="221">
        <f t="shared" si="10"/>
        <v>-0.64899856029810277</v>
      </c>
      <c r="G86" s="220">
        <v>1.653252480705623</v>
      </c>
      <c r="H86" s="221">
        <f t="shared" si="10"/>
        <v>-3.2384375662940723E-2</v>
      </c>
      <c r="I86" s="220">
        <v>1.6542783059636992</v>
      </c>
      <c r="J86" s="221">
        <f t="shared" si="10"/>
        <v>1.0258252580761518E-3</v>
      </c>
      <c r="K86" s="220">
        <v>1.7510204081632652</v>
      </c>
      <c r="L86" s="221">
        <f t="shared" si="11"/>
        <v>9.6742102199566027E-2</v>
      </c>
      <c r="M86" s="220"/>
      <c r="N86" s="221"/>
    </row>
    <row r="87" spans="1:15" ht="15.75" x14ac:dyDescent="0.25">
      <c r="B87" s="148" t="s">
        <v>32</v>
      </c>
      <c r="C87" s="222">
        <v>1.7905343159834177</v>
      </c>
      <c r="D87" s="223">
        <v>6.7410001254654572E-2</v>
      </c>
      <c r="E87" s="222">
        <v>1.8213798745568586</v>
      </c>
      <c r="F87" s="223">
        <f t="shared" si="10"/>
        <v>3.0845558573440846E-2</v>
      </c>
      <c r="G87" s="222">
        <v>1.8557308613174535</v>
      </c>
      <c r="H87" s="223">
        <f t="shared" si="10"/>
        <v>3.4350986760594893E-2</v>
      </c>
      <c r="I87" s="222">
        <v>1.6305721889554226</v>
      </c>
      <c r="J87" s="223">
        <f t="shared" si="10"/>
        <v>-0.22515867236203091</v>
      </c>
      <c r="K87" s="222">
        <v>1.8225141028879346</v>
      </c>
      <c r="L87" s="223">
        <f t="shared" si="11"/>
        <v>0.19194191393251203</v>
      </c>
      <c r="M87" s="222">
        <v>2.1462481718978514</v>
      </c>
      <c r="N87" s="223">
        <v>0.36034229528239181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3.6379794200187092</v>
      </c>
      <c r="D97" s="221">
        <v>6.1151970988376103E-2</v>
      </c>
      <c r="E97" s="220">
        <v>2.9219858156028371</v>
      </c>
      <c r="F97" s="221">
        <f t="shared" ref="F97:J99" si="12">IFERROR(E97-C97,"-")</f>
        <v>-0.71599360441587212</v>
      </c>
      <c r="G97" s="220">
        <v>3.7166476624857467</v>
      </c>
      <c r="H97" s="221">
        <f t="shared" si="12"/>
        <v>0.79466184688290964</v>
      </c>
      <c r="I97" s="220">
        <v>3.7108177172061327</v>
      </c>
      <c r="J97" s="221">
        <f t="shared" si="12"/>
        <v>-5.8299452796140017E-3</v>
      </c>
      <c r="K97" s="220">
        <v>3.5365131578947366</v>
      </c>
      <c r="L97" s="221">
        <f t="shared" ref="L97:L99" si="13">IFERROR(K97-I97,"-")</f>
        <v>-0.1743045593113961</v>
      </c>
      <c r="M97" s="220">
        <v>3.5494546822113575</v>
      </c>
      <c r="N97" s="221">
        <f t="shared" ref="N97:N105" si="14">IFERROR(M97-K97,"-")</f>
        <v>1.2941524316620878E-2</v>
      </c>
    </row>
    <row r="98" spans="2:14" x14ac:dyDescent="0.25">
      <c r="B98" s="145" t="s">
        <v>75</v>
      </c>
      <c r="C98" s="220">
        <v>3.9038294168842471</v>
      </c>
      <c r="D98" s="221">
        <v>-7.1833658099516029E-3</v>
      </c>
      <c r="E98" s="220">
        <v>3.0238907849829353</v>
      </c>
      <c r="F98" s="221">
        <f t="shared" si="12"/>
        <v>-0.87993863190131183</v>
      </c>
      <c r="G98" s="220">
        <v>3.5904365904365902</v>
      </c>
      <c r="H98" s="221">
        <f t="shared" si="12"/>
        <v>0.56654580545365496</v>
      </c>
      <c r="I98" s="220">
        <v>3.9253112033195019</v>
      </c>
      <c r="J98" s="221">
        <f t="shared" si="12"/>
        <v>0.33487461288291165</v>
      </c>
      <c r="K98" s="220">
        <v>3.8524279210925645</v>
      </c>
      <c r="L98" s="221">
        <f t="shared" si="13"/>
        <v>-7.2883282226937407E-2</v>
      </c>
      <c r="M98" s="220">
        <v>3.8060805258833197</v>
      </c>
      <c r="N98" s="221">
        <f t="shared" si="14"/>
        <v>-4.6347395209244802E-2</v>
      </c>
    </row>
    <row r="99" spans="2:14" x14ac:dyDescent="0.25">
      <c r="B99" s="145" t="s">
        <v>77</v>
      </c>
      <c r="C99" s="220">
        <v>4.0879629629629628</v>
      </c>
      <c r="D99" s="221">
        <v>0.25455293074943297</v>
      </c>
      <c r="E99" s="220">
        <v>2.6923913043478263</v>
      </c>
      <c r="F99" s="221">
        <f t="shared" si="12"/>
        <v>-1.3955716586151365</v>
      </c>
      <c r="G99" s="220">
        <v>3.5244789142026174</v>
      </c>
      <c r="H99" s="221">
        <f t="shared" si="12"/>
        <v>0.83208760985479113</v>
      </c>
      <c r="I99" s="220">
        <v>4.0907059874888292</v>
      </c>
      <c r="J99" s="221">
        <f t="shared" si="12"/>
        <v>0.5662270732862118</v>
      </c>
      <c r="K99" s="220">
        <v>3.9743690851735014</v>
      </c>
      <c r="L99" s="221">
        <f t="shared" si="13"/>
        <v>-0.11633690231532778</v>
      </c>
      <c r="M99" s="220">
        <v>3.5924777045366421</v>
      </c>
      <c r="N99" s="221">
        <f t="shared" si="14"/>
        <v>-0.38189138063685935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>
        <v>2.7583643122676582</v>
      </c>
      <c r="F100" s="221" t="str">
        <f>IFERROR(E100-C100,"-")</f>
        <v>-</v>
      </c>
      <c r="G100" s="220">
        <v>4.3264177040110647</v>
      </c>
      <c r="H100" s="221">
        <f>IFERROR(G100-E100,"-")</f>
        <v>1.5680533917434065</v>
      </c>
      <c r="I100" s="220">
        <v>3.9248029108550635</v>
      </c>
      <c r="J100" s="221">
        <f>IFERROR(I100-G100,"-")</f>
        <v>-0.40161479315600124</v>
      </c>
      <c r="K100" s="220">
        <v>4.209223847019123</v>
      </c>
      <c r="L100" s="221">
        <f>IFERROR(K100-I100,"-")</f>
        <v>0.2844209361640595</v>
      </c>
      <c r="M100" s="220">
        <v>3.9579090291921251</v>
      </c>
      <c r="N100" s="221">
        <f t="shared" si="14"/>
        <v>-0.25131481782699794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>
        <v>2.6357758620689653</v>
      </c>
      <c r="F101" s="221" t="str">
        <f t="shared" ref="F101:J109" si="15">IFERROR(E101-C101,"-")</f>
        <v>-</v>
      </c>
      <c r="G101" s="220">
        <v>4.19207579672696</v>
      </c>
      <c r="H101" s="221">
        <f t="shared" si="15"/>
        <v>1.5562999346579947</v>
      </c>
      <c r="I101" s="220">
        <v>3.8344733242134064</v>
      </c>
      <c r="J101" s="221">
        <f t="shared" si="15"/>
        <v>-0.35760247251355359</v>
      </c>
      <c r="K101" s="220">
        <v>4.2610619469026547</v>
      </c>
      <c r="L101" s="221">
        <f t="shared" ref="L101:L109" si="16">IFERROR(K101-I101,"-")</f>
        <v>0.42658862268924835</v>
      </c>
      <c r="M101" s="220">
        <v>3.9723160027008779</v>
      </c>
      <c r="N101" s="221">
        <f t="shared" si="14"/>
        <v>-0.28874594420177679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>
        <v>3.8652849740932642</v>
      </c>
      <c r="F102" s="221" t="str">
        <f t="shared" si="15"/>
        <v>-</v>
      </c>
      <c r="G102" s="220">
        <v>3.5351063829787233</v>
      </c>
      <c r="H102" s="221">
        <f t="shared" si="15"/>
        <v>-0.33017859111454095</v>
      </c>
      <c r="I102" s="220">
        <v>4.2664437012263097</v>
      </c>
      <c r="J102" s="221">
        <f t="shared" si="15"/>
        <v>0.73133731824758641</v>
      </c>
      <c r="K102" s="220">
        <v>4.1506276150627617</v>
      </c>
      <c r="L102" s="221">
        <f t="shared" si="16"/>
        <v>-0.11581608616354799</v>
      </c>
      <c r="M102" s="220">
        <v>4.2305389221556888</v>
      </c>
      <c r="N102" s="221">
        <f t="shared" si="14"/>
        <v>7.9911307092927153E-2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>
        <v>3.1094527363184081</v>
      </c>
      <c r="F103" s="221" t="str">
        <f t="shared" si="15"/>
        <v>-</v>
      </c>
      <c r="G103" s="220">
        <v>4.0482051282051286</v>
      </c>
      <c r="H103" s="221">
        <f t="shared" si="15"/>
        <v>0.93875239188672044</v>
      </c>
      <c r="I103" s="220">
        <v>2.8474870017331022</v>
      </c>
      <c r="J103" s="221">
        <f t="shared" si="15"/>
        <v>-1.2007181264720264</v>
      </c>
      <c r="K103" s="220">
        <v>2.9659685863874348</v>
      </c>
      <c r="L103" s="221">
        <f t="shared" si="16"/>
        <v>0.11848158465433256</v>
      </c>
      <c r="M103" s="220">
        <v>3.0176322418136019</v>
      </c>
      <c r="N103" s="221">
        <f t="shared" si="14"/>
        <v>5.1663655426167132E-2</v>
      </c>
    </row>
    <row r="104" spans="2:14" x14ac:dyDescent="0.25">
      <c r="B104" s="145" t="s">
        <v>87</v>
      </c>
      <c r="C104" s="220">
        <v>2.9937694704049846</v>
      </c>
      <c r="D104" s="221">
        <v>0.49028514984749316</v>
      </c>
      <c r="E104" s="220">
        <v>3.701880035810206</v>
      </c>
      <c r="F104" s="221">
        <f t="shared" si="15"/>
        <v>0.70811056540522133</v>
      </c>
      <c r="G104" s="220">
        <v>3.1591928251121075</v>
      </c>
      <c r="H104" s="221">
        <f t="shared" si="15"/>
        <v>-0.54268721069809844</v>
      </c>
      <c r="I104" s="220">
        <v>3.7085624509033779</v>
      </c>
      <c r="J104" s="221">
        <f t="shared" si="15"/>
        <v>0.54936962579127036</v>
      </c>
      <c r="K104" s="220">
        <v>3.8645215918712954</v>
      </c>
      <c r="L104" s="221">
        <f t="shared" si="16"/>
        <v>0.15595914096791752</v>
      </c>
      <c r="M104" s="220">
        <v>3.8751069289991444</v>
      </c>
      <c r="N104" s="221">
        <f t="shared" si="14"/>
        <v>1.0585337127849037E-2</v>
      </c>
    </row>
    <row r="105" spans="2:14" x14ac:dyDescent="0.25">
      <c r="B105" s="145" t="s">
        <v>89</v>
      </c>
      <c r="C105" s="220">
        <v>2.1490683229813663</v>
      </c>
      <c r="D105" s="221">
        <v>-0.57369432293303069</v>
      </c>
      <c r="E105" s="220">
        <v>3.7703703703703701</v>
      </c>
      <c r="F105" s="221">
        <f t="shared" si="15"/>
        <v>1.6213020473890039</v>
      </c>
      <c r="G105" s="220">
        <v>3.9607109448082318</v>
      </c>
      <c r="H105" s="221">
        <f t="shared" si="15"/>
        <v>0.19034057443786168</v>
      </c>
      <c r="I105" s="220">
        <v>3.6751536435469712</v>
      </c>
      <c r="J105" s="221">
        <f t="shared" si="15"/>
        <v>-0.28555730126126067</v>
      </c>
      <c r="K105" s="220">
        <v>3.9577889447236183</v>
      </c>
      <c r="L105" s="221">
        <f t="shared" si="16"/>
        <v>0.28263530117664715</v>
      </c>
      <c r="M105" s="220">
        <v>3.7310344827586208</v>
      </c>
      <c r="N105" s="221">
        <f t="shared" si="14"/>
        <v>-0.22675446196499749</v>
      </c>
    </row>
    <row r="106" spans="2:14" x14ac:dyDescent="0.25">
      <c r="B106" s="145" t="s">
        <v>91</v>
      </c>
      <c r="C106" s="220">
        <v>1.9975786924939467</v>
      </c>
      <c r="D106" s="221">
        <v>-1.0590250810909592</v>
      </c>
      <c r="E106" s="220">
        <v>4.9449321628092582</v>
      </c>
      <c r="F106" s="221">
        <f t="shared" si="15"/>
        <v>2.9473534703153117</v>
      </c>
      <c r="G106" s="220">
        <v>4.0375741595253789</v>
      </c>
      <c r="H106" s="221">
        <f t="shared" si="15"/>
        <v>-0.90735800328387928</v>
      </c>
      <c r="I106" s="220">
        <v>3.5069008782936009</v>
      </c>
      <c r="J106" s="221">
        <f t="shared" si="15"/>
        <v>-0.53067328123177804</v>
      </c>
      <c r="K106" s="220">
        <v>3.6727376209447922</v>
      </c>
      <c r="L106" s="221">
        <f t="shared" si="16"/>
        <v>0.1658367426511913</v>
      </c>
      <c r="M106" s="220"/>
      <c r="N106" s="221"/>
    </row>
    <row r="107" spans="2:14" x14ac:dyDescent="0.25">
      <c r="B107" s="145" t="s">
        <v>93</v>
      </c>
      <c r="C107" s="220">
        <v>2.193293885601578</v>
      </c>
      <c r="D107" s="221">
        <v>-1.1308167863351808</v>
      </c>
      <c r="E107" s="220">
        <v>4.0615735461801599</v>
      </c>
      <c r="F107" s="221">
        <f t="shared" si="15"/>
        <v>1.8682796605785819</v>
      </c>
      <c r="G107" s="220">
        <v>4.2419738406658736</v>
      </c>
      <c r="H107" s="221">
        <f t="shared" si="15"/>
        <v>0.18040029448571371</v>
      </c>
      <c r="I107" s="220">
        <v>3.4946193702670385</v>
      </c>
      <c r="J107" s="221">
        <f t="shared" si="15"/>
        <v>-0.74735447039883507</v>
      </c>
      <c r="K107" s="220">
        <v>3.501834862385321</v>
      </c>
      <c r="L107" s="221">
        <f t="shared" si="16"/>
        <v>7.2154921182825404E-3</v>
      </c>
      <c r="M107" s="220"/>
      <c r="N107" s="221"/>
    </row>
    <row r="108" spans="2:14" x14ac:dyDescent="0.25">
      <c r="B108" s="145" t="s">
        <v>95</v>
      </c>
      <c r="C108" s="220">
        <v>2.4045801526717558</v>
      </c>
      <c r="D108" s="221">
        <v>-1.0129715521912961</v>
      </c>
      <c r="E108" s="220">
        <v>3.4735849056603771</v>
      </c>
      <c r="F108" s="221">
        <f t="shared" si="15"/>
        <v>1.0690047529886213</v>
      </c>
      <c r="G108" s="220">
        <v>3.3171001660210293</v>
      </c>
      <c r="H108" s="221">
        <f t="shared" si="15"/>
        <v>-0.15648473963934784</v>
      </c>
      <c r="I108" s="220">
        <v>3.5267099350973541</v>
      </c>
      <c r="J108" s="221">
        <f t="shared" si="15"/>
        <v>0.20960976907632478</v>
      </c>
      <c r="K108" s="220">
        <v>3.5074775672981056</v>
      </c>
      <c r="L108" s="221">
        <f t="shared" si="16"/>
        <v>-1.9232367799248529E-2</v>
      </c>
      <c r="M108" s="220"/>
      <c r="N108" s="221"/>
    </row>
    <row r="109" spans="2:14" ht="15.75" x14ac:dyDescent="0.25">
      <c r="B109" s="148" t="s">
        <v>32</v>
      </c>
      <c r="C109" s="222">
        <v>3.3236155159795073</v>
      </c>
      <c r="D109" s="223">
        <v>-4.349872101964003E-2</v>
      </c>
      <c r="E109" s="222">
        <v>3.5296277322404372</v>
      </c>
      <c r="F109" s="223">
        <f t="shared" si="15"/>
        <v>0.20601221626092991</v>
      </c>
      <c r="G109" s="222">
        <v>3.7794749943426114</v>
      </c>
      <c r="H109" s="223">
        <f t="shared" si="15"/>
        <v>0.24984726210217412</v>
      </c>
      <c r="I109" s="222">
        <v>3.714313677514069</v>
      </c>
      <c r="J109" s="223">
        <f t="shared" si="15"/>
        <v>-6.5161316828542315E-2</v>
      </c>
      <c r="K109" s="222">
        <v>3.7668196782120833</v>
      </c>
      <c r="L109" s="223">
        <f t="shared" si="16"/>
        <v>5.2506000698014255E-2</v>
      </c>
      <c r="M109" s="222">
        <v>3.7213493530499075</v>
      </c>
      <c r="N109" s="223">
        <v>-0.12632089784614964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4.0140056022408963</v>
      </c>
      <c r="D119" s="221">
        <v>-3.0637254901960453E-2</v>
      </c>
      <c r="E119" s="220">
        <v>1.6666666666666667</v>
      </c>
      <c r="F119" s="221">
        <f t="shared" ref="F119:J121" si="17">IFERROR(E119-C119,"-")</f>
        <v>-2.3473389355742293</v>
      </c>
      <c r="G119" s="220">
        <v>3.9061371841155235</v>
      </c>
      <c r="H119" s="221">
        <f t="shared" si="17"/>
        <v>2.2394705174488569</v>
      </c>
      <c r="I119" s="220">
        <v>4.534391534391534</v>
      </c>
      <c r="J119" s="221">
        <f t="shared" si="17"/>
        <v>0.62825435027601051</v>
      </c>
      <c r="K119" s="220">
        <v>3.3109619686800893</v>
      </c>
      <c r="L119" s="221">
        <f t="shared" ref="L119:L121" si="18">IFERROR(K119-I119,"-")</f>
        <v>-1.2234295657114447</v>
      </c>
      <c r="M119" s="220">
        <v>3.440203562340967</v>
      </c>
      <c r="N119" s="221">
        <f t="shared" ref="N119:N127" si="19">IFERROR(M119-K119,"-")</f>
        <v>0.12924159366087773</v>
      </c>
    </row>
    <row r="120" spans="1:15" x14ac:dyDescent="0.25">
      <c r="B120" s="145" t="s">
        <v>75</v>
      </c>
      <c r="C120" s="220">
        <v>4.5580952380952384</v>
      </c>
      <c r="D120" s="221">
        <v>0.33558214909000306</v>
      </c>
      <c r="E120" s="220">
        <v>1.8</v>
      </c>
      <c r="F120" s="221">
        <f t="shared" si="17"/>
        <v>-2.7580952380952386</v>
      </c>
      <c r="G120" s="220">
        <v>3.7969696969696969</v>
      </c>
      <c r="H120" s="221">
        <f t="shared" si="17"/>
        <v>1.9969696969696968</v>
      </c>
      <c r="I120" s="220">
        <v>4.2433090024330902</v>
      </c>
      <c r="J120" s="221">
        <f t="shared" si="17"/>
        <v>0.44633930546339329</v>
      </c>
      <c r="K120" s="220">
        <v>4.3813559322033901</v>
      </c>
      <c r="L120" s="221">
        <f t="shared" si="18"/>
        <v>0.13804692977029998</v>
      </c>
      <c r="M120" s="220">
        <v>3.6422594142259412</v>
      </c>
      <c r="N120" s="221">
        <f t="shared" si="19"/>
        <v>-0.73909651797744891</v>
      </c>
    </row>
    <row r="121" spans="1:15" x14ac:dyDescent="0.25">
      <c r="B121" s="145" t="s">
        <v>77</v>
      </c>
      <c r="C121" s="220">
        <v>5.4910714285714288</v>
      </c>
      <c r="D121" s="221">
        <v>1.7039092664092665</v>
      </c>
      <c r="E121" s="220">
        <v>1.2571428571428571</v>
      </c>
      <c r="F121" s="221">
        <f t="shared" si="17"/>
        <v>-4.2339285714285717</v>
      </c>
      <c r="G121" s="220">
        <v>3.5324675324675323</v>
      </c>
      <c r="H121" s="221">
        <f t="shared" si="17"/>
        <v>2.2753246753246752</v>
      </c>
      <c r="I121" s="220">
        <v>4.5290697674418601</v>
      </c>
      <c r="J121" s="221">
        <f t="shared" si="17"/>
        <v>0.99660223497432776</v>
      </c>
      <c r="K121" s="220">
        <v>4.2471910112359552</v>
      </c>
      <c r="L121" s="221">
        <f t="shared" si="18"/>
        <v>-0.28187875620590486</v>
      </c>
      <c r="M121" s="220">
        <v>3.9305993690851735</v>
      </c>
      <c r="N121" s="221">
        <f t="shared" si="19"/>
        <v>-0.31659164215078173</v>
      </c>
    </row>
    <row r="122" spans="1:15" x14ac:dyDescent="0.25">
      <c r="B122" s="145" t="s">
        <v>79</v>
      </c>
      <c r="C122" s="220" t="s">
        <v>233</v>
      </c>
      <c r="D122" s="221" t="s">
        <v>233</v>
      </c>
      <c r="E122" s="220">
        <v>3.2352941176470589</v>
      </c>
      <c r="F122" s="221" t="str">
        <f>IFERROR(E122-C122,"-")</f>
        <v>-</v>
      </c>
      <c r="G122" s="220">
        <v>4.1937984496124034</v>
      </c>
      <c r="H122" s="221">
        <f>IFERROR(G122-E122,"-")</f>
        <v>0.95850433196534457</v>
      </c>
      <c r="I122" s="220">
        <v>4.4000000000000004</v>
      </c>
      <c r="J122" s="221">
        <f>IFERROR(I122-G122,"-")</f>
        <v>0.20620155038759691</v>
      </c>
      <c r="K122" s="220">
        <v>5.560483870967742</v>
      </c>
      <c r="L122" s="221">
        <f>IFERROR(K122-I122,"-")</f>
        <v>1.1604838709677416</v>
      </c>
      <c r="M122" s="220">
        <v>5.1338582677165352</v>
      </c>
      <c r="N122" s="221">
        <f t="shared" si="19"/>
        <v>-0.4266256032512068</v>
      </c>
    </row>
    <row r="123" spans="1:15" x14ac:dyDescent="0.25">
      <c r="B123" s="145" t="s">
        <v>81</v>
      </c>
      <c r="C123" s="220" t="s">
        <v>233</v>
      </c>
      <c r="D123" s="221" t="s">
        <v>233</v>
      </c>
      <c r="E123" s="220">
        <v>2.3157894736842106</v>
      </c>
      <c r="F123" s="221" t="str">
        <f t="shared" ref="F123:J131" si="20">IFERROR(E123-C123,"-")</f>
        <v>-</v>
      </c>
      <c r="G123" s="220">
        <v>3.6643356643356642</v>
      </c>
      <c r="H123" s="221">
        <f t="shared" si="20"/>
        <v>1.3485461906514535</v>
      </c>
      <c r="I123" s="220">
        <v>3.6912751677852347</v>
      </c>
      <c r="J123" s="221">
        <f t="shared" si="20"/>
        <v>2.6939503449570523E-2</v>
      </c>
      <c r="K123" s="220">
        <v>5.503759398496241</v>
      </c>
      <c r="L123" s="221">
        <f t="shared" ref="L123:L131" si="21">IFERROR(K123-I123,"-")</f>
        <v>1.8124842307110063</v>
      </c>
      <c r="M123" s="220">
        <v>3.8870967741935485</v>
      </c>
      <c r="N123" s="221">
        <f t="shared" si="19"/>
        <v>-1.6166626243026925</v>
      </c>
    </row>
    <row r="124" spans="1:15" x14ac:dyDescent="0.25">
      <c r="B124" s="145" t="s">
        <v>83</v>
      </c>
      <c r="C124" s="220" t="s">
        <v>233</v>
      </c>
      <c r="D124" s="221" t="s">
        <v>233</v>
      </c>
      <c r="E124" s="220">
        <v>4.84</v>
      </c>
      <c r="F124" s="221" t="str">
        <f t="shared" si="20"/>
        <v>-</v>
      </c>
      <c r="G124" s="220">
        <v>4.416666666666667</v>
      </c>
      <c r="H124" s="221">
        <f t="shared" si="20"/>
        <v>-0.4233333333333329</v>
      </c>
      <c r="I124" s="220">
        <v>4.112903225806452</v>
      </c>
      <c r="J124" s="221">
        <f t="shared" si="20"/>
        <v>-0.30376344086021501</v>
      </c>
      <c r="K124" s="220">
        <v>4.71</v>
      </c>
      <c r="L124" s="221">
        <f t="shared" si="21"/>
        <v>0.59709677419354801</v>
      </c>
      <c r="M124" s="220">
        <v>4</v>
      </c>
      <c r="N124" s="221">
        <f t="shared" si="19"/>
        <v>-0.71</v>
      </c>
    </row>
    <row r="125" spans="1:15" x14ac:dyDescent="0.25">
      <c r="B125" s="145" t="s">
        <v>85</v>
      </c>
      <c r="C125" s="220" t="s">
        <v>233</v>
      </c>
      <c r="D125" s="221" t="s">
        <v>233</v>
      </c>
      <c r="E125" s="220">
        <v>3.7551020408163267</v>
      </c>
      <c r="F125" s="221" t="str">
        <f t="shared" si="20"/>
        <v>-</v>
      </c>
      <c r="G125" s="220">
        <v>5.5609756097560972</v>
      </c>
      <c r="H125" s="221">
        <f t="shared" si="20"/>
        <v>1.8058735689397705</v>
      </c>
      <c r="I125" s="220">
        <v>2.7749999999999999</v>
      </c>
      <c r="J125" s="221">
        <f t="shared" si="20"/>
        <v>-2.7859756097560973</v>
      </c>
      <c r="K125" s="220">
        <v>2.5705128205128207</v>
      </c>
      <c r="L125" s="221">
        <f t="shared" si="21"/>
        <v>-0.2044871794871792</v>
      </c>
      <c r="M125" s="220">
        <v>2.9057971014492754</v>
      </c>
      <c r="N125" s="221">
        <f t="shared" si="19"/>
        <v>0.33528428093645468</v>
      </c>
    </row>
    <row r="126" spans="1:15" x14ac:dyDescent="0.25">
      <c r="B126" s="145" t="s">
        <v>87</v>
      </c>
      <c r="C126" s="220">
        <v>2.75</v>
      </c>
      <c r="D126" s="221">
        <v>0.15697674418604635</v>
      </c>
      <c r="E126" s="220">
        <v>5.2531645569620249</v>
      </c>
      <c r="F126" s="221">
        <f t="shared" si="20"/>
        <v>2.5031645569620249</v>
      </c>
      <c r="G126" s="220">
        <v>4.4220183486238529</v>
      </c>
      <c r="H126" s="221">
        <f t="shared" si="20"/>
        <v>-0.83114620833817199</v>
      </c>
      <c r="I126" s="220">
        <v>3.7320261437908497</v>
      </c>
      <c r="J126" s="221">
        <f t="shared" si="20"/>
        <v>-0.68999220483300316</v>
      </c>
      <c r="K126" s="220">
        <v>4.6885245901639347</v>
      </c>
      <c r="L126" s="221">
        <f t="shared" si="21"/>
        <v>0.95649844637308501</v>
      </c>
      <c r="M126" s="220">
        <v>4.5194805194805197</v>
      </c>
      <c r="N126" s="221">
        <f t="shared" si="19"/>
        <v>-0.16904407068341509</v>
      </c>
    </row>
    <row r="127" spans="1:15" x14ac:dyDescent="0.25">
      <c r="B127" s="145" t="s">
        <v>89</v>
      </c>
      <c r="C127" s="220">
        <v>1.75</v>
      </c>
      <c r="D127" s="221">
        <v>-0.86702127659574479</v>
      </c>
      <c r="E127" s="220">
        <v>3.7397260273972601</v>
      </c>
      <c r="F127" s="221">
        <f t="shared" si="20"/>
        <v>1.9897260273972601</v>
      </c>
      <c r="G127" s="220">
        <v>4.4294478527607364</v>
      </c>
      <c r="H127" s="221">
        <f t="shared" si="20"/>
        <v>0.68972182536347626</v>
      </c>
      <c r="I127" s="220">
        <v>4.6111111111111107</v>
      </c>
      <c r="J127" s="221">
        <f t="shared" si="20"/>
        <v>0.18166325835037433</v>
      </c>
      <c r="K127" s="220">
        <v>4.2195121951219514</v>
      </c>
      <c r="L127" s="221">
        <f t="shared" si="21"/>
        <v>-0.3915989159891593</v>
      </c>
      <c r="M127" s="220">
        <v>4.3063063063063067</v>
      </c>
      <c r="N127" s="221">
        <f t="shared" si="19"/>
        <v>8.6794111184355316E-2</v>
      </c>
    </row>
    <row r="128" spans="1:15" x14ac:dyDescent="0.25">
      <c r="A128" s="151"/>
      <c r="B128" s="145" t="s">
        <v>91</v>
      </c>
      <c r="C128" s="220">
        <v>1.8</v>
      </c>
      <c r="D128" s="221">
        <v>-0.38181818181818161</v>
      </c>
      <c r="E128" s="220">
        <v>4.6441717791411046</v>
      </c>
      <c r="F128" s="221">
        <f t="shared" si="20"/>
        <v>2.8441717791411048</v>
      </c>
      <c r="G128" s="220">
        <v>3.862857142857143</v>
      </c>
      <c r="H128" s="221">
        <f t="shared" si="20"/>
        <v>-0.78131463628396158</v>
      </c>
      <c r="I128" s="220">
        <v>3.6555555555555554</v>
      </c>
      <c r="J128" s="221">
        <f t="shared" si="20"/>
        <v>-0.20730158730158754</v>
      </c>
      <c r="K128" s="220">
        <v>4.166666666666667</v>
      </c>
      <c r="L128" s="221">
        <f t="shared" si="21"/>
        <v>0.51111111111111152</v>
      </c>
      <c r="M128" s="220"/>
      <c r="N128" s="221"/>
    </row>
    <row r="129" spans="2:15" x14ac:dyDescent="0.25">
      <c r="B129" s="145" t="s">
        <v>93</v>
      </c>
      <c r="C129" s="220">
        <v>2.1458333333333335</v>
      </c>
      <c r="D129" s="221">
        <v>-0.56693262411347511</v>
      </c>
      <c r="E129" s="220">
        <v>3.4688796680497926</v>
      </c>
      <c r="F129" s="221">
        <f t="shared" si="20"/>
        <v>1.3230463347164592</v>
      </c>
      <c r="G129" s="220">
        <v>3.5871212121212119</v>
      </c>
      <c r="H129" s="221">
        <f t="shared" si="20"/>
        <v>0.11824154407141929</v>
      </c>
      <c r="I129" s="220">
        <v>3.0539568345323742</v>
      </c>
      <c r="J129" s="221">
        <f t="shared" si="20"/>
        <v>-0.53316437758883772</v>
      </c>
      <c r="K129" s="220">
        <v>3.359375</v>
      </c>
      <c r="L129" s="221">
        <f t="shared" si="21"/>
        <v>0.30541816546762579</v>
      </c>
      <c r="M129" s="220"/>
      <c r="N129" s="221"/>
    </row>
    <row r="130" spans="2:15" x14ac:dyDescent="0.25">
      <c r="B130" s="145" t="s">
        <v>95</v>
      </c>
      <c r="C130" s="220">
        <v>1.8378378378378379</v>
      </c>
      <c r="D130" s="221">
        <v>-1.5261972498814604</v>
      </c>
      <c r="E130" s="220">
        <v>3.9766081871345027</v>
      </c>
      <c r="F130" s="221">
        <f t="shared" si="20"/>
        <v>2.1387703492966645</v>
      </c>
      <c r="G130" s="220">
        <v>3.1287128712871288</v>
      </c>
      <c r="H130" s="221">
        <f t="shared" si="20"/>
        <v>-0.84789531584737388</v>
      </c>
      <c r="I130" s="220">
        <v>3.865203761755486</v>
      </c>
      <c r="J130" s="221">
        <f t="shared" si="20"/>
        <v>0.73649089046835714</v>
      </c>
      <c r="K130" s="220">
        <v>3.3038461538461537</v>
      </c>
      <c r="L130" s="221">
        <f t="shared" si="21"/>
        <v>-0.56135760790933231</v>
      </c>
      <c r="M130" s="220"/>
      <c r="N130" s="221"/>
    </row>
    <row r="131" spans="2:15" ht="15.75" x14ac:dyDescent="0.25">
      <c r="B131" s="148" t="s">
        <v>32</v>
      </c>
      <c r="C131" s="222">
        <v>3.8967391304347827</v>
      </c>
      <c r="D131" s="223">
        <v>0.55844916760950403</v>
      </c>
      <c r="E131" s="222">
        <v>3.7937024972855591</v>
      </c>
      <c r="F131" s="223">
        <f t="shared" si="20"/>
        <v>-0.10303663314922362</v>
      </c>
      <c r="G131" s="222">
        <v>3.8489388264669162</v>
      </c>
      <c r="H131" s="223">
        <f t="shared" si="20"/>
        <v>5.5236329181357124E-2</v>
      </c>
      <c r="I131" s="222">
        <v>3.9989266547406084</v>
      </c>
      <c r="J131" s="223">
        <f t="shared" si="20"/>
        <v>0.14998782827369217</v>
      </c>
      <c r="K131" s="222">
        <v>4.0580858085808584</v>
      </c>
      <c r="L131" s="223">
        <f t="shared" si="21"/>
        <v>5.9159153840250056E-2</v>
      </c>
      <c r="M131" s="222">
        <v>3.8083067092651759</v>
      </c>
      <c r="N131" s="223">
        <v>-0.42677788557008656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5.9742388758782203</v>
      </c>
      <c r="D141" s="221">
        <v>-0.5468137557007271</v>
      </c>
      <c r="E141" s="220">
        <v>5.7640449438202248</v>
      </c>
      <c r="F141" s="221">
        <f t="shared" ref="F141:J143" si="22">IFERROR(E141-C141,"-")</f>
        <v>-0.21019393205799553</v>
      </c>
      <c r="G141" s="220">
        <v>5.7216828478964405</v>
      </c>
      <c r="H141" s="221">
        <f t="shared" si="22"/>
        <v>-4.236209592378426E-2</v>
      </c>
      <c r="I141" s="220">
        <v>5.8413043478260871</v>
      </c>
      <c r="J141" s="221">
        <f t="shared" si="22"/>
        <v>0.11962149992964655</v>
      </c>
      <c r="K141" s="220">
        <v>5.5225505443234839</v>
      </c>
      <c r="L141" s="221">
        <f t="shared" ref="L141:L143" si="23">IFERROR(K141-I141,"-")</f>
        <v>-0.31875380350260318</v>
      </c>
      <c r="M141" s="220">
        <v>5.0589353612167303</v>
      </c>
      <c r="N141" s="221">
        <f t="shared" ref="N141:N149" si="24">IFERROR(M141-K141,"-")</f>
        <v>-0.46361518310675365</v>
      </c>
    </row>
    <row r="142" spans="2:15" x14ac:dyDescent="0.25">
      <c r="B142" s="145" t="s">
        <v>75</v>
      </c>
      <c r="C142" s="220">
        <v>5.5458515283842793</v>
      </c>
      <c r="D142" s="221">
        <v>-0.46253421585052124</v>
      </c>
      <c r="E142" s="220">
        <v>6.0217391304347823</v>
      </c>
      <c r="F142" s="221">
        <f t="shared" si="22"/>
        <v>0.47588760205050296</v>
      </c>
      <c r="G142" s="220">
        <v>6.0282051282051281</v>
      </c>
      <c r="H142" s="221">
        <f t="shared" si="22"/>
        <v>6.4659977703458438E-3</v>
      </c>
      <c r="I142" s="220">
        <v>6.4454545454545453</v>
      </c>
      <c r="J142" s="221">
        <f t="shared" si="22"/>
        <v>0.41724941724941722</v>
      </c>
      <c r="K142" s="220">
        <v>5.8026070763500934</v>
      </c>
      <c r="L142" s="221">
        <f t="shared" si="23"/>
        <v>-0.6428474691044519</v>
      </c>
      <c r="M142" s="220">
        <v>6.4574257425742578</v>
      </c>
      <c r="N142" s="221">
        <f t="shared" si="24"/>
        <v>0.6548186662241644</v>
      </c>
    </row>
    <row r="143" spans="2:15" x14ac:dyDescent="0.25">
      <c r="B143" s="145" t="s">
        <v>77</v>
      </c>
      <c r="C143" s="220">
        <v>7.397849462365591</v>
      </c>
      <c r="D143" s="221">
        <v>2.4376583795630431</v>
      </c>
      <c r="E143" s="220">
        <v>4.9820359281437128</v>
      </c>
      <c r="F143" s="221">
        <f t="shared" si="22"/>
        <v>-2.4158135342218783</v>
      </c>
      <c r="G143" s="220">
        <v>5.8561484918793507</v>
      </c>
      <c r="H143" s="221">
        <f t="shared" si="22"/>
        <v>0.87411256373563795</v>
      </c>
      <c r="I143" s="220">
        <v>6.64</v>
      </c>
      <c r="J143" s="221">
        <f t="shared" si="22"/>
        <v>0.78385150812064897</v>
      </c>
      <c r="K143" s="220">
        <v>5.9575221238938054</v>
      </c>
      <c r="L143" s="221">
        <f t="shared" si="23"/>
        <v>-0.68247787610619426</v>
      </c>
      <c r="M143" s="220">
        <v>6.3815028901734108</v>
      </c>
      <c r="N143" s="221">
        <f t="shared" si="24"/>
        <v>0.42398076627960535</v>
      </c>
    </row>
    <row r="144" spans="2:15" x14ac:dyDescent="0.25">
      <c r="B144" s="145" t="s">
        <v>79</v>
      </c>
      <c r="C144" s="220" t="s">
        <v>233</v>
      </c>
      <c r="D144" s="221" t="s">
        <v>233</v>
      </c>
      <c r="E144" s="220">
        <v>6.3734939759036147</v>
      </c>
      <c r="F144" s="221" t="str">
        <f>IFERROR(E144-C144,"-")</f>
        <v>-</v>
      </c>
      <c r="G144" s="220">
        <v>6.5965909090909092</v>
      </c>
      <c r="H144" s="221">
        <f>IFERROR(G144-E144,"-")</f>
        <v>0.22309693318729451</v>
      </c>
      <c r="I144" s="220">
        <v>6.6480446927374306</v>
      </c>
      <c r="J144" s="221">
        <f>IFERROR(I144-G144,"-")</f>
        <v>5.1453783646521423E-2</v>
      </c>
      <c r="K144" s="220">
        <v>6.6465517241379306</v>
      </c>
      <c r="L144" s="221">
        <f>IFERROR(K144-I144,"-")</f>
        <v>-1.4929685994999886E-3</v>
      </c>
      <c r="M144" s="220">
        <v>6.349152542372881</v>
      </c>
      <c r="N144" s="221">
        <f t="shared" si="24"/>
        <v>-0.29739918176504965</v>
      </c>
    </row>
    <row r="145" spans="1:15" x14ac:dyDescent="0.25">
      <c r="B145" s="145" t="s">
        <v>81</v>
      </c>
      <c r="C145" s="220" t="s">
        <v>233</v>
      </c>
      <c r="D145" s="221" t="s">
        <v>233</v>
      </c>
      <c r="E145" s="220">
        <v>4.7459016393442619</v>
      </c>
      <c r="F145" s="221" t="str">
        <f t="shared" ref="F145:J153" si="25">IFERROR(E145-C145,"-")</f>
        <v>-</v>
      </c>
      <c r="G145" s="220">
        <v>7.4578947368421051</v>
      </c>
      <c r="H145" s="221">
        <f t="shared" si="25"/>
        <v>2.7119930974978432</v>
      </c>
      <c r="I145" s="220">
        <v>6.7712765957446805</v>
      </c>
      <c r="J145" s="221">
        <f t="shared" si="25"/>
        <v>-0.68661814109742458</v>
      </c>
      <c r="K145" s="220">
        <v>6.5785123966942152</v>
      </c>
      <c r="L145" s="221">
        <f t="shared" ref="L145:L153" si="26">IFERROR(K145-I145,"-")</f>
        <v>-0.19276419905046538</v>
      </c>
      <c r="M145" s="220">
        <v>6.7061611374407581</v>
      </c>
      <c r="N145" s="221">
        <f t="shared" si="24"/>
        <v>0.12764874074654298</v>
      </c>
    </row>
    <row r="146" spans="1:15" x14ac:dyDescent="0.25">
      <c r="B146" s="145" t="s">
        <v>83</v>
      </c>
      <c r="C146" s="220" t="s">
        <v>233</v>
      </c>
      <c r="D146" s="221" t="s">
        <v>233</v>
      </c>
      <c r="E146" s="220">
        <v>8.3490566037735849</v>
      </c>
      <c r="F146" s="221" t="str">
        <f t="shared" si="25"/>
        <v>-</v>
      </c>
      <c r="G146" s="220">
        <v>5.2280701754385968</v>
      </c>
      <c r="H146" s="221">
        <f t="shared" si="25"/>
        <v>-3.1209864283349882</v>
      </c>
      <c r="I146" s="220">
        <v>6.4921875</v>
      </c>
      <c r="J146" s="221">
        <f t="shared" si="25"/>
        <v>1.2641173245614032</v>
      </c>
      <c r="K146" s="220">
        <v>6.5649350649350646</v>
      </c>
      <c r="L146" s="221">
        <f t="shared" si="26"/>
        <v>7.2747564935064624E-2</v>
      </c>
      <c r="M146" s="220">
        <v>8.247863247863247</v>
      </c>
      <c r="N146" s="221">
        <f t="shared" si="24"/>
        <v>1.6829281829281824</v>
      </c>
    </row>
    <row r="147" spans="1:15" x14ac:dyDescent="0.25">
      <c r="B147" s="145" t="s">
        <v>85</v>
      </c>
      <c r="C147" s="220" t="s">
        <v>233</v>
      </c>
      <c r="D147" s="221" t="s">
        <v>233</v>
      </c>
      <c r="E147" s="220">
        <v>7.1333333333333337</v>
      </c>
      <c r="F147" s="221" t="str">
        <f t="shared" si="25"/>
        <v>-</v>
      </c>
      <c r="G147" s="220">
        <v>6.9485294117647056</v>
      </c>
      <c r="H147" s="221">
        <f t="shared" si="25"/>
        <v>-0.18480392156862813</v>
      </c>
      <c r="I147" s="220">
        <v>3.9537037037037037</v>
      </c>
      <c r="J147" s="221">
        <f t="shared" si="25"/>
        <v>-2.9948257080610019</v>
      </c>
      <c r="K147" s="220">
        <v>3.661290322580645</v>
      </c>
      <c r="L147" s="221">
        <f t="shared" si="26"/>
        <v>-0.2924133811230587</v>
      </c>
      <c r="M147" s="220">
        <v>3.1451612903225805</v>
      </c>
      <c r="N147" s="221">
        <f t="shared" si="24"/>
        <v>-0.5161290322580645</v>
      </c>
    </row>
    <row r="148" spans="1:15" x14ac:dyDescent="0.25">
      <c r="B148" s="145" t="s">
        <v>87</v>
      </c>
      <c r="C148" s="220">
        <v>3.5697674418604652</v>
      </c>
      <c r="D148" s="221">
        <v>-0.35166112956810602</v>
      </c>
      <c r="E148" s="220">
        <v>6.527093596059113</v>
      </c>
      <c r="F148" s="221">
        <f t="shared" si="25"/>
        <v>2.9573261541986477</v>
      </c>
      <c r="G148" s="220">
        <v>5.5595854922279795</v>
      </c>
      <c r="H148" s="221">
        <f t="shared" si="25"/>
        <v>-0.9675081038311335</v>
      </c>
      <c r="I148" s="220">
        <v>5.2212765957446807</v>
      </c>
      <c r="J148" s="221">
        <f t="shared" si="25"/>
        <v>-0.33830889648329876</v>
      </c>
      <c r="K148" s="220">
        <v>6.5260115606936413</v>
      </c>
      <c r="L148" s="221">
        <f t="shared" si="26"/>
        <v>1.3047349649489606</v>
      </c>
      <c r="M148" s="220">
        <v>5.4790419161676649</v>
      </c>
      <c r="N148" s="221">
        <f t="shared" si="24"/>
        <v>-1.0469696445259764</v>
      </c>
    </row>
    <row r="149" spans="1:15" x14ac:dyDescent="0.25">
      <c r="B149" s="145" t="s">
        <v>89</v>
      </c>
      <c r="C149" s="220">
        <v>1.7142857142857142</v>
      </c>
      <c r="D149" s="221">
        <v>-1.5929768555466881</v>
      </c>
      <c r="E149" s="220">
        <v>6.3711340206185563</v>
      </c>
      <c r="F149" s="221">
        <f t="shared" si="25"/>
        <v>4.6568483063328419</v>
      </c>
      <c r="G149" s="220">
        <v>6.1875</v>
      </c>
      <c r="H149" s="221">
        <f t="shared" si="25"/>
        <v>-0.18363402061855627</v>
      </c>
      <c r="I149" s="220">
        <v>5.801801801801802</v>
      </c>
      <c r="J149" s="221">
        <f t="shared" si="25"/>
        <v>-0.38569819819819795</v>
      </c>
      <c r="K149" s="220">
        <v>5.8526785714285712</v>
      </c>
      <c r="L149" s="221">
        <f t="shared" si="26"/>
        <v>5.0876769626769125E-2</v>
      </c>
      <c r="M149" s="220">
        <v>5.6280193236714977</v>
      </c>
      <c r="N149" s="221">
        <f t="shared" si="24"/>
        <v>-0.22465924775707347</v>
      </c>
    </row>
    <row r="150" spans="1:15" x14ac:dyDescent="0.25">
      <c r="A150" s="151"/>
      <c r="B150" s="145" t="s">
        <v>91</v>
      </c>
      <c r="C150" s="220">
        <v>3.05</v>
      </c>
      <c r="D150" s="221">
        <v>-1.1842569269521412</v>
      </c>
      <c r="E150" s="220">
        <v>8.5621890547263675</v>
      </c>
      <c r="F150" s="221">
        <f t="shared" si="25"/>
        <v>5.5121890547263677</v>
      </c>
      <c r="G150" s="220">
        <v>6.6477987421383649</v>
      </c>
      <c r="H150" s="221">
        <f t="shared" si="25"/>
        <v>-1.9143903125880026</v>
      </c>
      <c r="I150" s="220">
        <v>5.7828947368421053</v>
      </c>
      <c r="J150" s="221">
        <f t="shared" si="25"/>
        <v>-0.86490400529625955</v>
      </c>
      <c r="K150" s="220">
        <v>5.9803278688524593</v>
      </c>
      <c r="L150" s="221">
        <f t="shared" si="26"/>
        <v>0.19743313201035395</v>
      </c>
      <c r="M150" s="220"/>
      <c r="N150" s="221"/>
    </row>
    <row r="151" spans="1:15" x14ac:dyDescent="0.25">
      <c r="B151" s="145" t="s">
        <v>93</v>
      </c>
      <c r="C151" s="220">
        <v>2.0388349514563107</v>
      </c>
      <c r="D151" s="221">
        <v>-3.9387769888421964</v>
      </c>
      <c r="E151" s="220">
        <v>5.795309168443497</v>
      </c>
      <c r="F151" s="221">
        <f t="shared" si="25"/>
        <v>3.7564742169871863</v>
      </c>
      <c r="G151" s="220">
        <v>5.9533169533169534</v>
      </c>
      <c r="H151" s="221">
        <f t="shared" si="25"/>
        <v>0.15800778487345646</v>
      </c>
      <c r="I151" s="220">
        <v>5.8276553106212425</v>
      </c>
      <c r="J151" s="221">
        <f t="shared" si="25"/>
        <v>-0.1256616426957109</v>
      </c>
      <c r="K151" s="220">
        <v>6.3442265795206971</v>
      </c>
      <c r="L151" s="221">
        <f t="shared" si="26"/>
        <v>0.51657126889945459</v>
      </c>
      <c r="M151" s="220"/>
      <c r="N151" s="221"/>
    </row>
    <row r="152" spans="1:15" x14ac:dyDescent="0.25">
      <c r="B152" s="145" t="s">
        <v>95</v>
      </c>
      <c r="C152" s="220">
        <v>2.2873563218390807</v>
      </c>
      <c r="D152" s="221">
        <v>-3.6677887968944285</v>
      </c>
      <c r="E152" s="220">
        <v>5.5287356321839081</v>
      </c>
      <c r="F152" s="221">
        <f t="shared" si="25"/>
        <v>3.2413793103448274</v>
      </c>
      <c r="G152" s="220">
        <v>5.0775623268698062</v>
      </c>
      <c r="H152" s="221">
        <f t="shared" si="25"/>
        <v>-0.45117330531410182</v>
      </c>
      <c r="I152" s="220">
        <v>4.8246445497630335</v>
      </c>
      <c r="J152" s="221">
        <f t="shared" si="25"/>
        <v>-0.25291777710677277</v>
      </c>
      <c r="K152" s="220">
        <v>5.3826086956521735</v>
      </c>
      <c r="L152" s="221">
        <f t="shared" si="26"/>
        <v>0.55796414588914001</v>
      </c>
      <c r="M152" s="220"/>
      <c r="N152" s="221"/>
    </row>
    <row r="153" spans="1:15" ht="15.75" x14ac:dyDescent="0.25">
      <c r="B153" s="148" t="s">
        <v>32</v>
      </c>
      <c r="C153" s="222">
        <v>5.0459149223497635</v>
      </c>
      <c r="D153" s="223">
        <v>-0.42553194064639488</v>
      </c>
      <c r="E153" s="222">
        <v>6.4271398747390398</v>
      </c>
      <c r="F153" s="223">
        <f t="shared" si="25"/>
        <v>1.3812249523892763</v>
      </c>
      <c r="G153" s="222">
        <v>6.0453762205628951</v>
      </c>
      <c r="H153" s="223">
        <f t="shared" si="25"/>
        <v>-0.38176365417614466</v>
      </c>
      <c r="I153" s="222">
        <v>5.9357629785002626</v>
      </c>
      <c r="J153" s="223">
        <f t="shared" si="25"/>
        <v>-0.10961324206263257</v>
      </c>
      <c r="K153" s="222">
        <v>5.917572035899858</v>
      </c>
      <c r="L153" s="223">
        <f t="shared" si="26"/>
        <v>-1.8190942600404547E-2</v>
      </c>
      <c r="M153" s="222">
        <v>5.9741669786596781</v>
      </c>
      <c r="N153" s="223">
        <v>4.6260001915491955E-2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2.3308641975308642</v>
      </c>
      <c r="D163" s="221">
        <v>0.37964468533574225</v>
      </c>
      <c r="E163" s="220">
        <v>1.7464788732394365</v>
      </c>
      <c r="F163" s="221">
        <f t="shared" ref="F163:J165" si="27">IFERROR(E163-C163,"-")</f>
        <v>-0.58438532429142764</v>
      </c>
      <c r="G163" s="220">
        <v>2.3723076923076922</v>
      </c>
      <c r="H163" s="221">
        <f t="shared" si="27"/>
        <v>0.62582881906825572</v>
      </c>
      <c r="I163" s="220">
        <v>2.0614754098360657</v>
      </c>
      <c r="J163" s="221">
        <f t="shared" si="27"/>
        <v>-0.31083228247162653</v>
      </c>
      <c r="K163" s="220">
        <v>2.5740259740259739</v>
      </c>
      <c r="L163" s="221">
        <f t="shared" ref="L163:L165" si="28">IFERROR(K163-I163,"-")</f>
        <v>0.51255056418990819</v>
      </c>
      <c r="M163" s="220">
        <v>2.6155778894472363</v>
      </c>
      <c r="N163" s="221">
        <f t="shared" ref="N163:N171" si="29">IFERROR(M163-K163,"-")</f>
        <v>4.1551915421262464E-2</v>
      </c>
    </row>
    <row r="164" spans="2:14" x14ac:dyDescent="0.25">
      <c r="B164" s="145" t="s">
        <v>75</v>
      </c>
      <c r="C164" s="220">
        <v>2.4140000000000001</v>
      </c>
      <c r="D164" s="221">
        <v>-0.43284684684684649</v>
      </c>
      <c r="E164" s="220">
        <v>2.0147601476014758</v>
      </c>
      <c r="F164" s="221">
        <f t="shared" si="27"/>
        <v>-0.39923985239852433</v>
      </c>
      <c r="G164" s="220">
        <v>2.2242268041237114</v>
      </c>
      <c r="H164" s="221">
        <f t="shared" si="27"/>
        <v>0.20946665652223562</v>
      </c>
      <c r="I164" s="220">
        <v>2.5348258706467663</v>
      </c>
      <c r="J164" s="221">
        <f t="shared" si="27"/>
        <v>0.31059906652305491</v>
      </c>
      <c r="K164" s="220">
        <v>2.6754385964912282</v>
      </c>
      <c r="L164" s="221">
        <f t="shared" si="28"/>
        <v>0.14061272584446183</v>
      </c>
      <c r="M164" s="220">
        <v>2.4320388349514563</v>
      </c>
      <c r="N164" s="221">
        <f t="shared" si="29"/>
        <v>-0.24339976153977183</v>
      </c>
    </row>
    <row r="165" spans="2:14" x14ac:dyDescent="0.25">
      <c r="B165" s="145" t="s">
        <v>77</v>
      </c>
      <c r="C165" s="220">
        <v>1.97265625</v>
      </c>
      <c r="D165" s="221">
        <v>-0.37869510135135132</v>
      </c>
      <c r="E165" s="220">
        <v>1.8691796008869179</v>
      </c>
      <c r="F165" s="221">
        <f t="shared" si="27"/>
        <v>-0.10347664911308208</v>
      </c>
      <c r="G165" s="220">
        <v>2.4673629242819843</v>
      </c>
      <c r="H165" s="221">
        <f t="shared" si="27"/>
        <v>0.59818332339506641</v>
      </c>
      <c r="I165" s="220">
        <v>2.4316239316239314</v>
      </c>
      <c r="J165" s="221">
        <f t="shared" si="27"/>
        <v>-3.5738992658052915E-2</v>
      </c>
      <c r="K165" s="220">
        <v>2.6632653061224492</v>
      </c>
      <c r="L165" s="221">
        <f t="shared" si="28"/>
        <v>0.23164137449851774</v>
      </c>
      <c r="M165" s="220">
        <v>2.4990138067061145</v>
      </c>
      <c r="N165" s="221">
        <f t="shared" si="29"/>
        <v>-0.16425149941633466</v>
      </c>
    </row>
    <row r="166" spans="2:14" x14ac:dyDescent="0.25">
      <c r="B166" s="145" t="s">
        <v>79</v>
      </c>
      <c r="C166" s="220" t="s">
        <v>233</v>
      </c>
      <c r="D166" s="221" t="s">
        <v>233</v>
      </c>
      <c r="E166" s="220">
        <v>1.9146005509641872</v>
      </c>
      <c r="F166" s="221" t="str">
        <f>IFERROR(E166-C166,"-")</f>
        <v>-</v>
      </c>
      <c r="G166" s="220">
        <v>2.6418439716312059</v>
      </c>
      <c r="H166" s="221">
        <f>IFERROR(G166-E166,"-")</f>
        <v>0.72724342066701864</v>
      </c>
      <c r="I166" s="220">
        <v>2.1666666666666665</v>
      </c>
      <c r="J166" s="221">
        <f>IFERROR(I166-G166,"-")</f>
        <v>-0.47517730496453936</v>
      </c>
      <c r="K166" s="220">
        <v>2.4542772861356932</v>
      </c>
      <c r="L166" s="221">
        <f>IFERROR(K166-I166,"-")</f>
        <v>0.28761061946902666</v>
      </c>
      <c r="M166" s="220">
        <v>2.3902439024390243</v>
      </c>
      <c r="N166" s="221">
        <f t="shared" si="29"/>
        <v>-6.4033383696668889E-2</v>
      </c>
    </row>
    <row r="167" spans="2:14" x14ac:dyDescent="0.25">
      <c r="B167" s="145" t="s">
        <v>81</v>
      </c>
      <c r="C167" s="220" t="s">
        <v>233</v>
      </c>
      <c r="D167" s="221" t="s">
        <v>233</v>
      </c>
      <c r="E167" s="220">
        <v>1.8443877551020409</v>
      </c>
      <c r="F167" s="221" t="str">
        <f t="shared" ref="F167:J175" si="30">IFERROR(E167-C167,"-")</f>
        <v>-</v>
      </c>
      <c r="G167" s="220">
        <v>2.0501792114695339</v>
      </c>
      <c r="H167" s="221">
        <f t="shared" si="30"/>
        <v>0.20579145636749296</v>
      </c>
      <c r="I167" s="220">
        <v>2.3689320388349513</v>
      </c>
      <c r="J167" s="221">
        <f t="shared" si="30"/>
        <v>0.31875282736541743</v>
      </c>
      <c r="K167" s="220">
        <v>2.9319727891156462</v>
      </c>
      <c r="L167" s="221">
        <f t="shared" ref="L167:L175" si="31">IFERROR(K167-I167,"-")</f>
        <v>0.56304075028069489</v>
      </c>
      <c r="M167" s="220">
        <v>2.7326388888888888</v>
      </c>
      <c r="N167" s="221">
        <f t="shared" si="29"/>
        <v>-0.19933390022675734</v>
      </c>
    </row>
    <row r="168" spans="2:14" x14ac:dyDescent="0.25">
      <c r="B168" s="145" t="s">
        <v>83</v>
      </c>
      <c r="C168" s="220" t="s">
        <v>233</v>
      </c>
      <c r="D168" s="221" t="s">
        <v>233</v>
      </c>
      <c r="E168" s="220">
        <v>2.2037037037037037</v>
      </c>
      <c r="F168" s="221" t="str">
        <f t="shared" si="30"/>
        <v>-</v>
      </c>
      <c r="G168" s="220">
        <v>2.278688524590164</v>
      </c>
      <c r="H168" s="221">
        <f t="shared" si="30"/>
        <v>7.4984820886460302E-2</v>
      </c>
      <c r="I168" s="220">
        <v>2.4933333333333332</v>
      </c>
      <c r="J168" s="221">
        <f t="shared" si="30"/>
        <v>0.21464480874316916</v>
      </c>
      <c r="K168" s="220">
        <v>3.6101694915254239</v>
      </c>
      <c r="L168" s="221">
        <f t="shared" si="31"/>
        <v>1.1168361581920907</v>
      </c>
      <c r="M168" s="220">
        <v>2.8768115942028984</v>
      </c>
      <c r="N168" s="221">
        <f t="shared" si="29"/>
        <v>-0.73335789732252543</v>
      </c>
    </row>
    <row r="169" spans="2:14" x14ac:dyDescent="0.25">
      <c r="B169" s="145" t="s">
        <v>85</v>
      </c>
      <c r="C169" s="220" t="s">
        <v>233</v>
      </c>
      <c r="D169" s="221" t="s">
        <v>233</v>
      </c>
      <c r="E169" s="220">
        <v>1.9858490566037736</v>
      </c>
      <c r="F169" s="221" t="str">
        <f t="shared" si="30"/>
        <v>-</v>
      </c>
      <c r="G169" s="220">
        <v>2.9</v>
      </c>
      <c r="H169" s="221">
        <f t="shared" si="30"/>
        <v>0.91415094339622627</v>
      </c>
      <c r="I169" s="220">
        <v>2.0376344086021505</v>
      </c>
      <c r="J169" s="221">
        <f t="shared" si="30"/>
        <v>-0.86236559139784941</v>
      </c>
      <c r="K169" s="220">
        <v>3.2391304347826089</v>
      </c>
      <c r="L169" s="221">
        <f t="shared" si="31"/>
        <v>1.2014960261804584</v>
      </c>
      <c r="M169" s="220">
        <v>2.8321678321678321</v>
      </c>
      <c r="N169" s="221">
        <f t="shared" si="29"/>
        <v>-0.40696260261477679</v>
      </c>
    </row>
    <row r="170" spans="2:14" x14ac:dyDescent="0.25">
      <c r="B170" s="145" t="s">
        <v>87</v>
      </c>
      <c r="C170" s="220">
        <v>3.2</v>
      </c>
      <c r="D170" s="221">
        <v>1.2973684210526317</v>
      </c>
      <c r="E170" s="220">
        <v>2.2243436754176611</v>
      </c>
      <c r="F170" s="221">
        <f t="shared" si="30"/>
        <v>-0.97565632458233909</v>
      </c>
      <c r="G170" s="220">
        <v>2.0975609756097562</v>
      </c>
      <c r="H170" s="221">
        <f t="shared" si="30"/>
        <v>-0.12678269980790491</v>
      </c>
      <c r="I170" s="220">
        <v>2.2378048780487805</v>
      </c>
      <c r="J170" s="221">
        <f t="shared" si="30"/>
        <v>0.14024390243902429</v>
      </c>
      <c r="K170" s="220">
        <v>2.9610778443113772</v>
      </c>
      <c r="L170" s="221">
        <f t="shared" si="31"/>
        <v>0.72327296626259674</v>
      </c>
      <c r="M170" s="220">
        <v>2.98</v>
      </c>
      <c r="N170" s="221">
        <f t="shared" si="29"/>
        <v>1.8922155688622766E-2</v>
      </c>
    </row>
    <row r="171" spans="2:14" x14ac:dyDescent="0.25">
      <c r="B171" s="145" t="s">
        <v>89</v>
      </c>
      <c r="C171" s="220">
        <v>2.1666666666666665</v>
      </c>
      <c r="D171" s="221">
        <v>-0.22195892575039489</v>
      </c>
      <c r="E171" s="220">
        <v>1.9833333333333334</v>
      </c>
      <c r="F171" s="221">
        <f t="shared" si="30"/>
        <v>-0.18333333333333313</v>
      </c>
      <c r="G171" s="220">
        <v>2.5324675324675323</v>
      </c>
      <c r="H171" s="221">
        <f t="shared" si="30"/>
        <v>0.54913419913419892</v>
      </c>
      <c r="I171" s="220">
        <v>2.3365384615384617</v>
      </c>
      <c r="J171" s="221">
        <f t="shared" si="30"/>
        <v>-0.19592907092907064</v>
      </c>
      <c r="K171" s="220">
        <v>2.7697368421052633</v>
      </c>
      <c r="L171" s="221">
        <f t="shared" si="31"/>
        <v>0.4331983805668016</v>
      </c>
      <c r="M171" s="220">
        <v>2.9901960784313726</v>
      </c>
      <c r="N171" s="221">
        <f t="shared" si="29"/>
        <v>0.22045923632610931</v>
      </c>
    </row>
    <row r="172" spans="2:14" x14ac:dyDescent="0.25">
      <c r="B172" s="145" t="s">
        <v>91</v>
      </c>
      <c r="C172" s="220">
        <v>1.7272727272727273</v>
      </c>
      <c r="D172" s="221">
        <v>-0.21193699917104181</v>
      </c>
      <c r="E172" s="220">
        <v>1.9558823529411764</v>
      </c>
      <c r="F172" s="221">
        <f t="shared" si="30"/>
        <v>0.22860962566844911</v>
      </c>
      <c r="G172" s="220">
        <v>2.1704035874439462</v>
      </c>
      <c r="H172" s="221">
        <f t="shared" si="30"/>
        <v>0.21452123450276983</v>
      </c>
      <c r="I172" s="220">
        <v>1.9482758620689655</v>
      </c>
      <c r="J172" s="221">
        <f t="shared" si="30"/>
        <v>-0.22212772537498071</v>
      </c>
      <c r="K172" s="220">
        <v>2.174825174825175</v>
      </c>
      <c r="L172" s="221">
        <f t="shared" si="31"/>
        <v>0.22654931275620949</v>
      </c>
      <c r="M172" s="220"/>
      <c r="N172" s="221"/>
    </row>
    <row r="173" spans="2:14" x14ac:dyDescent="0.25">
      <c r="B173" s="145" t="s">
        <v>93</v>
      </c>
      <c r="C173" s="220">
        <v>2.9183673469387754</v>
      </c>
      <c r="D173" s="221">
        <v>0.99508692365835216</v>
      </c>
      <c r="E173" s="220">
        <v>2.2709677419354839</v>
      </c>
      <c r="F173" s="221">
        <f t="shared" si="30"/>
        <v>-0.64739960500329152</v>
      </c>
      <c r="G173" s="220">
        <v>2.3391003460207611</v>
      </c>
      <c r="H173" s="221">
        <f t="shared" si="30"/>
        <v>6.8132604085277215E-2</v>
      </c>
      <c r="I173" s="220">
        <v>2.5221238938053099</v>
      </c>
      <c r="J173" s="221">
        <f t="shared" si="30"/>
        <v>0.18302354778454877</v>
      </c>
      <c r="K173" s="220">
        <v>2.103542234332425</v>
      </c>
      <c r="L173" s="221">
        <f t="shared" si="31"/>
        <v>-0.41858165947288484</v>
      </c>
      <c r="M173" s="220"/>
      <c r="N173" s="221"/>
    </row>
    <row r="174" spans="2:14" x14ac:dyDescent="0.25">
      <c r="B174" s="145" t="s">
        <v>95</v>
      </c>
      <c r="C174" s="220">
        <v>2.2029702970297032</v>
      </c>
      <c r="D174" s="221">
        <v>-0.26744390415372887</v>
      </c>
      <c r="E174" s="220">
        <v>2.1950549450549453</v>
      </c>
      <c r="F174" s="221">
        <f t="shared" si="30"/>
        <v>-7.9153519747579004E-3</v>
      </c>
      <c r="G174" s="220">
        <v>2.0084033613445378</v>
      </c>
      <c r="H174" s="221">
        <f t="shared" si="30"/>
        <v>-0.18665158371040746</v>
      </c>
      <c r="I174" s="220">
        <v>2.2335526315789473</v>
      </c>
      <c r="J174" s="221">
        <f t="shared" si="30"/>
        <v>0.22514927023440956</v>
      </c>
      <c r="K174" s="220">
        <v>2.5499999999999998</v>
      </c>
      <c r="L174" s="221">
        <f t="shared" si="31"/>
        <v>0.31644736842105248</v>
      </c>
      <c r="M174" s="220"/>
      <c r="N174" s="221"/>
    </row>
    <row r="175" spans="2:14" ht="15.75" x14ac:dyDescent="0.25">
      <c r="B175" s="148" t="s">
        <v>32</v>
      </c>
      <c r="C175" s="222">
        <v>2.3596757852076999</v>
      </c>
      <c r="D175" s="223">
        <v>0.11343811006499127</v>
      </c>
      <c r="E175" s="222">
        <v>2.0186388025981361</v>
      </c>
      <c r="F175" s="223">
        <f t="shared" si="30"/>
        <v>-0.34103698260956383</v>
      </c>
      <c r="G175" s="222">
        <v>2.3097889800703402</v>
      </c>
      <c r="H175" s="223">
        <f t="shared" si="30"/>
        <v>0.29115017747220406</v>
      </c>
      <c r="I175" s="222">
        <v>2.2913770913770914</v>
      </c>
      <c r="J175" s="223">
        <f t="shared" si="30"/>
        <v>-1.8411888693248724E-2</v>
      </c>
      <c r="K175" s="222">
        <v>2.6458616010854819</v>
      </c>
      <c r="L175" s="223">
        <f t="shared" si="31"/>
        <v>0.35448450970839041</v>
      </c>
      <c r="M175" s="222">
        <v>2.6541987532086542</v>
      </c>
      <c r="N175" s="223">
        <v>-0.12269078167506686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2.408450704225352</v>
      </c>
      <c r="D185" s="221">
        <v>-0.17263037685572913</v>
      </c>
      <c r="E185" s="220">
        <v>3.375</v>
      </c>
      <c r="F185" s="221">
        <f t="shared" ref="F185:J187" si="32">IFERROR(E185-C185,"-")</f>
        <v>0.96654929577464799</v>
      </c>
      <c r="G185" s="220">
        <v>2.6404494382022472</v>
      </c>
      <c r="H185" s="221">
        <f t="shared" si="32"/>
        <v>-0.7345505617977528</v>
      </c>
      <c r="I185" s="220">
        <v>2.5185185185185186</v>
      </c>
      <c r="J185" s="221">
        <f t="shared" si="32"/>
        <v>-0.1219309196837286</v>
      </c>
      <c r="K185" s="220">
        <v>2.2865497076023393</v>
      </c>
      <c r="L185" s="221">
        <f t="shared" ref="L185:L187" si="33">IFERROR(K185-I185,"-")</f>
        <v>-0.23196881091617927</v>
      </c>
      <c r="M185" s="220">
        <v>2.7923076923076922</v>
      </c>
      <c r="N185" s="221">
        <f t="shared" ref="N185:N193" si="34">IFERROR(M185-K185,"-")</f>
        <v>0.50575798470535283</v>
      </c>
    </row>
    <row r="186" spans="1:15" x14ac:dyDescent="0.25">
      <c r="B186" s="145" t="s">
        <v>75</v>
      </c>
      <c r="C186" s="220">
        <v>2.7586206896551726</v>
      </c>
      <c r="D186" s="221">
        <v>-0.2413793103448274</v>
      </c>
      <c r="E186" s="220">
        <v>4</v>
      </c>
      <c r="F186" s="221">
        <f t="shared" si="32"/>
        <v>1.2413793103448274</v>
      </c>
      <c r="G186" s="220">
        <v>2.925925925925926</v>
      </c>
      <c r="H186" s="221">
        <f t="shared" si="32"/>
        <v>-1.074074074074074</v>
      </c>
      <c r="I186" s="220">
        <v>3</v>
      </c>
      <c r="J186" s="221">
        <f t="shared" si="32"/>
        <v>7.4074074074073959E-2</v>
      </c>
      <c r="K186" s="220">
        <v>3.2736842105263158</v>
      </c>
      <c r="L186" s="221">
        <f t="shared" si="33"/>
        <v>0.27368421052631575</v>
      </c>
      <c r="M186" s="220">
        <v>3.6956521739130435</v>
      </c>
      <c r="N186" s="221">
        <f t="shared" si="34"/>
        <v>0.42196796338672771</v>
      </c>
    </row>
    <row r="187" spans="1:15" x14ac:dyDescent="0.25">
      <c r="B187" s="145" t="s">
        <v>77</v>
      </c>
      <c r="C187" s="220">
        <v>1.34375</v>
      </c>
      <c r="D187" s="221">
        <v>-2.4923155737704916</v>
      </c>
      <c r="E187" s="220">
        <v>4.083333333333333</v>
      </c>
      <c r="F187" s="221">
        <f t="shared" si="32"/>
        <v>2.739583333333333</v>
      </c>
      <c r="G187" s="220">
        <v>3.3624999999999998</v>
      </c>
      <c r="H187" s="221">
        <f t="shared" si="32"/>
        <v>-0.72083333333333321</v>
      </c>
      <c r="I187" s="220">
        <v>4.253521126760563</v>
      </c>
      <c r="J187" s="221">
        <f t="shared" si="32"/>
        <v>0.89102112676056322</v>
      </c>
      <c r="K187" s="220">
        <v>3.043010752688172</v>
      </c>
      <c r="L187" s="221">
        <f t="shared" si="33"/>
        <v>-1.210510374072391</v>
      </c>
      <c r="M187" s="220">
        <v>3</v>
      </c>
      <c r="N187" s="221">
        <f t="shared" si="34"/>
        <v>-4.3010752688172005E-2</v>
      </c>
    </row>
    <row r="188" spans="1:15" x14ac:dyDescent="0.25">
      <c r="B188" s="145" t="s">
        <v>79</v>
      </c>
      <c r="C188" s="220" t="s">
        <v>233</v>
      </c>
      <c r="D188" s="221" t="s">
        <v>233</v>
      </c>
      <c r="E188" s="220">
        <v>2.0857142857142859</v>
      </c>
      <c r="F188" s="221" t="str">
        <f>IFERROR(E188-C188,"-")</f>
        <v>-</v>
      </c>
      <c r="G188" s="220">
        <v>2.6166666666666667</v>
      </c>
      <c r="H188" s="221">
        <f>IFERROR(G188-E188,"-")</f>
        <v>0.53095238095238084</v>
      </c>
      <c r="I188" s="220">
        <v>2.5909090909090908</v>
      </c>
      <c r="J188" s="221">
        <f>IFERROR(I188-G188,"-")</f>
        <v>-2.5757575757575868E-2</v>
      </c>
      <c r="K188" s="220">
        <v>2.6896551724137931</v>
      </c>
      <c r="L188" s="221">
        <f>IFERROR(K188-I188,"-")</f>
        <v>9.8746081504702321E-2</v>
      </c>
      <c r="M188" s="220">
        <v>3.3297872340425534</v>
      </c>
      <c r="N188" s="221">
        <f t="shared" si="34"/>
        <v>0.64013206162876024</v>
      </c>
    </row>
    <row r="189" spans="1:15" x14ac:dyDescent="0.25">
      <c r="B189" s="145" t="s">
        <v>81</v>
      </c>
      <c r="C189" s="220" t="s">
        <v>233</v>
      </c>
      <c r="D189" s="221" t="s">
        <v>233</v>
      </c>
      <c r="E189" s="220">
        <v>1.5454545454545454</v>
      </c>
      <c r="F189" s="221" t="str">
        <f t="shared" ref="F189:J197" si="35">IFERROR(E189-C189,"-")</f>
        <v>-</v>
      </c>
      <c r="G189" s="220">
        <v>3.25</v>
      </c>
      <c r="H189" s="221">
        <f t="shared" si="35"/>
        <v>1.7045454545454546</v>
      </c>
      <c r="I189" s="220">
        <v>2.59375</v>
      </c>
      <c r="J189" s="221">
        <f t="shared" si="35"/>
        <v>-0.65625</v>
      </c>
      <c r="K189" s="220">
        <v>1.346938775510204</v>
      </c>
      <c r="L189" s="221">
        <f t="shared" ref="L189:L197" si="36">IFERROR(K189-I189,"-")</f>
        <v>-1.246811224489796</v>
      </c>
      <c r="M189" s="220">
        <v>4</v>
      </c>
      <c r="N189" s="221">
        <f t="shared" si="34"/>
        <v>2.6530612244897958</v>
      </c>
    </row>
    <row r="190" spans="1:15" x14ac:dyDescent="0.25">
      <c r="B190" s="145" t="s">
        <v>122</v>
      </c>
      <c r="C190" s="220" t="s">
        <v>233</v>
      </c>
      <c r="D190" s="221" t="s">
        <v>233</v>
      </c>
      <c r="E190" s="220">
        <v>3.36</v>
      </c>
      <c r="F190" s="221" t="str">
        <f t="shared" si="35"/>
        <v>-</v>
      </c>
      <c r="G190" s="220">
        <v>2.2580645161290325</v>
      </c>
      <c r="H190" s="221">
        <f t="shared" si="35"/>
        <v>-1.1019354838709674</v>
      </c>
      <c r="I190" s="220">
        <v>2.28125</v>
      </c>
      <c r="J190" s="221">
        <f t="shared" si="35"/>
        <v>2.3185483870967527E-2</v>
      </c>
      <c r="K190" s="220">
        <v>2.8947368421052633</v>
      </c>
      <c r="L190" s="221">
        <f t="shared" si="36"/>
        <v>0.61348684210526327</v>
      </c>
      <c r="M190" s="220">
        <v>5.833333333333333</v>
      </c>
      <c r="N190" s="221">
        <f t="shared" si="34"/>
        <v>2.9385964912280698</v>
      </c>
    </row>
    <row r="191" spans="1:15" x14ac:dyDescent="0.25">
      <c r="B191" s="145" t="s">
        <v>85</v>
      </c>
      <c r="C191" s="220" t="s">
        <v>233</v>
      </c>
      <c r="D191" s="221" t="s">
        <v>233</v>
      </c>
      <c r="E191" s="220">
        <v>2.5116279069767442</v>
      </c>
      <c r="F191" s="221" t="str">
        <f t="shared" si="35"/>
        <v>-</v>
      </c>
      <c r="G191" s="220">
        <v>3.4262295081967213</v>
      </c>
      <c r="H191" s="221">
        <f t="shared" si="35"/>
        <v>0.91460160121997713</v>
      </c>
      <c r="I191" s="220">
        <v>2.5813953488372094</v>
      </c>
      <c r="J191" s="221">
        <f t="shared" si="35"/>
        <v>-0.84483415935951189</v>
      </c>
      <c r="K191" s="220">
        <v>2.36</v>
      </c>
      <c r="L191" s="221">
        <f t="shared" si="36"/>
        <v>-0.22139534883720957</v>
      </c>
      <c r="M191" s="220">
        <v>4.5641025641025639</v>
      </c>
      <c r="N191" s="221">
        <f t="shared" si="34"/>
        <v>2.204102564102564</v>
      </c>
    </row>
    <row r="192" spans="1:15" x14ac:dyDescent="0.25">
      <c r="B192" s="145" t="s">
        <v>87</v>
      </c>
      <c r="C192" s="220">
        <v>2.6666666666666665</v>
      </c>
      <c r="D192" s="221">
        <v>0.8484848484848484</v>
      </c>
      <c r="E192" s="220">
        <v>1.7179487179487178</v>
      </c>
      <c r="F192" s="221">
        <f t="shared" si="35"/>
        <v>-0.94871794871794868</v>
      </c>
      <c r="G192" s="220">
        <v>2.406779661016949</v>
      </c>
      <c r="H192" s="221">
        <f t="shared" si="35"/>
        <v>0.68883094306823112</v>
      </c>
      <c r="I192" s="220">
        <v>2.3877551020408165</v>
      </c>
      <c r="J192" s="221">
        <f t="shared" si="35"/>
        <v>-1.9024558976132422E-2</v>
      </c>
      <c r="K192" s="220">
        <v>2.3050847457627119</v>
      </c>
      <c r="L192" s="221">
        <f t="shared" si="36"/>
        <v>-8.2670356278104595E-2</v>
      </c>
      <c r="M192" s="220">
        <v>4.243243243243243</v>
      </c>
      <c r="N192" s="221">
        <f t="shared" si="34"/>
        <v>1.938158497480531</v>
      </c>
    </row>
    <row r="193" spans="2:15" x14ac:dyDescent="0.25">
      <c r="B193" s="145" t="s">
        <v>89</v>
      </c>
      <c r="C193" s="220">
        <v>2.15</v>
      </c>
      <c r="D193" s="221">
        <v>0.64999999999999991</v>
      </c>
      <c r="E193" s="220">
        <v>2</v>
      </c>
      <c r="F193" s="221">
        <f t="shared" si="35"/>
        <v>-0.14999999999999991</v>
      </c>
      <c r="G193" s="220">
        <v>3.9</v>
      </c>
      <c r="H193" s="221">
        <f t="shared" si="35"/>
        <v>1.9</v>
      </c>
      <c r="I193" s="220">
        <v>2.9268292682926829</v>
      </c>
      <c r="J193" s="221">
        <f t="shared" si="35"/>
        <v>-0.97317073170731705</v>
      </c>
      <c r="K193" s="220">
        <v>3.8536585365853657</v>
      </c>
      <c r="L193" s="221">
        <f t="shared" si="36"/>
        <v>0.92682926829268286</v>
      </c>
      <c r="M193" s="220">
        <v>3.25</v>
      </c>
      <c r="N193" s="221">
        <f t="shared" si="34"/>
        <v>-0.60365853658536572</v>
      </c>
    </row>
    <row r="194" spans="2:15" x14ac:dyDescent="0.25">
      <c r="B194" s="145" t="s">
        <v>91</v>
      </c>
      <c r="C194" s="220">
        <v>1.8974358974358974</v>
      </c>
      <c r="D194" s="221">
        <v>-0.1766381766381766</v>
      </c>
      <c r="E194" s="220">
        <v>2.7580645161290325</v>
      </c>
      <c r="F194" s="221">
        <f t="shared" si="35"/>
        <v>0.86062861869313512</v>
      </c>
      <c r="G194" s="220">
        <v>2.2432432432432434</v>
      </c>
      <c r="H194" s="221">
        <f t="shared" si="35"/>
        <v>-0.51482127288578905</v>
      </c>
      <c r="I194" s="220">
        <v>2.9</v>
      </c>
      <c r="J194" s="221">
        <f t="shared" si="35"/>
        <v>0.65675675675675649</v>
      </c>
      <c r="K194" s="220">
        <v>2.736842105263158</v>
      </c>
      <c r="L194" s="221">
        <f t="shared" si="36"/>
        <v>-0.16315789473684195</v>
      </c>
      <c r="M194" s="220"/>
      <c r="N194" s="221"/>
    </row>
    <row r="195" spans="2:15" x14ac:dyDescent="0.25">
      <c r="B195" s="145" t="s">
        <v>93</v>
      </c>
      <c r="C195" s="220">
        <v>2.4509803921568629</v>
      </c>
      <c r="D195" s="221">
        <v>0.91933482253660981</v>
      </c>
      <c r="E195" s="220">
        <v>3.0673076923076925</v>
      </c>
      <c r="F195" s="221">
        <f t="shared" si="35"/>
        <v>0.61632730015082959</v>
      </c>
      <c r="G195" s="220">
        <v>2.2428571428571429</v>
      </c>
      <c r="H195" s="221">
        <f t="shared" si="35"/>
        <v>-0.82445054945054963</v>
      </c>
      <c r="I195" s="220">
        <v>2.961904761904762</v>
      </c>
      <c r="J195" s="221">
        <f t="shared" si="35"/>
        <v>0.71904761904761916</v>
      </c>
      <c r="K195" s="220">
        <v>2.515625</v>
      </c>
      <c r="L195" s="221">
        <f t="shared" si="36"/>
        <v>-0.44627976190476204</v>
      </c>
      <c r="M195" s="220"/>
      <c r="N195" s="221"/>
    </row>
    <row r="196" spans="2:15" x14ac:dyDescent="0.25">
      <c r="B196" s="145" t="s">
        <v>95</v>
      </c>
      <c r="C196" s="220">
        <v>1.8</v>
      </c>
      <c r="D196" s="221">
        <v>-1.05</v>
      </c>
      <c r="E196" s="220">
        <v>2.4202898550724639</v>
      </c>
      <c r="F196" s="221">
        <f t="shared" si="35"/>
        <v>0.62028985507246381</v>
      </c>
      <c r="G196" s="220">
        <v>2.1538461538461537</v>
      </c>
      <c r="H196" s="221">
        <f t="shared" si="35"/>
        <v>-0.26644370122631011</v>
      </c>
      <c r="I196" s="220">
        <v>2.0506329113924049</v>
      </c>
      <c r="J196" s="221">
        <f t="shared" si="35"/>
        <v>-0.10321324245374885</v>
      </c>
      <c r="K196" s="220">
        <v>2.4335664335664338</v>
      </c>
      <c r="L196" s="221">
        <f t="shared" si="36"/>
        <v>0.38293352217402887</v>
      </c>
      <c r="M196" s="220"/>
      <c r="N196" s="221"/>
    </row>
    <row r="197" spans="2:15" ht="15.75" x14ac:dyDescent="0.25">
      <c r="B197" s="148" t="s">
        <v>32</v>
      </c>
      <c r="C197" s="222">
        <v>2.2450142450142452</v>
      </c>
      <c r="D197" s="223">
        <v>-0.25594914612255648</v>
      </c>
      <c r="E197" s="222">
        <v>2.5936883629191323</v>
      </c>
      <c r="F197" s="223">
        <f t="shared" si="35"/>
        <v>0.34867411790488712</v>
      </c>
      <c r="G197" s="222">
        <v>2.774193548387097</v>
      </c>
      <c r="H197" s="223">
        <f t="shared" si="35"/>
        <v>0.18050518546796468</v>
      </c>
      <c r="I197" s="222">
        <v>2.7876923076923079</v>
      </c>
      <c r="J197" s="223">
        <f t="shared" si="35"/>
        <v>1.3498759305210939E-2</v>
      </c>
      <c r="K197" s="222">
        <v>2.6112956810631229</v>
      </c>
      <c r="L197" s="223">
        <f t="shared" si="36"/>
        <v>-0.17639662662918498</v>
      </c>
      <c r="M197" s="222">
        <v>3.4552980132450331</v>
      </c>
      <c r="N197" s="223">
        <v>0.8058457440744542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2.3258426966292136</v>
      </c>
      <c r="D207" s="221">
        <v>-1.0866573033707865</v>
      </c>
      <c r="E207" s="220">
        <v>1.6</v>
      </c>
      <c r="F207" s="221">
        <f t="shared" ref="F207:J209" si="37">IFERROR(E207-C207,"-")</f>
        <v>-0.72584269662921352</v>
      </c>
      <c r="G207" s="220">
        <v>3.8759689922480618</v>
      </c>
      <c r="H207" s="221">
        <f t="shared" si="37"/>
        <v>2.2759689922480617</v>
      </c>
      <c r="I207" s="220">
        <v>4.2846715328467155</v>
      </c>
      <c r="J207" s="221">
        <f t="shared" si="37"/>
        <v>0.40870254059865374</v>
      </c>
      <c r="K207" s="220">
        <v>4.0129870129870131</v>
      </c>
      <c r="L207" s="221">
        <f t="shared" ref="L207:L209" si="38">IFERROR(K207-I207,"-")</f>
        <v>-0.27168451985970243</v>
      </c>
      <c r="M207" s="220">
        <v>2.6703296703296702</v>
      </c>
      <c r="N207" s="221">
        <f t="shared" ref="N207:N215" si="39">IFERROR(M207-K207,"-")</f>
        <v>-1.3426573426573429</v>
      </c>
    </row>
    <row r="208" spans="2:15" x14ac:dyDescent="0.25">
      <c r="B208" s="145" t="s">
        <v>75</v>
      </c>
      <c r="C208" s="220">
        <v>3.5098039215686274</v>
      </c>
      <c r="D208" s="221">
        <v>-0.88602941176470562</v>
      </c>
      <c r="E208" s="220">
        <v>1.7</v>
      </c>
      <c r="F208" s="221">
        <f t="shared" si="37"/>
        <v>-1.8098039215686275</v>
      </c>
      <c r="G208" s="220">
        <v>3.2136752136752138</v>
      </c>
      <c r="H208" s="221">
        <f t="shared" si="37"/>
        <v>1.5136752136752138</v>
      </c>
      <c r="I208" s="220">
        <v>4.5227272727272725</v>
      </c>
      <c r="J208" s="221">
        <f t="shared" si="37"/>
        <v>1.3090520590520587</v>
      </c>
      <c r="K208" s="220">
        <v>3.5890410958904111</v>
      </c>
      <c r="L208" s="221">
        <f t="shared" si="38"/>
        <v>-0.93368617683686139</v>
      </c>
      <c r="M208" s="220">
        <v>3</v>
      </c>
      <c r="N208" s="221">
        <f t="shared" si="39"/>
        <v>-0.58904109589041109</v>
      </c>
    </row>
    <row r="209" spans="2:15" x14ac:dyDescent="0.25">
      <c r="B209" s="145" t="s">
        <v>77</v>
      </c>
      <c r="C209" s="220">
        <v>4.1304347826086953</v>
      </c>
      <c r="D209" s="221">
        <v>1.4637681159420288</v>
      </c>
      <c r="E209" s="220">
        <v>2.2272727272727271</v>
      </c>
      <c r="F209" s="221">
        <f t="shared" si="37"/>
        <v>-1.9031620553359683</v>
      </c>
      <c r="G209" s="220">
        <v>2.9935897435897436</v>
      </c>
      <c r="H209" s="221">
        <f t="shared" si="37"/>
        <v>0.76631701631701654</v>
      </c>
      <c r="I209" s="220">
        <v>3.8451612903225807</v>
      </c>
      <c r="J209" s="221">
        <f t="shared" si="37"/>
        <v>0.85157154673283708</v>
      </c>
      <c r="K209" s="220">
        <v>3.3227848101265822</v>
      </c>
      <c r="L209" s="221">
        <f t="shared" si="38"/>
        <v>-0.52237648019599847</v>
      </c>
      <c r="M209" s="220">
        <v>3.0183486238532109</v>
      </c>
      <c r="N209" s="221">
        <f t="shared" si="39"/>
        <v>-0.30443618627337132</v>
      </c>
    </row>
    <row r="210" spans="2:15" x14ac:dyDescent="0.25">
      <c r="B210" s="145" t="s">
        <v>79</v>
      </c>
      <c r="C210" s="220" t="s">
        <v>233</v>
      </c>
      <c r="D210" s="221" t="s">
        <v>233</v>
      </c>
      <c r="E210" s="220">
        <v>3.75</v>
      </c>
      <c r="F210" s="221" t="str">
        <f>IFERROR(E210-C210,"-")</f>
        <v>-</v>
      </c>
      <c r="G210" s="220">
        <v>3.8653846153846154</v>
      </c>
      <c r="H210" s="221">
        <f>IFERROR(G210-E210,"-")</f>
        <v>0.11538461538461542</v>
      </c>
      <c r="I210" s="220">
        <v>2.9874999999999998</v>
      </c>
      <c r="J210" s="221">
        <f>IFERROR(I210-G210,"-")</f>
        <v>-0.8778846153846156</v>
      </c>
      <c r="K210" s="220">
        <v>7.709677419354839</v>
      </c>
      <c r="L210" s="221">
        <f>IFERROR(K210-I210,"-")</f>
        <v>4.7221774193548391</v>
      </c>
      <c r="M210" s="220">
        <v>2.9375</v>
      </c>
      <c r="N210" s="221">
        <f t="shared" si="39"/>
        <v>-4.772177419354839</v>
      </c>
    </row>
    <row r="211" spans="2:15" x14ac:dyDescent="0.25">
      <c r="B211" s="145" t="s">
        <v>81</v>
      </c>
      <c r="C211" s="220" t="s">
        <v>233</v>
      </c>
      <c r="D211" s="221" t="s">
        <v>233</v>
      </c>
      <c r="E211" s="220">
        <v>3.1666666666666665</v>
      </c>
      <c r="F211" s="221" t="str">
        <f t="shared" ref="F211:J219" si="40">IFERROR(E211-C211,"-")</f>
        <v>-</v>
      </c>
      <c r="G211" s="220">
        <v>4.5925925925925926</v>
      </c>
      <c r="H211" s="221">
        <f t="shared" si="40"/>
        <v>1.425925925925926</v>
      </c>
      <c r="I211" s="220">
        <v>4.8780487804878048</v>
      </c>
      <c r="J211" s="221">
        <f t="shared" si="40"/>
        <v>0.28545618789521221</v>
      </c>
      <c r="K211" s="220">
        <v>5.4523809523809526</v>
      </c>
      <c r="L211" s="221">
        <f t="shared" ref="L211:L219" si="41">IFERROR(K211-I211,"-")</f>
        <v>0.57433217189314778</v>
      </c>
      <c r="M211" s="220">
        <v>3.9142857142857141</v>
      </c>
      <c r="N211" s="221">
        <f t="shared" si="39"/>
        <v>-1.5380952380952384</v>
      </c>
    </row>
    <row r="212" spans="2:15" x14ac:dyDescent="0.25">
      <c r="B212" s="145" t="s">
        <v>83</v>
      </c>
      <c r="C212" s="220" t="s">
        <v>233</v>
      </c>
      <c r="D212" s="221" t="s">
        <v>233</v>
      </c>
      <c r="E212" s="220">
        <v>3.0588235294117645</v>
      </c>
      <c r="F212" s="221" t="str">
        <f t="shared" si="40"/>
        <v>-</v>
      </c>
      <c r="G212" s="220">
        <v>5.2705882352941176</v>
      </c>
      <c r="H212" s="221">
        <f t="shared" si="40"/>
        <v>2.2117647058823531</v>
      </c>
      <c r="I212" s="220">
        <v>4.2333333333333334</v>
      </c>
      <c r="J212" s="221">
        <f t="shared" si="40"/>
        <v>-1.0372549019607842</v>
      </c>
      <c r="K212" s="220">
        <v>8.7222222222222214</v>
      </c>
      <c r="L212" s="221">
        <f t="shared" si="41"/>
        <v>4.488888888888888</v>
      </c>
      <c r="M212" s="220">
        <v>4.6969696969696972</v>
      </c>
      <c r="N212" s="221">
        <f t="shared" si="39"/>
        <v>-4.0252525252525242</v>
      </c>
    </row>
    <row r="213" spans="2:15" x14ac:dyDescent="0.25">
      <c r="B213" s="145" t="s">
        <v>85</v>
      </c>
      <c r="C213" s="220" t="s">
        <v>233</v>
      </c>
      <c r="D213" s="221" t="s">
        <v>233</v>
      </c>
      <c r="E213" s="220">
        <v>2.4666666666666668</v>
      </c>
      <c r="F213" s="221" t="str">
        <f t="shared" si="40"/>
        <v>-</v>
      </c>
      <c r="G213" s="220">
        <v>3.6904761904761907</v>
      </c>
      <c r="H213" s="221">
        <f t="shared" si="40"/>
        <v>1.2238095238095239</v>
      </c>
      <c r="I213" s="220">
        <v>4.6315789473684212</v>
      </c>
      <c r="J213" s="221">
        <f t="shared" si="40"/>
        <v>0.94110275689223055</v>
      </c>
      <c r="K213" s="220">
        <v>4.6206896551724137</v>
      </c>
      <c r="L213" s="221">
        <f t="shared" si="41"/>
        <v>-1.0889292196007538E-2</v>
      </c>
      <c r="M213" s="220">
        <v>2.8260869565217392</v>
      </c>
      <c r="N213" s="221">
        <f t="shared" si="39"/>
        <v>-1.7946026986506745</v>
      </c>
    </row>
    <row r="214" spans="2:15" x14ac:dyDescent="0.25">
      <c r="B214" s="145" t="s">
        <v>87</v>
      </c>
      <c r="C214" s="220">
        <v>2.1111111111111112</v>
      </c>
      <c r="D214" s="221">
        <v>-5.5467836257309937</v>
      </c>
      <c r="E214" s="220">
        <v>3.1666666666666665</v>
      </c>
      <c r="F214" s="221">
        <f t="shared" si="40"/>
        <v>1.0555555555555554</v>
      </c>
      <c r="G214" s="220">
        <v>3.6132075471698113</v>
      </c>
      <c r="H214" s="221">
        <f t="shared" si="40"/>
        <v>0.44654088050314478</v>
      </c>
      <c r="I214" s="220">
        <v>3.3260869565217392</v>
      </c>
      <c r="J214" s="221">
        <f t="shared" si="40"/>
        <v>-0.28712059064807205</v>
      </c>
      <c r="K214" s="220">
        <v>5.0930232558139537</v>
      </c>
      <c r="L214" s="221">
        <f t="shared" si="41"/>
        <v>1.7669362992922144</v>
      </c>
      <c r="M214" s="220">
        <v>4.2608695652173916</v>
      </c>
      <c r="N214" s="221">
        <f t="shared" si="39"/>
        <v>-0.83215369059656208</v>
      </c>
    </row>
    <row r="215" spans="2:15" x14ac:dyDescent="0.25">
      <c r="B215" s="145" t="s">
        <v>89</v>
      </c>
      <c r="C215" s="220">
        <v>1</v>
      </c>
      <c r="D215" s="221">
        <v>-3</v>
      </c>
      <c r="E215" s="220">
        <v>6.2307692307692308</v>
      </c>
      <c r="F215" s="221">
        <f t="shared" si="40"/>
        <v>5.2307692307692308</v>
      </c>
      <c r="G215" s="220">
        <v>5.0454545454545459</v>
      </c>
      <c r="H215" s="221">
        <f t="shared" si="40"/>
        <v>-1.185314685314685</v>
      </c>
      <c r="I215" s="220">
        <v>6.258064516129032</v>
      </c>
      <c r="J215" s="221">
        <f t="shared" si="40"/>
        <v>1.2126099706744862</v>
      </c>
      <c r="K215" s="220">
        <v>3.903225806451613</v>
      </c>
      <c r="L215" s="221">
        <f t="shared" si="41"/>
        <v>-2.354838709677419</v>
      </c>
      <c r="M215" s="220">
        <v>4.3181818181818183</v>
      </c>
      <c r="N215" s="221">
        <f t="shared" si="39"/>
        <v>0.41495601173020535</v>
      </c>
    </row>
    <row r="216" spans="2:15" x14ac:dyDescent="0.25">
      <c r="B216" s="145" t="s">
        <v>91</v>
      </c>
      <c r="C216" s="220">
        <v>1.25</v>
      </c>
      <c r="D216" s="221">
        <v>-2.1725352112676055</v>
      </c>
      <c r="E216" s="220">
        <v>2.9565217391304346</v>
      </c>
      <c r="F216" s="221">
        <f t="shared" si="40"/>
        <v>1.7065217391304346</v>
      </c>
      <c r="G216" s="220">
        <v>6.3611111111111107</v>
      </c>
      <c r="H216" s="221">
        <f t="shared" si="40"/>
        <v>3.4045893719806761</v>
      </c>
      <c r="I216" s="220">
        <v>4.092307692307692</v>
      </c>
      <c r="J216" s="221">
        <f t="shared" si="40"/>
        <v>-2.2688034188034187</v>
      </c>
      <c r="K216" s="220">
        <v>1.9620253164556962</v>
      </c>
      <c r="L216" s="221">
        <f t="shared" si="41"/>
        <v>-2.130282375851996</v>
      </c>
      <c r="M216" s="220"/>
      <c r="N216" s="221"/>
    </row>
    <row r="217" spans="2:15" x14ac:dyDescent="0.25">
      <c r="B217" s="145" t="s">
        <v>93</v>
      </c>
      <c r="C217" s="220">
        <v>1.3333333333333333</v>
      </c>
      <c r="D217" s="221">
        <v>-0.74213836477987427</v>
      </c>
      <c r="E217" s="220">
        <v>2.7094017094017095</v>
      </c>
      <c r="F217" s="221">
        <f t="shared" si="40"/>
        <v>1.3760683760683763</v>
      </c>
      <c r="G217" s="220">
        <v>7.666666666666667</v>
      </c>
      <c r="H217" s="221">
        <f t="shared" si="40"/>
        <v>4.9572649572649574</v>
      </c>
      <c r="I217" s="220">
        <v>2.8245614035087718</v>
      </c>
      <c r="J217" s="221">
        <f t="shared" si="40"/>
        <v>-4.8421052631578956</v>
      </c>
      <c r="K217" s="220">
        <v>3.4358974358974357</v>
      </c>
      <c r="L217" s="221">
        <f t="shared" si="41"/>
        <v>0.61133603238866385</v>
      </c>
      <c r="M217" s="220"/>
      <c r="N217" s="221"/>
    </row>
    <row r="218" spans="2:15" x14ac:dyDescent="0.25">
      <c r="B218" s="145" t="s">
        <v>95</v>
      </c>
      <c r="C218" s="220">
        <v>1</v>
      </c>
      <c r="D218" s="221">
        <v>-1.4624999999999999</v>
      </c>
      <c r="E218" s="220">
        <v>3.2523364485981308</v>
      </c>
      <c r="F218" s="221">
        <f t="shared" si="40"/>
        <v>2.2523364485981308</v>
      </c>
      <c r="G218" s="220">
        <v>3.0909090909090908</v>
      </c>
      <c r="H218" s="221">
        <f t="shared" si="40"/>
        <v>-0.16142735768903993</v>
      </c>
      <c r="I218" s="220">
        <v>3.2300884955752212</v>
      </c>
      <c r="J218" s="221">
        <f t="shared" si="40"/>
        <v>0.13917940466613032</v>
      </c>
      <c r="K218" s="220">
        <v>2.8666666666666667</v>
      </c>
      <c r="L218" s="221">
        <f t="shared" si="41"/>
        <v>-0.36342182890855446</v>
      </c>
      <c r="M218" s="220"/>
      <c r="N218" s="221"/>
    </row>
    <row r="219" spans="2:15" ht="15.75" x14ac:dyDescent="0.25">
      <c r="B219" s="148" t="s">
        <v>32</v>
      </c>
      <c r="C219" s="222">
        <v>2.9102167182662537</v>
      </c>
      <c r="D219" s="223">
        <v>-0.50895352493832435</v>
      </c>
      <c r="E219" s="222">
        <v>3.2060185185185186</v>
      </c>
      <c r="F219" s="223">
        <f t="shared" si="40"/>
        <v>0.29580180025226488</v>
      </c>
      <c r="G219" s="222">
        <v>4.25</v>
      </c>
      <c r="H219" s="223">
        <f t="shared" si="40"/>
        <v>1.0439814814814814</v>
      </c>
      <c r="I219" s="222">
        <v>3.8624733475479744</v>
      </c>
      <c r="J219" s="223">
        <f t="shared" si="40"/>
        <v>-0.38752665245202556</v>
      </c>
      <c r="K219" s="222">
        <v>4.072883172561629</v>
      </c>
      <c r="L219" s="223">
        <f t="shared" si="41"/>
        <v>0.21040982501365457</v>
      </c>
      <c r="M219" s="222">
        <v>3.1634182908545729</v>
      </c>
      <c r="N219" s="223">
        <v>-1.3472807105719604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2.408450704225352</v>
      </c>
      <c r="D229" s="221">
        <v>-0.17263037685572913</v>
      </c>
      <c r="E229" s="220">
        <v>3.375</v>
      </c>
      <c r="F229" s="221">
        <f t="shared" ref="F229:J231" si="42">IFERROR(E229-C229,"-")</f>
        <v>0.96654929577464799</v>
      </c>
      <c r="G229" s="220">
        <v>2.6404494382022472</v>
      </c>
      <c r="H229" s="221">
        <f t="shared" si="42"/>
        <v>-0.7345505617977528</v>
      </c>
      <c r="I229" s="220">
        <v>2.5185185185185186</v>
      </c>
      <c r="J229" s="221">
        <f t="shared" si="42"/>
        <v>-0.1219309196837286</v>
      </c>
      <c r="K229" s="220">
        <v>2.2865497076023393</v>
      </c>
      <c r="L229" s="221">
        <f t="shared" ref="L229:L231" si="43">IFERROR(K229-I229,"-")</f>
        <v>-0.23196881091617927</v>
      </c>
      <c r="M229" s="220">
        <v>2.7923076923076922</v>
      </c>
      <c r="N229" s="221">
        <f t="shared" ref="N229:N237" si="44">IFERROR(M229-K229,"-")</f>
        <v>0.50575798470535283</v>
      </c>
    </row>
    <row r="230" spans="2:15" x14ac:dyDescent="0.25">
      <c r="B230" s="145" t="s">
        <v>75</v>
      </c>
      <c r="C230" s="220">
        <v>2.7586206896551726</v>
      </c>
      <c r="D230" s="221">
        <v>-0.2413793103448274</v>
      </c>
      <c r="E230" s="220">
        <v>4</v>
      </c>
      <c r="F230" s="221">
        <f t="shared" si="42"/>
        <v>1.2413793103448274</v>
      </c>
      <c r="G230" s="220">
        <v>2.925925925925926</v>
      </c>
      <c r="H230" s="221">
        <f t="shared" si="42"/>
        <v>-1.074074074074074</v>
      </c>
      <c r="I230" s="220">
        <v>3</v>
      </c>
      <c r="J230" s="221">
        <f t="shared" si="42"/>
        <v>7.4074074074073959E-2</v>
      </c>
      <c r="K230" s="220">
        <v>3.2736842105263158</v>
      </c>
      <c r="L230" s="221">
        <f t="shared" si="43"/>
        <v>0.27368421052631575</v>
      </c>
      <c r="M230" s="220">
        <v>3.6956521739130435</v>
      </c>
      <c r="N230" s="221">
        <f t="shared" si="44"/>
        <v>0.42196796338672771</v>
      </c>
    </row>
    <row r="231" spans="2:15" x14ac:dyDescent="0.25">
      <c r="B231" s="145" t="s">
        <v>77</v>
      </c>
      <c r="C231" s="220">
        <v>1.34375</v>
      </c>
      <c r="D231" s="221">
        <v>-2.4923155737704916</v>
      </c>
      <c r="E231" s="220">
        <v>4.083333333333333</v>
      </c>
      <c r="F231" s="221">
        <f t="shared" si="42"/>
        <v>2.739583333333333</v>
      </c>
      <c r="G231" s="220">
        <v>3.3624999999999998</v>
      </c>
      <c r="H231" s="221">
        <f t="shared" si="42"/>
        <v>-0.72083333333333321</v>
      </c>
      <c r="I231" s="220">
        <v>4.253521126760563</v>
      </c>
      <c r="J231" s="221">
        <f t="shared" si="42"/>
        <v>0.89102112676056322</v>
      </c>
      <c r="K231" s="220">
        <v>3.043010752688172</v>
      </c>
      <c r="L231" s="221">
        <f t="shared" si="43"/>
        <v>-1.210510374072391</v>
      </c>
      <c r="M231" s="220">
        <v>3</v>
      </c>
      <c r="N231" s="221">
        <f t="shared" si="44"/>
        <v>-4.3010752688172005E-2</v>
      </c>
    </row>
    <row r="232" spans="2:15" x14ac:dyDescent="0.25">
      <c r="B232" s="145" t="s">
        <v>79</v>
      </c>
      <c r="C232" s="220" t="s">
        <v>233</v>
      </c>
      <c r="D232" s="221" t="s">
        <v>233</v>
      </c>
      <c r="E232" s="220">
        <v>2.0857142857142859</v>
      </c>
      <c r="F232" s="221" t="str">
        <f>IFERROR(E232-C232,"-")</f>
        <v>-</v>
      </c>
      <c r="G232" s="220">
        <v>2.6166666666666667</v>
      </c>
      <c r="H232" s="221">
        <f>IFERROR(G232-E232,"-")</f>
        <v>0.53095238095238084</v>
      </c>
      <c r="I232" s="220">
        <v>2.5909090909090908</v>
      </c>
      <c r="J232" s="221">
        <f>IFERROR(I232-G232,"-")</f>
        <v>-2.5757575757575868E-2</v>
      </c>
      <c r="K232" s="220">
        <v>2.6896551724137931</v>
      </c>
      <c r="L232" s="221">
        <f>IFERROR(K232-I232,"-")</f>
        <v>9.8746081504702321E-2</v>
      </c>
      <c r="M232" s="220">
        <v>3.3297872340425534</v>
      </c>
      <c r="N232" s="221">
        <f t="shared" si="44"/>
        <v>0.64013206162876024</v>
      </c>
    </row>
    <row r="233" spans="2:15" x14ac:dyDescent="0.25">
      <c r="B233" s="145" t="s">
        <v>81</v>
      </c>
      <c r="C233" s="220" t="s">
        <v>233</v>
      </c>
      <c r="D233" s="221" t="s">
        <v>233</v>
      </c>
      <c r="E233" s="220">
        <v>1.5454545454545454</v>
      </c>
      <c r="F233" s="221" t="str">
        <f t="shared" ref="F233:J241" si="45">IFERROR(E233-C233,"-")</f>
        <v>-</v>
      </c>
      <c r="G233" s="220">
        <v>3.25</v>
      </c>
      <c r="H233" s="221">
        <f t="shared" si="45"/>
        <v>1.7045454545454546</v>
      </c>
      <c r="I233" s="220">
        <v>2.59375</v>
      </c>
      <c r="J233" s="221">
        <f t="shared" si="45"/>
        <v>-0.65625</v>
      </c>
      <c r="K233" s="220">
        <v>1.346938775510204</v>
      </c>
      <c r="L233" s="221">
        <f t="shared" ref="L233:L241" si="46">IFERROR(K233-I233,"-")</f>
        <v>-1.246811224489796</v>
      </c>
      <c r="M233" s="220">
        <v>4</v>
      </c>
      <c r="N233" s="221">
        <f t="shared" si="44"/>
        <v>2.6530612244897958</v>
      </c>
    </row>
    <row r="234" spans="2:15" x14ac:dyDescent="0.25">
      <c r="B234" s="145" t="s">
        <v>83</v>
      </c>
      <c r="C234" s="220" t="s">
        <v>233</v>
      </c>
      <c r="D234" s="221" t="s">
        <v>233</v>
      </c>
      <c r="E234" s="220">
        <v>3.36</v>
      </c>
      <c r="F234" s="221" t="str">
        <f t="shared" si="45"/>
        <v>-</v>
      </c>
      <c r="G234" s="220">
        <v>2.2580645161290325</v>
      </c>
      <c r="H234" s="221">
        <f t="shared" si="45"/>
        <v>-1.1019354838709674</v>
      </c>
      <c r="I234" s="220">
        <v>2.28125</v>
      </c>
      <c r="J234" s="221">
        <f t="shared" si="45"/>
        <v>2.3185483870967527E-2</v>
      </c>
      <c r="K234" s="220">
        <v>2.8947368421052633</v>
      </c>
      <c r="L234" s="221">
        <f t="shared" si="46"/>
        <v>0.61348684210526327</v>
      </c>
      <c r="M234" s="220">
        <v>5.833333333333333</v>
      </c>
      <c r="N234" s="221">
        <f t="shared" si="44"/>
        <v>2.9385964912280698</v>
      </c>
    </row>
    <row r="235" spans="2:15" x14ac:dyDescent="0.25">
      <c r="B235" s="145" t="s">
        <v>85</v>
      </c>
      <c r="C235" s="220" t="s">
        <v>233</v>
      </c>
      <c r="D235" s="221" t="s">
        <v>233</v>
      </c>
      <c r="E235" s="220">
        <v>2.5116279069767442</v>
      </c>
      <c r="F235" s="221" t="str">
        <f t="shared" si="45"/>
        <v>-</v>
      </c>
      <c r="G235" s="220">
        <v>3.4262295081967213</v>
      </c>
      <c r="H235" s="221">
        <f t="shared" si="45"/>
        <v>0.91460160121997713</v>
      </c>
      <c r="I235" s="220">
        <v>2.5813953488372094</v>
      </c>
      <c r="J235" s="221">
        <f t="shared" si="45"/>
        <v>-0.84483415935951189</v>
      </c>
      <c r="K235" s="220">
        <v>2.36</v>
      </c>
      <c r="L235" s="221">
        <f t="shared" si="46"/>
        <v>-0.22139534883720957</v>
      </c>
      <c r="M235" s="220">
        <v>4.5641025641025639</v>
      </c>
      <c r="N235" s="221">
        <f t="shared" si="44"/>
        <v>2.204102564102564</v>
      </c>
    </row>
    <row r="236" spans="2:15" x14ac:dyDescent="0.25">
      <c r="B236" s="145" t="s">
        <v>87</v>
      </c>
      <c r="C236" s="220">
        <v>2.6666666666666665</v>
      </c>
      <c r="D236" s="221">
        <v>0.8484848484848484</v>
      </c>
      <c r="E236" s="220">
        <v>1.7179487179487178</v>
      </c>
      <c r="F236" s="221">
        <f t="shared" si="45"/>
        <v>-0.94871794871794868</v>
      </c>
      <c r="G236" s="220">
        <v>2.406779661016949</v>
      </c>
      <c r="H236" s="221">
        <f t="shared" si="45"/>
        <v>0.68883094306823112</v>
      </c>
      <c r="I236" s="220">
        <v>2.3877551020408165</v>
      </c>
      <c r="J236" s="221">
        <f t="shared" si="45"/>
        <v>-1.9024558976132422E-2</v>
      </c>
      <c r="K236" s="220">
        <v>2.3050847457627119</v>
      </c>
      <c r="L236" s="221">
        <f t="shared" si="46"/>
        <v>-8.2670356278104595E-2</v>
      </c>
      <c r="M236" s="220">
        <v>4.243243243243243</v>
      </c>
      <c r="N236" s="221">
        <f t="shared" si="44"/>
        <v>1.938158497480531</v>
      </c>
    </row>
    <row r="237" spans="2:15" x14ac:dyDescent="0.25">
      <c r="B237" s="145" t="s">
        <v>89</v>
      </c>
      <c r="C237" s="220">
        <v>2.15</v>
      </c>
      <c r="D237" s="221">
        <v>0.64999999999999991</v>
      </c>
      <c r="E237" s="220">
        <v>2</v>
      </c>
      <c r="F237" s="221">
        <f t="shared" si="45"/>
        <v>-0.14999999999999991</v>
      </c>
      <c r="G237" s="220">
        <v>3.9</v>
      </c>
      <c r="H237" s="221">
        <f t="shared" si="45"/>
        <v>1.9</v>
      </c>
      <c r="I237" s="220">
        <v>2.9268292682926829</v>
      </c>
      <c r="J237" s="221">
        <f t="shared" si="45"/>
        <v>-0.97317073170731705</v>
      </c>
      <c r="K237" s="220">
        <v>3.8536585365853657</v>
      </c>
      <c r="L237" s="221">
        <f t="shared" si="46"/>
        <v>0.92682926829268286</v>
      </c>
      <c r="M237" s="220">
        <v>3.25</v>
      </c>
      <c r="N237" s="221">
        <f t="shared" si="44"/>
        <v>-0.60365853658536572</v>
      </c>
    </row>
    <row r="238" spans="2:15" x14ac:dyDescent="0.25">
      <c r="B238" s="145" t="s">
        <v>91</v>
      </c>
      <c r="C238" s="220">
        <v>1.8974358974358974</v>
      </c>
      <c r="D238" s="221">
        <v>-0.1766381766381766</v>
      </c>
      <c r="E238" s="220">
        <v>2.7580645161290325</v>
      </c>
      <c r="F238" s="221">
        <f t="shared" si="45"/>
        <v>0.86062861869313512</v>
      </c>
      <c r="G238" s="220">
        <v>2.2432432432432434</v>
      </c>
      <c r="H238" s="221">
        <f t="shared" si="45"/>
        <v>-0.51482127288578905</v>
      </c>
      <c r="I238" s="220">
        <v>2.9</v>
      </c>
      <c r="J238" s="221">
        <f t="shared" si="45"/>
        <v>0.65675675675675649</v>
      </c>
      <c r="K238" s="220">
        <v>2.736842105263158</v>
      </c>
      <c r="L238" s="221">
        <f t="shared" si="46"/>
        <v>-0.16315789473684195</v>
      </c>
      <c r="M238" s="220"/>
      <c r="N238" s="221"/>
    </row>
    <row r="239" spans="2:15" x14ac:dyDescent="0.25">
      <c r="B239" s="145" t="s">
        <v>93</v>
      </c>
      <c r="C239" s="220">
        <v>2.4509803921568629</v>
      </c>
      <c r="D239" s="221">
        <v>0.91933482253660981</v>
      </c>
      <c r="E239" s="220">
        <v>3.0673076923076925</v>
      </c>
      <c r="F239" s="221">
        <f t="shared" si="45"/>
        <v>0.61632730015082959</v>
      </c>
      <c r="G239" s="220">
        <v>2.2428571428571429</v>
      </c>
      <c r="H239" s="221">
        <f t="shared" si="45"/>
        <v>-0.82445054945054963</v>
      </c>
      <c r="I239" s="220">
        <v>2.961904761904762</v>
      </c>
      <c r="J239" s="221">
        <f t="shared" si="45"/>
        <v>0.71904761904761916</v>
      </c>
      <c r="K239" s="220">
        <v>2.515625</v>
      </c>
      <c r="L239" s="221">
        <f t="shared" si="46"/>
        <v>-0.44627976190476204</v>
      </c>
      <c r="M239" s="220"/>
      <c r="N239" s="221"/>
    </row>
    <row r="240" spans="2:15" x14ac:dyDescent="0.25">
      <c r="B240" s="145" t="s">
        <v>95</v>
      </c>
      <c r="C240" s="220">
        <v>1.8</v>
      </c>
      <c r="D240" s="221">
        <v>-1.05</v>
      </c>
      <c r="E240" s="220">
        <v>2.4202898550724639</v>
      </c>
      <c r="F240" s="221">
        <f t="shared" si="45"/>
        <v>0.62028985507246381</v>
      </c>
      <c r="G240" s="220">
        <v>2.1538461538461537</v>
      </c>
      <c r="H240" s="221">
        <f t="shared" si="45"/>
        <v>-0.26644370122631011</v>
      </c>
      <c r="I240" s="220">
        <v>2.0506329113924049</v>
      </c>
      <c r="J240" s="221">
        <f t="shared" si="45"/>
        <v>-0.10321324245374885</v>
      </c>
      <c r="K240" s="220">
        <v>2.4335664335664338</v>
      </c>
      <c r="L240" s="221">
        <f t="shared" si="46"/>
        <v>0.38293352217402887</v>
      </c>
      <c r="M240" s="220"/>
      <c r="N240" s="221"/>
    </row>
    <row r="241" spans="2:15" ht="15.75" x14ac:dyDescent="0.25">
      <c r="B241" s="148" t="s">
        <v>32</v>
      </c>
      <c r="C241" s="222">
        <v>2.2450142450142452</v>
      </c>
      <c r="D241" s="223">
        <v>-0.25594914612255648</v>
      </c>
      <c r="E241" s="222">
        <v>2.5936883629191323</v>
      </c>
      <c r="F241" s="223">
        <f t="shared" si="45"/>
        <v>0.34867411790488712</v>
      </c>
      <c r="G241" s="222">
        <v>2.774193548387097</v>
      </c>
      <c r="H241" s="223">
        <f t="shared" si="45"/>
        <v>0.18050518546796468</v>
      </c>
      <c r="I241" s="222">
        <v>2.7876923076923079</v>
      </c>
      <c r="J241" s="223">
        <f t="shared" si="45"/>
        <v>1.3498759305210939E-2</v>
      </c>
      <c r="K241" s="222">
        <v>2.6112956810631229</v>
      </c>
      <c r="L241" s="223">
        <f t="shared" si="46"/>
        <v>-0.17639662662918498</v>
      </c>
      <c r="M241" s="222">
        <v>3.4552980132450331</v>
      </c>
      <c r="N241" s="223">
        <v>0.8058457440744542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3.7241379310344827</v>
      </c>
      <c r="D251" s="221">
        <v>0.44636015325670497</v>
      </c>
      <c r="E251" s="220">
        <v>1.25</v>
      </c>
      <c r="F251" s="221">
        <f t="shared" ref="F251:J253" si="47">IFERROR(E251-C251,"-")</f>
        <v>-2.4741379310344827</v>
      </c>
      <c r="G251" s="220">
        <v>4.04</v>
      </c>
      <c r="H251" s="221">
        <f t="shared" si="47"/>
        <v>2.79</v>
      </c>
      <c r="I251" s="220">
        <v>3.6111111111111112</v>
      </c>
      <c r="J251" s="221">
        <f t="shared" si="47"/>
        <v>-0.42888888888888888</v>
      </c>
      <c r="K251" s="220">
        <v>2.8793103448275863</v>
      </c>
      <c r="L251" s="221">
        <f t="shared" ref="L251:L253" si="48">IFERROR(K251-I251,"-")</f>
        <v>-0.73180076628352486</v>
      </c>
      <c r="M251" s="220">
        <v>3.0909090909090908</v>
      </c>
      <c r="N251" s="221">
        <f t="shared" ref="N251:N259" si="49">IFERROR(M251-K251,"-")</f>
        <v>0.21159874608150453</v>
      </c>
    </row>
    <row r="252" spans="2:15" x14ac:dyDescent="0.25">
      <c r="B252" s="145" t="s">
        <v>75</v>
      </c>
      <c r="C252" s="220">
        <v>4.2941176470588234</v>
      </c>
      <c r="D252" s="221">
        <v>1.9705882352941173</v>
      </c>
      <c r="E252" s="220">
        <v>1</v>
      </c>
      <c r="F252" s="221">
        <f t="shared" si="47"/>
        <v>-3.2941176470588234</v>
      </c>
      <c r="G252" s="220">
        <v>2.9384615384615387</v>
      </c>
      <c r="H252" s="221">
        <f t="shared" si="47"/>
        <v>1.9384615384615387</v>
      </c>
      <c r="I252" s="220">
        <v>1.8235294117647058</v>
      </c>
      <c r="J252" s="221">
        <f t="shared" si="47"/>
        <v>-1.1149321266968328</v>
      </c>
      <c r="K252" s="220">
        <v>4.2424242424242422</v>
      </c>
      <c r="L252" s="221">
        <f t="shared" si="48"/>
        <v>2.4188948306595366</v>
      </c>
      <c r="M252" s="220">
        <v>1.8461538461538463</v>
      </c>
      <c r="N252" s="221">
        <f t="shared" si="49"/>
        <v>-2.396270396270396</v>
      </c>
    </row>
    <row r="253" spans="2:15" x14ac:dyDescent="0.25">
      <c r="B253" s="145" t="s">
        <v>77</v>
      </c>
      <c r="C253" s="220">
        <v>21</v>
      </c>
      <c r="D253" s="221">
        <v>17.2</v>
      </c>
      <c r="E253" s="220">
        <v>7</v>
      </c>
      <c r="F253" s="221">
        <f t="shared" si="47"/>
        <v>-14</v>
      </c>
      <c r="G253" s="220">
        <v>1.9318181818181819</v>
      </c>
      <c r="H253" s="221">
        <f t="shared" si="47"/>
        <v>-5.0681818181818183</v>
      </c>
      <c r="I253" s="220">
        <v>2</v>
      </c>
      <c r="J253" s="221">
        <f t="shared" si="47"/>
        <v>6.8181818181818121E-2</v>
      </c>
      <c r="K253" s="220">
        <v>4.7692307692307692</v>
      </c>
      <c r="L253" s="221">
        <f t="shared" si="48"/>
        <v>2.7692307692307692</v>
      </c>
      <c r="M253" s="220">
        <v>2.6</v>
      </c>
      <c r="N253" s="221">
        <f t="shared" si="49"/>
        <v>-2.1692307692307691</v>
      </c>
    </row>
    <row r="254" spans="2:15" x14ac:dyDescent="0.25">
      <c r="B254" s="145" t="s">
        <v>79</v>
      </c>
      <c r="C254" s="220" t="s">
        <v>233</v>
      </c>
      <c r="D254" s="221" t="s">
        <v>233</v>
      </c>
      <c r="E254" s="220">
        <v>1.8</v>
      </c>
      <c r="F254" s="221" t="str">
        <f>IFERROR(E254-C254,"-")</f>
        <v>-</v>
      </c>
      <c r="G254" s="220">
        <v>1.7</v>
      </c>
      <c r="H254" s="221">
        <f>IFERROR(G254-E254,"-")</f>
        <v>-0.10000000000000009</v>
      </c>
      <c r="I254" s="220">
        <v>2.625</v>
      </c>
      <c r="J254" s="221">
        <f>IFERROR(I254-G254,"-")</f>
        <v>0.92500000000000004</v>
      </c>
      <c r="K254" s="220" t="s">
        <v>233</v>
      </c>
      <c r="L254" s="221" t="str">
        <f>IFERROR(K254-I254,"-")</f>
        <v>-</v>
      </c>
      <c r="M254" s="220">
        <v>3.6666666666666665</v>
      </c>
      <c r="N254" s="221" t="str">
        <f t="shared" si="49"/>
        <v>-</v>
      </c>
    </row>
    <row r="255" spans="2:15" x14ac:dyDescent="0.25">
      <c r="B255" s="145" t="s">
        <v>81</v>
      </c>
      <c r="C255" s="220" t="s">
        <v>233</v>
      </c>
      <c r="D255" s="221" t="s">
        <v>233</v>
      </c>
      <c r="E255" s="220">
        <v>6</v>
      </c>
      <c r="F255" s="221" t="str">
        <f t="shared" ref="F255:J263" si="50">IFERROR(E255-C255,"-")</f>
        <v>-</v>
      </c>
      <c r="G255" s="220">
        <v>3.5</v>
      </c>
      <c r="H255" s="221">
        <f t="shared" si="50"/>
        <v>-2.5</v>
      </c>
      <c r="I255" s="220">
        <v>5</v>
      </c>
      <c r="J255" s="221">
        <f t="shared" si="50"/>
        <v>1.5</v>
      </c>
      <c r="K255" s="220" t="s">
        <v>233</v>
      </c>
      <c r="L255" s="221" t="str">
        <f t="shared" ref="L255:L263" si="51">IFERROR(K255-I255,"-")</f>
        <v>-</v>
      </c>
      <c r="M255" s="220">
        <v>6</v>
      </c>
      <c r="N255" s="221" t="str">
        <f t="shared" si="49"/>
        <v>-</v>
      </c>
    </row>
    <row r="256" spans="2:15" x14ac:dyDescent="0.25">
      <c r="B256" s="145" t="s">
        <v>83</v>
      </c>
      <c r="C256" s="220" t="s">
        <v>233</v>
      </c>
      <c r="D256" s="221" t="s">
        <v>233</v>
      </c>
      <c r="E256" s="220" t="s">
        <v>233</v>
      </c>
      <c r="F256" s="221" t="str">
        <f t="shared" si="50"/>
        <v>-</v>
      </c>
      <c r="G256" s="220">
        <v>1</v>
      </c>
      <c r="H256" s="221" t="str">
        <f t="shared" si="50"/>
        <v>-</v>
      </c>
      <c r="I256" s="220">
        <v>1</v>
      </c>
      <c r="J256" s="221">
        <f t="shared" si="50"/>
        <v>0</v>
      </c>
      <c r="K256" s="220">
        <v>3.7446808510638299</v>
      </c>
      <c r="L256" s="221">
        <f t="shared" si="51"/>
        <v>2.7446808510638299</v>
      </c>
      <c r="M256" s="220">
        <v>2</v>
      </c>
      <c r="N256" s="221">
        <f t="shared" si="49"/>
        <v>-1.7446808510638299</v>
      </c>
    </row>
    <row r="257" spans="2:15" x14ac:dyDescent="0.25">
      <c r="B257" s="145" t="s">
        <v>85</v>
      </c>
      <c r="C257" s="220" t="s">
        <v>233</v>
      </c>
      <c r="D257" s="221" t="s">
        <v>233</v>
      </c>
      <c r="E257" s="220">
        <v>1</v>
      </c>
      <c r="F257" s="221" t="str">
        <f t="shared" si="50"/>
        <v>-</v>
      </c>
      <c r="G257" s="220">
        <v>2.125</v>
      </c>
      <c r="H257" s="221">
        <f t="shared" si="50"/>
        <v>1.125</v>
      </c>
      <c r="I257" s="220">
        <v>3.8888888888888888</v>
      </c>
      <c r="J257" s="221">
        <f t="shared" si="50"/>
        <v>1.7638888888888888</v>
      </c>
      <c r="K257" s="220">
        <v>4.5</v>
      </c>
      <c r="L257" s="221">
        <f t="shared" si="51"/>
        <v>0.61111111111111116</v>
      </c>
      <c r="M257" s="220">
        <v>1.8</v>
      </c>
      <c r="N257" s="221">
        <f t="shared" si="49"/>
        <v>-2.7</v>
      </c>
    </row>
    <row r="258" spans="2:15" x14ac:dyDescent="0.25">
      <c r="B258" s="145" t="s">
        <v>87</v>
      </c>
      <c r="C258" s="220">
        <v>1</v>
      </c>
      <c r="D258" s="221">
        <v>0</v>
      </c>
      <c r="E258" s="220" t="s">
        <v>233</v>
      </c>
      <c r="F258" s="221" t="str">
        <f t="shared" si="50"/>
        <v>-</v>
      </c>
      <c r="G258" s="220">
        <v>2.3333333333333335</v>
      </c>
      <c r="H258" s="221" t="str">
        <f t="shared" si="50"/>
        <v>-</v>
      </c>
      <c r="I258" s="220">
        <v>1</v>
      </c>
      <c r="J258" s="221">
        <f t="shared" si="50"/>
        <v>-1.3333333333333335</v>
      </c>
      <c r="K258" s="220">
        <v>1</v>
      </c>
      <c r="L258" s="221">
        <f t="shared" si="51"/>
        <v>0</v>
      </c>
      <c r="M258" s="220">
        <v>1</v>
      </c>
      <c r="N258" s="221">
        <f t="shared" si="49"/>
        <v>0</v>
      </c>
    </row>
    <row r="259" spans="2:15" x14ac:dyDescent="0.25">
      <c r="B259" s="145" t="s">
        <v>89</v>
      </c>
      <c r="C259" s="220">
        <v>2</v>
      </c>
      <c r="D259" s="221">
        <v>1</v>
      </c>
      <c r="E259" s="220">
        <v>1</v>
      </c>
      <c r="F259" s="221">
        <f t="shared" si="50"/>
        <v>-1</v>
      </c>
      <c r="G259" s="220">
        <v>5.4</v>
      </c>
      <c r="H259" s="221">
        <f t="shared" si="50"/>
        <v>4.4000000000000004</v>
      </c>
      <c r="I259" s="220">
        <v>3.5</v>
      </c>
      <c r="J259" s="221">
        <f t="shared" si="50"/>
        <v>-1.9000000000000004</v>
      </c>
      <c r="K259" s="220">
        <v>2.7692307692307692</v>
      </c>
      <c r="L259" s="221">
        <f t="shared" si="51"/>
        <v>-0.73076923076923084</v>
      </c>
      <c r="M259" s="220">
        <v>4</v>
      </c>
      <c r="N259" s="221">
        <f t="shared" si="49"/>
        <v>1.2307692307692308</v>
      </c>
    </row>
    <row r="260" spans="2:15" x14ac:dyDescent="0.25">
      <c r="B260" s="145" t="s">
        <v>91</v>
      </c>
      <c r="C260" s="220" t="s">
        <v>233</v>
      </c>
      <c r="D260" s="221" t="s">
        <v>233</v>
      </c>
      <c r="E260" s="220">
        <v>3.225806451612903</v>
      </c>
      <c r="F260" s="221" t="str">
        <f t="shared" si="50"/>
        <v>-</v>
      </c>
      <c r="G260" s="220">
        <v>3.2857142857142856</v>
      </c>
      <c r="H260" s="221">
        <f t="shared" si="50"/>
        <v>5.9907834101382562E-2</v>
      </c>
      <c r="I260" s="220">
        <v>1</v>
      </c>
      <c r="J260" s="221">
        <f t="shared" si="50"/>
        <v>-2.2857142857142856</v>
      </c>
      <c r="K260" s="220">
        <v>2.4</v>
      </c>
      <c r="L260" s="221">
        <f t="shared" si="51"/>
        <v>1.4</v>
      </c>
      <c r="M260" s="220"/>
      <c r="N260" s="221"/>
    </row>
    <row r="261" spans="2:15" x14ac:dyDescent="0.25">
      <c r="B261" s="145" t="s">
        <v>93</v>
      </c>
      <c r="C261" s="220">
        <v>4.5</v>
      </c>
      <c r="D261" s="221">
        <v>2.0625</v>
      </c>
      <c r="E261" s="220">
        <v>2.5909090909090908</v>
      </c>
      <c r="F261" s="221">
        <f t="shared" si="50"/>
        <v>-1.9090909090909092</v>
      </c>
      <c r="G261" s="220">
        <v>3.3333333333333335</v>
      </c>
      <c r="H261" s="221">
        <f t="shared" si="50"/>
        <v>0.74242424242424265</v>
      </c>
      <c r="I261" s="220">
        <v>3.4166666666666665</v>
      </c>
      <c r="J261" s="221">
        <f t="shared" si="50"/>
        <v>8.3333333333333037E-2</v>
      </c>
      <c r="K261" s="220">
        <v>3.0526315789473686</v>
      </c>
      <c r="L261" s="221">
        <f t="shared" si="51"/>
        <v>-0.36403508771929793</v>
      </c>
      <c r="M261" s="220"/>
      <c r="N261" s="221"/>
    </row>
    <row r="262" spans="2:15" x14ac:dyDescent="0.25">
      <c r="B262" s="145" t="s">
        <v>95</v>
      </c>
      <c r="C262" s="220">
        <v>1</v>
      </c>
      <c r="D262" s="221">
        <v>-2.7</v>
      </c>
      <c r="E262" s="220">
        <v>2.40625</v>
      </c>
      <c r="F262" s="221">
        <f t="shared" si="50"/>
        <v>1.40625</v>
      </c>
      <c r="G262" s="220">
        <v>4.5909090909090908</v>
      </c>
      <c r="H262" s="221">
        <f t="shared" si="50"/>
        <v>2.1846590909090908</v>
      </c>
      <c r="I262" s="220">
        <v>2</v>
      </c>
      <c r="J262" s="221">
        <f t="shared" si="50"/>
        <v>-2.5909090909090908</v>
      </c>
      <c r="K262" s="220">
        <v>2.5</v>
      </c>
      <c r="L262" s="221">
        <f t="shared" si="51"/>
        <v>0.5</v>
      </c>
      <c r="M262" s="220"/>
      <c r="N262" s="221"/>
    </row>
    <row r="263" spans="2:15" ht="15.75" x14ac:dyDescent="0.25">
      <c r="B263" s="148" t="s">
        <v>32</v>
      </c>
      <c r="C263" s="222">
        <v>4.830645161290323</v>
      </c>
      <c r="D263" s="223">
        <v>1.9661290322580647</v>
      </c>
      <c r="E263" s="222">
        <v>2.6190476190476191</v>
      </c>
      <c r="F263" s="223">
        <f t="shared" si="50"/>
        <v>-2.2115975422427039</v>
      </c>
      <c r="G263" s="222">
        <v>3.0259259259259261</v>
      </c>
      <c r="H263" s="223">
        <f t="shared" si="50"/>
        <v>0.40687830687830706</v>
      </c>
      <c r="I263" s="222">
        <v>2.7450980392156863</v>
      </c>
      <c r="J263" s="223">
        <f t="shared" si="50"/>
        <v>-0.28082788671023984</v>
      </c>
      <c r="K263" s="222">
        <v>3.4</v>
      </c>
      <c r="L263" s="223">
        <f t="shared" si="51"/>
        <v>0.65490196078431362</v>
      </c>
      <c r="M263" s="222">
        <v>2.3248407643312103</v>
      </c>
      <c r="N263" s="223">
        <v>-1.2257210334215984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3.1</v>
      </c>
      <c r="D273" s="221">
        <v>-0.39999999999999991</v>
      </c>
      <c r="E273" s="220">
        <v>3.2857142857142856</v>
      </c>
      <c r="F273" s="221">
        <f t="shared" ref="F273:J275" si="52">IFERROR(E273-C273,"-")</f>
        <v>0.1857142857142855</v>
      </c>
      <c r="G273" s="220">
        <v>2.8918918918918921</v>
      </c>
      <c r="H273" s="221">
        <f t="shared" si="52"/>
        <v>-0.39382239382239348</v>
      </c>
      <c r="I273" s="220">
        <v>3.6875</v>
      </c>
      <c r="J273" s="221">
        <f t="shared" si="52"/>
        <v>0.79560810810810789</v>
      </c>
      <c r="K273" s="220">
        <v>2.7826086956521738</v>
      </c>
      <c r="L273" s="221">
        <f t="shared" ref="L273:L275" si="53">IFERROR(K273-I273,"-")</f>
        <v>-0.90489130434782616</v>
      </c>
      <c r="M273" s="220">
        <v>2.4457831325301207</v>
      </c>
      <c r="N273" s="221">
        <f t="shared" ref="N273:N281" si="54">IFERROR(M273-K273,"-")</f>
        <v>-0.33682556312205314</v>
      </c>
    </row>
    <row r="274" spans="2:14" x14ac:dyDescent="0.25">
      <c r="B274" s="145" t="s">
        <v>75</v>
      </c>
      <c r="C274" s="220">
        <v>3.7692307692307692</v>
      </c>
      <c r="D274" s="221">
        <v>-0.17016317016317029</v>
      </c>
      <c r="E274" s="220">
        <v>7</v>
      </c>
      <c r="F274" s="221">
        <f t="shared" si="52"/>
        <v>3.2307692307692308</v>
      </c>
      <c r="G274" s="220">
        <v>4.4000000000000004</v>
      </c>
      <c r="H274" s="221">
        <f t="shared" si="52"/>
        <v>-2.5999999999999996</v>
      </c>
      <c r="I274" s="220">
        <v>3.6875</v>
      </c>
      <c r="J274" s="221">
        <f t="shared" si="52"/>
        <v>-0.71250000000000036</v>
      </c>
      <c r="K274" s="220">
        <v>4.2</v>
      </c>
      <c r="L274" s="221">
        <f t="shared" si="53"/>
        <v>0.51250000000000018</v>
      </c>
      <c r="M274" s="220">
        <v>1.9090909090909092</v>
      </c>
      <c r="N274" s="221">
        <f t="shared" si="54"/>
        <v>-2.290909090909091</v>
      </c>
    </row>
    <row r="275" spans="2:14" x14ac:dyDescent="0.25">
      <c r="B275" s="145" t="s">
        <v>77</v>
      </c>
      <c r="C275" s="220">
        <v>3.8</v>
      </c>
      <c r="D275" s="221">
        <v>1.1947368421052631</v>
      </c>
      <c r="E275" s="220">
        <v>4.125</v>
      </c>
      <c r="F275" s="221">
        <f t="shared" si="52"/>
        <v>0.32500000000000018</v>
      </c>
      <c r="G275" s="220">
        <v>1.0454545454545454</v>
      </c>
      <c r="H275" s="221">
        <f t="shared" si="52"/>
        <v>-3.0795454545454546</v>
      </c>
      <c r="I275" s="220">
        <v>2.763157894736842</v>
      </c>
      <c r="J275" s="221">
        <f t="shared" si="52"/>
        <v>1.7177033492822966</v>
      </c>
      <c r="K275" s="220">
        <v>3.2857142857142856</v>
      </c>
      <c r="L275" s="221">
        <f t="shared" si="53"/>
        <v>0.52255639097744355</v>
      </c>
      <c r="M275" s="220">
        <v>3.5862068965517242</v>
      </c>
      <c r="N275" s="221">
        <f t="shared" si="54"/>
        <v>0.30049261083743861</v>
      </c>
    </row>
    <row r="276" spans="2:14" x14ac:dyDescent="0.25">
      <c r="B276" s="145" t="s">
        <v>79</v>
      </c>
      <c r="C276" s="220" t="s">
        <v>233</v>
      </c>
      <c r="D276" s="221" t="s">
        <v>233</v>
      </c>
      <c r="E276" s="220">
        <v>2</v>
      </c>
      <c r="F276" s="221" t="str">
        <f>IFERROR(E276-C276,"-")</f>
        <v>-</v>
      </c>
      <c r="G276" s="220">
        <v>2</v>
      </c>
      <c r="H276" s="221">
        <f>IFERROR(G276-E276,"-")</f>
        <v>0</v>
      </c>
      <c r="I276" s="220">
        <v>3</v>
      </c>
      <c r="J276" s="221">
        <f>IFERROR(I276-G276,"-")</f>
        <v>1</v>
      </c>
      <c r="K276" s="220">
        <v>3.2</v>
      </c>
      <c r="L276" s="221">
        <f>IFERROR(K276-I276,"-")</f>
        <v>0.20000000000000018</v>
      </c>
      <c r="M276" s="220">
        <v>3.8333333333333335</v>
      </c>
      <c r="N276" s="221">
        <f t="shared" si="54"/>
        <v>0.6333333333333333</v>
      </c>
    </row>
    <row r="277" spans="2:14" x14ac:dyDescent="0.25">
      <c r="B277" s="145" t="s">
        <v>81</v>
      </c>
      <c r="C277" s="220" t="s">
        <v>233</v>
      </c>
      <c r="D277" s="221" t="s">
        <v>233</v>
      </c>
      <c r="E277" s="220">
        <v>1.25</v>
      </c>
      <c r="F277" s="221" t="str">
        <f t="shared" ref="F277:J285" si="55">IFERROR(E277-C277,"-")</f>
        <v>-</v>
      </c>
      <c r="G277" s="220">
        <v>1.6666666666666667</v>
      </c>
      <c r="H277" s="221">
        <f t="shared" si="55"/>
        <v>0.41666666666666674</v>
      </c>
      <c r="I277" s="220">
        <v>10.5</v>
      </c>
      <c r="J277" s="221">
        <f t="shared" si="55"/>
        <v>8.8333333333333339</v>
      </c>
      <c r="K277" s="220">
        <v>1.5</v>
      </c>
      <c r="L277" s="221">
        <f t="shared" ref="L277:L285" si="56">IFERROR(K277-I277,"-")</f>
        <v>-9</v>
      </c>
      <c r="M277" s="220">
        <v>5.2</v>
      </c>
      <c r="N277" s="221">
        <f t="shared" si="54"/>
        <v>3.7</v>
      </c>
    </row>
    <row r="278" spans="2:14" x14ac:dyDescent="0.25">
      <c r="B278" s="145" t="s">
        <v>83</v>
      </c>
      <c r="C278" s="220" t="s">
        <v>233</v>
      </c>
      <c r="D278" s="221" t="s">
        <v>233</v>
      </c>
      <c r="E278" s="220">
        <v>2</v>
      </c>
      <c r="F278" s="221" t="str">
        <f t="shared" si="55"/>
        <v>-</v>
      </c>
      <c r="G278" s="220">
        <v>1.3181818181818181</v>
      </c>
      <c r="H278" s="221">
        <f t="shared" si="55"/>
        <v>-0.68181818181818188</v>
      </c>
      <c r="I278" s="220">
        <v>5.333333333333333</v>
      </c>
      <c r="J278" s="221">
        <f t="shared" si="55"/>
        <v>4.0151515151515147</v>
      </c>
      <c r="K278" s="220" t="s">
        <v>233</v>
      </c>
      <c r="L278" s="221" t="str">
        <f t="shared" si="56"/>
        <v>-</v>
      </c>
      <c r="M278" s="220">
        <v>7.5</v>
      </c>
      <c r="N278" s="221" t="str">
        <f t="shared" si="54"/>
        <v>-</v>
      </c>
    </row>
    <row r="279" spans="2:14" x14ac:dyDescent="0.25">
      <c r="B279" s="145" t="s">
        <v>85</v>
      </c>
      <c r="C279" s="220" t="s">
        <v>233</v>
      </c>
      <c r="D279" s="221" t="s">
        <v>233</v>
      </c>
      <c r="E279" s="220">
        <v>3.5</v>
      </c>
      <c r="F279" s="221" t="str">
        <f t="shared" si="55"/>
        <v>-</v>
      </c>
      <c r="G279" s="220">
        <v>2.5</v>
      </c>
      <c r="H279" s="221">
        <f t="shared" si="55"/>
        <v>-1</v>
      </c>
      <c r="I279" s="220">
        <v>3.2222222222222223</v>
      </c>
      <c r="J279" s="221">
        <f t="shared" si="55"/>
        <v>0.72222222222222232</v>
      </c>
      <c r="K279" s="220">
        <v>1</v>
      </c>
      <c r="L279" s="221">
        <f t="shared" si="56"/>
        <v>-2.2222222222222223</v>
      </c>
      <c r="M279" s="220">
        <v>3.3333333333333335</v>
      </c>
      <c r="N279" s="221">
        <f t="shared" si="54"/>
        <v>2.3333333333333335</v>
      </c>
    </row>
    <row r="280" spans="2:14" x14ac:dyDescent="0.25">
      <c r="B280" s="145" t="s">
        <v>87</v>
      </c>
      <c r="C280" s="220">
        <v>1</v>
      </c>
      <c r="D280" s="221">
        <v>-2.8571428571428572</v>
      </c>
      <c r="E280" s="220">
        <v>3.3333333333333335</v>
      </c>
      <c r="F280" s="221">
        <f t="shared" si="55"/>
        <v>2.3333333333333335</v>
      </c>
      <c r="G280" s="220">
        <v>2.4</v>
      </c>
      <c r="H280" s="221">
        <f t="shared" si="55"/>
        <v>-0.93333333333333357</v>
      </c>
      <c r="I280" s="220">
        <v>2.4285714285714284</v>
      </c>
      <c r="J280" s="221">
        <f t="shared" si="55"/>
        <v>2.857142857142847E-2</v>
      </c>
      <c r="K280" s="220">
        <v>4.5999999999999996</v>
      </c>
      <c r="L280" s="221">
        <f t="shared" si="56"/>
        <v>2.1714285714285713</v>
      </c>
      <c r="M280" s="220">
        <v>1.5</v>
      </c>
      <c r="N280" s="221">
        <f t="shared" si="54"/>
        <v>-3.0999999999999996</v>
      </c>
    </row>
    <row r="281" spans="2:14" x14ac:dyDescent="0.25">
      <c r="B281" s="145" t="s">
        <v>89</v>
      </c>
      <c r="C281" s="220">
        <v>3</v>
      </c>
      <c r="D281" s="221" t="s">
        <v>233</v>
      </c>
      <c r="E281" s="220">
        <v>1.7</v>
      </c>
      <c r="F281" s="221">
        <f t="shared" si="55"/>
        <v>-1.3</v>
      </c>
      <c r="G281" s="220">
        <v>1.3333333333333333</v>
      </c>
      <c r="H281" s="221">
        <f t="shared" si="55"/>
        <v>-0.3666666666666667</v>
      </c>
      <c r="I281" s="220">
        <v>3.3333333333333335</v>
      </c>
      <c r="J281" s="221">
        <f t="shared" si="55"/>
        <v>2</v>
      </c>
      <c r="K281" s="220">
        <v>2.4</v>
      </c>
      <c r="L281" s="221">
        <f t="shared" si="56"/>
        <v>-0.93333333333333357</v>
      </c>
      <c r="M281" s="220">
        <v>3.6666666666666665</v>
      </c>
      <c r="N281" s="221">
        <f t="shared" si="54"/>
        <v>1.2666666666666666</v>
      </c>
    </row>
    <row r="282" spans="2:14" x14ac:dyDescent="0.25">
      <c r="B282" s="145" t="s">
        <v>91</v>
      </c>
      <c r="C282" s="220">
        <v>1.5</v>
      </c>
      <c r="D282" s="221">
        <v>-0.68181818181818166</v>
      </c>
      <c r="E282" s="220">
        <v>1.75</v>
      </c>
      <c r="F282" s="221">
        <f t="shared" si="55"/>
        <v>0.25</v>
      </c>
      <c r="G282" s="220">
        <v>1.8181818181818181</v>
      </c>
      <c r="H282" s="221">
        <f t="shared" si="55"/>
        <v>6.8181818181818121E-2</v>
      </c>
      <c r="I282" s="220">
        <v>1.625</v>
      </c>
      <c r="J282" s="221">
        <f t="shared" si="55"/>
        <v>-0.19318181818181812</v>
      </c>
      <c r="K282" s="220">
        <v>4.6923076923076925</v>
      </c>
      <c r="L282" s="221">
        <f t="shared" si="56"/>
        <v>3.0673076923076925</v>
      </c>
      <c r="M282" s="220"/>
      <c r="N282" s="221"/>
    </row>
    <row r="283" spans="2:14" x14ac:dyDescent="0.25">
      <c r="B283" s="145" t="s">
        <v>93</v>
      </c>
      <c r="C283" s="220">
        <v>1.6666666666666667</v>
      </c>
      <c r="D283" s="221">
        <v>-0.88172043010752676</v>
      </c>
      <c r="E283" s="220">
        <v>3.4615384615384617</v>
      </c>
      <c r="F283" s="221">
        <f t="shared" si="55"/>
        <v>1.7948717948717949</v>
      </c>
      <c r="G283" s="220">
        <v>3</v>
      </c>
      <c r="H283" s="221">
        <f t="shared" si="55"/>
        <v>-0.46153846153846168</v>
      </c>
      <c r="I283" s="220">
        <v>3.03125</v>
      </c>
      <c r="J283" s="221">
        <f t="shared" si="55"/>
        <v>3.125E-2</v>
      </c>
      <c r="K283" s="220">
        <v>2.6764705882352939</v>
      </c>
      <c r="L283" s="221">
        <f t="shared" si="56"/>
        <v>-0.35477941176470607</v>
      </c>
      <c r="M283" s="220"/>
      <c r="N283" s="221"/>
    </row>
    <row r="284" spans="2:14" x14ac:dyDescent="0.25">
      <c r="B284" s="145" t="s">
        <v>95</v>
      </c>
      <c r="C284" s="220">
        <v>2</v>
      </c>
      <c r="D284" s="221">
        <v>-0.68292682926829285</v>
      </c>
      <c r="E284" s="220">
        <v>2.625</v>
      </c>
      <c r="F284" s="221">
        <f t="shared" si="55"/>
        <v>0.625</v>
      </c>
      <c r="G284" s="220">
        <v>2.6857142857142855</v>
      </c>
      <c r="H284" s="221">
        <f t="shared" si="55"/>
        <v>6.0714285714285499E-2</v>
      </c>
      <c r="I284" s="220">
        <v>4.59375</v>
      </c>
      <c r="J284" s="221">
        <f t="shared" si="55"/>
        <v>1.9080357142857145</v>
      </c>
      <c r="K284" s="220">
        <v>3.8095238095238093</v>
      </c>
      <c r="L284" s="221">
        <f t="shared" si="56"/>
        <v>-0.78422619047619069</v>
      </c>
      <c r="M284" s="220"/>
      <c r="N284" s="221"/>
    </row>
    <row r="285" spans="2:14" ht="15.75" x14ac:dyDescent="0.25">
      <c r="B285" s="148" t="s">
        <v>32</v>
      </c>
      <c r="C285" s="222">
        <v>2.9101123595505616</v>
      </c>
      <c r="D285" s="223">
        <v>0.33077656619262807</v>
      </c>
      <c r="E285" s="222">
        <v>2.6979166666666665</v>
      </c>
      <c r="F285" s="223">
        <f t="shared" si="55"/>
        <v>-0.21219569288389506</v>
      </c>
      <c r="G285" s="222">
        <v>2.2916666666666665</v>
      </c>
      <c r="H285" s="223">
        <f t="shared" si="55"/>
        <v>-0.40625</v>
      </c>
      <c r="I285" s="222">
        <v>3.5185185185185186</v>
      </c>
      <c r="J285" s="223">
        <f t="shared" si="55"/>
        <v>1.2268518518518521</v>
      </c>
      <c r="K285" s="222">
        <v>3.2395833333333335</v>
      </c>
      <c r="L285" s="223">
        <f t="shared" si="56"/>
        <v>-0.27893518518518512</v>
      </c>
      <c r="M285" s="222">
        <v>3.0251572327044025</v>
      </c>
      <c r="N285" s="223">
        <v>-6.3495249565101108E-2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554B-F204-4024-B216-BA41AACD9DEC}">
  <sheetPr>
    <tabColor theme="4" tint="0.79998168889431442"/>
  </sheetPr>
  <dimension ref="A4:O111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2.6174716182412929</v>
      </c>
      <c r="D9" s="221">
        <v>-1.8024564964814083E-2</v>
      </c>
      <c r="E9" s="220">
        <v>2.4109947643979059</v>
      </c>
      <c r="F9" s="221">
        <f t="shared" ref="F9:J21" si="0">IFERROR(E9-C9,"-")</f>
        <v>-0.20647685384338699</v>
      </c>
      <c r="G9" s="220">
        <v>3.2322086759285513</v>
      </c>
      <c r="H9" s="221">
        <f t="shared" si="0"/>
        <v>0.82121391153064538</v>
      </c>
      <c r="I9" s="220">
        <v>2.6628942486085343</v>
      </c>
      <c r="J9" s="221">
        <f t="shared" si="0"/>
        <v>-0.56931442732001702</v>
      </c>
      <c r="K9" s="220">
        <v>2.7949012842629863</v>
      </c>
      <c r="L9" s="221">
        <f t="shared" ref="L9:L21" si="1">IFERROR(K9-I9,"-")</f>
        <v>0.13200703565445204</v>
      </c>
      <c r="M9" s="220">
        <v>2.6840519676143852</v>
      </c>
      <c r="N9" s="221">
        <f t="shared" ref="N9:N17" si="2">IFERROR(M9-K9,"-")</f>
        <v>-0.11084931664860109</v>
      </c>
    </row>
    <row r="10" spans="1:15" x14ac:dyDescent="0.25">
      <c r="A10" s="1" t="s">
        <v>74</v>
      </c>
      <c r="B10" s="145" t="s">
        <v>75</v>
      </c>
      <c r="C10" s="220">
        <v>2.6762455682030231</v>
      </c>
      <c r="D10" s="221">
        <v>-4.9792932303562409E-2</v>
      </c>
      <c r="E10" s="220">
        <v>2.2361010830324908</v>
      </c>
      <c r="F10" s="221">
        <f t="shared" si="0"/>
        <v>-0.44014448517053228</v>
      </c>
      <c r="G10" s="220">
        <v>2.7251615992338998</v>
      </c>
      <c r="H10" s="221">
        <f t="shared" si="0"/>
        <v>0.489060516201409</v>
      </c>
      <c r="I10" s="220">
        <v>2.7041745730550284</v>
      </c>
      <c r="J10" s="221">
        <f t="shared" si="0"/>
        <v>-2.0987026178871382E-2</v>
      </c>
      <c r="K10" s="220">
        <v>3.1517801374141161</v>
      </c>
      <c r="L10" s="221">
        <f t="shared" si="1"/>
        <v>0.44760556435908772</v>
      </c>
      <c r="M10" s="220">
        <v>3.1261325703385787</v>
      </c>
      <c r="N10" s="221">
        <f t="shared" si="2"/>
        <v>-2.5647567075537392E-2</v>
      </c>
    </row>
    <row r="11" spans="1:15" x14ac:dyDescent="0.25">
      <c r="A11" s="1" t="s">
        <v>76</v>
      </c>
      <c r="B11" s="145" t="s">
        <v>77</v>
      </c>
      <c r="C11" s="220">
        <v>2.599636032757052</v>
      </c>
      <c r="D11" s="221">
        <v>-0.10626917314815376</v>
      </c>
      <c r="E11" s="220">
        <v>2.167395104895105</v>
      </c>
      <c r="F11" s="221">
        <f t="shared" si="0"/>
        <v>-0.43224092786194701</v>
      </c>
      <c r="G11" s="220">
        <v>2.6814345991561179</v>
      </c>
      <c r="H11" s="221">
        <f t="shared" si="0"/>
        <v>0.51403949426101292</v>
      </c>
      <c r="I11" s="220">
        <v>2.7572009188902631</v>
      </c>
      <c r="J11" s="221">
        <f t="shared" si="0"/>
        <v>7.576631973414516E-2</v>
      </c>
      <c r="K11" s="220">
        <v>2.9589783281733748</v>
      </c>
      <c r="L11" s="221">
        <f t="shared" si="1"/>
        <v>0.20177740928311172</v>
      </c>
      <c r="M11" s="220">
        <v>2.6383377012354923</v>
      </c>
      <c r="N11" s="221">
        <f t="shared" si="2"/>
        <v>-0.32064062693788253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2.2338797814207649</v>
      </c>
      <c r="F12" s="221" t="str">
        <f t="shared" si="0"/>
        <v>-</v>
      </c>
      <c r="G12" s="220">
        <v>2.9921472392638035</v>
      </c>
      <c r="H12" s="221">
        <f t="shared" si="0"/>
        <v>0.75826745784303862</v>
      </c>
      <c r="I12" s="220">
        <v>2.4570599613152804</v>
      </c>
      <c r="J12" s="221">
        <f t="shared" si="0"/>
        <v>-0.53508727794852318</v>
      </c>
      <c r="K12" s="220">
        <v>2.6590819153146024</v>
      </c>
      <c r="L12" s="221">
        <f t="shared" si="1"/>
        <v>0.20202195399932199</v>
      </c>
      <c r="M12" s="220">
        <v>2.7806406685236769</v>
      </c>
      <c r="N12" s="221">
        <f t="shared" si="2"/>
        <v>0.1215587532090745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2.1226024821361413</v>
      </c>
      <c r="F13" s="221" t="str">
        <f t="shared" si="0"/>
        <v>-</v>
      </c>
      <c r="G13" s="220">
        <v>2.77670704845815</v>
      </c>
      <c r="H13" s="221">
        <f t="shared" si="0"/>
        <v>0.65410456632200864</v>
      </c>
      <c r="I13" s="220">
        <v>2.5519648912826649</v>
      </c>
      <c r="J13" s="221">
        <f t="shared" si="0"/>
        <v>-0.22474215717548507</v>
      </c>
      <c r="K13" s="220">
        <v>2.5066105769230771</v>
      </c>
      <c r="L13" s="221">
        <f t="shared" si="1"/>
        <v>-4.5354314359587811E-2</v>
      </c>
      <c r="M13" s="220">
        <v>2.6832733093237295</v>
      </c>
      <c r="N13" s="221">
        <f t="shared" si="2"/>
        <v>0.17666273240065244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2.2000801924619084</v>
      </c>
      <c r="F14" s="221" t="str">
        <f t="shared" si="0"/>
        <v>-</v>
      </c>
      <c r="G14" s="220">
        <v>2.4949115044247789</v>
      </c>
      <c r="H14" s="221">
        <f t="shared" si="0"/>
        <v>0.29483131196287049</v>
      </c>
      <c r="I14" s="220">
        <v>2.4809854101889499</v>
      </c>
      <c r="J14" s="221">
        <f t="shared" si="0"/>
        <v>-1.3926094235829023E-2</v>
      </c>
      <c r="K14" s="220">
        <v>2.5517154389505552</v>
      </c>
      <c r="L14" s="221">
        <f t="shared" si="1"/>
        <v>7.0730028761605279E-2</v>
      </c>
      <c r="M14" s="220">
        <v>2.8302986161689732</v>
      </c>
      <c r="N14" s="221">
        <f t="shared" si="2"/>
        <v>0.27858317721841797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2.3360790774299836</v>
      </c>
      <c r="F15" s="221" t="str">
        <f t="shared" si="0"/>
        <v>-</v>
      </c>
      <c r="G15" s="220">
        <v>2.5052631578947366</v>
      </c>
      <c r="H15" s="221">
        <f t="shared" si="0"/>
        <v>0.16918408046475308</v>
      </c>
      <c r="I15" s="220">
        <v>2.2105990783410139</v>
      </c>
      <c r="J15" s="221">
        <f t="shared" si="0"/>
        <v>-0.29466407955372276</v>
      </c>
      <c r="K15" s="220">
        <v>2.2077073807968648</v>
      </c>
      <c r="L15" s="221">
        <f t="shared" si="1"/>
        <v>-2.8916975441490855E-3</v>
      </c>
      <c r="M15" s="220">
        <v>2.7481440747869121</v>
      </c>
      <c r="N15" s="221">
        <f t="shared" si="2"/>
        <v>0.54043669399004735</v>
      </c>
    </row>
    <row r="16" spans="1:15" x14ac:dyDescent="0.25">
      <c r="A16" s="1" t="s">
        <v>86</v>
      </c>
      <c r="B16" s="145" t="s">
        <v>87</v>
      </c>
      <c r="C16" s="220">
        <v>2.499459848757652</v>
      </c>
      <c r="D16" s="221">
        <v>0.32659695508017172</v>
      </c>
      <c r="E16" s="220">
        <v>2.9317173096620008</v>
      </c>
      <c r="F16" s="221">
        <f t="shared" si="0"/>
        <v>0.4322574609043488</v>
      </c>
      <c r="G16" s="220">
        <v>2.6119023397761953</v>
      </c>
      <c r="H16" s="221">
        <f t="shared" si="0"/>
        <v>-0.31981496988580549</v>
      </c>
      <c r="I16" s="220">
        <v>2.5556512378902045</v>
      </c>
      <c r="J16" s="221">
        <f t="shared" si="0"/>
        <v>-5.6251101885990806E-2</v>
      </c>
      <c r="K16" s="220">
        <v>3.1938599517074855</v>
      </c>
      <c r="L16" s="221">
        <f t="shared" si="1"/>
        <v>0.63820871381728095</v>
      </c>
      <c r="M16" s="220">
        <v>2.856691765848919</v>
      </c>
      <c r="N16" s="221">
        <f t="shared" si="2"/>
        <v>-0.33716818585856645</v>
      </c>
    </row>
    <row r="17" spans="1:15" x14ac:dyDescent="0.25">
      <c r="A17" s="1" t="s">
        <v>88</v>
      </c>
      <c r="B17" s="145" t="s">
        <v>89</v>
      </c>
      <c r="C17" s="220">
        <v>2.135487528344671</v>
      </c>
      <c r="D17" s="221">
        <v>4.8655716089129886E-2</v>
      </c>
      <c r="E17" s="220">
        <v>2.452733776188043</v>
      </c>
      <c r="F17" s="221">
        <f t="shared" si="0"/>
        <v>0.31724624784337196</v>
      </c>
      <c r="G17" s="220">
        <v>2.3955875928352994</v>
      </c>
      <c r="H17" s="221">
        <f t="shared" si="0"/>
        <v>-5.7146183352743574E-2</v>
      </c>
      <c r="I17" s="220">
        <v>2.3459411634594116</v>
      </c>
      <c r="J17" s="221">
        <f t="shared" si="0"/>
        <v>-4.9646429375887813E-2</v>
      </c>
      <c r="K17" s="220">
        <v>2.2301946137212503</v>
      </c>
      <c r="L17" s="221">
        <f t="shared" si="1"/>
        <v>-0.11574654973816134</v>
      </c>
      <c r="M17" s="220">
        <v>2.4850695235924323</v>
      </c>
      <c r="N17" s="221">
        <f t="shared" si="2"/>
        <v>0.254874909871182</v>
      </c>
    </row>
    <row r="18" spans="1:15" x14ac:dyDescent="0.25">
      <c r="A18" s="1" t="s">
        <v>90</v>
      </c>
      <c r="B18" s="145" t="s">
        <v>91</v>
      </c>
      <c r="C18" s="220">
        <v>2.0425170068027212</v>
      </c>
      <c r="D18" s="221">
        <v>-0.23159032695823667</v>
      </c>
      <c r="E18" s="220">
        <v>2.9937869822485208</v>
      </c>
      <c r="F18" s="221">
        <f t="shared" si="0"/>
        <v>0.95126997544579961</v>
      </c>
      <c r="G18" s="220">
        <v>2.8807453416149067</v>
      </c>
      <c r="H18" s="221">
        <f t="shared" si="0"/>
        <v>-0.1130416406336141</v>
      </c>
      <c r="I18" s="220">
        <v>2.5134645847476804</v>
      </c>
      <c r="J18" s="221">
        <f t="shared" si="0"/>
        <v>-0.36728075686722628</v>
      </c>
      <c r="K18" s="220">
        <v>2.4775360845700347</v>
      </c>
      <c r="L18" s="221">
        <f t="shared" si="1"/>
        <v>-3.5928500177645706E-2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2.0164492342597846</v>
      </c>
      <c r="D19" s="221">
        <v>-0.33604246009237482</v>
      </c>
      <c r="E19" s="220">
        <v>2.7396582733812949</v>
      </c>
      <c r="F19" s="221">
        <f t="shared" si="0"/>
        <v>0.72320903912151024</v>
      </c>
      <c r="G19" s="220">
        <v>2.6980157089706491</v>
      </c>
      <c r="H19" s="221">
        <f t="shared" si="0"/>
        <v>-4.1642564410645733E-2</v>
      </c>
      <c r="I19" s="220">
        <v>2.6623690572119258</v>
      </c>
      <c r="J19" s="221">
        <f t="shared" si="0"/>
        <v>-3.564665175872328E-2</v>
      </c>
      <c r="K19" s="220">
        <v>2.7401171303074672</v>
      </c>
      <c r="L19" s="221">
        <f t="shared" si="1"/>
        <v>7.7748073095541326E-2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2.2569676700111483</v>
      </c>
      <c r="D20" s="221">
        <v>-7.0529686937881308E-4</v>
      </c>
      <c r="E20" s="220">
        <v>2.4653312788906008</v>
      </c>
      <c r="F20" s="221">
        <f t="shared" si="0"/>
        <v>0.20836360887945249</v>
      </c>
      <c r="G20" s="220">
        <v>2.3449477351916377</v>
      </c>
      <c r="H20" s="221">
        <f t="shared" si="0"/>
        <v>-0.12038354369896309</v>
      </c>
      <c r="I20" s="220">
        <v>2.587568157033806</v>
      </c>
      <c r="J20" s="221">
        <f t="shared" si="0"/>
        <v>0.24262042184216837</v>
      </c>
      <c r="K20" s="220">
        <v>2.5476281560826322</v>
      </c>
      <c r="L20" s="221">
        <f t="shared" si="1"/>
        <v>-3.9940000951173893E-2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2.437843193922629</v>
      </c>
      <c r="D21" s="223">
        <v>2.1067972650881117E-3</v>
      </c>
      <c r="E21" s="222">
        <v>2.4937806482478173</v>
      </c>
      <c r="F21" s="223">
        <f t="shared" si="0"/>
        <v>5.5937454325188263E-2</v>
      </c>
      <c r="G21" s="222">
        <v>2.6756725259784404</v>
      </c>
      <c r="H21" s="223">
        <f t="shared" si="0"/>
        <v>0.1818918777306231</v>
      </c>
      <c r="I21" s="222">
        <v>2.5505786061867015</v>
      </c>
      <c r="J21" s="223">
        <f t="shared" si="0"/>
        <v>-0.12509391979173889</v>
      </c>
      <c r="K21" s="222">
        <v>2.6538649194953647</v>
      </c>
      <c r="L21" s="223">
        <f t="shared" si="1"/>
        <v>0.10328631330866322</v>
      </c>
      <c r="M21" s="222">
        <v>2.7507485215153538</v>
      </c>
      <c r="N21" s="223">
        <v>7.4108264914832134E-2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2.6174716182412929</v>
      </c>
      <c r="D31" s="221">
        <v>-1.8024564964814083E-2</v>
      </c>
      <c r="E31" s="220">
        <v>2.4109947643979059</v>
      </c>
      <c r="F31" s="221">
        <f t="shared" ref="F31:J43" si="3">IFERROR(E31-C31,"-")</f>
        <v>-0.20647685384338699</v>
      </c>
      <c r="G31" s="220">
        <v>3.2322086759285513</v>
      </c>
      <c r="H31" s="221">
        <f t="shared" si="3"/>
        <v>0.82121391153064538</v>
      </c>
      <c r="I31" s="220">
        <v>2.6628942486085343</v>
      </c>
      <c r="J31" s="221">
        <f t="shared" si="3"/>
        <v>-0.56931442732001702</v>
      </c>
      <c r="K31" s="220">
        <v>2.7949012842629863</v>
      </c>
      <c r="L31" s="221">
        <f t="shared" ref="L31:L43" si="4">IFERROR(K31-I31,"-")</f>
        <v>0.13200703565445204</v>
      </c>
      <c r="M31" s="220">
        <v>2.6840519676143852</v>
      </c>
      <c r="N31" s="221">
        <f>IFERROR(M31-K31,"-")</f>
        <v>-0.11084931664860109</v>
      </c>
    </row>
    <row r="32" spans="1:15" x14ac:dyDescent="0.25">
      <c r="B32" s="145" t="s">
        <v>75</v>
      </c>
      <c r="C32" s="220">
        <v>2.6762455682030231</v>
      </c>
      <c r="D32" s="221">
        <v>-4.9792932303562409E-2</v>
      </c>
      <c r="E32" s="220">
        <v>2.2361010830324908</v>
      </c>
      <c r="F32" s="221">
        <f t="shared" si="3"/>
        <v>-0.44014448517053228</v>
      </c>
      <c r="G32" s="220">
        <v>2.7251615992338998</v>
      </c>
      <c r="H32" s="221">
        <f t="shared" si="3"/>
        <v>0.489060516201409</v>
      </c>
      <c r="I32" s="220">
        <v>2.7041745730550284</v>
      </c>
      <c r="J32" s="221">
        <f t="shared" si="3"/>
        <v>-2.0987026178871382E-2</v>
      </c>
      <c r="K32" s="220">
        <v>3.1517801374141161</v>
      </c>
      <c r="L32" s="221">
        <f t="shared" si="4"/>
        <v>0.44760556435908772</v>
      </c>
      <c r="M32" s="220">
        <v>3.1261325703385787</v>
      </c>
      <c r="N32" s="221">
        <f t="shared" ref="N32:N39" si="5">IFERROR(M32-K32,"-")</f>
        <v>-2.5647567075537392E-2</v>
      </c>
    </row>
    <row r="33" spans="2:15" x14ac:dyDescent="0.25">
      <c r="B33" s="145" t="s">
        <v>77</v>
      </c>
      <c r="C33" s="220">
        <v>2.599636032757052</v>
      </c>
      <c r="D33" s="221">
        <v>-0.10626917314815376</v>
      </c>
      <c r="E33" s="220">
        <v>2.167395104895105</v>
      </c>
      <c r="F33" s="221">
        <f t="shared" si="3"/>
        <v>-0.43224092786194701</v>
      </c>
      <c r="G33" s="220">
        <v>2.6814345991561179</v>
      </c>
      <c r="H33" s="221">
        <f t="shared" si="3"/>
        <v>0.51403949426101292</v>
      </c>
      <c r="I33" s="220">
        <v>2.7572009188902631</v>
      </c>
      <c r="J33" s="221">
        <f t="shared" si="3"/>
        <v>7.576631973414516E-2</v>
      </c>
      <c r="K33" s="220">
        <v>2.9589783281733748</v>
      </c>
      <c r="L33" s="221">
        <f t="shared" si="4"/>
        <v>0.20177740928311172</v>
      </c>
      <c r="M33" s="220">
        <v>2.6383377012354923</v>
      </c>
      <c r="N33" s="221">
        <f t="shared" si="5"/>
        <v>-0.32064062693788253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2.2338797814207649</v>
      </c>
      <c r="F34" s="221" t="str">
        <f t="shared" si="3"/>
        <v>-</v>
      </c>
      <c r="G34" s="220">
        <v>2.9921472392638035</v>
      </c>
      <c r="H34" s="221">
        <f t="shared" si="3"/>
        <v>0.75826745784303862</v>
      </c>
      <c r="I34" s="220">
        <v>2.4570599613152804</v>
      </c>
      <c r="J34" s="221">
        <f t="shared" si="3"/>
        <v>-0.53508727794852318</v>
      </c>
      <c r="K34" s="220">
        <v>2.6590819153146024</v>
      </c>
      <c r="L34" s="221">
        <f t="shared" si="4"/>
        <v>0.20202195399932199</v>
      </c>
      <c r="M34" s="220">
        <v>2.7806406685236769</v>
      </c>
      <c r="N34" s="221">
        <f t="shared" si="5"/>
        <v>0.1215587532090745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2.1226024821361413</v>
      </c>
      <c r="F35" s="221" t="str">
        <f t="shared" si="3"/>
        <v>-</v>
      </c>
      <c r="G35" s="220">
        <v>2.77670704845815</v>
      </c>
      <c r="H35" s="221">
        <f t="shared" si="3"/>
        <v>0.65410456632200864</v>
      </c>
      <c r="I35" s="220">
        <v>2.5519648912826649</v>
      </c>
      <c r="J35" s="221">
        <f t="shared" si="3"/>
        <v>-0.22474215717548507</v>
      </c>
      <c r="K35" s="220">
        <v>2.5066105769230771</v>
      </c>
      <c r="L35" s="221">
        <f t="shared" si="4"/>
        <v>-4.5354314359587811E-2</v>
      </c>
      <c r="M35" s="220">
        <v>2.6832733093237295</v>
      </c>
      <c r="N35" s="221">
        <f t="shared" si="5"/>
        <v>0.17666273240065244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2.2000801924619084</v>
      </c>
      <c r="F36" s="221" t="str">
        <f t="shared" si="3"/>
        <v>-</v>
      </c>
      <c r="G36" s="220">
        <v>2.4949115044247789</v>
      </c>
      <c r="H36" s="221">
        <f t="shared" si="3"/>
        <v>0.29483131196287049</v>
      </c>
      <c r="I36" s="220">
        <v>2.4809854101889499</v>
      </c>
      <c r="J36" s="221">
        <f t="shared" si="3"/>
        <v>-1.3926094235829023E-2</v>
      </c>
      <c r="K36" s="220">
        <v>2.5517154389505552</v>
      </c>
      <c r="L36" s="221">
        <f t="shared" si="4"/>
        <v>7.0730028761605279E-2</v>
      </c>
      <c r="M36" s="220">
        <v>2.8302986161689732</v>
      </c>
      <c r="N36" s="221">
        <f t="shared" si="5"/>
        <v>0.27858317721841797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2.3360790774299836</v>
      </c>
      <c r="F37" s="221" t="str">
        <f t="shared" si="3"/>
        <v>-</v>
      </c>
      <c r="G37" s="220">
        <v>2.5052631578947366</v>
      </c>
      <c r="H37" s="221">
        <f t="shared" si="3"/>
        <v>0.16918408046475308</v>
      </c>
      <c r="I37" s="220">
        <v>2.2105990783410139</v>
      </c>
      <c r="J37" s="221">
        <f t="shared" si="3"/>
        <v>-0.29466407955372276</v>
      </c>
      <c r="K37" s="220">
        <v>2.2077073807968648</v>
      </c>
      <c r="L37" s="221">
        <f t="shared" si="4"/>
        <v>-2.8916975441490855E-3</v>
      </c>
      <c r="M37" s="220">
        <v>2.7481440747869121</v>
      </c>
      <c r="N37" s="221">
        <f t="shared" si="5"/>
        <v>0.54043669399004735</v>
      </c>
    </row>
    <row r="38" spans="2:15" x14ac:dyDescent="0.25">
      <c r="B38" s="145" t="s">
        <v>87</v>
      </c>
      <c r="C38" s="220">
        <v>2.499459848757652</v>
      </c>
      <c r="D38" s="221">
        <v>0.32659695508017172</v>
      </c>
      <c r="E38" s="220">
        <v>2.9317173096620008</v>
      </c>
      <c r="F38" s="221">
        <f t="shared" si="3"/>
        <v>0.4322574609043488</v>
      </c>
      <c r="G38" s="220">
        <v>2.6119023397761953</v>
      </c>
      <c r="H38" s="221">
        <f t="shared" si="3"/>
        <v>-0.31981496988580549</v>
      </c>
      <c r="I38" s="220">
        <v>2.5556512378902045</v>
      </c>
      <c r="J38" s="221">
        <f t="shared" si="3"/>
        <v>-5.6251101885990806E-2</v>
      </c>
      <c r="K38" s="220">
        <v>3.1938599517074855</v>
      </c>
      <c r="L38" s="221">
        <f t="shared" si="4"/>
        <v>0.63820871381728095</v>
      </c>
      <c r="M38" s="220">
        <v>2.856691765848919</v>
      </c>
      <c r="N38" s="221">
        <f t="shared" si="5"/>
        <v>-0.33716818585856645</v>
      </c>
    </row>
    <row r="39" spans="2:15" x14ac:dyDescent="0.25">
      <c r="B39" s="145" t="s">
        <v>89</v>
      </c>
      <c r="C39" s="220">
        <v>2.135487528344671</v>
      </c>
      <c r="D39" s="221">
        <v>4.8655716089129886E-2</v>
      </c>
      <c r="E39" s="220">
        <v>2.452733776188043</v>
      </c>
      <c r="F39" s="221">
        <f t="shared" si="3"/>
        <v>0.31724624784337196</v>
      </c>
      <c r="G39" s="220">
        <v>2.3955875928352994</v>
      </c>
      <c r="H39" s="221">
        <f t="shared" si="3"/>
        <v>-5.7146183352743574E-2</v>
      </c>
      <c r="I39" s="220">
        <v>2.3459411634594116</v>
      </c>
      <c r="J39" s="221">
        <f t="shared" si="3"/>
        <v>-4.9646429375887813E-2</v>
      </c>
      <c r="K39" s="220">
        <v>2.2301946137212503</v>
      </c>
      <c r="L39" s="221">
        <f t="shared" si="4"/>
        <v>-0.11574654973816134</v>
      </c>
      <c r="M39" s="220">
        <v>2.4850695235924323</v>
      </c>
      <c r="N39" s="221">
        <f t="shared" si="5"/>
        <v>0.254874909871182</v>
      </c>
    </row>
    <row r="40" spans="2:15" x14ac:dyDescent="0.25">
      <c r="B40" s="145" t="s">
        <v>91</v>
      </c>
      <c r="C40" s="220">
        <v>2.0425170068027212</v>
      </c>
      <c r="D40" s="221">
        <v>-0.23159032695823667</v>
      </c>
      <c r="E40" s="220">
        <v>2.9937869822485208</v>
      </c>
      <c r="F40" s="221">
        <f t="shared" si="3"/>
        <v>0.95126997544579961</v>
      </c>
      <c r="G40" s="220">
        <v>2.8807453416149067</v>
      </c>
      <c r="H40" s="221">
        <f t="shared" si="3"/>
        <v>-0.1130416406336141</v>
      </c>
      <c r="I40" s="220">
        <v>2.5134645847476804</v>
      </c>
      <c r="J40" s="221">
        <f t="shared" si="3"/>
        <v>-0.36728075686722628</v>
      </c>
      <c r="K40" s="220">
        <v>2.4775360845700347</v>
      </c>
      <c r="L40" s="221">
        <f t="shared" si="4"/>
        <v>-3.5928500177645706E-2</v>
      </c>
      <c r="M40" s="220"/>
      <c r="N40" s="221"/>
    </row>
    <row r="41" spans="2:15" x14ac:dyDescent="0.25">
      <c r="B41" s="145" t="s">
        <v>93</v>
      </c>
      <c r="C41" s="220">
        <v>2.0164492342597846</v>
      </c>
      <c r="D41" s="221">
        <v>-0.33604246009237482</v>
      </c>
      <c r="E41" s="220">
        <v>2.7396582733812949</v>
      </c>
      <c r="F41" s="221">
        <f t="shared" si="3"/>
        <v>0.72320903912151024</v>
      </c>
      <c r="G41" s="220">
        <v>2.6980157089706491</v>
      </c>
      <c r="H41" s="221">
        <f t="shared" si="3"/>
        <v>-4.1642564410645733E-2</v>
      </c>
      <c r="I41" s="220">
        <v>2.6623690572119258</v>
      </c>
      <c r="J41" s="221">
        <f t="shared" si="3"/>
        <v>-3.564665175872328E-2</v>
      </c>
      <c r="K41" s="220">
        <v>2.7401171303074672</v>
      </c>
      <c r="L41" s="221">
        <f t="shared" si="4"/>
        <v>7.7748073095541326E-2</v>
      </c>
      <c r="M41" s="220"/>
      <c r="N41" s="221"/>
    </row>
    <row r="42" spans="2:15" x14ac:dyDescent="0.25">
      <c r="B42" s="145" t="s">
        <v>95</v>
      </c>
      <c r="C42" s="220">
        <v>2.2569676700111483</v>
      </c>
      <c r="D42" s="221">
        <v>-7.0529686937881308E-4</v>
      </c>
      <c r="E42" s="220">
        <v>2.4653312788906008</v>
      </c>
      <c r="F42" s="221">
        <f t="shared" si="3"/>
        <v>0.20836360887945249</v>
      </c>
      <c r="G42" s="220">
        <v>2.3449477351916377</v>
      </c>
      <c r="H42" s="221">
        <f t="shared" si="3"/>
        <v>-0.12038354369896309</v>
      </c>
      <c r="I42" s="220">
        <v>2.587568157033806</v>
      </c>
      <c r="J42" s="221">
        <f t="shared" si="3"/>
        <v>0.24262042184216837</v>
      </c>
      <c r="K42" s="220">
        <v>2.5476281560826322</v>
      </c>
      <c r="L42" s="221">
        <f t="shared" si="4"/>
        <v>-3.9940000951173893E-2</v>
      </c>
      <c r="M42" s="220"/>
      <c r="N42" s="221"/>
    </row>
    <row r="43" spans="2:15" ht="15.75" x14ac:dyDescent="0.25">
      <c r="B43" s="148" t="s">
        <v>32</v>
      </c>
      <c r="C43" s="222">
        <v>2.437843193922629</v>
      </c>
      <c r="D43" s="223">
        <v>2.1067972650881117E-3</v>
      </c>
      <c r="E43" s="222">
        <v>2.4937806482478173</v>
      </c>
      <c r="F43" s="223">
        <f t="shared" si="3"/>
        <v>5.5937454325188263E-2</v>
      </c>
      <c r="G43" s="222">
        <v>2.6756725259784404</v>
      </c>
      <c r="H43" s="223">
        <f t="shared" si="3"/>
        <v>0.1818918777306231</v>
      </c>
      <c r="I43" s="222">
        <v>2.5505786061867015</v>
      </c>
      <c r="J43" s="223">
        <f t="shared" si="3"/>
        <v>-0.12509391979173889</v>
      </c>
      <c r="K43" s="222">
        <v>2.6538649194953647</v>
      </c>
      <c r="L43" s="223">
        <f t="shared" si="4"/>
        <v>0.10328631330866322</v>
      </c>
      <c r="M43" s="222">
        <v>2.7507485215153538</v>
      </c>
      <c r="N43" s="223">
        <v>7.4108264914832134E-2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>
        <v>3.0477990818255467</v>
      </c>
      <c r="D53" s="221">
        <v>0.2117827107477841</v>
      </c>
      <c r="E53" s="220" t="s">
        <v>233</v>
      </c>
      <c r="F53" s="221" t="str">
        <f t="shared" ref="F53:J65" si="6">IFERROR(E53-C53,"-")</f>
        <v>-</v>
      </c>
      <c r="G53" s="220" t="s">
        <v>233</v>
      </c>
      <c r="H53" s="221" t="str">
        <f t="shared" si="6"/>
        <v>-</v>
      </c>
      <c r="I53" s="220">
        <v>2.7950872656755008</v>
      </c>
      <c r="J53" s="221" t="str">
        <f t="shared" si="6"/>
        <v>-</v>
      </c>
      <c r="K53" s="220">
        <v>2.9186357556843512</v>
      </c>
      <c r="L53" s="221">
        <f t="shared" ref="L53:L65" si="7">IFERROR(K53-I53,"-")</f>
        <v>0.12354849000885038</v>
      </c>
      <c r="M53" s="220">
        <v>2.8401337792642138</v>
      </c>
      <c r="N53" s="221">
        <f>IFERROR(M53-K53,"-")</f>
        <v>-7.8501976420137343E-2</v>
      </c>
    </row>
    <row r="54" spans="1:15" x14ac:dyDescent="0.25">
      <c r="A54" s="1"/>
      <c r="B54" s="145" t="s">
        <v>75</v>
      </c>
      <c r="C54" s="220">
        <v>3.1402388225492919</v>
      </c>
      <c r="D54" s="221">
        <v>0.16780511291421707</v>
      </c>
      <c r="E54" s="220" t="s">
        <v>233</v>
      </c>
      <c r="F54" s="221" t="str">
        <f t="shared" si="6"/>
        <v>-</v>
      </c>
      <c r="G54" s="220" t="s">
        <v>233</v>
      </c>
      <c r="H54" s="221" t="str">
        <f t="shared" si="6"/>
        <v>-</v>
      </c>
      <c r="I54" s="220">
        <v>2.8731359893167148</v>
      </c>
      <c r="J54" s="221" t="str">
        <f t="shared" si="6"/>
        <v>-</v>
      </c>
      <c r="K54" s="220">
        <v>3.347750434998757</v>
      </c>
      <c r="L54" s="221">
        <f t="shared" si="7"/>
        <v>0.47461444568204225</v>
      </c>
      <c r="M54" s="220">
        <v>3.4421083802191292</v>
      </c>
      <c r="N54" s="221">
        <f t="shared" ref="N54:N61" si="8">IFERROR(M54-K54,"-")</f>
        <v>9.4357945220372219E-2</v>
      </c>
    </row>
    <row r="55" spans="1:15" x14ac:dyDescent="0.25">
      <c r="A55" s="1"/>
      <c r="B55" s="145" t="s">
        <v>77</v>
      </c>
      <c r="C55" s="220">
        <v>3.2750179985601151</v>
      </c>
      <c r="D55" s="221">
        <v>0.33952549320679593</v>
      </c>
      <c r="E55" s="220" t="s">
        <v>233</v>
      </c>
      <c r="F55" s="221" t="str">
        <f t="shared" si="6"/>
        <v>-</v>
      </c>
      <c r="G55" s="220" t="s">
        <v>233</v>
      </c>
      <c r="H55" s="221" t="str">
        <f t="shared" si="6"/>
        <v>-</v>
      </c>
      <c r="I55" s="220">
        <v>2.9364389233954453</v>
      </c>
      <c r="J55" s="221" t="str">
        <f t="shared" si="6"/>
        <v>-</v>
      </c>
      <c r="K55" s="220">
        <v>3.1342297174111211</v>
      </c>
      <c r="L55" s="221">
        <f t="shared" si="7"/>
        <v>0.19779079401567579</v>
      </c>
      <c r="M55" s="220">
        <v>2.7850322007550523</v>
      </c>
      <c r="N55" s="221">
        <f t="shared" si="8"/>
        <v>-0.3491975166560688</v>
      </c>
    </row>
    <row r="56" spans="1:15" x14ac:dyDescent="0.25">
      <c r="A56" s="1"/>
      <c r="B56" s="145" t="s">
        <v>79</v>
      </c>
      <c r="C56" s="220" t="s">
        <v>233</v>
      </c>
      <c r="D56" s="221" t="s">
        <v>233</v>
      </c>
      <c r="E56" s="220" t="s">
        <v>233</v>
      </c>
      <c r="F56" s="221" t="str">
        <f t="shared" si="6"/>
        <v>-</v>
      </c>
      <c r="G56" s="220">
        <v>3.1402254605444049</v>
      </c>
      <c r="H56" s="221" t="str">
        <f t="shared" si="6"/>
        <v>-</v>
      </c>
      <c r="I56" s="220">
        <v>2.5746586075665996</v>
      </c>
      <c r="J56" s="221">
        <f t="shared" si="6"/>
        <v>-0.56556685297780529</v>
      </c>
      <c r="K56" s="220">
        <v>2.7839800317676424</v>
      </c>
      <c r="L56" s="221">
        <f t="shared" si="7"/>
        <v>0.20932142420104283</v>
      </c>
      <c r="M56" s="220">
        <v>2.9443530701754388</v>
      </c>
      <c r="N56" s="221">
        <f t="shared" si="8"/>
        <v>0.16037303840779638</v>
      </c>
    </row>
    <row r="57" spans="1:15" x14ac:dyDescent="0.25">
      <c r="A57" s="1"/>
      <c r="B57" s="145" t="s">
        <v>81</v>
      </c>
      <c r="C57" s="220" t="s">
        <v>233</v>
      </c>
      <c r="D57" s="221" t="s">
        <v>233</v>
      </c>
      <c r="E57" s="220" t="s">
        <v>233</v>
      </c>
      <c r="F57" s="221" t="str">
        <f t="shared" si="6"/>
        <v>-</v>
      </c>
      <c r="G57" s="220">
        <v>2.9780715898097387</v>
      </c>
      <c r="H57" s="221" t="str">
        <f t="shared" si="6"/>
        <v>-</v>
      </c>
      <c r="I57" s="220">
        <v>2.6306366047745358</v>
      </c>
      <c r="J57" s="221">
        <f t="shared" si="6"/>
        <v>-0.34743498503520298</v>
      </c>
      <c r="K57" s="220">
        <v>2.5609430604982206</v>
      </c>
      <c r="L57" s="221">
        <f t="shared" si="7"/>
        <v>-6.9693544276315134E-2</v>
      </c>
      <c r="M57" s="220">
        <v>2.8007017543859649</v>
      </c>
      <c r="N57" s="221">
        <f t="shared" si="8"/>
        <v>0.23975869388774429</v>
      </c>
    </row>
    <row r="58" spans="1:15" x14ac:dyDescent="0.25">
      <c r="A58" s="1"/>
      <c r="B58" s="145" t="s">
        <v>83</v>
      </c>
      <c r="C58" s="220" t="s">
        <v>233</v>
      </c>
      <c r="D58" s="221" t="s">
        <v>233</v>
      </c>
      <c r="E58" s="220" t="s">
        <v>233</v>
      </c>
      <c r="F58" s="221" t="str">
        <f t="shared" si="6"/>
        <v>-</v>
      </c>
      <c r="G58" s="220">
        <v>2.5641587533479426</v>
      </c>
      <c r="H58" s="221" t="str">
        <f t="shared" si="6"/>
        <v>-</v>
      </c>
      <c r="I58" s="220">
        <v>2.5592901317558483</v>
      </c>
      <c r="J58" s="221">
        <f t="shared" si="6"/>
        <v>-4.8686215920943354E-3</v>
      </c>
      <c r="K58" s="220">
        <v>2.6040229885057471</v>
      </c>
      <c r="L58" s="221">
        <f t="shared" si="7"/>
        <v>4.4732856749898797E-2</v>
      </c>
      <c r="M58" s="220">
        <v>3.045272206303725</v>
      </c>
      <c r="N58" s="221">
        <f t="shared" si="8"/>
        <v>0.44124921779797788</v>
      </c>
    </row>
    <row r="59" spans="1:15" x14ac:dyDescent="0.25">
      <c r="A59" s="1"/>
      <c r="B59" s="145" t="s">
        <v>85</v>
      </c>
      <c r="C59" s="220" t="s">
        <v>233</v>
      </c>
      <c r="D59" s="221" t="s">
        <v>233</v>
      </c>
      <c r="E59" s="220" t="s">
        <v>233</v>
      </c>
      <c r="F59" s="221" t="str">
        <f t="shared" si="6"/>
        <v>-</v>
      </c>
      <c r="G59" s="220">
        <v>2.501542416452442</v>
      </c>
      <c r="H59" s="221" t="str">
        <f t="shared" si="6"/>
        <v>-</v>
      </c>
      <c r="I59" s="220" t="s">
        <v>233</v>
      </c>
      <c r="J59" s="221" t="str">
        <f t="shared" si="6"/>
        <v>-</v>
      </c>
      <c r="K59" s="220">
        <v>2.2533062054933874</v>
      </c>
      <c r="L59" s="221" t="str">
        <f t="shared" si="7"/>
        <v>-</v>
      </c>
      <c r="M59" s="220">
        <v>2.8266793409378961</v>
      </c>
      <c r="N59" s="221">
        <f t="shared" si="8"/>
        <v>0.57337313544450863</v>
      </c>
    </row>
    <row r="60" spans="1:15" x14ac:dyDescent="0.25">
      <c r="A60" s="1"/>
      <c r="B60" s="145" t="s">
        <v>87</v>
      </c>
      <c r="C60" s="220" t="s">
        <v>233</v>
      </c>
      <c r="D60" s="221" t="s">
        <v>233</v>
      </c>
      <c r="E60" s="220" t="s">
        <v>233</v>
      </c>
      <c r="F60" s="221" t="str">
        <f t="shared" si="6"/>
        <v>-</v>
      </c>
      <c r="G60" s="220">
        <v>2.7960213776722092</v>
      </c>
      <c r="H60" s="221" t="str">
        <f t="shared" si="6"/>
        <v>-</v>
      </c>
      <c r="I60" s="220" t="s">
        <v>233</v>
      </c>
      <c r="J60" s="221" t="str">
        <f t="shared" si="6"/>
        <v>-</v>
      </c>
      <c r="K60" s="220">
        <v>3.3068565005620081</v>
      </c>
      <c r="L60" s="221" t="str">
        <f t="shared" si="7"/>
        <v>-</v>
      </c>
      <c r="M60" s="220">
        <v>2.9710798620323695</v>
      </c>
      <c r="N60" s="221">
        <f t="shared" si="8"/>
        <v>-0.33577663852963857</v>
      </c>
    </row>
    <row r="61" spans="1:15" x14ac:dyDescent="0.25">
      <c r="A61" s="1"/>
      <c r="B61" s="145" t="s">
        <v>89</v>
      </c>
      <c r="C61" s="220" t="s">
        <v>233</v>
      </c>
      <c r="D61" s="221" t="s">
        <v>233</v>
      </c>
      <c r="E61" s="220" t="s">
        <v>233</v>
      </c>
      <c r="F61" s="221" t="str">
        <f t="shared" si="6"/>
        <v>-</v>
      </c>
      <c r="G61" s="220">
        <v>2.500871296987802</v>
      </c>
      <c r="H61" s="221" t="str">
        <f t="shared" si="6"/>
        <v>-</v>
      </c>
      <c r="I61" s="220">
        <v>2.3941569695469176</v>
      </c>
      <c r="J61" s="221">
        <f t="shared" si="6"/>
        <v>-0.10671432744088438</v>
      </c>
      <c r="K61" s="220">
        <v>2.2749944333110665</v>
      </c>
      <c r="L61" s="221">
        <f t="shared" si="7"/>
        <v>-0.11916253623585105</v>
      </c>
      <c r="M61" s="220">
        <v>2.5774424146147736</v>
      </c>
      <c r="N61" s="221">
        <f t="shared" si="8"/>
        <v>0.30244798130370709</v>
      </c>
    </row>
    <row r="62" spans="1:15" x14ac:dyDescent="0.25">
      <c r="A62" s="1"/>
      <c r="B62" s="145" t="s">
        <v>91</v>
      </c>
      <c r="C62" s="220" t="s">
        <v>233</v>
      </c>
      <c r="D62" s="221" t="s">
        <v>233</v>
      </c>
      <c r="E62" s="220" t="s">
        <v>233</v>
      </c>
      <c r="F62" s="221" t="str">
        <f t="shared" si="6"/>
        <v>-</v>
      </c>
      <c r="G62" s="220">
        <v>2.916572077185017</v>
      </c>
      <c r="H62" s="221" t="str">
        <f t="shared" si="6"/>
        <v>-</v>
      </c>
      <c r="I62" s="220">
        <v>2.651506996770721</v>
      </c>
      <c r="J62" s="221">
        <f t="shared" si="6"/>
        <v>-0.26506508041429599</v>
      </c>
      <c r="K62" s="220">
        <v>2.6273516642547032</v>
      </c>
      <c r="L62" s="221">
        <f t="shared" si="7"/>
        <v>-2.4155332516017758E-2</v>
      </c>
      <c r="M62" s="220"/>
      <c r="N62" s="221"/>
    </row>
    <row r="63" spans="1:15" x14ac:dyDescent="0.25">
      <c r="A63" s="1"/>
      <c r="B63" s="145" t="s">
        <v>93</v>
      </c>
      <c r="C63" s="220" t="s">
        <v>233</v>
      </c>
      <c r="D63" s="221" t="s">
        <v>233</v>
      </c>
      <c r="E63" s="220" t="s">
        <v>233</v>
      </c>
      <c r="F63" s="221" t="str">
        <f t="shared" si="6"/>
        <v>-</v>
      </c>
      <c r="G63" s="220">
        <v>2.8604146576663454</v>
      </c>
      <c r="H63" s="221" t="str">
        <f t="shared" si="6"/>
        <v>-</v>
      </c>
      <c r="I63" s="220">
        <v>2.8276945384243595</v>
      </c>
      <c r="J63" s="221">
        <f t="shared" si="6"/>
        <v>-3.2720119241985923E-2</v>
      </c>
      <c r="K63" s="220">
        <v>2.9430714916151808</v>
      </c>
      <c r="L63" s="221">
        <f t="shared" si="7"/>
        <v>0.11537695319082131</v>
      </c>
      <c r="M63" s="220"/>
      <c r="N63" s="221"/>
    </row>
    <row r="64" spans="1:15" x14ac:dyDescent="0.25">
      <c r="A64" s="1"/>
      <c r="B64" s="145" t="s">
        <v>95</v>
      </c>
      <c r="C64" s="220" t="s">
        <v>233</v>
      </c>
      <c r="D64" s="221" t="s">
        <v>233</v>
      </c>
      <c r="E64" s="220" t="s">
        <v>233</v>
      </c>
      <c r="F64" s="221" t="str">
        <f t="shared" si="6"/>
        <v>-</v>
      </c>
      <c r="G64" s="220">
        <v>2.4325228641534689</v>
      </c>
      <c r="H64" s="221" t="str">
        <f t="shared" si="6"/>
        <v>-</v>
      </c>
      <c r="I64" s="220">
        <v>2.7499333511063715</v>
      </c>
      <c r="J64" s="221">
        <f t="shared" si="6"/>
        <v>0.31741048695290264</v>
      </c>
      <c r="K64" s="220">
        <v>2.6366930917327291</v>
      </c>
      <c r="L64" s="221">
        <f t="shared" si="7"/>
        <v>-0.11324025937364235</v>
      </c>
      <c r="M64" s="220"/>
      <c r="N64" s="221"/>
    </row>
    <row r="65" spans="1:15" ht="15.75" x14ac:dyDescent="0.25">
      <c r="B65" s="148" t="s">
        <v>32</v>
      </c>
      <c r="C65" s="222" t="s">
        <v>233</v>
      </c>
      <c r="D65" s="223" t="s">
        <v>233</v>
      </c>
      <c r="E65" s="222" t="s">
        <v>233</v>
      </c>
      <c r="F65" s="223" t="str">
        <f t="shared" si="6"/>
        <v>-</v>
      </c>
      <c r="G65" s="222">
        <v>2.7547137248133926</v>
      </c>
      <c r="H65" s="223" t="str">
        <f t="shared" si="6"/>
        <v>-</v>
      </c>
      <c r="I65" s="222">
        <v>2.6597626112759643</v>
      </c>
      <c r="J65" s="223">
        <f t="shared" si="6"/>
        <v>-9.4951113537428355E-2</v>
      </c>
      <c r="K65" s="222">
        <v>2.7683008187607401</v>
      </c>
      <c r="L65" s="223">
        <f t="shared" si="7"/>
        <v>0.10853820748477583</v>
      </c>
      <c r="M65" s="222">
        <v>2.9031032482598609</v>
      </c>
      <c r="N65" s="223">
        <v>0.12453731842372306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>
        <v>1.5508701472556894</v>
      </c>
      <c r="D75" s="221">
        <v>-0.385381042087793</v>
      </c>
      <c r="E75" s="220" t="s">
        <v>233</v>
      </c>
      <c r="F75" s="221" t="str">
        <f t="shared" ref="F75:J87" si="9">IFERROR(E75-C75,"-")</f>
        <v>-</v>
      </c>
      <c r="G75" s="220" t="s">
        <v>233</v>
      </c>
      <c r="H75" s="221" t="str">
        <f t="shared" si="9"/>
        <v>-</v>
      </c>
      <c r="I75" s="220">
        <v>1.8437917222963951</v>
      </c>
      <c r="J75" s="221" t="str">
        <f t="shared" si="9"/>
        <v>-</v>
      </c>
      <c r="K75" s="220">
        <v>2.0355677154582765</v>
      </c>
      <c r="L75" s="221">
        <f t="shared" ref="L75:L87" si="10">IFERROR(K75-I75,"-")</f>
        <v>0.19177599316188143</v>
      </c>
      <c r="M75" s="220">
        <v>1.8365617433414043</v>
      </c>
      <c r="N75" s="221">
        <f>IFERROR(M75-K75,"-")</f>
        <v>-0.19900597211687221</v>
      </c>
    </row>
    <row r="76" spans="1:15" x14ac:dyDescent="0.25">
      <c r="A76" s="1"/>
      <c r="B76" s="145" t="s">
        <v>75</v>
      </c>
      <c r="C76" s="220">
        <v>1.7258248009101251</v>
      </c>
      <c r="D76" s="221">
        <v>-0.16671516356589611</v>
      </c>
      <c r="E76" s="220" t="s">
        <v>233</v>
      </c>
      <c r="F76" s="221" t="str">
        <f t="shared" si="9"/>
        <v>-</v>
      </c>
      <c r="G76" s="220" t="s">
        <v>233</v>
      </c>
      <c r="H76" s="221" t="str">
        <f t="shared" si="9"/>
        <v>-</v>
      </c>
      <c r="I76" s="220">
        <v>1.7271557271557272</v>
      </c>
      <c r="J76" s="221" t="str">
        <f t="shared" si="9"/>
        <v>-</v>
      </c>
      <c r="K76" s="220">
        <v>2.141025641025641</v>
      </c>
      <c r="L76" s="221">
        <f t="shared" si="10"/>
        <v>0.41386991386991379</v>
      </c>
      <c r="M76" s="220">
        <v>1.8200734394124847</v>
      </c>
      <c r="N76" s="221">
        <f t="shared" ref="N76:N83" si="11">IFERROR(M76-K76,"-")</f>
        <v>-0.3209522016131563</v>
      </c>
    </row>
    <row r="77" spans="1:15" x14ac:dyDescent="0.25">
      <c r="A77" s="1"/>
      <c r="B77" s="145" t="s">
        <v>77</v>
      </c>
      <c r="C77" s="220">
        <v>1.4400494437577256</v>
      </c>
      <c r="D77" s="221">
        <v>-0.6583924825878833</v>
      </c>
      <c r="E77" s="220" t="s">
        <v>233</v>
      </c>
      <c r="F77" s="221" t="str">
        <f t="shared" si="9"/>
        <v>-</v>
      </c>
      <c r="G77" s="220" t="s">
        <v>233</v>
      </c>
      <c r="H77" s="221" t="str">
        <f t="shared" si="9"/>
        <v>-</v>
      </c>
      <c r="I77" s="220">
        <v>1.712907117008444</v>
      </c>
      <c r="J77" s="221" t="str">
        <f t="shared" si="9"/>
        <v>-</v>
      </c>
      <c r="K77" s="220">
        <v>1.9730769230769232</v>
      </c>
      <c r="L77" s="221">
        <f t="shared" si="10"/>
        <v>0.26016980606847917</v>
      </c>
      <c r="M77" s="220">
        <v>1.8510131108462455</v>
      </c>
      <c r="N77" s="221">
        <f t="shared" si="11"/>
        <v>-0.12206381223067764</v>
      </c>
    </row>
    <row r="78" spans="1:15" x14ac:dyDescent="0.25">
      <c r="A78" s="1"/>
      <c r="B78" s="145" t="s">
        <v>79</v>
      </c>
      <c r="C78" s="220" t="s">
        <v>233</v>
      </c>
      <c r="D78" s="221" t="s">
        <v>233</v>
      </c>
      <c r="E78" s="220" t="s">
        <v>233</v>
      </c>
      <c r="F78" s="221" t="str">
        <f t="shared" si="9"/>
        <v>-</v>
      </c>
      <c r="G78" s="220">
        <v>1.7625570776255708</v>
      </c>
      <c r="H78" s="221" t="str">
        <f t="shared" si="9"/>
        <v>-</v>
      </c>
      <c r="I78" s="220">
        <v>1.7098150782361308</v>
      </c>
      <c r="J78" s="221">
        <f t="shared" si="9"/>
        <v>-5.274199938944002E-2</v>
      </c>
      <c r="K78" s="220">
        <v>1.8083462132921175</v>
      </c>
      <c r="L78" s="221">
        <f t="shared" si="10"/>
        <v>9.8531135055986763E-2</v>
      </c>
      <c r="M78" s="220">
        <v>1.8757575757575757</v>
      </c>
      <c r="N78" s="221">
        <f t="shared" si="11"/>
        <v>6.7411362465458202E-2</v>
      </c>
    </row>
    <row r="79" spans="1:15" x14ac:dyDescent="0.25">
      <c r="A79" s="1"/>
      <c r="B79" s="145" t="s">
        <v>81</v>
      </c>
      <c r="C79" s="220" t="s">
        <v>233</v>
      </c>
      <c r="D79" s="221" t="s">
        <v>233</v>
      </c>
      <c r="E79" s="220" t="s">
        <v>233</v>
      </c>
      <c r="F79" s="221" t="str">
        <f t="shared" si="9"/>
        <v>-</v>
      </c>
      <c r="G79" s="220">
        <v>1.60075329566855</v>
      </c>
      <c r="H79" s="221" t="str">
        <f t="shared" si="9"/>
        <v>-</v>
      </c>
      <c r="I79" s="220">
        <v>1.8241308793456033</v>
      </c>
      <c r="J79" s="221">
        <f t="shared" si="9"/>
        <v>0.22337758367705329</v>
      </c>
      <c r="K79" s="220">
        <v>2.0141129032258065</v>
      </c>
      <c r="L79" s="221">
        <f t="shared" si="10"/>
        <v>0.18998202388020324</v>
      </c>
      <c r="M79" s="220">
        <v>1.9889349930843707</v>
      </c>
      <c r="N79" s="221">
        <f t="shared" si="11"/>
        <v>-2.5177910141435778E-2</v>
      </c>
    </row>
    <row r="80" spans="1:15" x14ac:dyDescent="0.25">
      <c r="A80" s="1"/>
      <c r="B80" s="145" t="s">
        <v>83</v>
      </c>
      <c r="C80" s="220" t="s">
        <v>233</v>
      </c>
      <c r="D80" s="221" t="s">
        <v>233</v>
      </c>
      <c r="E80" s="220" t="s">
        <v>233</v>
      </c>
      <c r="F80" s="221" t="str">
        <f t="shared" si="9"/>
        <v>-</v>
      </c>
      <c r="G80" s="220">
        <v>1.8062953995157385</v>
      </c>
      <c r="H80" s="221" t="str">
        <f t="shared" si="9"/>
        <v>-</v>
      </c>
      <c r="I80" s="220">
        <v>1.8506493506493507</v>
      </c>
      <c r="J80" s="221">
        <f t="shared" si="9"/>
        <v>4.4353951133612179E-2</v>
      </c>
      <c r="K80" s="220">
        <v>2.1756198347107438</v>
      </c>
      <c r="L80" s="221">
        <f t="shared" si="10"/>
        <v>0.32497048406139317</v>
      </c>
      <c r="M80" s="220">
        <v>1.6375198728139904</v>
      </c>
      <c r="N80" s="221">
        <f t="shared" si="11"/>
        <v>-0.53809996189675346</v>
      </c>
    </row>
    <row r="81" spans="1:15" x14ac:dyDescent="0.25">
      <c r="A81" s="1"/>
      <c r="B81" s="145" t="s">
        <v>85</v>
      </c>
      <c r="C81" s="220" t="s">
        <v>233</v>
      </c>
      <c r="D81" s="221" t="s">
        <v>233</v>
      </c>
      <c r="E81" s="220" t="s">
        <v>233</v>
      </c>
      <c r="F81" s="221" t="str">
        <f t="shared" si="9"/>
        <v>-</v>
      </c>
      <c r="G81" s="220">
        <v>2.5428571428571427</v>
      </c>
      <c r="H81" s="221" t="str">
        <f t="shared" si="9"/>
        <v>-</v>
      </c>
      <c r="I81" s="220" t="s">
        <v>233</v>
      </c>
      <c r="J81" s="221" t="str">
        <f t="shared" si="9"/>
        <v>-</v>
      </c>
      <c r="K81" s="220">
        <v>1.9364599092284418</v>
      </c>
      <c r="L81" s="221" t="str">
        <f t="shared" si="10"/>
        <v>-</v>
      </c>
      <c r="M81" s="220">
        <v>2.2328482328482329</v>
      </c>
      <c r="N81" s="221">
        <f t="shared" si="11"/>
        <v>0.29638832361979106</v>
      </c>
    </row>
    <row r="82" spans="1:15" x14ac:dyDescent="0.25">
      <c r="A82" s="1"/>
      <c r="B82" s="145" t="s">
        <v>87</v>
      </c>
      <c r="C82" s="220" t="s">
        <v>233</v>
      </c>
      <c r="D82" s="221" t="s">
        <v>233</v>
      </c>
      <c r="E82" s="220" t="s">
        <v>233</v>
      </c>
      <c r="F82" s="221" t="str">
        <f t="shared" si="9"/>
        <v>-</v>
      </c>
      <c r="G82" s="220">
        <v>1.5124113475177305</v>
      </c>
      <c r="H82" s="221" t="str">
        <f t="shared" si="9"/>
        <v>-</v>
      </c>
      <c r="I82" s="220" t="s">
        <v>233</v>
      </c>
      <c r="J82" s="221" t="str">
        <f t="shared" si="9"/>
        <v>-</v>
      </c>
      <c r="K82" s="220">
        <v>1.8826086956521739</v>
      </c>
      <c r="L82" s="221" t="str">
        <f t="shared" si="10"/>
        <v>-</v>
      </c>
      <c r="M82" s="220">
        <v>1.617816091954023</v>
      </c>
      <c r="N82" s="221">
        <f t="shared" si="11"/>
        <v>-0.26479260369815094</v>
      </c>
    </row>
    <row r="83" spans="1:15" x14ac:dyDescent="0.25">
      <c r="A83" s="1"/>
      <c r="B83" s="145" t="s">
        <v>89</v>
      </c>
      <c r="C83" s="220" t="s">
        <v>233</v>
      </c>
      <c r="D83" s="221" t="s">
        <v>233</v>
      </c>
      <c r="E83" s="220" t="s">
        <v>233</v>
      </c>
      <c r="F83" s="221" t="str">
        <f t="shared" si="9"/>
        <v>-</v>
      </c>
      <c r="G83" s="220">
        <v>1.641711229946524</v>
      </c>
      <c r="H83" s="221" t="str">
        <f t="shared" si="9"/>
        <v>-</v>
      </c>
      <c r="I83" s="220">
        <v>1.941908713692946</v>
      </c>
      <c r="J83" s="221">
        <f t="shared" si="9"/>
        <v>0.30019748374642208</v>
      </c>
      <c r="K83" s="220">
        <v>1.8926174496644295</v>
      </c>
      <c r="L83" s="221">
        <f t="shared" si="10"/>
        <v>-4.9291264028516579E-2</v>
      </c>
      <c r="M83" s="220">
        <v>1.9131147540983606</v>
      </c>
      <c r="N83" s="221">
        <f t="shared" si="11"/>
        <v>2.0497304433931163E-2</v>
      </c>
    </row>
    <row r="84" spans="1:15" x14ac:dyDescent="0.25">
      <c r="A84" s="1"/>
      <c r="B84" s="145" t="s">
        <v>91</v>
      </c>
      <c r="C84" s="220" t="s">
        <v>233</v>
      </c>
      <c r="D84" s="221" t="s">
        <v>233</v>
      </c>
      <c r="E84" s="220" t="s">
        <v>233</v>
      </c>
      <c r="F84" s="221" t="str">
        <f t="shared" si="9"/>
        <v>-</v>
      </c>
      <c r="G84" s="220">
        <v>2.6287425149700598</v>
      </c>
      <c r="H84" s="221" t="str">
        <f t="shared" si="9"/>
        <v>-</v>
      </c>
      <c r="I84" s="220">
        <v>1.7837837837837838</v>
      </c>
      <c r="J84" s="221">
        <f t="shared" si="9"/>
        <v>-0.84495873118627607</v>
      </c>
      <c r="K84" s="220">
        <v>1.6739974126778785</v>
      </c>
      <c r="L84" s="221">
        <f t="shared" si="10"/>
        <v>-0.10978637110590528</v>
      </c>
      <c r="M84" s="220"/>
      <c r="N84" s="221"/>
    </row>
    <row r="85" spans="1:15" x14ac:dyDescent="0.25">
      <c r="A85" s="1"/>
      <c r="B85" s="145" t="s">
        <v>93</v>
      </c>
      <c r="C85" s="220" t="s">
        <v>233</v>
      </c>
      <c r="D85" s="221" t="s">
        <v>233</v>
      </c>
      <c r="E85" s="220" t="s">
        <v>233</v>
      </c>
      <c r="F85" s="221" t="str">
        <f t="shared" si="9"/>
        <v>-</v>
      </c>
      <c r="G85" s="220">
        <v>1.7217391304347827</v>
      </c>
      <c r="H85" s="221" t="str">
        <f t="shared" si="9"/>
        <v>-</v>
      </c>
      <c r="I85" s="220">
        <v>1.834140435835351</v>
      </c>
      <c r="J85" s="221">
        <f t="shared" si="9"/>
        <v>0.11240130540056836</v>
      </c>
      <c r="K85" s="220">
        <v>1.7532188841201717</v>
      </c>
      <c r="L85" s="221">
        <f t="shared" si="10"/>
        <v>-8.0921551715179341E-2</v>
      </c>
      <c r="M85" s="220"/>
      <c r="N85" s="221"/>
    </row>
    <row r="86" spans="1:15" x14ac:dyDescent="0.25">
      <c r="A86" s="1"/>
      <c r="B86" s="145" t="s">
        <v>95</v>
      </c>
      <c r="C86" s="220" t="s">
        <v>233</v>
      </c>
      <c r="D86" s="221" t="s">
        <v>233</v>
      </c>
      <c r="E86" s="220" t="s">
        <v>233</v>
      </c>
      <c r="F86" s="221" t="str">
        <f t="shared" si="9"/>
        <v>-</v>
      </c>
      <c r="G86" s="220">
        <v>1.7701317715959004</v>
      </c>
      <c r="H86" s="221" t="str">
        <f t="shared" si="9"/>
        <v>-</v>
      </c>
      <c r="I86" s="220">
        <v>1.8573141486810552</v>
      </c>
      <c r="J86" s="221">
        <f t="shared" si="9"/>
        <v>8.718237708515475E-2</v>
      </c>
      <c r="K86" s="220">
        <v>2.0639606396063961</v>
      </c>
      <c r="L86" s="221">
        <f t="shared" si="10"/>
        <v>0.20664649092534093</v>
      </c>
      <c r="M86" s="220"/>
      <c r="N86" s="221"/>
    </row>
    <row r="87" spans="1:15" ht="15.75" x14ac:dyDescent="0.25">
      <c r="B87" s="148" t="s">
        <v>32</v>
      </c>
      <c r="C87" s="222" t="s">
        <v>233</v>
      </c>
      <c r="D87" s="223" t="s">
        <v>233</v>
      </c>
      <c r="E87" s="222" t="s">
        <v>233</v>
      </c>
      <c r="F87" s="223" t="str">
        <f t="shared" si="9"/>
        <v>-</v>
      </c>
      <c r="G87" s="222">
        <v>1.9616059247709998</v>
      </c>
      <c r="H87" s="223" t="str">
        <f t="shared" si="9"/>
        <v>-</v>
      </c>
      <c r="I87" s="222">
        <v>1.8250295780202446</v>
      </c>
      <c r="J87" s="223">
        <f t="shared" si="9"/>
        <v>-0.13657634675075525</v>
      </c>
      <c r="K87" s="222">
        <v>1.9394168875425974</v>
      </c>
      <c r="L87" s="223">
        <f t="shared" si="10"/>
        <v>0.11438730952235288</v>
      </c>
      <c r="M87" s="222">
        <v>1.8653295128939829</v>
      </c>
      <c r="N87" s="223">
        <v>-0.12541979330398201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 t="s">
        <v>233</v>
      </c>
      <c r="D97" s="221" t="s">
        <v>233</v>
      </c>
      <c r="E97" s="220" t="s">
        <v>233</v>
      </c>
      <c r="F97" s="221" t="str">
        <f t="shared" ref="F97:J109" si="12">IFERROR(E97-C97,"-")</f>
        <v>-</v>
      </c>
      <c r="G97" s="220" t="s">
        <v>233</v>
      </c>
      <c r="H97" s="221" t="str">
        <f t="shared" si="12"/>
        <v>-</v>
      </c>
      <c r="I97" s="220" t="s">
        <v>233</v>
      </c>
      <c r="J97" s="221" t="str">
        <f t="shared" si="12"/>
        <v>-</v>
      </c>
      <c r="K97" s="220" t="s">
        <v>233</v>
      </c>
      <c r="L97" s="221" t="str">
        <f t="shared" ref="L97:L109" si="13">IFERROR(K97-I97,"-")</f>
        <v>-</v>
      </c>
      <c r="M97" s="220" t="s">
        <v>233</v>
      </c>
      <c r="N97" s="221" t="str">
        <f>IFERROR(M97-K97,"-")</f>
        <v>-</v>
      </c>
    </row>
    <row r="98" spans="2:14" x14ac:dyDescent="0.25">
      <c r="B98" s="145" t="s">
        <v>75</v>
      </c>
      <c r="C98" s="220" t="s">
        <v>233</v>
      </c>
      <c r="D98" s="221" t="s">
        <v>233</v>
      </c>
      <c r="E98" s="220" t="s">
        <v>233</v>
      </c>
      <c r="F98" s="221" t="str">
        <f t="shared" si="12"/>
        <v>-</v>
      </c>
      <c r="G98" s="220" t="s">
        <v>233</v>
      </c>
      <c r="H98" s="221" t="str">
        <f t="shared" si="12"/>
        <v>-</v>
      </c>
      <c r="I98" s="220" t="s">
        <v>233</v>
      </c>
      <c r="J98" s="221" t="str">
        <f t="shared" si="12"/>
        <v>-</v>
      </c>
      <c r="K98" s="220" t="s">
        <v>233</v>
      </c>
      <c r="L98" s="221" t="str">
        <f t="shared" si="13"/>
        <v>-</v>
      </c>
      <c r="M98" s="220" t="s">
        <v>233</v>
      </c>
      <c r="N98" s="221" t="str">
        <f t="shared" ref="N98:N105" si="14">IFERROR(M98-K98,"-")</f>
        <v>-</v>
      </c>
    </row>
    <row r="99" spans="2:14" x14ac:dyDescent="0.25">
      <c r="B99" s="145" t="s">
        <v>77</v>
      </c>
      <c r="C99" s="220" t="s">
        <v>233</v>
      </c>
      <c r="D99" s="221" t="s">
        <v>233</v>
      </c>
      <c r="E99" s="220" t="s">
        <v>233</v>
      </c>
      <c r="F99" s="221" t="str">
        <f t="shared" si="12"/>
        <v>-</v>
      </c>
      <c r="G99" s="220" t="s">
        <v>233</v>
      </c>
      <c r="H99" s="221" t="str">
        <f t="shared" si="12"/>
        <v>-</v>
      </c>
      <c r="I99" s="220" t="s">
        <v>233</v>
      </c>
      <c r="J99" s="221" t="str">
        <f t="shared" si="12"/>
        <v>-</v>
      </c>
      <c r="K99" s="220" t="s">
        <v>233</v>
      </c>
      <c r="L99" s="221" t="str">
        <f t="shared" si="13"/>
        <v>-</v>
      </c>
      <c r="M99" s="220" t="s">
        <v>233</v>
      </c>
      <c r="N99" s="221" t="str">
        <f t="shared" si="14"/>
        <v>-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 t="s">
        <v>233</v>
      </c>
      <c r="F100" s="221" t="str">
        <f t="shared" si="12"/>
        <v>-</v>
      </c>
      <c r="G100" s="220" t="s">
        <v>233</v>
      </c>
      <c r="H100" s="221" t="str">
        <f t="shared" si="12"/>
        <v>-</v>
      </c>
      <c r="I100" s="220" t="s">
        <v>233</v>
      </c>
      <c r="J100" s="221" t="str">
        <f t="shared" si="12"/>
        <v>-</v>
      </c>
      <c r="K100" s="220" t="s">
        <v>233</v>
      </c>
      <c r="L100" s="221" t="str">
        <f t="shared" si="13"/>
        <v>-</v>
      </c>
      <c r="M100" s="220" t="s">
        <v>233</v>
      </c>
      <c r="N100" s="221" t="str">
        <f t="shared" si="14"/>
        <v>-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 t="s">
        <v>233</v>
      </c>
      <c r="F101" s="221" t="str">
        <f t="shared" si="12"/>
        <v>-</v>
      </c>
      <c r="G101" s="220" t="s">
        <v>233</v>
      </c>
      <c r="H101" s="221" t="str">
        <f t="shared" si="12"/>
        <v>-</v>
      </c>
      <c r="I101" s="220" t="s">
        <v>233</v>
      </c>
      <c r="J101" s="221" t="str">
        <f t="shared" si="12"/>
        <v>-</v>
      </c>
      <c r="K101" s="220" t="s">
        <v>233</v>
      </c>
      <c r="L101" s="221" t="str">
        <f t="shared" si="13"/>
        <v>-</v>
      </c>
      <c r="M101" s="220" t="s">
        <v>233</v>
      </c>
      <c r="N101" s="221" t="str">
        <f t="shared" si="14"/>
        <v>-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 t="s">
        <v>233</v>
      </c>
      <c r="F102" s="221" t="str">
        <f t="shared" si="12"/>
        <v>-</v>
      </c>
      <c r="G102" s="220" t="s">
        <v>233</v>
      </c>
      <c r="H102" s="221" t="str">
        <f t="shared" si="12"/>
        <v>-</v>
      </c>
      <c r="I102" s="220" t="s">
        <v>233</v>
      </c>
      <c r="J102" s="221" t="str">
        <f t="shared" si="12"/>
        <v>-</v>
      </c>
      <c r="K102" s="220" t="s">
        <v>233</v>
      </c>
      <c r="L102" s="221" t="str">
        <f t="shared" si="13"/>
        <v>-</v>
      </c>
      <c r="M102" s="220" t="s">
        <v>233</v>
      </c>
      <c r="N102" s="221" t="str">
        <f t="shared" si="14"/>
        <v>-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 t="s">
        <v>233</v>
      </c>
      <c r="F103" s="221" t="str">
        <f t="shared" si="12"/>
        <v>-</v>
      </c>
      <c r="G103" s="220" t="s">
        <v>233</v>
      </c>
      <c r="H103" s="221" t="str">
        <f t="shared" si="12"/>
        <v>-</v>
      </c>
      <c r="I103" s="220" t="s">
        <v>233</v>
      </c>
      <c r="J103" s="221" t="str">
        <f t="shared" si="12"/>
        <v>-</v>
      </c>
      <c r="K103" s="220" t="s">
        <v>233</v>
      </c>
      <c r="L103" s="221" t="str">
        <f t="shared" si="13"/>
        <v>-</v>
      </c>
      <c r="M103" s="220" t="s">
        <v>233</v>
      </c>
      <c r="N103" s="221" t="str">
        <f t="shared" si="14"/>
        <v>-</v>
      </c>
    </row>
    <row r="104" spans="2:14" x14ac:dyDescent="0.25">
      <c r="B104" s="145" t="s">
        <v>87</v>
      </c>
      <c r="C104" s="220" t="s">
        <v>233</v>
      </c>
      <c r="D104" s="221" t="s">
        <v>233</v>
      </c>
      <c r="E104" s="220" t="s">
        <v>233</v>
      </c>
      <c r="F104" s="221" t="str">
        <f t="shared" si="12"/>
        <v>-</v>
      </c>
      <c r="G104" s="220" t="s">
        <v>233</v>
      </c>
      <c r="H104" s="221" t="str">
        <f t="shared" si="12"/>
        <v>-</v>
      </c>
      <c r="I104" s="220" t="s">
        <v>233</v>
      </c>
      <c r="J104" s="221" t="str">
        <f t="shared" si="12"/>
        <v>-</v>
      </c>
      <c r="K104" s="220" t="s">
        <v>233</v>
      </c>
      <c r="L104" s="221" t="str">
        <f t="shared" si="13"/>
        <v>-</v>
      </c>
      <c r="M104" s="220" t="s">
        <v>233</v>
      </c>
      <c r="N104" s="221" t="str">
        <f t="shared" si="14"/>
        <v>-</v>
      </c>
    </row>
    <row r="105" spans="2:14" x14ac:dyDescent="0.25">
      <c r="B105" s="145" t="s">
        <v>89</v>
      </c>
      <c r="C105" s="220" t="s">
        <v>233</v>
      </c>
      <c r="D105" s="221" t="s">
        <v>233</v>
      </c>
      <c r="E105" s="220" t="s">
        <v>233</v>
      </c>
      <c r="F105" s="221" t="str">
        <f t="shared" si="12"/>
        <v>-</v>
      </c>
      <c r="G105" s="220" t="s">
        <v>233</v>
      </c>
      <c r="H105" s="221" t="str">
        <f t="shared" si="12"/>
        <v>-</v>
      </c>
      <c r="I105" s="220" t="s">
        <v>233</v>
      </c>
      <c r="J105" s="221" t="str">
        <f t="shared" si="12"/>
        <v>-</v>
      </c>
      <c r="K105" s="220" t="s">
        <v>233</v>
      </c>
      <c r="L105" s="221" t="str">
        <f t="shared" si="13"/>
        <v>-</v>
      </c>
      <c r="M105" s="220" t="s">
        <v>233</v>
      </c>
      <c r="N105" s="221" t="str">
        <f t="shared" si="14"/>
        <v>-</v>
      </c>
    </row>
    <row r="106" spans="2:14" x14ac:dyDescent="0.25">
      <c r="B106" s="145" t="s">
        <v>91</v>
      </c>
      <c r="C106" s="220" t="s">
        <v>233</v>
      </c>
      <c r="D106" s="221" t="s">
        <v>233</v>
      </c>
      <c r="E106" s="220" t="s">
        <v>233</v>
      </c>
      <c r="F106" s="221" t="str">
        <f t="shared" si="12"/>
        <v>-</v>
      </c>
      <c r="G106" s="220" t="s">
        <v>233</v>
      </c>
      <c r="H106" s="221" t="str">
        <f t="shared" si="12"/>
        <v>-</v>
      </c>
      <c r="I106" s="220" t="s">
        <v>233</v>
      </c>
      <c r="J106" s="221" t="str">
        <f t="shared" si="12"/>
        <v>-</v>
      </c>
      <c r="K106" s="220" t="s">
        <v>233</v>
      </c>
      <c r="L106" s="221" t="str">
        <f t="shared" si="13"/>
        <v>-</v>
      </c>
      <c r="M106" s="220"/>
      <c r="N106" s="221"/>
    </row>
    <row r="107" spans="2:14" x14ac:dyDescent="0.25">
      <c r="B107" s="145" t="s">
        <v>93</v>
      </c>
      <c r="C107" s="220" t="s">
        <v>233</v>
      </c>
      <c r="D107" s="221" t="s">
        <v>233</v>
      </c>
      <c r="E107" s="220" t="s">
        <v>233</v>
      </c>
      <c r="F107" s="221" t="str">
        <f t="shared" si="12"/>
        <v>-</v>
      </c>
      <c r="G107" s="220" t="s">
        <v>233</v>
      </c>
      <c r="H107" s="221" t="str">
        <f t="shared" si="12"/>
        <v>-</v>
      </c>
      <c r="I107" s="220" t="s">
        <v>233</v>
      </c>
      <c r="J107" s="221" t="str">
        <f t="shared" si="12"/>
        <v>-</v>
      </c>
      <c r="K107" s="220" t="s">
        <v>233</v>
      </c>
      <c r="L107" s="221" t="str">
        <f t="shared" si="13"/>
        <v>-</v>
      </c>
      <c r="M107" s="220"/>
      <c r="N107" s="221"/>
    </row>
    <row r="108" spans="2:14" x14ac:dyDescent="0.25">
      <c r="B108" s="145" t="s">
        <v>95</v>
      </c>
      <c r="C108" s="220" t="s">
        <v>233</v>
      </c>
      <c r="D108" s="221" t="s">
        <v>233</v>
      </c>
      <c r="E108" s="220" t="s">
        <v>233</v>
      </c>
      <c r="F108" s="221" t="str">
        <f t="shared" si="12"/>
        <v>-</v>
      </c>
      <c r="G108" s="220" t="s">
        <v>233</v>
      </c>
      <c r="H108" s="221" t="str">
        <f t="shared" si="12"/>
        <v>-</v>
      </c>
      <c r="I108" s="220" t="s">
        <v>233</v>
      </c>
      <c r="J108" s="221" t="str">
        <f t="shared" si="12"/>
        <v>-</v>
      </c>
      <c r="K108" s="220" t="s">
        <v>233</v>
      </c>
      <c r="L108" s="221" t="str">
        <f t="shared" si="13"/>
        <v>-</v>
      </c>
      <c r="M108" s="220"/>
      <c r="N108" s="221"/>
    </row>
    <row r="109" spans="2:14" ht="15.75" x14ac:dyDescent="0.25">
      <c r="B109" s="148" t="s">
        <v>32</v>
      </c>
      <c r="C109" s="222" t="s">
        <v>233</v>
      </c>
      <c r="D109" s="223" t="s">
        <v>233</v>
      </c>
      <c r="E109" s="222" t="s">
        <v>233</v>
      </c>
      <c r="F109" s="223" t="str">
        <f t="shared" si="12"/>
        <v>-</v>
      </c>
      <c r="G109" s="222" t="s">
        <v>233</v>
      </c>
      <c r="H109" s="223" t="str">
        <f t="shared" si="12"/>
        <v>-</v>
      </c>
      <c r="I109" s="222" t="s">
        <v>233</v>
      </c>
      <c r="J109" s="223" t="str">
        <f t="shared" si="12"/>
        <v>-</v>
      </c>
      <c r="K109" s="222" t="s">
        <v>233</v>
      </c>
      <c r="L109" s="223" t="str">
        <f t="shared" si="13"/>
        <v>-</v>
      </c>
      <c r="M109" s="222" t="s">
        <v>233</v>
      </c>
      <c r="N109" s="223" t="s">
        <v>233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E9F8-3C10-4E61-9CA9-31391D1F64AE}">
  <sheetPr>
    <tabColor rgb="FF7030A0"/>
  </sheetPr>
  <dimension ref="A4:A24"/>
  <sheetViews>
    <sheetView showGridLines="0" workbookViewId="0">
      <selection activeCell="F10" sqref="F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107F-A9EA-4BCC-80CD-9717EFDB0343}">
  <sheetPr>
    <tabColor rgb="FFAC75D5"/>
  </sheetPr>
  <dimension ref="A1:AC112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0.56399999999999995</v>
      </c>
      <c r="D9" s="147">
        <v>9.4508053561032312E-2</v>
      </c>
      <c r="E9" s="231">
        <v>0.19170000000000001</v>
      </c>
      <c r="F9" s="147">
        <f t="shared" ref="F9:L21" si="0">IFERROR(E9/C9-1,"-")</f>
        <v>-0.66010638297872337</v>
      </c>
      <c r="G9" s="231">
        <v>0.58840000000000003</v>
      </c>
      <c r="H9" s="147">
        <f t="shared" si="0"/>
        <v>2.0693792383933229</v>
      </c>
      <c r="I9" s="231">
        <v>0.69830000000000003</v>
      </c>
      <c r="J9" s="147">
        <f t="shared" si="0"/>
        <v>0.18677770224337187</v>
      </c>
      <c r="K9" s="231">
        <v>0.69889999999999997</v>
      </c>
      <c r="L9" s="147">
        <f t="shared" si="0"/>
        <v>8.5922955749673235E-4</v>
      </c>
      <c r="M9" s="231">
        <v>0.68330000000000002</v>
      </c>
      <c r="N9" s="147">
        <f t="shared" ref="N9:N16" si="1">IFERROR(M9/K9-1,"-")</f>
        <v>-2.2320789812562469E-2</v>
      </c>
    </row>
    <row r="10" spans="1:16" x14ac:dyDescent="0.25">
      <c r="A10" s="1" t="s">
        <v>74</v>
      </c>
      <c r="B10" s="145" t="s">
        <v>75</v>
      </c>
      <c r="C10" s="231">
        <v>0.63570000000000004</v>
      </c>
      <c r="D10" s="147">
        <v>2.9306994818653065E-2</v>
      </c>
      <c r="E10" s="231">
        <v>0.2379</v>
      </c>
      <c r="F10" s="147">
        <f t="shared" si="0"/>
        <v>-0.62576687116564422</v>
      </c>
      <c r="G10" s="231">
        <v>0.65049999999999997</v>
      </c>
      <c r="H10" s="147">
        <f t="shared" si="0"/>
        <v>1.7343421605716687</v>
      </c>
      <c r="I10" s="231">
        <v>0.76769999999999994</v>
      </c>
      <c r="J10" s="147">
        <f t="shared" si="0"/>
        <v>0.18016910069177561</v>
      </c>
      <c r="K10" s="231">
        <v>0.77560000000000007</v>
      </c>
      <c r="L10" s="147">
        <f t="shared" si="0"/>
        <v>1.0290478051322216E-2</v>
      </c>
      <c r="M10" s="231">
        <v>0.69579999999999997</v>
      </c>
      <c r="N10" s="147">
        <f t="shared" si="1"/>
        <v>-0.10288808664259941</v>
      </c>
    </row>
    <row r="11" spans="1:16" x14ac:dyDescent="0.25">
      <c r="A11" s="1" t="s">
        <v>76</v>
      </c>
      <c r="B11" s="145" t="s">
        <v>77</v>
      </c>
      <c r="C11" s="231">
        <v>0.2369</v>
      </c>
      <c r="D11" s="147">
        <v>-0.5898545706371191</v>
      </c>
      <c r="E11" s="231">
        <v>0.34399999999999997</v>
      </c>
      <c r="F11" s="147">
        <f t="shared" si="0"/>
        <v>0.45208948923596437</v>
      </c>
      <c r="G11" s="231">
        <v>0.65599999999999992</v>
      </c>
      <c r="H11" s="147">
        <f t="shared" si="0"/>
        <v>0.90697674418604635</v>
      </c>
      <c r="I11" s="231">
        <v>0.75919999999999999</v>
      </c>
      <c r="J11" s="147">
        <f t="shared" si="0"/>
        <v>0.15731707317073185</v>
      </c>
      <c r="K11" s="231">
        <v>0.73299999999999998</v>
      </c>
      <c r="L11" s="147">
        <f t="shared" si="0"/>
        <v>-3.4510010537407765E-2</v>
      </c>
      <c r="M11" s="231">
        <v>0.67559999999999998</v>
      </c>
      <c r="N11" s="147">
        <f t="shared" si="1"/>
        <v>-7.8308321964529304E-2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0.29299999999999998</v>
      </c>
      <c r="F12" s="147" t="str">
        <f t="shared" si="0"/>
        <v>-</v>
      </c>
      <c r="G12" s="231">
        <v>0.61299999999999999</v>
      </c>
      <c r="H12" s="147">
        <f t="shared" si="0"/>
        <v>1.0921501706484644</v>
      </c>
      <c r="I12" s="231">
        <v>0.63869999999999993</v>
      </c>
      <c r="J12" s="147">
        <f t="shared" si="0"/>
        <v>4.1924959216965707E-2</v>
      </c>
      <c r="K12" s="231">
        <v>0.66559999999999997</v>
      </c>
      <c r="L12" s="147">
        <f t="shared" si="0"/>
        <v>4.2116799749491118E-2</v>
      </c>
      <c r="M12" s="231">
        <v>0.59329999999999994</v>
      </c>
      <c r="N12" s="147">
        <f t="shared" si="1"/>
        <v>-0.10862379807692313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0.39149999999999996</v>
      </c>
      <c r="F13" s="147" t="str">
        <f t="shared" si="0"/>
        <v>-</v>
      </c>
      <c r="G13" s="231">
        <v>0.49070000000000003</v>
      </c>
      <c r="H13" s="147">
        <f t="shared" si="0"/>
        <v>0.25338441890166052</v>
      </c>
      <c r="I13" s="231">
        <v>0.62240000000000006</v>
      </c>
      <c r="J13" s="147">
        <f t="shared" si="0"/>
        <v>0.26839209292846955</v>
      </c>
      <c r="K13" s="231">
        <v>0.5998</v>
      </c>
      <c r="L13" s="147">
        <f t="shared" si="0"/>
        <v>-3.6311053984575903E-2</v>
      </c>
      <c r="M13" s="231">
        <v>0.64280000000000004</v>
      </c>
      <c r="N13" s="147">
        <f t="shared" si="1"/>
        <v>7.1690563521173756E-2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0.39329999999999998</v>
      </c>
      <c r="F14" s="147" t="str">
        <f t="shared" si="0"/>
        <v>-</v>
      </c>
      <c r="G14" s="231">
        <v>0.56700000000000006</v>
      </c>
      <c r="H14" s="147">
        <f t="shared" si="0"/>
        <v>0.44164759725400482</v>
      </c>
      <c r="I14" s="231">
        <v>0.52149999999999996</v>
      </c>
      <c r="J14" s="147">
        <f t="shared" si="0"/>
        <v>-8.0246913580247048E-2</v>
      </c>
      <c r="K14" s="231">
        <v>0.501</v>
      </c>
      <c r="L14" s="147">
        <f t="shared" si="0"/>
        <v>-3.9309683604985546E-2</v>
      </c>
      <c r="M14" s="231">
        <v>0.57740000000000002</v>
      </c>
      <c r="N14" s="147">
        <f t="shared" si="1"/>
        <v>0.15249500998003995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0.39350000000000002</v>
      </c>
      <c r="F15" s="147" t="str">
        <f t="shared" si="0"/>
        <v>-</v>
      </c>
      <c r="G15" s="231">
        <v>0.52110000000000001</v>
      </c>
      <c r="H15" s="147">
        <f t="shared" si="0"/>
        <v>0.32426937738246497</v>
      </c>
      <c r="I15" s="231">
        <v>0.46679999999999999</v>
      </c>
      <c r="J15" s="147">
        <f t="shared" si="0"/>
        <v>-0.10420264824409908</v>
      </c>
      <c r="K15" s="231">
        <v>0.48599999999999999</v>
      </c>
      <c r="L15" s="147">
        <f t="shared" si="0"/>
        <v>4.1131105398457546E-2</v>
      </c>
      <c r="M15" s="231">
        <v>0.47909999999999997</v>
      </c>
      <c r="N15" s="147">
        <f t="shared" si="1"/>
        <v>-1.4197530864197616E-2</v>
      </c>
    </row>
    <row r="16" spans="1:16" x14ac:dyDescent="0.25">
      <c r="A16" s="1" t="s">
        <v>86</v>
      </c>
      <c r="B16" s="145" t="s">
        <v>87</v>
      </c>
      <c r="C16" s="231">
        <v>0.76939999999999997</v>
      </c>
      <c r="D16" s="147">
        <v>0.51815311760063132</v>
      </c>
      <c r="E16" s="231">
        <v>0.44319999999999998</v>
      </c>
      <c r="F16" s="147">
        <f t="shared" si="0"/>
        <v>-0.42396672731998963</v>
      </c>
      <c r="G16" s="231">
        <v>0.49969999999999998</v>
      </c>
      <c r="H16" s="147">
        <f t="shared" si="0"/>
        <v>0.12748194945848379</v>
      </c>
      <c r="I16" s="231">
        <v>0.60020000000000007</v>
      </c>
      <c r="J16" s="147">
        <f t="shared" si="0"/>
        <v>0.20112067240344222</v>
      </c>
      <c r="K16" s="231">
        <v>0.44380000000000003</v>
      </c>
      <c r="L16" s="147">
        <f t="shared" si="0"/>
        <v>-0.26057980673108971</v>
      </c>
      <c r="M16" s="231">
        <v>0.56369999999999998</v>
      </c>
      <c r="N16" s="147">
        <f t="shared" si="1"/>
        <v>0.27016674177557443</v>
      </c>
    </row>
    <row r="17" spans="1:29" x14ac:dyDescent="0.25">
      <c r="A17" s="1" t="s">
        <v>88</v>
      </c>
      <c r="B17" s="145" t="s">
        <v>89</v>
      </c>
      <c r="C17" s="231">
        <v>0.43149999999999999</v>
      </c>
      <c r="D17" s="147">
        <v>-5.538528896672501E-2</v>
      </c>
      <c r="E17" s="231">
        <v>0.51200000000000001</v>
      </c>
      <c r="F17" s="147">
        <f t="shared" si="0"/>
        <v>0.18655851680185398</v>
      </c>
      <c r="G17" s="231">
        <v>0.5514</v>
      </c>
      <c r="H17" s="147">
        <f t="shared" si="0"/>
        <v>7.6953124999999956E-2</v>
      </c>
      <c r="I17" s="231">
        <v>0.53320000000000001</v>
      </c>
      <c r="J17" s="147">
        <f t="shared" si="0"/>
        <v>-3.3006891548784889E-2</v>
      </c>
      <c r="K17" s="231">
        <v>0.56189999999999996</v>
      </c>
      <c r="L17" s="147">
        <f t="shared" si="0"/>
        <v>5.382595648912214E-2</v>
      </c>
      <c r="M17" s="231"/>
      <c r="N17" s="147"/>
    </row>
    <row r="18" spans="1:29" x14ac:dyDescent="0.25">
      <c r="A18" s="1" t="s">
        <v>90</v>
      </c>
      <c r="B18" s="145" t="s">
        <v>91</v>
      </c>
      <c r="C18" s="231">
        <v>0.39939999999999998</v>
      </c>
      <c r="D18" s="147">
        <v>-9.4331065759637234E-2</v>
      </c>
      <c r="E18" s="231">
        <v>0.52229999999999999</v>
      </c>
      <c r="F18" s="147">
        <f t="shared" si="0"/>
        <v>0.30771156735102667</v>
      </c>
      <c r="G18" s="231">
        <v>0.56420000000000003</v>
      </c>
      <c r="H18" s="147">
        <f t="shared" si="0"/>
        <v>8.0222094581658077E-2</v>
      </c>
      <c r="I18" s="231">
        <v>0.53239999999999998</v>
      </c>
      <c r="J18" s="147">
        <f t="shared" si="0"/>
        <v>-5.6362991846862887E-2</v>
      </c>
      <c r="K18" s="231">
        <v>0.58409999999999995</v>
      </c>
      <c r="L18" s="147">
        <f t="shared" si="0"/>
        <v>9.710743801652888E-2</v>
      </c>
      <c r="M18" s="231"/>
      <c r="N18" s="147"/>
      <c r="AB18" s="232"/>
    </row>
    <row r="19" spans="1:29" x14ac:dyDescent="0.25">
      <c r="A19" s="1" t="s">
        <v>92</v>
      </c>
      <c r="B19" s="145" t="s">
        <v>93</v>
      </c>
      <c r="C19" s="231">
        <v>0.40720000000000001</v>
      </c>
      <c r="D19" s="147">
        <v>-0.32893869479235327</v>
      </c>
      <c r="E19" s="231">
        <v>0.64989999999999992</v>
      </c>
      <c r="F19" s="147">
        <f t="shared" si="0"/>
        <v>0.59602161100196449</v>
      </c>
      <c r="G19" s="231">
        <v>0.65629999999999999</v>
      </c>
      <c r="H19" s="147">
        <f t="shared" si="0"/>
        <v>9.8476688721342853E-3</v>
      </c>
      <c r="I19" s="231">
        <v>0.65459999999999996</v>
      </c>
      <c r="J19" s="147">
        <f t="shared" si="0"/>
        <v>-2.5902788358982409E-3</v>
      </c>
      <c r="K19" s="231">
        <v>0.74159999999999993</v>
      </c>
      <c r="L19" s="147">
        <f t="shared" si="0"/>
        <v>0.13290559120073331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0.48200000000000004</v>
      </c>
      <c r="D20" s="147">
        <v>-0.10707669507224882</v>
      </c>
      <c r="E20" s="231">
        <v>0.57810000000000006</v>
      </c>
      <c r="F20" s="147">
        <f t="shared" si="0"/>
        <v>0.19937759336099581</v>
      </c>
      <c r="G20" s="231">
        <v>0.58939999999999992</v>
      </c>
      <c r="H20" s="147">
        <f t="shared" si="0"/>
        <v>1.954679121259284E-2</v>
      </c>
      <c r="I20" s="231">
        <v>0.56869999999999998</v>
      </c>
      <c r="J20" s="147">
        <f t="shared" si="0"/>
        <v>-3.5120461486257137E-2</v>
      </c>
      <c r="K20" s="231">
        <v>0.63840000000000008</v>
      </c>
      <c r="L20" s="147">
        <f t="shared" si="0"/>
        <v>0.12256022507473197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0.5147906295498732</v>
      </c>
      <c r="D21" s="150">
        <v>-1.5610313583804047E-2</v>
      </c>
      <c r="E21" s="233">
        <v>0.42945341263098274</v>
      </c>
      <c r="F21" s="150">
        <f t="shared" si="0"/>
        <v>-0.16577072701091766</v>
      </c>
      <c r="G21" s="233">
        <v>0.57741590694750078</v>
      </c>
      <c r="H21" s="150">
        <f t="shared" si="0"/>
        <v>0.34453677620128276</v>
      </c>
      <c r="I21" s="233">
        <v>0.61259601883208059</v>
      </c>
      <c r="J21" s="150">
        <f t="shared" si="0"/>
        <v>6.0926814556528042E-2</v>
      </c>
      <c r="K21" s="233">
        <v>0.6183064169082243</v>
      </c>
      <c r="L21" s="150">
        <f t="shared" si="0"/>
        <v>9.3216375892071213E-3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0.56399999999999995</v>
      </c>
      <c r="D31" s="147"/>
      <c r="E31" s="231">
        <v>0.19170000000000001</v>
      </c>
      <c r="F31" s="147">
        <f t="shared" ref="F31:J43" si="2">IFERROR(E31/C31-1,"-")</f>
        <v>-0.66010638297872337</v>
      </c>
      <c r="G31" s="231">
        <v>0.58840000000000003</v>
      </c>
      <c r="H31" s="147">
        <f t="shared" si="2"/>
        <v>2.0693792383933229</v>
      </c>
      <c r="I31" s="231">
        <v>0.69830000000000003</v>
      </c>
      <c r="J31" s="147">
        <f t="shared" si="2"/>
        <v>0.18677770224337187</v>
      </c>
      <c r="K31" s="231">
        <v>0.69889999999999997</v>
      </c>
      <c r="L31" s="147">
        <f t="shared" ref="L31:L43" si="3">IFERROR(K31/I31-1,"-")</f>
        <v>8.5922955749673235E-4</v>
      </c>
      <c r="M31" s="231">
        <v>0.68330000000000002</v>
      </c>
      <c r="N31" s="147">
        <f t="shared" ref="N31:N38" si="4">IFERROR(M31/K31-1,"-")</f>
        <v>-2.2320789812562469E-2</v>
      </c>
    </row>
    <row r="32" spans="1:29" x14ac:dyDescent="0.25">
      <c r="B32" s="145" t="s">
        <v>75</v>
      </c>
      <c r="C32" s="231">
        <v>0.63570000000000004</v>
      </c>
      <c r="D32" s="147"/>
      <c r="E32" s="231">
        <v>0.2379</v>
      </c>
      <c r="F32" s="147">
        <f t="shared" si="2"/>
        <v>-0.62576687116564422</v>
      </c>
      <c r="G32" s="231">
        <v>0.65049999999999997</v>
      </c>
      <c r="H32" s="147">
        <f t="shared" si="2"/>
        <v>1.7343421605716687</v>
      </c>
      <c r="I32" s="231">
        <v>0.76769999999999994</v>
      </c>
      <c r="J32" s="147">
        <f t="shared" si="2"/>
        <v>0.18016910069177561</v>
      </c>
      <c r="K32" s="231">
        <v>0.80330000000000001</v>
      </c>
      <c r="L32" s="147">
        <f t="shared" si="3"/>
        <v>4.6372280838869351E-2</v>
      </c>
      <c r="M32" s="231">
        <v>0.69579999999999997</v>
      </c>
      <c r="N32" s="147">
        <f t="shared" si="4"/>
        <v>-0.13382298020664762</v>
      </c>
    </row>
    <row r="33" spans="2:16" x14ac:dyDescent="0.25">
      <c r="B33" s="145" t="s">
        <v>77</v>
      </c>
      <c r="C33" s="231">
        <v>0.2369</v>
      </c>
      <c r="D33" s="147"/>
      <c r="E33" s="231">
        <v>0.34399999999999997</v>
      </c>
      <c r="F33" s="147">
        <f t="shared" si="2"/>
        <v>0.45208948923596437</v>
      </c>
      <c r="G33" s="231">
        <v>0.65599999999999992</v>
      </c>
      <c r="H33" s="147">
        <f t="shared" si="2"/>
        <v>0.90697674418604635</v>
      </c>
      <c r="I33" s="231">
        <v>0.75919999999999999</v>
      </c>
      <c r="J33" s="147">
        <f t="shared" si="2"/>
        <v>0.15731707317073185</v>
      </c>
      <c r="K33" s="231">
        <v>0.73299999999999998</v>
      </c>
      <c r="L33" s="147">
        <f t="shared" si="3"/>
        <v>-3.4510010537407765E-2</v>
      </c>
      <c r="M33" s="231">
        <v>0.67559999999999998</v>
      </c>
      <c r="N33" s="147">
        <f t="shared" si="4"/>
        <v>-7.8308321964529304E-2</v>
      </c>
    </row>
    <row r="34" spans="2:16" x14ac:dyDescent="0.25">
      <c r="B34" s="145" t="s">
        <v>79</v>
      </c>
      <c r="C34" s="231">
        <v>0</v>
      </c>
      <c r="D34" s="147"/>
      <c r="E34" s="231">
        <v>0.29299999999999998</v>
      </c>
      <c r="F34" s="147" t="str">
        <f t="shared" si="2"/>
        <v>-</v>
      </c>
      <c r="G34" s="231">
        <v>0.61299999999999999</v>
      </c>
      <c r="H34" s="147">
        <f t="shared" si="2"/>
        <v>1.0921501706484644</v>
      </c>
      <c r="I34" s="231">
        <v>0.63869999999999993</v>
      </c>
      <c r="J34" s="147">
        <f t="shared" si="2"/>
        <v>4.1924959216965707E-2</v>
      </c>
      <c r="K34" s="231">
        <v>0.66559999999999997</v>
      </c>
      <c r="L34" s="147">
        <f t="shared" si="3"/>
        <v>4.2116799749491118E-2</v>
      </c>
      <c r="M34" s="231">
        <v>0.59329999999999994</v>
      </c>
      <c r="N34" s="147">
        <f t="shared" si="4"/>
        <v>-0.10862379807692313</v>
      </c>
    </row>
    <row r="35" spans="2:16" x14ac:dyDescent="0.25">
      <c r="B35" s="145" t="s">
        <v>81</v>
      </c>
      <c r="C35" s="231">
        <v>0</v>
      </c>
      <c r="D35" s="147"/>
      <c r="E35" s="231">
        <v>0.39149999999999996</v>
      </c>
      <c r="F35" s="147" t="str">
        <f t="shared" si="2"/>
        <v>-</v>
      </c>
      <c r="G35" s="231">
        <v>0.49070000000000003</v>
      </c>
      <c r="H35" s="147">
        <f t="shared" si="2"/>
        <v>0.25338441890166052</v>
      </c>
      <c r="I35" s="231">
        <v>0.62240000000000006</v>
      </c>
      <c r="J35" s="147">
        <f t="shared" si="2"/>
        <v>0.26839209292846955</v>
      </c>
      <c r="K35" s="231">
        <v>0.5998</v>
      </c>
      <c r="L35" s="147">
        <f t="shared" si="3"/>
        <v>-3.6311053984575903E-2</v>
      </c>
      <c r="M35" s="231">
        <v>0.64280000000000004</v>
      </c>
      <c r="N35" s="147">
        <f t="shared" si="4"/>
        <v>7.1690563521173756E-2</v>
      </c>
    </row>
    <row r="36" spans="2:16" x14ac:dyDescent="0.25">
      <c r="B36" s="145" t="s">
        <v>83</v>
      </c>
      <c r="C36" s="231">
        <v>0</v>
      </c>
      <c r="D36" s="147"/>
      <c r="E36" s="231">
        <v>0.39329999999999998</v>
      </c>
      <c r="F36" s="147" t="str">
        <f t="shared" si="2"/>
        <v>-</v>
      </c>
      <c r="G36" s="231">
        <v>0.56700000000000006</v>
      </c>
      <c r="H36" s="147">
        <f t="shared" si="2"/>
        <v>0.44164759725400482</v>
      </c>
      <c r="I36" s="231">
        <v>0.52149999999999996</v>
      </c>
      <c r="J36" s="147">
        <f t="shared" si="2"/>
        <v>-8.0246913580247048E-2</v>
      </c>
      <c r="K36" s="231">
        <v>0.501</v>
      </c>
      <c r="L36" s="147">
        <f t="shared" si="3"/>
        <v>-3.9309683604985546E-2</v>
      </c>
      <c r="M36" s="231">
        <v>0.57740000000000002</v>
      </c>
      <c r="N36" s="147">
        <f t="shared" si="4"/>
        <v>0.15249500998003995</v>
      </c>
    </row>
    <row r="37" spans="2:16" x14ac:dyDescent="0.25">
      <c r="B37" s="145" t="s">
        <v>85</v>
      </c>
      <c r="C37" s="231">
        <v>0</v>
      </c>
      <c r="D37" s="147"/>
      <c r="E37" s="231">
        <v>0.39350000000000002</v>
      </c>
      <c r="F37" s="147" t="str">
        <f t="shared" si="2"/>
        <v>-</v>
      </c>
      <c r="G37" s="231">
        <v>0.52110000000000001</v>
      </c>
      <c r="H37" s="147">
        <f t="shared" si="2"/>
        <v>0.32426937738246497</v>
      </c>
      <c r="I37" s="231">
        <v>0.46679999999999999</v>
      </c>
      <c r="J37" s="147">
        <f t="shared" si="2"/>
        <v>-0.10420264824409908</v>
      </c>
      <c r="K37" s="231">
        <v>0.48599999999999999</v>
      </c>
      <c r="L37" s="147">
        <f t="shared" si="3"/>
        <v>4.1131105398457546E-2</v>
      </c>
      <c r="M37" s="231">
        <v>0.47909999999999997</v>
      </c>
      <c r="N37" s="147">
        <f t="shared" si="4"/>
        <v>-1.4197530864197616E-2</v>
      </c>
    </row>
    <row r="38" spans="2:16" x14ac:dyDescent="0.25">
      <c r="B38" s="145" t="s">
        <v>87</v>
      </c>
      <c r="C38" s="231">
        <v>0.76939999999999997</v>
      </c>
      <c r="D38" s="147"/>
      <c r="E38" s="231">
        <v>0.44319999999999998</v>
      </c>
      <c r="F38" s="147">
        <f t="shared" si="2"/>
        <v>-0.42396672731998963</v>
      </c>
      <c r="G38" s="231">
        <v>0.49969999999999998</v>
      </c>
      <c r="H38" s="147">
        <f t="shared" si="2"/>
        <v>0.12748194945848379</v>
      </c>
      <c r="I38" s="231">
        <v>0.60020000000000007</v>
      </c>
      <c r="J38" s="147">
        <f t="shared" si="2"/>
        <v>0.20112067240344222</v>
      </c>
      <c r="K38" s="231">
        <v>0.44380000000000003</v>
      </c>
      <c r="L38" s="147">
        <f t="shared" si="3"/>
        <v>-0.26057980673108971</v>
      </c>
      <c r="M38" s="231">
        <v>0.56369999999999998</v>
      </c>
      <c r="N38" s="147">
        <f t="shared" si="4"/>
        <v>0.27016674177557443</v>
      </c>
    </row>
    <row r="39" spans="2:16" x14ac:dyDescent="0.25">
      <c r="B39" s="145" t="s">
        <v>89</v>
      </c>
      <c r="C39" s="231">
        <v>0.43149999999999999</v>
      </c>
      <c r="D39" s="147"/>
      <c r="E39" s="231">
        <v>0.51200000000000001</v>
      </c>
      <c r="F39" s="147">
        <f t="shared" si="2"/>
        <v>0.18655851680185398</v>
      </c>
      <c r="G39" s="231">
        <v>0.5514</v>
      </c>
      <c r="H39" s="147">
        <f t="shared" si="2"/>
        <v>7.6953124999999956E-2</v>
      </c>
      <c r="I39" s="231">
        <v>0.53320000000000001</v>
      </c>
      <c r="J39" s="147">
        <f t="shared" si="2"/>
        <v>-3.3006891548784889E-2</v>
      </c>
      <c r="K39" s="231">
        <v>0.56189999999999996</v>
      </c>
      <c r="L39" s="147">
        <f t="shared" si="3"/>
        <v>5.382595648912214E-2</v>
      </c>
      <c r="M39" s="231"/>
      <c r="N39" s="147"/>
    </row>
    <row r="40" spans="2:16" x14ac:dyDescent="0.25">
      <c r="B40" s="145" t="s">
        <v>91</v>
      </c>
      <c r="C40" s="231">
        <v>0.39939999999999998</v>
      </c>
      <c r="D40" s="147"/>
      <c r="E40" s="231">
        <v>0.52229999999999999</v>
      </c>
      <c r="F40" s="147">
        <f t="shared" si="2"/>
        <v>0.30771156735102667</v>
      </c>
      <c r="G40" s="231">
        <v>0.56420000000000003</v>
      </c>
      <c r="H40" s="147">
        <f t="shared" si="2"/>
        <v>8.0222094581658077E-2</v>
      </c>
      <c r="I40" s="231">
        <v>0.53239999999999998</v>
      </c>
      <c r="J40" s="147">
        <f t="shared" si="2"/>
        <v>-5.6362991846862887E-2</v>
      </c>
      <c r="K40" s="231">
        <v>0.58409999999999995</v>
      </c>
      <c r="L40" s="147">
        <f t="shared" si="3"/>
        <v>9.710743801652888E-2</v>
      </c>
      <c r="M40" s="231"/>
      <c r="N40" s="147"/>
    </row>
    <row r="41" spans="2:16" x14ac:dyDescent="0.25">
      <c r="B41" s="145" t="s">
        <v>93</v>
      </c>
      <c r="C41" s="231">
        <v>0.40720000000000001</v>
      </c>
      <c r="D41" s="147"/>
      <c r="E41" s="231">
        <v>0.64989999999999992</v>
      </c>
      <c r="F41" s="147">
        <f t="shared" si="2"/>
        <v>0.59602161100196449</v>
      </c>
      <c r="G41" s="231">
        <v>0.65629999999999999</v>
      </c>
      <c r="H41" s="147">
        <f t="shared" si="2"/>
        <v>9.8476688721342853E-3</v>
      </c>
      <c r="I41" s="231">
        <v>0.65459999999999996</v>
      </c>
      <c r="J41" s="147">
        <f t="shared" si="2"/>
        <v>-2.5902788358982409E-3</v>
      </c>
      <c r="K41" s="231">
        <v>0.74159999999999993</v>
      </c>
      <c r="L41" s="147">
        <f t="shared" si="3"/>
        <v>0.13290559120073331</v>
      </c>
      <c r="M41" s="231"/>
      <c r="N41" s="147"/>
    </row>
    <row r="42" spans="2:16" x14ac:dyDescent="0.25">
      <c r="B42" s="145" t="s">
        <v>95</v>
      </c>
      <c r="C42" s="231">
        <v>0.48200000000000004</v>
      </c>
      <c r="D42" s="147"/>
      <c r="E42" s="231">
        <v>0.57810000000000006</v>
      </c>
      <c r="F42" s="147">
        <f t="shared" si="2"/>
        <v>0.19937759336099581</v>
      </c>
      <c r="G42" s="231">
        <v>0.58939999999999992</v>
      </c>
      <c r="H42" s="147">
        <f t="shared" si="2"/>
        <v>1.954679121259284E-2</v>
      </c>
      <c r="I42" s="231">
        <v>0.56869999999999998</v>
      </c>
      <c r="J42" s="147">
        <f t="shared" si="2"/>
        <v>-3.5120461486257137E-2</v>
      </c>
      <c r="K42" s="231">
        <v>0.63840000000000008</v>
      </c>
      <c r="L42" s="147">
        <f t="shared" si="3"/>
        <v>0.12256022507473197</v>
      </c>
      <c r="M42" s="231"/>
      <c r="N42" s="147"/>
    </row>
    <row r="43" spans="2:16" ht="15.75" x14ac:dyDescent="0.25">
      <c r="B43" s="148" t="s">
        <v>32</v>
      </c>
      <c r="C43" s="233">
        <v>0.5147906295498732</v>
      </c>
      <c r="D43" s="150"/>
      <c r="E43" s="239">
        <v>0.42945341263098274</v>
      </c>
      <c r="F43" s="150">
        <f t="shared" si="2"/>
        <v>-0.16577072701091766</v>
      </c>
      <c r="G43" s="239">
        <v>0.57741590694750078</v>
      </c>
      <c r="H43" s="150">
        <f t="shared" si="2"/>
        <v>0.34453677620128276</v>
      </c>
      <c r="I43" s="233">
        <v>0.61259601883208059</v>
      </c>
      <c r="J43" s="150">
        <f t="shared" si="2"/>
        <v>6.0926814556528042E-2</v>
      </c>
      <c r="K43" s="233">
        <v>0.6183064169082243</v>
      </c>
      <c r="L43" s="150">
        <f t="shared" si="3"/>
        <v>9.3216375892071213E-3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0.58719999999999994</v>
      </c>
      <c r="D53" s="147"/>
      <c r="E53" s="231" t="s">
        <v>233</v>
      </c>
      <c r="F53" s="147" t="str">
        <f t="shared" ref="F53:J65" si="5">IFERROR(E53/C53-1,"-")</f>
        <v>-</v>
      </c>
      <c r="G53" s="231" t="s">
        <v>233</v>
      </c>
      <c r="H53" s="147" t="str">
        <f t="shared" si="5"/>
        <v>-</v>
      </c>
      <c r="I53" s="231">
        <v>0.69739999999999991</v>
      </c>
      <c r="J53" s="147" t="str">
        <f t="shared" si="5"/>
        <v>-</v>
      </c>
      <c r="K53" s="231">
        <v>0.70389999999999997</v>
      </c>
      <c r="L53" s="147">
        <f t="shared" ref="L53:L65" si="6">IFERROR(K53/I53-1,"-")</f>
        <v>9.3203326641813078E-3</v>
      </c>
      <c r="M53" s="231">
        <v>0.68480000000000008</v>
      </c>
      <c r="N53" s="147">
        <f t="shared" ref="N53:N61" si="7">IFERROR(M53/K53-1,"-")</f>
        <v>-2.7134536155703826E-2</v>
      </c>
    </row>
    <row r="54" spans="2:16" x14ac:dyDescent="0.25">
      <c r="B54" s="145" t="s">
        <v>75</v>
      </c>
      <c r="C54" s="231">
        <v>0.62890000000000001</v>
      </c>
      <c r="D54" s="147"/>
      <c r="E54" s="231" t="s">
        <v>233</v>
      </c>
      <c r="F54" s="147" t="str">
        <f t="shared" si="5"/>
        <v>-</v>
      </c>
      <c r="G54" s="231" t="s">
        <v>233</v>
      </c>
      <c r="H54" s="147" t="str">
        <f t="shared" si="5"/>
        <v>-</v>
      </c>
      <c r="I54" s="231">
        <v>0.76840000000000008</v>
      </c>
      <c r="J54" s="147" t="str">
        <f t="shared" si="5"/>
        <v>-</v>
      </c>
      <c r="K54" s="231">
        <v>0.80169999999999997</v>
      </c>
      <c r="L54" s="147">
        <f t="shared" si="6"/>
        <v>4.3336803748047714E-2</v>
      </c>
      <c r="M54" s="231">
        <v>0.69189999999999996</v>
      </c>
      <c r="N54" s="147">
        <f t="shared" si="7"/>
        <v>-0.13695896220531367</v>
      </c>
    </row>
    <row r="55" spans="2:16" x14ac:dyDescent="0.25">
      <c r="B55" s="145" t="s">
        <v>77</v>
      </c>
      <c r="C55" s="231">
        <v>0.23670000000000002</v>
      </c>
      <c r="D55" s="147"/>
      <c r="E55" s="231" t="s">
        <v>233</v>
      </c>
      <c r="F55" s="147" t="str">
        <f t="shared" si="5"/>
        <v>-</v>
      </c>
      <c r="G55" s="231" t="s">
        <v>233</v>
      </c>
      <c r="H55" s="147" t="str">
        <f t="shared" si="5"/>
        <v>-</v>
      </c>
      <c r="I55" s="231">
        <v>0.76249999999999996</v>
      </c>
      <c r="J55" s="147" t="str">
        <f t="shared" si="5"/>
        <v>-</v>
      </c>
      <c r="K55" s="231">
        <v>0.73939999999999995</v>
      </c>
      <c r="L55" s="147">
        <f t="shared" si="6"/>
        <v>-3.0295081967213089E-2</v>
      </c>
      <c r="M55" s="231">
        <v>0.67420000000000002</v>
      </c>
      <c r="N55" s="147">
        <f t="shared" si="7"/>
        <v>-8.8179605085204171E-2</v>
      </c>
    </row>
    <row r="56" spans="2:16" x14ac:dyDescent="0.25">
      <c r="B56" s="145" t="s">
        <v>79</v>
      </c>
      <c r="C56" s="231">
        <v>0</v>
      </c>
      <c r="D56" s="147"/>
      <c r="E56" s="231" t="s">
        <v>233</v>
      </c>
      <c r="F56" s="147" t="str">
        <f t="shared" si="5"/>
        <v>-</v>
      </c>
      <c r="G56" s="231" t="s">
        <v>233</v>
      </c>
      <c r="H56" s="147" t="str">
        <f t="shared" si="5"/>
        <v>-</v>
      </c>
      <c r="I56" s="231">
        <v>0.63890000000000002</v>
      </c>
      <c r="J56" s="147" t="str">
        <f t="shared" si="5"/>
        <v>-</v>
      </c>
      <c r="K56" s="231">
        <v>0.68159999999999998</v>
      </c>
      <c r="L56" s="147">
        <f t="shared" si="6"/>
        <v>6.6833620284864503E-2</v>
      </c>
      <c r="M56" s="231">
        <v>0.59670000000000001</v>
      </c>
      <c r="N56" s="147">
        <f t="shared" si="7"/>
        <v>-0.12455985915492951</v>
      </c>
    </row>
    <row r="57" spans="2:16" x14ac:dyDescent="0.25">
      <c r="B57" s="145" t="s">
        <v>81</v>
      </c>
      <c r="C57" s="231">
        <v>0</v>
      </c>
      <c r="D57" s="147"/>
      <c r="E57" s="231" t="s">
        <v>233</v>
      </c>
      <c r="F57" s="147" t="str">
        <f t="shared" si="5"/>
        <v>-</v>
      </c>
      <c r="G57" s="231" t="s">
        <v>233</v>
      </c>
      <c r="H57" s="147" t="str">
        <f t="shared" si="5"/>
        <v>-</v>
      </c>
      <c r="I57" s="231">
        <v>0.63979999999999992</v>
      </c>
      <c r="J57" s="147" t="str">
        <f t="shared" si="5"/>
        <v>-</v>
      </c>
      <c r="K57" s="231">
        <v>0.61899999999999999</v>
      </c>
      <c r="L57" s="147">
        <f t="shared" si="6"/>
        <v>-3.2510159424820162E-2</v>
      </c>
      <c r="M57" s="231">
        <v>0.64370000000000005</v>
      </c>
      <c r="N57" s="147">
        <f t="shared" si="7"/>
        <v>3.9903069466882268E-2</v>
      </c>
    </row>
    <row r="58" spans="2:16" x14ac:dyDescent="0.25">
      <c r="B58" s="145" t="s">
        <v>83</v>
      </c>
      <c r="C58" s="231">
        <v>0</v>
      </c>
      <c r="D58" s="147"/>
      <c r="E58" s="231" t="s">
        <v>233</v>
      </c>
      <c r="F58" s="147" t="str">
        <f t="shared" si="5"/>
        <v>-</v>
      </c>
      <c r="G58" s="231" t="s">
        <v>233</v>
      </c>
      <c r="H58" s="147" t="str">
        <f t="shared" si="5"/>
        <v>-</v>
      </c>
      <c r="I58" s="231">
        <v>0.52880000000000005</v>
      </c>
      <c r="J58" s="147" t="str">
        <f t="shared" si="5"/>
        <v>-</v>
      </c>
      <c r="K58" s="231">
        <v>0.50340000000000007</v>
      </c>
      <c r="L58" s="147">
        <f t="shared" si="6"/>
        <v>-4.8033282904689778E-2</v>
      </c>
      <c r="M58" s="231">
        <v>0.59040000000000004</v>
      </c>
      <c r="N58" s="147">
        <f t="shared" si="7"/>
        <v>0.17282479141835516</v>
      </c>
    </row>
    <row r="59" spans="2:16" x14ac:dyDescent="0.25">
      <c r="B59" s="145" t="s">
        <v>85</v>
      </c>
      <c r="C59" s="231">
        <v>0</v>
      </c>
      <c r="D59" s="147"/>
      <c r="E59" s="231" t="s">
        <v>233</v>
      </c>
      <c r="F59" s="147" t="str">
        <f t="shared" si="5"/>
        <v>-</v>
      </c>
      <c r="G59" s="231" t="s">
        <v>233</v>
      </c>
      <c r="H59" s="147" t="str">
        <f t="shared" si="5"/>
        <v>-</v>
      </c>
      <c r="I59" s="231">
        <v>0</v>
      </c>
      <c r="J59" s="147" t="str">
        <f t="shared" si="5"/>
        <v>-</v>
      </c>
      <c r="K59" s="231">
        <v>0.4763</v>
      </c>
      <c r="L59" s="147" t="str">
        <f t="shared" si="6"/>
        <v>-</v>
      </c>
      <c r="M59" s="231">
        <v>0.47960000000000003</v>
      </c>
      <c r="N59" s="147">
        <f t="shared" si="7"/>
        <v>6.9284064665127154E-3</v>
      </c>
    </row>
    <row r="60" spans="2:16" x14ac:dyDescent="0.25">
      <c r="B60" s="145" t="s">
        <v>87</v>
      </c>
      <c r="C60" s="231">
        <v>0</v>
      </c>
      <c r="D60" s="147"/>
      <c r="E60" s="231" t="s">
        <v>233</v>
      </c>
      <c r="F60" s="147" t="str">
        <f t="shared" si="5"/>
        <v>-</v>
      </c>
      <c r="G60" s="231" t="s">
        <v>233</v>
      </c>
      <c r="H60" s="147" t="str">
        <f t="shared" si="5"/>
        <v>-</v>
      </c>
      <c r="I60" s="231">
        <v>0</v>
      </c>
      <c r="J60" s="147" t="str">
        <f t="shared" si="5"/>
        <v>-</v>
      </c>
      <c r="K60" s="231">
        <v>0.47450000000000003</v>
      </c>
      <c r="L60" s="147" t="str">
        <f t="shared" si="6"/>
        <v>-</v>
      </c>
      <c r="M60" s="231">
        <v>0.60199999999999998</v>
      </c>
      <c r="N60" s="147">
        <f t="shared" si="7"/>
        <v>0.26870389884088497</v>
      </c>
    </row>
    <row r="61" spans="2:16" x14ac:dyDescent="0.25">
      <c r="B61" s="145" t="s">
        <v>89</v>
      </c>
      <c r="C61" s="231">
        <v>0</v>
      </c>
      <c r="D61" s="147"/>
      <c r="E61" s="231" t="s">
        <v>233</v>
      </c>
      <c r="F61" s="147" t="str">
        <f t="shared" si="5"/>
        <v>-</v>
      </c>
      <c r="G61" s="231" t="s">
        <v>233</v>
      </c>
      <c r="H61" s="147" t="str">
        <f t="shared" si="5"/>
        <v>-</v>
      </c>
      <c r="I61" s="231">
        <v>0.53720000000000001</v>
      </c>
      <c r="J61" s="147" t="str">
        <f t="shared" si="5"/>
        <v>-</v>
      </c>
      <c r="K61" s="231">
        <v>0.56759999999999999</v>
      </c>
      <c r="L61" s="147">
        <f t="shared" si="6"/>
        <v>5.6589724497393856E-2</v>
      </c>
      <c r="M61" s="231">
        <v>0.54079999999999995</v>
      </c>
      <c r="N61" s="147">
        <f t="shared" si="7"/>
        <v>-4.7216349541930991E-2</v>
      </c>
    </row>
    <row r="62" spans="2:16" x14ac:dyDescent="0.25">
      <c r="B62" s="145" t="s">
        <v>91</v>
      </c>
      <c r="C62" s="231">
        <v>0</v>
      </c>
      <c r="D62" s="147"/>
      <c r="E62" s="231" t="s">
        <v>233</v>
      </c>
      <c r="F62" s="147" t="str">
        <f t="shared" si="5"/>
        <v>-</v>
      </c>
      <c r="G62" s="231" t="s">
        <v>233</v>
      </c>
      <c r="H62" s="147" t="str">
        <f t="shared" si="5"/>
        <v>-</v>
      </c>
      <c r="I62" s="231">
        <v>0.52969999999999995</v>
      </c>
      <c r="J62" s="147" t="str">
        <f t="shared" si="5"/>
        <v>-</v>
      </c>
      <c r="K62" s="231">
        <v>0.58560000000000001</v>
      </c>
      <c r="L62" s="147">
        <f t="shared" si="6"/>
        <v>0.10553143288653977</v>
      </c>
      <c r="M62" s="231"/>
      <c r="N62" s="147"/>
    </row>
    <row r="63" spans="2:16" x14ac:dyDescent="0.25">
      <c r="B63" s="145" t="s">
        <v>93</v>
      </c>
      <c r="C63" s="231">
        <v>0</v>
      </c>
      <c r="D63" s="147"/>
      <c r="E63" s="231" t="s">
        <v>233</v>
      </c>
      <c r="F63" s="147" t="str">
        <f t="shared" si="5"/>
        <v>-</v>
      </c>
      <c r="G63" s="231" t="s">
        <v>233</v>
      </c>
      <c r="H63" s="147" t="str">
        <f t="shared" si="5"/>
        <v>-</v>
      </c>
      <c r="I63" s="231">
        <v>0.65010000000000001</v>
      </c>
      <c r="J63" s="147" t="str">
        <f t="shared" si="5"/>
        <v>-</v>
      </c>
      <c r="K63" s="231">
        <v>0.74099999999999999</v>
      </c>
      <c r="L63" s="147">
        <f t="shared" si="6"/>
        <v>0.13982464236271341</v>
      </c>
      <c r="M63" s="231"/>
      <c r="N63" s="147"/>
    </row>
    <row r="64" spans="2:16" x14ac:dyDescent="0.25">
      <c r="B64" s="145" t="s">
        <v>95</v>
      </c>
      <c r="C64" s="231">
        <v>0</v>
      </c>
      <c r="D64" s="147"/>
      <c r="E64" s="231" t="s">
        <v>233</v>
      </c>
      <c r="F64" s="147" t="str">
        <f t="shared" si="5"/>
        <v>-</v>
      </c>
      <c r="G64" s="231" t="s">
        <v>233</v>
      </c>
      <c r="H64" s="147" t="str">
        <f t="shared" si="5"/>
        <v>-</v>
      </c>
      <c r="I64" s="231">
        <v>0.55459999999999998</v>
      </c>
      <c r="J64" s="147" t="str">
        <f t="shared" si="5"/>
        <v>-</v>
      </c>
      <c r="K64" s="231">
        <v>0.62590000000000001</v>
      </c>
      <c r="L64" s="147">
        <f t="shared" si="6"/>
        <v>0.12856112513523277</v>
      </c>
      <c r="M64" s="231"/>
      <c r="N64" s="147"/>
    </row>
    <row r="65" spans="2:16" ht="15.75" x14ac:dyDescent="0.25">
      <c r="B65" s="148" t="s">
        <v>32</v>
      </c>
      <c r="C65" s="239">
        <v>0</v>
      </c>
      <c r="D65" s="240"/>
      <c r="E65" s="241" t="s">
        <v>233</v>
      </c>
      <c r="F65" s="240" t="str">
        <f t="shared" si="5"/>
        <v>-</v>
      </c>
      <c r="G65" s="241">
        <v>0.77389090909090907</v>
      </c>
      <c r="H65" s="240" t="str">
        <f t="shared" si="5"/>
        <v>-</v>
      </c>
      <c r="I65" s="241">
        <v>0.73955445544554455</v>
      </c>
      <c r="J65" s="240">
        <f t="shared" si="5"/>
        <v>-4.4368596713068587E-2</v>
      </c>
      <c r="K65" s="241">
        <v>0.62356102003642988</v>
      </c>
      <c r="L65" s="240">
        <f t="shared" si="6"/>
        <v>-0.15684231844595464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0.47310000000000002</v>
      </c>
      <c r="D75" s="147"/>
      <c r="E75" s="231" t="s">
        <v>233</v>
      </c>
      <c r="F75" s="147" t="str">
        <f t="shared" ref="F75:J87" si="8">IFERROR(E75/C75-1,"-")</f>
        <v>-</v>
      </c>
      <c r="G75" s="231" t="s">
        <v>233</v>
      </c>
      <c r="H75" s="147" t="str">
        <f t="shared" si="8"/>
        <v>-</v>
      </c>
      <c r="I75" s="231">
        <v>0.70709999999999995</v>
      </c>
      <c r="J75" s="147" t="str">
        <f t="shared" si="8"/>
        <v>-</v>
      </c>
      <c r="K75" s="231">
        <v>0.65749999999999997</v>
      </c>
      <c r="L75" s="147">
        <f t="shared" ref="L75:L87" si="9">IFERROR(K75/I75-1,"-")</f>
        <v>-7.0145665393862244E-2</v>
      </c>
      <c r="M75" s="231">
        <v>0.67030000000000001</v>
      </c>
      <c r="N75" s="147">
        <f t="shared" ref="N75:N83" si="10">IFERROR(M75/K75-1,"-")</f>
        <v>1.9467680608365123E-2</v>
      </c>
    </row>
    <row r="76" spans="2:16" x14ac:dyDescent="0.25">
      <c r="B76" s="145" t="s">
        <v>75</v>
      </c>
      <c r="C76" s="231">
        <v>0.66220000000000001</v>
      </c>
      <c r="D76" s="147"/>
      <c r="E76" s="231" t="s">
        <v>233</v>
      </c>
      <c r="F76" s="147" t="str">
        <f t="shared" si="8"/>
        <v>-</v>
      </c>
      <c r="G76" s="231" t="s">
        <v>233</v>
      </c>
      <c r="H76" s="147" t="str">
        <f t="shared" si="8"/>
        <v>-</v>
      </c>
      <c r="I76" s="231">
        <v>0.76080000000000003</v>
      </c>
      <c r="J76" s="147" t="str">
        <f t="shared" si="8"/>
        <v>-</v>
      </c>
      <c r="K76" s="231">
        <v>0.81700000000000006</v>
      </c>
      <c r="L76" s="147">
        <f t="shared" si="9"/>
        <v>7.3869610935856977E-2</v>
      </c>
      <c r="M76" s="231">
        <v>0.72750000000000004</v>
      </c>
      <c r="N76" s="147">
        <f t="shared" si="10"/>
        <v>-0.109547123623011</v>
      </c>
    </row>
    <row r="77" spans="2:16" x14ac:dyDescent="0.25">
      <c r="B77" s="145" t="s">
        <v>77</v>
      </c>
      <c r="C77" s="231">
        <v>0.2379</v>
      </c>
      <c r="D77" s="147"/>
      <c r="E77" s="231" t="s">
        <v>233</v>
      </c>
      <c r="F77" s="147" t="str">
        <f t="shared" si="8"/>
        <v>-</v>
      </c>
      <c r="G77" s="231" t="s">
        <v>233</v>
      </c>
      <c r="H77" s="147" t="str">
        <f t="shared" si="8"/>
        <v>-</v>
      </c>
      <c r="I77" s="231">
        <v>0.72709999999999997</v>
      </c>
      <c r="J77" s="147" t="str">
        <f t="shared" si="8"/>
        <v>-</v>
      </c>
      <c r="K77" s="231">
        <v>0.68010000000000004</v>
      </c>
      <c r="L77" s="147">
        <f t="shared" si="9"/>
        <v>-6.4640352083619734E-2</v>
      </c>
      <c r="M77" s="231">
        <v>0.68629999999999991</v>
      </c>
      <c r="N77" s="147">
        <f t="shared" si="10"/>
        <v>9.1163064255255222E-3</v>
      </c>
    </row>
    <row r="78" spans="2:16" x14ac:dyDescent="0.25">
      <c r="B78" s="145" t="s">
        <v>79</v>
      </c>
      <c r="C78" s="231">
        <v>0</v>
      </c>
      <c r="D78" s="147"/>
      <c r="E78" s="231" t="s">
        <v>233</v>
      </c>
      <c r="F78" s="147" t="str">
        <f t="shared" si="8"/>
        <v>-</v>
      </c>
      <c r="G78" s="231" t="s">
        <v>233</v>
      </c>
      <c r="H78" s="147" t="str">
        <f t="shared" si="8"/>
        <v>-</v>
      </c>
      <c r="I78" s="231">
        <v>0.63600000000000001</v>
      </c>
      <c r="J78" s="147" t="str">
        <f t="shared" si="8"/>
        <v>-</v>
      </c>
      <c r="K78" s="231">
        <v>0.53420000000000001</v>
      </c>
      <c r="L78" s="147">
        <f t="shared" si="9"/>
        <v>-0.16006289308176103</v>
      </c>
      <c r="M78" s="231">
        <v>0.56530000000000002</v>
      </c>
      <c r="N78" s="147">
        <f t="shared" si="10"/>
        <v>5.8217895919131513E-2</v>
      </c>
    </row>
    <row r="79" spans="2:16" x14ac:dyDescent="0.25">
      <c r="B79" s="145" t="s">
        <v>81</v>
      </c>
      <c r="C79" s="231">
        <v>0</v>
      </c>
      <c r="D79" s="147"/>
      <c r="E79" s="231" t="s">
        <v>233</v>
      </c>
      <c r="F79" s="147" t="str">
        <f t="shared" si="8"/>
        <v>-</v>
      </c>
      <c r="G79" s="231" t="s">
        <v>233</v>
      </c>
      <c r="H79" s="147" t="str">
        <f t="shared" si="8"/>
        <v>-</v>
      </c>
      <c r="I79" s="231">
        <v>0.45669999999999999</v>
      </c>
      <c r="J79" s="147" t="str">
        <f t="shared" si="8"/>
        <v>-</v>
      </c>
      <c r="K79" s="231">
        <v>0.44140000000000001</v>
      </c>
      <c r="L79" s="147">
        <f t="shared" si="9"/>
        <v>-3.3501204291657483E-2</v>
      </c>
      <c r="M79" s="231">
        <v>0.63539999999999996</v>
      </c>
      <c r="N79" s="147">
        <f t="shared" si="10"/>
        <v>0.43951064793837769</v>
      </c>
    </row>
    <row r="80" spans="2:16" x14ac:dyDescent="0.25">
      <c r="B80" s="145" t="s">
        <v>83</v>
      </c>
      <c r="C80" s="231">
        <v>0</v>
      </c>
      <c r="D80" s="147"/>
      <c r="E80" s="231" t="s">
        <v>233</v>
      </c>
      <c r="F80" s="147" t="str">
        <f t="shared" si="8"/>
        <v>-</v>
      </c>
      <c r="G80" s="231" t="s">
        <v>233</v>
      </c>
      <c r="H80" s="147" t="str">
        <f t="shared" si="8"/>
        <v>-</v>
      </c>
      <c r="I80" s="231">
        <v>0.45240000000000002</v>
      </c>
      <c r="J80" s="147" t="str">
        <f t="shared" si="8"/>
        <v>-</v>
      </c>
      <c r="K80" s="231">
        <v>0.48080000000000001</v>
      </c>
      <c r="L80" s="147">
        <f t="shared" si="9"/>
        <v>6.2776304155614415E-2</v>
      </c>
      <c r="M80" s="231">
        <v>0.4703</v>
      </c>
      <c r="N80" s="147">
        <f t="shared" si="10"/>
        <v>-2.1838602329450896E-2</v>
      </c>
    </row>
    <row r="81" spans="2:16" x14ac:dyDescent="0.25">
      <c r="B81" s="145" t="s">
        <v>85</v>
      </c>
      <c r="C81" s="231">
        <v>0</v>
      </c>
      <c r="D81" s="147"/>
      <c r="E81" s="231" t="s">
        <v>233</v>
      </c>
      <c r="F81" s="147" t="str">
        <f t="shared" si="8"/>
        <v>-</v>
      </c>
      <c r="G81" s="231" t="s">
        <v>233</v>
      </c>
      <c r="H81" s="147" t="str">
        <f t="shared" si="8"/>
        <v>-</v>
      </c>
      <c r="I81" s="231">
        <v>0</v>
      </c>
      <c r="J81" s="147" t="str">
        <f t="shared" si="8"/>
        <v>-</v>
      </c>
      <c r="K81" s="231">
        <v>0.56559999999999999</v>
      </c>
      <c r="L81" s="147" t="str">
        <f t="shared" si="9"/>
        <v>-</v>
      </c>
      <c r="M81" s="231">
        <v>0.47460000000000002</v>
      </c>
      <c r="N81" s="147">
        <f t="shared" si="10"/>
        <v>-0.16089108910891081</v>
      </c>
    </row>
    <row r="82" spans="2:16" x14ac:dyDescent="0.25">
      <c r="B82" s="145" t="s">
        <v>87</v>
      </c>
      <c r="C82" s="231">
        <v>0</v>
      </c>
      <c r="D82" s="147"/>
      <c r="E82" s="231" t="s">
        <v>233</v>
      </c>
      <c r="F82" s="147" t="str">
        <f t="shared" si="8"/>
        <v>-</v>
      </c>
      <c r="G82" s="231" t="s">
        <v>233</v>
      </c>
      <c r="H82" s="147" t="str">
        <f t="shared" si="8"/>
        <v>-</v>
      </c>
      <c r="I82" s="231">
        <v>0</v>
      </c>
      <c r="J82" s="147" t="str">
        <f t="shared" si="8"/>
        <v>-</v>
      </c>
      <c r="K82" s="231">
        <v>0.1913</v>
      </c>
      <c r="L82" s="147" t="str">
        <f t="shared" si="9"/>
        <v>-</v>
      </c>
      <c r="M82" s="231">
        <v>0.24879999999999999</v>
      </c>
      <c r="N82" s="147">
        <f t="shared" si="10"/>
        <v>0.30057501306847878</v>
      </c>
    </row>
    <row r="83" spans="2:16" x14ac:dyDescent="0.25">
      <c r="B83" s="145" t="s">
        <v>89</v>
      </c>
      <c r="C83" s="231">
        <v>0</v>
      </c>
      <c r="D83" s="147"/>
      <c r="E83" s="231" t="s">
        <v>233</v>
      </c>
      <c r="F83" s="147" t="str">
        <f t="shared" si="8"/>
        <v>-</v>
      </c>
      <c r="G83" s="231" t="s">
        <v>233</v>
      </c>
      <c r="H83" s="147" t="str">
        <f t="shared" si="8"/>
        <v>-</v>
      </c>
      <c r="I83" s="231">
        <v>0.49520000000000003</v>
      </c>
      <c r="J83" s="147" t="str">
        <f t="shared" si="8"/>
        <v>-</v>
      </c>
      <c r="K83" s="231">
        <v>0.5151</v>
      </c>
      <c r="L83" s="147">
        <f t="shared" si="9"/>
        <v>4.0185783521809348E-2</v>
      </c>
      <c r="M83" s="231">
        <v>0.53290000000000004</v>
      </c>
      <c r="N83" s="147">
        <f t="shared" si="10"/>
        <v>3.4556396816152191E-2</v>
      </c>
    </row>
    <row r="84" spans="2:16" x14ac:dyDescent="0.25">
      <c r="B84" s="145" t="s">
        <v>91</v>
      </c>
      <c r="C84" s="231">
        <v>0</v>
      </c>
      <c r="D84" s="147"/>
      <c r="E84" s="231" t="s">
        <v>233</v>
      </c>
      <c r="F84" s="147" t="str">
        <f t="shared" si="8"/>
        <v>-</v>
      </c>
      <c r="G84" s="231" t="s">
        <v>233</v>
      </c>
      <c r="H84" s="147" t="str">
        <f t="shared" si="8"/>
        <v>-</v>
      </c>
      <c r="I84" s="231">
        <v>0.55409999999999993</v>
      </c>
      <c r="J84" s="147" t="str">
        <f t="shared" si="8"/>
        <v>-</v>
      </c>
      <c r="K84" s="231">
        <v>0.57179999999999997</v>
      </c>
      <c r="L84" s="147">
        <f t="shared" si="9"/>
        <v>3.1943692474282637E-2</v>
      </c>
      <c r="M84" s="231"/>
      <c r="N84" s="147"/>
    </row>
    <row r="85" spans="2:16" x14ac:dyDescent="0.25">
      <c r="B85" s="145" t="s">
        <v>93</v>
      </c>
      <c r="C85" s="231">
        <v>0</v>
      </c>
      <c r="D85" s="147"/>
      <c r="E85" s="231" t="s">
        <v>233</v>
      </c>
      <c r="F85" s="147" t="str">
        <f t="shared" si="8"/>
        <v>-</v>
      </c>
      <c r="G85" s="231" t="s">
        <v>233</v>
      </c>
      <c r="H85" s="147" t="str">
        <f t="shared" si="8"/>
        <v>-</v>
      </c>
      <c r="I85" s="231">
        <v>0.69180000000000008</v>
      </c>
      <c r="J85" s="147" t="str">
        <f t="shared" si="8"/>
        <v>-</v>
      </c>
      <c r="K85" s="231">
        <v>0.74609999999999999</v>
      </c>
      <c r="L85" s="147">
        <f t="shared" si="9"/>
        <v>7.8490893321769173E-2</v>
      </c>
      <c r="M85" s="231"/>
      <c r="N85" s="147"/>
    </row>
    <row r="86" spans="2:16" x14ac:dyDescent="0.25">
      <c r="B86" s="145" t="s">
        <v>95</v>
      </c>
      <c r="C86" s="231">
        <v>0</v>
      </c>
      <c r="D86" s="147"/>
      <c r="E86" s="231" t="s">
        <v>233</v>
      </c>
      <c r="F86" s="147" t="str">
        <f t="shared" si="8"/>
        <v>-</v>
      </c>
      <c r="G86" s="231" t="s">
        <v>233</v>
      </c>
      <c r="H86" s="147" t="str">
        <f t="shared" si="8"/>
        <v>-</v>
      </c>
      <c r="I86" s="231">
        <v>0.6845</v>
      </c>
      <c r="J86" s="147" t="str">
        <f t="shared" si="8"/>
        <v>-</v>
      </c>
      <c r="K86" s="231">
        <v>0.74150000000000005</v>
      </c>
      <c r="L86" s="147">
        <f t="shared" si="9"/>
        <v>8.3272461650840013E-2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0.11443333333333333</v>
      </c>
      <c r="D87" s="240"/>
      <c r="E87" s="239" t="str">
        <f>IFERROR(AVERAGE(E75:E86),"-")</f>
        <v>-</v>
      </c>
      <c r="F87" s="240" t="str">
        <f t="shared" si="8"/>
        <v>-</v>
      </c>
      <c r="G87" s="239" t="str">
        <f>IFERROR(AVERAGE(G75:G86),"-")</f>
        <v>-</v>
      </c>
      <c r="H87" s="240" t="str">
        <f t="shared" si="8"/>
        <v>-</v>
      </c>
      <c r="I87" s="239">
        <f>IFERROR(AVERAGE(I75:I86),"-")</f>
        <v>0.51380833333333331</v>
      </c>
      <c r="J87" s="240" t="str">
        <f t="shared" si="8"/>
        <v>-</v>
      </c>
      <c r="K87" s="239">
        <f>IFERROR(AVERAGE(K75:K86),"-")</f>
        <v>0.57853333333333334</v>
      </c>
      <c r="L87" s="240">
        <f t="shared" si="9"/>
        <v>0.12597109817214602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 t="s">
        <v>233</v>
      </c>
      <c r="D97" s="147"/>
      <c r="E97" s="231" t="s">
        <v>233</v>
      </c>
      <c r="F97" s="147" t="str">
        <f t="shared" ref="F97:J109" si="11">IFERROR(E97/C97-1,"-")</f>
        <v>-</v>
      </c>
      <c r="G97" s="231" t="s">
        <v>233</v>
      </c>
      <c r="H97" s="147" t="str">
        <f t="shared" si="11"/>
        <v>-</v>
      </c>
      <c r="I97" s="231" t="s">
        <v>233</v>
      </c>
      <c r="J97" s="147" t="str">
        <f t="shared" si="11"/>
        <v>-</v>
      </c>
      <c r="K97" s="231" t="s">
        <v>233</v>
      </c>
      <c r="L97" s="147" t="str">
        <f t="shared" ref="L97:L109" si="12">IFERROR(K97/I97-1,"-")</f>
        <v>-</v>
      </c>
      <c r="M97" s="231" t="s">
        <v>233</v>
      </c>
      <c r="N97" s="147" t="str">
        <f t="shared" ref="N97:N105" si="13">IFERROR(M97/K97-1,"-")</f>
        <v>-</v>
      </c>
    </row>
    <row r="98" spans="2:14" x14ac:dyDescent="0.25">
      <c r="B98" s="145" t="s">
        <v>75</v>
      </c>
      <c r="C98" s="231" t="s">
        <v>233</v>
      </c>
      <c r="D98" s="147"/>
      <c r="E98" s="231" t="s">
        <v>233</v>
      </c>
      <c r="F98" s="147" t="str">
        <f t="shared" si="11"/>
        <v>-</v>
      </c>
      <c r="G98" s="231" t="s">
        <v>233</v>
      </c>
      <c r="H98" s="147" t="str">
        <f t="shared" si="11"/>
        <v>-</v>
      </c>
      <c r="I98" s="231" t="s">
        <v>233</v>
      </c>
      <c r="J98" s="147" t="str">
        <f t="shared" si="11"/>
        <v>-</v>
      </c>
      <c r="K98" s="231" t="s">
        <v>233</v>
      </c>
      <c r="L98" s="147" t="str">
        <f t="shared" si="12"/>
        <v>-</v>
      </c>
      <c r="M98" s="231" t="s">
        <v>233</v>
      </c>
      <c r="N98" s="147" t="str">
        <f t="shared" si="13"/>
        <v>-</v>
      </c>
    </row>
    <row r="99" spans="2:14" x14ac:dyDescent="0.25">
      <c r="B99" s="145" t="s">
        <v>77</v>
      </c>
      <c r="C99" s="231" t="s">
        <v>233</v>
      </c>
      <c r="D99" s="147"/>
      <c r="E99" s="231" t="s">
        <v>233</v>
      </c>
      <c r="F99" s="147" t="str">
        <f t="shared" si="11"/>
        <v>-</v>
      </c>
      <c r="G99" s="231" t="s">
        <v>233</v>
      </c>
      <c r="H99" s="147" t="str">
        <f t="shared" si="11"/>
        <v>-</v>
      </c>
      <c r="I99" s="231" t="s">
        <v>233</v>
      </c>
      <c r="J99" s="147" t="str">
        <f t="shared" si="11"/>
        <v>-</v>
      </c>
      <c r="K99" s="231" t="s">
        <v>233</v>
      </c>
      <c r="L99" s="147" t="str">
        <f t="shared" si="12"/>
        <v>-</v>
      </c>
      <c r="M99" s="231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231" t="s">
        <v>233</v>
      </c>
      <c r="D100" s="147"/>
      <c r="E100" s="231" t="s">
        <v>233</v>
      </c>
      <c r="F100" s="147" t="str">
        <f t="shared" si="11"/>
        <v>-</v>
      </c>
      <c r="G100" s="231" t="s">
        <v>233</v>
      </c>
      <c r="H100" s="147" t="str">
        <f t="shared" si="11"/>
        <v>-</v>
      </c>
      <c r="I100" s="231" t="s">
        <v>233</v>
      </c>
      <c r="J100" s="147" t="str">
        <f t="shared" si="11"/>
        <v>-</v>
      </c>
      <c r="K100" s="231" t="s">
        <v>233</v>
      </c>
      <c r="L100" s="147" t="str">
        <f t="shared" si="12"/>
        <v>-</v>
      </c>
      <c r="M100" s="231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231" t="s">
        <v>233</v>
      </c>
      <c r="D101" s="147"/>
      <c r="E101" s="231" t="s">
        <v>233</v>
      </c>
      <c r="F101" s="147" t="str">
        <f t="shared" si="11"/>
        <v>-</v>
      </c>
      <c r="G101" s="231" t="s">
        <v>233</v>
      </c>
      <c r="H101" s="147" t="str">
        <f t="shared" si="11"/>
        <v>-</v>
      </c>
      <c r="I101" s="231" t="s">
        <v>233</v>
      </c>
      <c r="J101" s="147" t="str">
        <f t="shared" si="11"/>
        <v>-</v>
      </c>
      <c r="K101" s="231" t="s">
        <v>233</v>
      </c>
      <c r="L101" s="147" t="str">
        <f t="shared" si="12"/>
        <v>-</v>
      </c>
      <c r="M101" s="231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231" t="s">
        <v>233</v>
      </c>
      <c r="D102" s="147"/>
      <c r="E102" s="231" t="s">
        <v>233</v>
      </c>
      <c r="F102" s="147" t="str">
        <f t="shared" si="11"/>
        <v>-</v>
      </c>
      <c r="G102" s="231" t="s">
        <v>233</v>
      </c>
      <c r="H102" s="147" t="str">
        <f t="shared" si="11"/>
        <v>-</v>
      </c>
      <c r="I102" s="231" t="s">
        <v>233</v>
      </c>
      <c r="J102" s="147" t="str">
        <f t="shared" si="11"/>
        <v>-</v>
      </c>
      <c r="K102" s="231" t="s">
        <v>233</v>
      </c>
      <c r="L102" s="147" t="str">
        <f t="shared" si="12"/>
        <v>-</v>
      </c>
      <c r="M102" s="231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231" t="s">
        <v>233</v>
      </c>
      <c r="D103" s="147"/>
      <c r="E103" s="231" t="s">
        <v>233</v>
      </c>
      <c r="F103" s="147" t="str">
        <f t="shared" si="11"/>
        <v>-</v>
      </c>
      <c r="G103" s="231" t="s">
        <v>233</v>
      </c>
      <c r="H103" s="147" t="str">
        <f t="shared" si="11"/>
        <v>-</v>
      </c>
      <c r="I103" s="231" t="s">
        <v>233</v>
      </c>
      <c r="J103" s="147" t="str">
        <f t="shared" si="11"/>
        <v>-</v>
      </c>
      <c r="K103" s="231" t="s">
        <v>233</v>
      </c>
      <c r="L103" s="147" t="str">
        <f t="shared" si="12"/>
        <v>-</v>
      </c>
      <c r="M103" s="231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231" t="s">
        <v>233</v>
      </c>
      <c r="D104" s="147"/>
      <c r="E104" s="231" t="s">
        <v>233</v>
      </c>
      <c r="F104" s="147" t="str">
        <f t="shared" si="11"/>
        <v>-</v>
      </c>
      <c r="G104" s="231" t="s">
        <v>233</v>
      </c>
      <c r="H104" s="147" t="str">
        <f t="shared" si="11"/>
        <v>-</v>
      </c>
      <c r="I104" s="231" t="s">
        <v>233</v>
      </c>
      <c r="J104" s="147" t="str">
        <f t="shared" si="11"/>
        <v>-</v>
      </c>
      <c r="K104" s="231" t="s">
        <v>233</v>
      </c>
      <c r="L104" s="147" t="str">
        <f t="shared" si="12"/>
        <v>-</v>
      </c>
      <c r="M104" s="231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231" t="s">
        <v>233</v>
      </c>
      <c r="D105" s="147"/>
      <c r="E105" s="231" t="s">
        <v>233</v>
      </c>
      <c r="F105" s="147" t="str">
        <f t="shared" si="11"/>
        <v>-</v>
      </c>
      <c r="G105" s="231" t="s">
        <v>233</v>
      </c>
      <c r="H105" s="147" t="str">
        <f t="shared" si="11"/>
        <v>-</v>
      </c>
      <c r="I105" s="231" t="s">
        <v>233</v>
      </c>
      <c r="J105" s="147" t="str">
        <f t="shared" si="11"/>
        <v>-</v>
      </c>
      <c r="K105" s="231" t="s">
        <v>233</v>
      </c>
      <c r="L105" s="147" t="str">
        <f t="shared" si="12"/>
        <v>-</v>
      </c>
      <c r="M105" s="231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231" t="s">
        <v>233</v>
      </c>
      <c r="D106" s="147"/>
      <c r="E106" s="231" t="s">
        <v>233</v>
      </c>
      <c r="F106" s="147" t="str">
        <f t="shared" si="11"/>
        <v>-</v>
      </c>
      <c r="G106" s="231" t="s">
        <v>233</v>
      </c>
      <c r="H106" s="147" t="str">
        <f t="shared" si="11"/>
        <v>-</v>
      </c>
      <c r="I106" s="231" t="s">
        <v>233</v>
      </c>
      <c r="J106" s="147" t="str">
        <f t="shared" si="11"/>
        <v>-</v>
      </c>
      <c r="K106" s="231" t="s">
        <v>233</v>
      </c>
      <c r="L106" s="147" t="str">
        <f t="shared" si="12"/>
        <v>-</v>
      </c>
      <c r="M106" s="231"/>
      <c r="N106" s="147"/>
    </row>
    <row r="107" spans="2:14" x14ac:dyDescent="0.25">
      <c r="B107" s="145" t="s">
        <v>93</v>
      </c>
      <c r="C107" s="231" t="s">
        <v>233</v>
      </c>
      <c r="D107" s="147"/>
      <c r="E107" s="231" t="s">
        <v>233</v>
      </c>
      <c r="F107" s="147" t="str">
        <f t="shared" si="11"/>
        <v>-</v>
      </c>
      <c r="G107" s="231" t="s">
        <v>233</v>
      </c>
      <c r="H107" s="147" t="str">
        <f t="shared" si="11"/>
        <v>-</v>
      </c>
      <c r="I107" s="231" t="s">
        <v>233</v>
      </c>
      <c r="J107" s="147" t="str">
        <f t="shared" si="11"/>
        <v>-</v>
      </c>
      <c r="K107" s="231" t="s">
        <v>233</v>
      </c>
      <c r="L107" s="147" t="str">
        <f t="shared" si="12"/>
        <v>-</v>
      </c>
      <c r="M107" s="231"/>
      <c r="N107" s="147"/>
    </row>
    <row r="108" spans="2:14" x14ac:dyDescent="0.25">
      <c r="B108" s="145" t="s">
        <v>95</v>
      </c>
      <c r="C108" s="231" t="s">
        <v>233</v>
      </c>
      <c r="D108" s="147"/>
      <c r="E108" s="231" t="s">
        <v>233</v>
      </c>
      <c r="F108" s="147" t="str">
        <f t="shared" si="11"/>
        <v>-</v>
      </c>
      <c r="G108" s="231" t="s">
        <v>233</v>
      </c>
      <c r="H108" s="147" t="str">
        <f t="shared" si="11"/>
        <v>-</v>
      </c>
      <c r="I108" s="231" t="s">
        <v>233</v>
      </c>
      <c r="J108" s="147" t="str">
        <f t="shared" si="11"/>
        <v>-</v>
      </c>
      <c r="K108" s="231" t="s">
        <v>233</v>
      </c>
      <c r="L108" s="147" t="str">
        <f t="shared" si="12"/>
        <v>-</v>
      </c>
      <c r="M108" s="231"/>
      <c r="N108" s="147"/>
    </row>
    <row r="109" spans="2:14" ht="15.75" x14ac:dyDescent="0.25">
      <c r="B109" s="148" t="s">
        <v>32</v>
      </c>
      <c r="C109" s="242" t="str">
        <f>IFERROR(AVERAGE(C97:C108),"-")</f>
        <v>-</v>
      </c>
      <c r="D109" s="150"/>
      <c r="E109" s="242" t="str">
        <f>IFERROR(AVERAGE(E97:E108),"-")</f>
        <v>-</v>
      </c>
      <c r="F109" s="150" t="str">
        <f t="shared" si="11"/>
        <v>-</v>
      </c>
      <c r="G109" s="242" t="str">
        <f>IFERROR(AVERAGE(G97:G108),"-")</f>
        <v>-</v>
      </c>
      <c r="H109" s="150" t="str">
        <f t="shared" si="11"/>
        <v>-</v>
      </c>
      <c r="I109" s="242" t="str">
        <f>IFERROR(AVERAGE(I97:I108),"-")</f>
        <v>-</v>
      </c>
      <c r="J109" s="150" t="str">
        <f t="shared" si="11"/>
        <v>-</v>
      </c>
      <c r="K109" s="242" t="str">
        <f>IFERROR(AVERAGE(K97:K108),"-")</f>
        <v>-</v>
      </c>
      <c r="L109" s="150" t="str">
        <f t="shared" si="12"/>
        <v>-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5599-7B1B-4BDA-9FE9-DF4123350DEB}">
  <sheetPr>
    <tabColor theme="2" tint="-0.499984740745262"/>
  </sheetPr>
  <dimension ref="B4:B25"/>
  <sheetViews>
    <sheetView showGridLines="0" workbookViewId="0">
      <selection activeCell="F10" sqref="F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465E3-0C1A-4BB4-AB79-EE62709744C9}">
  <sheetPr>
    <tabColor theme="2" tint="-9.9978637043366805E-2"/>
  </sheetPr>
  <dimension ref="B1:AW44"/>
  <sheetViews>
    <sheetView showGridLines="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91.069380211097865</v>
      </c>
      <c r="D8" s="250">
        <v>103.29823765091633</v>
      </c>
      <c r="E8" s="250">
        <v>109.9946319260003</v>
      </c>
      <c r="F8" s="251">
        <v>121.66499039316359</v>
      </c>
      <c r="G8" s="250">
        <v>129.36465836400424</v>
      </c>
      <c r="H8" s="163">
        <f>G8/F8-1</f>
        <v>6.3285814152115316E-2</v>
      </c>
      <c r="I8" s="249">
        <v>90.79</v>
      </c>
      <c r="J8" s="252">
        <v>95.91</v>
      </c>
      <c r="K8" s="252">
        <v>103.2</v>
      </c>
      <c r="L8" s="252">
        <v>114.99</v>
      </c>
      <c r="M8" s="252">
        <v>119.26</v>
      </c>
      <c r="N8" s="163">
        <f t="shared" ref="N8:N18" si="0">M8/L8-1</f>
        <v>3.7133663796852012E-2</v>
      </c>
      <c r="P8" s="248" t="s">
        <v>45</v>
      </c>
      <c r="Q8" s="249">
        <v>39.070215757544972</v>
      </c>
      <c r="R8" s="251">
        <v>76.933465226428424</v>
      </c>
      <c r="S8" s="251">
        <v>89.062594194965328</v>
      </c>
      <c r="T8" s="251">
        <v>100.797098408895</v>
      </c>
      <c r="U8" s="251">
        <v>106.57431089734064</v>
      </c>
      <c r="V8" s="163">
        <f t="shared" ref="V8:V18" si="1">U8/T8-1</f>
        <v>5.731526581261015E-2</v>
      </c>
      <c r="W8" s="249">
        <v>58.86</v>
      </c>
      <c r="X8" s="252">
        <v>76.260000000000005</v>
      </c>
      <c r="Y8" s="252">
        <v>84.95</v>
      </c>
      <c r="Z8" s="252">
        <v>96.18</v>
      </c>
      <c r="AA8" s="252">
        <v>98.98</v>
      </c>
      <c r="AB8" s="163">
        <f t="shared" ref="AB8:AB18" si="2">AA8/Z8-1</f>
        <v>2.9112081513828159E-2</v>
      </c>
      <c r="AD8" s="86" t="s">
        <v>45</v>
      </c>
      <c r="AE8" s="253">
        <v>306312245.67000002</v>
      </c>
      <c r="AF8" s="162">
        <v>1085607020.7099998</v>
      </c>
      <c r="AG8" s="162">
        <v>1282076798.0699999</v>
      </c>
      <c r="AH8" s="162">
        <v>1472254155.6700003</v>
      </c>
      <c r="AI8" s="162">
        <v>1531663528.28</v>
      </c>
      <c r="AJ8" s="163">
        <f t="shared" ref="AJ8:AJ18" si="3">AI8/AH8-1</f>
        <v>4.0352660837261078E-2</v>
      </c>
      <c r="AK8" s="162">
        <f t="shared" ref="AK8:AK18" si="4">AI8-AH8</f>
        <v>59409372.609999657</v>
      </c>
      <c r="AL8" s="164">
        <f t="shared" ref="AL8:AL18" si="5">AI8/AI$8</f>
        <v>1</v>
      </c>
      <c r="AM8" s="254">
        <v>79488939.680000007</v>
      </c>
      <c r="AN8" s="255">
        <v>119657578.95999999</v>
      </c>
      <c r="AO8" s="255">
        <v>136532114.59</v>
      </c>
      <c r="AP8" s="255">
        <v>154898697.19999999</v>
      </c>
      <c r="AQ8" s="255">
        <v>156630760.02000001</v>
      </c>
      <c r="AR8" s="163">
        <f t="shared" ref="AR8:AR18" si="6">AQ8/AP8-1</f>
        <v>1.1181906957962617E-2</v>
      </c>
      <c r="AS8" s="162">
        <f t="shared" ref="AS8:AS18" si="7">AQ8-AP8</f>
        <v>1732062.8200000226</v>
      </c>
      <c r="AT8" s="163">
        <f t="shared" ref="AT8:AT18" si="8">AQ8/AM8-1</f>
        <v>0.97047237830258104</v>
      </c>
      <c r="AU8" s="162">
        <f t="shared" ref="AU8:AU18" si="9">AQ8-AM8</f>
        <v>77141820.340000004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116.11456663753094</v>
      </c>
      <c r="D9" s="257">
        <v>127.56544838319554</v>
      </c>
      <c r="E9" s="257">
        <v>133.71815371019682</v>
      </c>
      <c r="F9" s="257">
        <v>146.60236764592418</v>
      </c>
      <c r="G9" s="257">
        <v>154.44529921093016</v>
      </c>
      <c r="H9" s="97">
        <f>G9/F9-1</f>
        <v>5.3497987044440753E-2</v>
      </c>
      <c r="I9" s="256">
        <v>110.59</v>
      </c>
      <c r="J9" s="257">
        <v>113.51</v>
      </c>
      <c r="K9" s="257">
        <v>121.09</v>
      </c>
      <c r="L9" s="257">
        <v>133.80000000000001</v>
      </c>
      <c r="M9" s="257">
        <v>137.31</v>
      </c>
      <c r="N9" s="97">
        <f t="shared" si="0"/>
        <v>2.6233183856502196E-2</v>
      </c>
      <c r="P9" s="18" t="s">
        <v>46</v>
      </c>
      <c r="Q9" s="256">
        <v>54.260030644457672</v>
      </c>
      <c r="R9" s="257">
        <v>103.08931734441472</v>
      </c>
      <c r="S9" s="257">
        <v>114.07144773444791</v>
      </c>
      <c r="T9" s="257">
        <v>125.80164989616743</v>
      </c>
      <c r="U9" s="257">
        <v>131.56081645906457</v>
      </c>
      <c r="V9" s="97">
        <f t="shared" si="1"/>
        <v>4.5779737925937924E-2</v>
      </c>
      <c r="W9" s="256">
        <v>81.239999999999995</v>
      </c>
      <c r="X9" s="257">
        <v>96.8</v>
      </c>
      <c r="Y9" s="257">
        <v>104.87</v>
      </c>
      <c r="Z9" s="257">
        <v>116.86</v>
      </c>
      <c r="AA9" s="257">
        <v>115.89</v>
      </c>
      <c r="AB9" s="97">
        <f t="shared" si="2"/>
        <v>-8.3005305493752957E-3</v>
      </c>
      <c r="AD9" s="18" t="s">
        <v>46</v>
      </c>
      <c r="AE9" s="258">
        <v>159592697.41000003</v>
      </c>
      <c r="AF9" s="70">
        <v>529239752.11999995</v>
      </c>
      <c r="AG9" s="70">
        <v>610441225.04999995</v>
      </c>
      <c r="AH9" s="70">
        <v>682827011.81999993</v>
      </c>
      <c r="AI9" s="70">
        <v>677322270.67999995</v>
      </c>
      <c r="AJ9" s="97">
        <f t="shared" si="3"/>
        <v>-8.0616921192495639E-3</v>
      </c>
      <c r="AK9" s="70">
        <f t="shared" si="4"/>
        <v>-5504741.1399999857</v>
      </c>
      <c r="AL9" s="124">
        <f t="shared" si="5"/>
        <v>0.44221348760625462</v>
      </c>
      <c r="AM9" s="259">
        <v>40620231.170000002</v>
      </c>
      <c r="AN9" s="260">
        <v>54807801.740000002</v>
      </c>
      <c r="AO9" s="260">
        <v>62550119.329999998</v>
      </c>
      <c r="AP9" s="260">
        <v>69335684.719999999</v>
      </c>
      <c r="AQ9" s="260">
        <v>66059173.109999999</v>
      </c>
      <c r="AR9" s="97">
        <f t="shared" si="6"/>
        <v>-4.7255776347080447E-2</v>
      </c>
      <c r="AS9" s="70">
        <f t="shared" si="7"/>
        <v>-3276511.6099999994</v>
      </c>
      <c r="AT9" s="97">
        <f t="shared" si="8"/>
        <v>0.6262628549191489</v>
      </c>
      <c r="AU9" s="70">
        <f t="shared" si="9"/>
        <v>25438941.939999998</v>
      </c>
      <c r="AV9" s="124">
        <f t="shared" si="10"/>
        <v>0.4217509581231999</v>
      </c>
    </row>
    <row r="10" spans="2:48" x14ac:dyDescent="0.25">
      <c r="B10" s="24" t="s">
        <v>47</v>
      </c>
      <c r="C10" s="256">
        <v>77.447569223898185</v>
      </c>
      <c r="D10" s="257">
        <v>91.156906794478274</v>
      </c>
      <c r="E10" s="257">
        <v>98.386754095227644</v>
      </c>
      <c r="F10" s="257">
        <v>112.4581434025299</v>
      </c>
      <c r="G10" s="257">
        <v>122.28636329557098</v>
      </c>
      <c r="H10" s="97">
        <f>G10/F10-1</f>
        <v>8.7394470473002528E-2</v>
      </c>
      <c r="I10" s="256">
        <v>83.36</v>
      </c>
      <c r="J10" s="257">
        <v>92.01</v>
      </c>
      <c r="K10" s="257">
        <v>95.26</v>
      </c>
      <c r="L10" s="257">
        <v>109.97</v>
      </c>
      <c r="M10" s="257">
        <v>115.75</v>
      </c>
      <c r="N10" s="97">
        <f t="shared" si="0"/>
        <v>5.2559789033372661E-2</v>
      </c>
      <c r="P10" s="24" t="s">
        <v>47</v>
      </c>
      <c r="Q10" s="256">
        <v>28.096422265804478</v>
      </c>
      <c r="R10" s="257">
        <v>67.596043762907556</v>
      </c>
      <c r="S10" s="257">
        <v>80.07520949776405</v>
      </c>
      <c r="T10" s="257">
        <v>93.934784079687773</v>
      </c>
      <c r="U10" s="257">
        <v>100.37719721190969</v>
      </c>
      <c r="V10" s="97">
        <f t="shared" si="1"/>
        <v>6.8583892488182308E-2</v>
      </c>
      <c r="W10" s="256">
        <v>45.21</v>
      </c>
      <c r="X10" s="257">
        <v>73.95</v>
      </c>
      <c r="Y10" s="257">
        <v>79.42</v>
      </c>
      <c r="Z10" s="257">
        <v>92.31</v>
      </c>
      <c r="AA10" s="257">
        <v>97.92</v>
      </c>
      <c r="AB10" s="97">
        <f t="shared" si="2"/>
        <v>6.0773480662983381E-2</v>
      </c>
      <c r="AD10" s="24" t="s">
        <v>47</v>
      </c>
      <c r="AE10" s="258">
        <v>54643721.259999998</v>
      </c>
      <c r="AF10" s="70">
        <v>268240407.28</v>
      </c>
      <c r="AG10" s="70">
        <v>313022583.24000001</v>
      </c>
      <c r="AH10" s="70">
        <v>371808488.12</v>
      </c>
      <c r="AI10" s="70">
        <v>396157936.71999997</v>
      </c>
      <c r="AJ10" s="97">
        <f t="shared" si="3"/>
        <v>6.5489221946275933E-2</v>
      </c>
      <c r="AK10" s="70">
        <f t="shared" si="4"/>
        <v>24349448.599999964</v>
      </c>
      <c r="AL10" s="124">
        <f t="shared" si="5"/>
        <v>0.25864553761678344</v>
      </c>
      <c r="AM10" s="259">
        <v>17332275.870000001</v>
      </c>
      <c r="AN10" s="260">
        <v>33224281.379999999</v>
      </c>
      <c r="AO10" s="260">
        <v>35088456.539999999</v>
      </c>
      <c r="AP10" s="260">
        <v>40692426.149999999</v>
      </c>
      <c r="AQ10" s="260">
        <v>42142011.57</v>
      </c>
      <c r="AR10" s="97">
        <f t="shared" si="6"/>
        <v>3.5622978454431742E-2</v>
      </c>
      <c r="AS10" s="70">
        <f t="shared" si="7"/>
        <v>1449585.4200000018</v>
      </c>
      <c r="AT10" s="97">
        <f t="shared" si="8"/>
        <v>1.4314182330170815</v>
      </c>
      <c r="AU10" s="70">
        <f t="shared" si="9"/>
        <v>24809735.699999999</v>
      </c>
      <c r="AV10" s="124">
        <f t="shared" si="10"/>
        <v>0.26905322788843605</v>
      </c>
    </row>
    <row r="11" spans="2:48" x14ac:dyDescent="0.25">
      <c r="B11" s="24" t="s">
        <v>48</v>
      </c>
      <c r="C11" s="256">
        <v>62.252206793155345</v>
      </c>
      <c r="D11" s="257">
        <v>73.115820519666087</v>
      </c>
      <c r="E11" s="257">
        <v>77.188792727031</v>
      </c>
      <c r="F11" s="257">
        <v>85.301941675456575</v>
      </c>
      <c r="G11" s="257">
        <v>97.769370236466358</v>
      </c>
      <c r="H11" s="97">
        <f>G11/F11-1</f>
        <v>0.14615644516561987</v>
      </c>
      <c r="I11" s="256">
        <v>66.47</v>
      </c>
      <c r="J11" s="257">
        <v>78.08</v>
      </c>
      <c r="K11" s="257">
        <v>78.900000000000006</v>
      </c>
      <c r="L11" s="257">
        <v>82.41</v>
      </c>
      <c r="M11" s="257">
        <v>86.32</v>
      </c>
      <c r="N11" s="97">
        <f t="shared" si="0"/>
        <v>4.7445698337580389E-2</v>
      </c>
      <c r="P11" s="24" t="s">
        <v>48</v>
      </c>
      <c r="Q11" s="256">
        <v>27.88787801648812</v>
      </c>
      <c r="R11" s="257">
        <v>49.359293251360633</v>
      </c>
      <c r="S11" s="257">
        <v>48.672757237708105</v>
      </c>
      <c r="T11" s="257">
        <v>59.208941638137979</v>
      </c>
      <c r="U11" s="257">
        <v>65.611382402563663</v>
      </c>
      <c r="V11" s="97">
        <f t="shared" si="1"/>
        <v>0.10813300469977838</v>
      </c>
      <c r="W11" s="256">
        <v>41.39</v>
      </c>
      <c r="X11" s="257">
        <v>52.42</v>
      </c>
      <c r="Y11" s="257">
        <v>46.32</v>
      </c>
      <c r="Z11" s="257">
        <v>56.32</v>
      </c>
      <c r="AA11" s="257">
        <v>60.15</v>
      </c>
      <c r="AB11" s="97">
        <f t="shared" si="2"/>
        <v>6.8004261363636243E-2</v>
      </c>
      <c r="AD11" s="24" t="s">
        <v>48</v>
      </c>
      <c r="AE11" s="258">
        <v>2313894.2200000002</v>
      </c>
      <c r="AF11" s="70">
        <v>5496393.5700000003</v>
      </c>
      <c r="AG11" s="70">
        <v>5867835.2400000002</v>
      </c>
      <c r="AH11" s="70">
        <v>7172406.2599999998</v>
      </c>
      <c r="AI11" s="70">
        <v>8102222.0099999998</v>
      </c>
      <c r="AJ11" s="97">
        <f t="shared" si="3"/>
        <v>0.1296379089937385</v>
      </c>
      <c r="AK11" s="70">
        <f t="shared" si="4"/>
        <v>929815.75</v>
      </c>
      <c r="AL11" s="124">
        <f t="shared" si="5"/>
        <v>5.2898184623475942E-3</v>
      </c>
      <c r="AM11" s="259">
        <v>481806.9</v>
      </c>
      <c r="AN11" s="260">
        <v>682570.84</v>
      </c>
      <c r="AO11" s="260">
        <v>625306.80000000005</v>
      </c>
      <c r="AP11" s="260">
        <v>763726.75</v>
      </c>
      <c r="AQ11" s="260">
        <v>824654.83</v>
      </c>
      <c r="AR11" s="97">
        <f t="shared" si="6"/>
        <v>7.9777328737012265E-2</v>
      </c>
      <c r="AS11" s="70">
        <f t="shared" si="7"/>
        <v>60928.079999999958</v>
      </c>
      <c r="AT11" s="97">
        <f t="shared" si="8"/>
        <v>0.71158783736804088</v>
      </c>
      <c r="AU11" s="70">
        <f t="shared" si="9"/>
        <v>342847.92999999993</v>
      </c>
      <c r="AV11" s="124">
        <f t="shared" si="10"/>
        <v>5.2649609176045669E-3</v>
      </c>
    </row>
    <row r="12" spans="2:48" x14ac:dyDescent="0.25">
      <c r="B12" s="24" t="s">
        <v>49</v>
      </c>
      <c r="C12" s="256">
        <v>145.02541470990838</v>
      </c>
      <c r="D12" s="257">
        <v>197.70591627292606</v>
      </c>
      <c r="E12" s="257">
        <v>190.78024471132977</v>
      </c>
      <c r="F12" s="257">
        <v>196.95834405586862</v>
      </c>
      <c r="G12" s="257">
        <v>208.65681094008661</v>
      </c>
      <c r="H12" s="97">
        <f t="shared" ref="H12:H18" si="11">G12/F12-1</f>
        <v>5.9395639927291688E-2</v>
      </c>
      <c r="I12" s="256">
        <v>145.12</v>
      </c>
      <c r="J12" s="257">
        <v>117.11</v>
      </c>
      <c r="K12" s="257">
        <v>206.94</v>
      </c>
      <c r="L12" s="257">
        <v>201.77</v>
      </c>
      <c r="M12" s="257">
        <v>188.6</v>
      </c>
      <c r="N12" s="97">
        <f t="shared" si="0"/>
        <v>-6.5272339792833534E-2</v>
      </c>
      <c r="P12" s="24" t="s">
        <v>49</v>
      </c>
      <c r="Q12" s="256">
        <v>32.24572252464683</v>
      </c>
      <c r="R12" s="257">
        <v>98.304300114448282</v>
      </c>
      <c r="S12" s="257">
        <v>102.10838505580971</v>
      </c>
      <c r="T12" s="257">
        <v>116.31423703748221</v>
      </c>
      <c r="U12" s="257">
        <v>154.92296436108771</v>
      </c>
      <c r="V12" s="97">
        <f t="shared" si="1"/>
        <v>0.33193466515336256</v>
      </c>
      <c r="W12" s="256">
        <v>71.989999999999995</v>
      </c>
      <c r="X12" s="257">
        <v>61.82</v>
      </c>
      <c r="Y12" s="257">
        <v>97.35</v>
      </c>
      <c r="Z12" s="257">
        <v>109.32</v>
      </c>
      <c r="AA12" s="257">
        <v>138.58000000000001</v>
      </c>
      <c r="AB12" s="97">
        <f t="shared" si="2"/>
        <v>0.26765459202341768</v>
      </c>
      <c r="AD12" s="24" t="s">
        <v>49</v>
      </c>
      <c r="AE12" s="258">
        <v>11528851.700000001</v>
      </c>
      <c r="AF12" s="70">
        <v>43858486.32</v>
      </c>
      <c r="AG12" s="70">
        <v>42685134.180000007</v>
      </c>
      <c r="AH12" s="70">
        <v>41549701.189999998</v>
      </c>
      <c r="AI12" s="70">
        <v>71476975.430000007</v>
      </c>
      <c r="AJ12" s="97">
        <f t="shared" si="3"/>
        <v>0.72027652143988896</v>
      </c>
      <c r="AK12" s="70">
        <f t="shared" si="4"/>
        <v>29927274.24000001</v>
      </c>
      <c r="AL12" s="124">
        <f t="shared" si="5"/>
        <v>4.6666238446159213E-2</v>
      </c>
      <c r="AM12" s="259">
        <v>2984832.55</v>
      </c>
      <c r="AN12" s="260">
        <v>3062020.17</v>
      </c>
      <c r="AO12" s="260">
        <v>4468236.7300000004</v>
      </c>
      <c r="AP12" s="260">
        <v>5073498.01</v>
      </c>
      <c r="AQ12" s="260">
        <v>7026115.7800000003</v>
      </c>
      <c r="AR12" s="97">
        <f t="shared" si="6"/>
        <v>0.3848661744128683</v>
      </c>
      <c r="AS12" s="70">
        <f t="shared" si="7"/>
        <v>1952617.7700000005</v>
      </c>
      <c r="AT12" s="97">
        <f t="shared" si="8"/>
        <v>1.3539396808038697</v>
      </c>
      <c r="AU12" s="70">
        <f t="shared" si="9"/>
        <v>4041283.2300000004</v>
      </c>
      <c r="AV12" s="124">
        <f t="shared" si="10"/>
        <v>4.485782855872527E-2</v>
      </c>
    </row>
    <row r="13" spans="2:48" x14ac:dyDescent="0.25">
      <c r="B13" s="24" t="s">
        <v>50</v>
      </c>
      <c r="C13" s="256">
        <v>45.431996001572195</v>
      </c>
      <c r="D13" s="257">
        <v>57.011049776373788</v>
      </c>
      <c r="E13" s="257">
        <v>64.242639587111185</v>
      </c>
      <c r="F13" s="257">
        <v>72.971924235634589</v>
      </c>
      <c r="G13" s="257">
        <v>81.211435876400515</v>
      </c>
      <c r="H13" s="97">
        <f t="shared" si="11"/>
        <v>0.11291344893358723</v>
      </c>
      <c r="I13" s="256">
        <v>49.5</v>
      </c>
      <c r="J13" s="257">
        <v>56.54</v>
      </c>
      <c r="K13" s="257">
        <v>63.46</v>
      </c>
      <c r="L13" s="257">
        <v>71.25</v>
      </c>
      <c r="M13" s="257">
        <v>82.21</v>
      </c>
      <c r="N13" s="97">
        <f t="shared" si="0"/>
        <v>0.15382456140350875</v>
      </c>
      <c r="P13" s="24" t="s">
        <v>50</v>
      </c>
      <c r="Q13" s="256">
        <v>22.074445220351141</v>
      </c>
      <c r="R13" s="257">
        <v>39.178031482317891</v>
      </c>
      <c r="S13" s="257">
        <v>50.356831767424417</v>
      </c>
      <c r="T13" s="257">
        <v>59.253101479720442</v>
      </c>
      <c r="U13" s="257">
        <v>65.705713806779869</v>
      </c>
      <c r="V13" s="97">
        <f t="shared" si="1"/>
        <v>0.10889914900518494</v>
      </c>
      <c r="W13" s="256">
        <v>32.75</v>
      </c>
      <c r="X13" s="257">
        <v>43.87</v>
      </c>
      <c r="Y13" s="257">
        <v>51.13</v>
      </c>
      <c r="Z13" s="257">
        <v>59.56</v>
      </c>
      <c r="AA13" s="257">
        <v>67.400000000000006</v>
      </c>
      <c r="AB13" s="97">
        <f t="shared" si="2"/>
        <v>0.13163196776359976</v>
      </c>
      <c r="AD13" s="24" t="s">
        <v>50</v>
      </c>
      <c r="AE13" s="258">
        <v>26544946.129999999</v>
      </c>
      <c r="AF13" s="70">
        <v>95422144.319999993</v>
      </c>
      <c r="AG13" s="70">
        <v>128217417.26000001</v>
      </c>
      <c r="AH13" s="70">
        <v>158145908.91000003</v>
      </c>
      <c r="AI13" s="70">
        <v>173395097.75999999</v>
      </c>
      <c r="AJ13" s="97">
        <f t="shared" si="3"/>
        <v>9.6424807667191637E-2</v>
      </c>
      <c r="AK13" s="70">
        <f t="shared" si="4"/>
        <v>15249188.849999964</v>
      </c>
      <c r="AL13" s="124">
        <f t="shared" si="5"/>
        <v>0.11320704225079781</v>
      </c>
      <c r="AM13" s="259">
        <v>7411200.8499999996</v>
      </c>
      <c r="AN13" s="260">
        <v>11547651.800000001</v>
      </c>
      <c r="AO13" s="260">
        <v>14509974.98</v>
      </c>
      <c r="AP13" s="260">
        <v>17443566.960000001</v>
      </c>
      <c r="AQ13" s="260">
        <v>19644201.199999999</v>
      </c>
      <c r="AR13" s="97">
        <f t="shared" si="6"/>
        <v>0.12615735331232947</v>
      </c>
      <c r="AS13" s="70">
        <f t="shared" si="7"/>
        <v>2200634.2399999984</v>
      </c>
      <c r="AT13" s="97">
        <f t="shared" si="8"/>
        <v>1.6506097456527575</v>
      </c>
      <c r="AU13" s="70">
        <f t="shared" si="9"/>
        <v>12233000.35</v>
      </c>
      <c r="AV13" s="124">
        <f t="shared" si="10"/>
        <v>0.12541726285112614</v>
      </c>
    </row>
    <row r="14" spans="2:48" x14ac:dyDescent="0.25">
      <c r="B14" s="24" t="s">
        <v>51</v>
      </c>
      <c r="C14" s="256">
        <v>78.991272382036271</v>
      </c>
      <c r="D14" s="257">
        <v>85.661357201086574</v>
      </c>
      <c r="E14" s="257">
        <v>93.622227435458925</v>
      </c>
      <c r="F14" s="257">
        <v>105.5707711259422</v>
      </c>
      <c r="G14" s="257">
        <v>113.37067734746331</v>
      </c>
      <c r="H14" s="97">
        <f t="shared" si="11"/>
        <v>7.3883198335418898E-2</v>
      </c>
      <c r="I14" s="256">
        <v>77.52</v>
      </c>
      <c r="J14" s="257">
        <v>83.08</v>
      </c>
      <c r="K14" s="257">
        <v>86.77</v>
      </c>
      <c r="L14" s="257">
        <v>96.5</v>
      </c>
      <c r="M14" s="257">
        <v>106.48</v>
      </c>
      <c r="N14" s="97">
        <f t="shared" si="0"/>
        <v>0.10341968911917099</v>
      </c>
      <c r="P14" s="24" t="s">
        <v>51</v>
      </c>
      <c r="Q14" s="256">
        <v>36.686693882791289</v>
      </c>
      <c r="R14" s="257">
        <v>61.442744882519797</v>
      </c>
      <c r="S14" s="257">
        <v>68.753626238540946</v>
      </c>
      <c r="T14" s="257">
        <v>77.062558176548762</v>
      </c>
      <c r="U14" s="257">
        <v>84.406244394493825</v>
      </c>
      <c r="V14" s="97">
        <f t="shared" si="1"/>
        <v>9.5295126345544157E-2</v>
      </c>
      <c r="W14" s="256">
        <v>45.93</v>
      </c>
      <c r="X14" s="257">
        <v>57.49</v>
      </c>
      <c r="Y14" s="257">
        <v>58.36</v>
      </c>
      <c r="Z14" s="257">
        <v>62.89</v>
      </c>
      <c r="AA14" s="257">
        <v>76.58</v>
      </c>
      <c r="AB14" s="97">
        <f t="shared" si="2"/>
        <v>0.21768166640165365</v>
      </c>
      <c r="AD14" s="24" t="s">
        <v>51</v>
      </c>
      <c r="AE14" s="258">
        <v>2550448.44</v>
      </c>
      <c r="AF14" s="70">
        <v>5559044.9500000002</v>
      </c>
      <c r="AG14" s="70">
        <v>6320545.1600000001</v>
      </c>
      <c r="AH14" s="70">
        <v>7263595.96</v>
      </c>
      <c r="AI14" s="70">
        <v>7926899.3799999999</v>
      </c>
      <c r="AJ14" s="97">
        <f t="shared" si="3"/>
        <v>9.1318876167225671E-2</v>
      </c>
      <c r="AK14" s="70">
        <f t="shared" si="4"/>
        <v>663303.41999999993</v>
      </c>
      <c r="AL14" s="124">
        <f t="shared" si="5"/>
        <v>5.1753529633898161E-3</v>
      </c>
      <c r="AM14" s="259">
        <v>435462.52</v>
      </c>
      <c r="AN14" s="260">
        <v>584682.71</v>
      </c>
      <c r="AO14" s="260">
        <v>593567.82999999996</v>
      </c>
      <c r="AP14" s="260">
        <v>648994.98</v>
      </c>
      <c r="AQ14" s="260">
        <v>790339.77</v>
      </c>
      <c r="AR14" s="97">
        <f t="shared" si="6"/>
        <v>0.21779026703719651</v>
      </c>
      <c r="AS14" s="70">
        <f t="shared" si="7"/>
        <v>141344.79000000004</v>
      </c>
      <c r="AT14" s="97">
        <f t="shared" si="8"/>
        <v>0.81494326997418742</v>
      </c>
      <c r="AU14" s="70">
        <f t="shared" si="9"/>
        <v>354877.25</v>
      </c>
      <c r="AV14" s="124">
        <f t="shared" si="10"/>
        <v>5.0458784079135052E-3</v>
      </c>
    </row>
    <row r="15" spans="2:48" x14ac:dyDescent="0.25">
      <c r="B15" s="24" t="s">
        <v>52</v>
      </c>
      <c r="C15" s="256">
        <v>128.89620347432535</v>
      </c>
      <c r="D15" s="257">
        <v>122.8160418558389</v>
      </c>
      <c r="E15" s="257">
        <v>142.94760608122846</v>
      </c>
      <c r="F15" s="257">
        <v>161.79594661580293</v>
      </c>
      <c r="G15" s="257">
        <v>187.95513188581143</v>
      </c>
      <c r="H15" s="97">
        <f t="shared" si="11"/>
        <v>0.16168010272918343</v>
      </c>
      <c r="I15" s="256">
        <v>125.98</v>
      </c>
      <c r="J15" s="257">
        <v>139.87</v>
      </c>
      <c r="K15" s="257">
        <v>139.94</v>
      </c>
      <c r="L15" s="257">
        <v>154.79</v>
      </c>
      <c r="M15" s="257">
        <v>169.74</v>
      </c>
      <c r="N15" s="97">
        <f t="shared" si="0"/>
        <v>9.6582466567607828E-2</v>
      </c>
      <c r="P15" s="24" t="s">
        <v>52</v>
      </c>
      <c r="Q15" s="256">
        <v>76.200138860540562</v>
      </c>
      <c r="R15" s="257">
        <v>91.107067991600289</v>
      </c>
      <c r="S15" s="257">
        <v>116.21249856704911</v>
      </c>
      <c r="T15" s="257">
        <v>138.79785121848454</v>
      </c>
      <c r="U15" s="257">
        <v>158.57357170543386</v>
      </c>
      <c r="V15" s="97">
        <f t="shared" si="1"/>
        <v>0.14247857811444042</v>
      </c>
      <c r="W15" s="256">
        <v>99.24</v>
      </c>
      <c r="X15" s="257">
        <v>105.09</v>
      </c>
      <c r="Y15" s="257">
        <v>121.4</v>
      </c>
      <c r="Z15" s="257">
        <v>137.01</v>
      </c>
      <c r="AA15" s="257">
        <v>147.88999999999999</v>
      </c>
      <c r="AB15" s="97">
        <f t="shared" si="2"/>
        <v>7.941026202466972E-2</v>
      </c>
      <c r="AD15" s="24" t="s">
        <v>52</v>
      </c>
      <c r="AE15" s="258">
        <v>17746584.68</v>
      </c>
      <c r="AF15" s="70">
        <v>40132076.579999998</v>
      </c>
      <c r="AG15" s="70">
        <v>56631055.870000005</v>
      </c>
      <c r="AH15" s="70">
        <v>67997947.560000002</v>
      </c>
      <c r="AI15" s="70">
        <v>76038893.419999987</v>
      </c>
      <c r="AJ15" s="97">
        <f t="shared" si="3"/>
        <v>0.1182527730400218</v>
      </c>
      <c r="AK15" s="70">
        <f t="shared" si="4"/>
        <v>8040945.8599999845</v>
      </c>
      <c r="AL15" s="124">
        <f t="shared" si="5"/>
        <v>4.9644645848157511E-2</v>
      </c>
      <c r="AM15" s="259">
        <v>3751303.38</v>
      </c>
      <c r="AN15" s="260">
        <v>5627386.9400000004</v>
      </c>
      <c r="AO15" s="260">
        <v>6501029.0499999998</v>
      </c>
      <c r="AP15" s="260">
        <v>7349095.2000000002</v>
      </c>
      <c r="AQ15" s="260">
        <v>7524565.1500000004</v>
      </c>
      <c r="AR15" s="97">
        <f t="shared" si="6"/>
        <v>2.3876401818825332E-2</v>
      </c>
      <c r="AS15" s="70">
        <f t="shared" si="7"/>
        <v>175469.95000000019</v>
      </c>
      <c r="AT15" s="97">
        <f t="shared" si="8"/>
        <v>1.0058535361648091</v>
      </c>
      <c r="AU15" s="70">
        <f t="shared" si="9"/>
        <v>3773261.7700000005</v>
      </c>
      <c r="AV15" s="124">
        <f t="shared" si="10"/>
        <v>4.8040149642632118E-2</v>
      </c>
    </row>
    <row r="16" spans="2:48" x14ac:dyDescent="0.25">
      <c r="B16" s="24" t="s">
        <v>53</v>
      </c>
      <c r="C16" s="256">
        <v>64.909324555774006</v>
      </c>
      <c r="D16" s="257">
        <v>75.108727733898903</v>
      </c>
      <c r="E16" s="257">
        <v>84.656473184680365</v>
      </c>
      <c r="F16" s="257">
        <v>93.883759765557116</v>
      </c>
      <c r="G16" s="257">
        <v>100.18953016545416</v>
      </c>
      <c r="H16" s="97">
        <f t="shared" si="11"/>
        <v>6.7165720840788312E-2</v>
      </c>
      <c r="I16" s="256">
        <v>68.05</v>
      </c>
      <c r="J16" s="257">
        <v>72.56</v>
      </c>
      <c r="K16" s="257">
        <v>82.4</v>
      </c>
      <c r="L16" s="257">
        <v>91.02</v>
      </c>
      <c r="M16" s="257">
        <v>91.49</v>
      </c>
      <c r="N16" s="97">
        <f t="shared" si="0"/>
        <v>5.1637002856514957E-3</v>
      </c>
      <c r="P16" s="24" t="s">
        <v>53</v>
      </c>
      <c r="Q16" s="256">
        <v>30.775807978887137</v>
      </c>
      <c r="R16" s="257">
        <v>51.325970929787438</v>
      </c>
      <c r="S16" s="257">
        <v>58.967543053684317</v>
      </c>
      <c r="T16" s="257">
        <v>65.698341490115709</v>
      </c>
      <c r="U16" s="257">
        <v>72.285229722268056</v>
      </c>
      <c r="V16" s="97">
        <f t="shared" si="1"/>
        <v>0.10025958163865289</v>
      </c>
      <c r="W16" s="256">
        <v>40.89</v>
      </c>
      <c r="X16" s="257">
        <v>44.25</v>
      </c>
      <c r="Y16" s="257">
        <v>56.46</v>
      </c>
      <c r="Z16" s="257">
        <v>59.57</v>
      </c>
      <c r="AA16" s="257">
        <v>62.13</v>
      </c>
      <c r="AB16" s="97">
        <f t="shared" si="2"/>
        <v>4.2974651670303787E-2</v>
      </c>
      <c r="AD16" s="24" t="s">
        <v>53</v>
      </c>
      <c r="AE16" s="258">
        <v>9798679.8099999968</v>
      </c>
      <c r="AF16" s="70">
        <v>19595798.870000001</v>
      </c>
      <c r="AG16" s="70">
        <v>23892952.149999995</v>
      </c>
      <c r="AH16" s="70">
        <v>26020653.029999997</v>
      </c>
      <c r="AI16" s="70">
        <v>27768301.07</v>
      </c>
      <c r="AJ16" s="97">
        <f t="shared" si="3"/>
        <v>6.7163880859757219E-2</v>
      </c>
      <c r="AK16" s="70">
        <f t="shared" si="4"/>
        <v>1747648.0400000028</v>
      </c>
      <c r="AL16" s="124">
        <f t="shared" si="5"/>
        <v>1.8129504657712094E-2</v>
      </c>
      <c r="AM16" s="259">
        <v>1605890.04</v>
      </c>
      <c r="AN16" s="260">
        <v>2019161.55</v>
      </c>
      <c r="AO16" s="260">
        <v>2477918.77</v>
      </c>
      <c r="AP16" s="260">
        <v>2358907.9</v>
      </c>
      <c r="AQ16" s="260">
        <v>2756620.81</v>
      </c>
      <c r="AR16" s="97">
        <f t="shared" si="6"/>
        <v>0.16860044005957175</v>
      </c>
      <c r="AS16" s="70">
        <f t="shared" si="7"/>
        <v>397712.91000000015</v>
      </c>
      <c r="AT16" s="97">
        <f t="shared" si="8"/>
        <v>0.71656884427778134</v>
      </c>
      <c r="AU16" s="70">
        <f t="shared" si="9"/>
        <v>1150730.77</v>
      </c>
      <c r="AV16" s="124">
        <f t="shared" si="10"/>
        <v>1.7599485628799923E-2</v>
      </c>
    </row>
    <row r="17" spans="2:48" x14ac:dyDescent="0.25">
      <c r="B17" s="24" t="s">
        <v>54</v>
      </c>
      <c r="C17" s="256">
        <v>87.976173759410173</v>
      </c>
      <c r="D17" s="257">
        <v>113.54222224282209</v>
      </c>
      <c r="E17" s="257">
        <v>127.20271219527278</v>
      </c>
      <c r="F17" s="257">
        <v>141.34515008100104</v>
      </c>
      <c r="G17" s="257">
        <v>116.63906664144183</v>
      </c>
      <c r="H17" s="97">
        <f t="shared" si="11"/>
        <v>-0.17479257990387942</v>
      </c>
      <c r="I17" s="256">
        <v>81.89</v>
      </c>
      <c r="J17" s="257">
        <v>100.88</v>
      </c>
      <c r="K17" s="257">
        <v>114.9</v>
      </c>
      <c r="L17" s="257">
        <v>133.37</v>
      </c>
      <c r="M17" s="257">
        <v>112.21</v>
      </c>
      <c r="N17" s="97">
        <f t="shared" si="0"/>
        <v>-0.15865636949838802</v>
      </c>
      <c r="P17" s="24" t="s">
        <v>54</v>
      </c>
      <c r="Q17" s="256">
        <v>38.30690146288255</v>
      </c>
      <c r="R17" s="257">
        <v>85.768592345001522</v>
      </c>
      <c r="S17" s="257">
        <v>106.23360360033993</v>
      </c>
      <c r="T17" s="257">
        <v>121.4923751774291</v>
      </c>
      <c r="U17" s="257">
        <v>99.903434911627599</v>
      </c>
      <c r="V17" s="97">
        <f t="shared" si="1"/>
        <v>-0.17769790272247721</v>
      </c>
      <c r="W17" s="256">
        <v>55.6</v>
      </c>
      <c r="X17" s="257">
        <v>83.34</v>
      </c>
      <c r="Y17" s="257">
        <v>97.6</v>
      </c>
      <c r="Z17" s="257">
        <v>115.05</v>
      </c>
      <c r="AA17" s="257">
        <v>98.24</v>
      </c>
      <c r="AB17" s="97">
        <f t="shared" si="2"/>
        <v>-0.14611038678835286</v>
      </c>
      <c r="AD17" s="24" t="s">
        <v>54</v>
      </c>
      <c r="AE17" s="258">
        <v>14746931.270000001</v>
      </c>
      <c r="AF17" s="70">
        <v>63716539.430000007</v>
      </c>
      <c r="AG17" s="70">
        <v>77821341.640000015</v>
      </c>
      <c r="AH17" s="70">
        <v>90611134.789999992</v>
      </c>
      <c r="AI17" s="70">
        <v>74757556.340000004</v>
      </c>
      <c r="AJ17" s="97">
        <f t="shared" si="3"/>
        <v>-0.17496280657716268</v>
      </c>
      <c r="AK17" s="70">
        <f t="shared" si="4"/>
        <v>-15853578.449999988</v>
      </c>
      <c r="AL17" s="124">
        <f t="shared" si="5"/>
        <v>4.8808080208027085E-2</v>
      </c>
      <c r="AM17" s="259">
        <v>3674888.49</v>
      </c>
      <c r="AN17" s="260">
        <v>6805555.3399999999</v>
      </c>
      <c r="AO17" s="260">
        <v>7969784.6900000004</v>
      </c>
      <c r="AP17" s="260">
        <v>9394902.0399999991</v>
      </c>
      <c r="AQ17" s="260">
        <v>8078597.21</v>
      </c>
      <c r="AR17" s="97">
        <f t="shared" si="6"/>
        <v>-0.1401084145843845</v>
      </c>
      <c r="AS17" s="70">
        <f t="shared" si="7"/>
        <v>-1316304.8299999991</v>
      </c>
      <c r="AT17" s="97">
        <f t="shared" si="8"/>
        <v>1.198324447662356</v>
      </c>
      <c r="AU17" s="70">
        <f t="shared" si="9"/>
        <v>4403708.72</v>
      </c>
      <c r="AV17" s="124">
        <f t="shared" si="10"/>
        <v>5.157733518606724E-2</v>
      </c>
    </row>
    <row r="18" spans="2:48" x14ac:dyDescent="0.25">
      <c r="B18" s="29" t="s">
        <v>55</v>
      </c>
      <c r="C18" s="256">
        <v>72.80868191370773</v>
      </c>
      <c r="D18" s="257">
        <v>61.43364458127553</v>
      </c>
      <c r="E18" s="257">
        <v>67.118639328002203</v>
      </c>
      <c r="F18" s="257">
        <v>70.510168822446659</v>
      </c>
      <c r="G18" s="257">
        <v>71.528699625734646</v>
      </c>
      <c r="H18" s="97">
        <f t="shared" si="11"/>
        <v>1.4445161886546876E-2</v>
      </c>
      <c r="I18" s="256">
        <v>62.96</v>
      </c>
      <c r="J18" s="257">
        <v>58.98</v>
      </c>
      <c r="K18" s="257">
        <v>64.19</v>
      </c>
      <c r="L18" s="257">
        <v>63.32</v>
      </c>
      <c r="M18" s="257">
        <v>62.54</v>
      </c>
      <c r="N18" s="97">
        <f t="shared" si="0"/>
        <v>-1.2318382817435247E-2</v>
      </c>
      <c r="P18" s="29" t="s">
        <v>55</v>
      </c>
      <c r="Q18" s="256">
        <v>22.424748770603909</v>
      </c>
      <c r="R18" s="257">
        <v>39.849310605114908</v>
      </c>
      <c r="S18" s="257">
        <v>51.606305178527741</v>
      </c>
      <c r="T18" s="257">
        <v>54.367415463873591</v>
      </c>
      <c r="U18" s="257">
        <v>53.932787351306033</v>
      </c>
      <c r="V18" s="97">
        <f t="shared" si="1"/>
        <v>-7.9942757782253127E-3</v>
      </c>
      <c r="W18" s="256">
        <v>33.9</v>
      </c>
      <c r="X18" s="257">
        <v>35.25</v>
      </c>
      <c r="Y18" s="257">
        <v>47.95</v>
      </c>
      <c r="Z18" s="257">
        <v>47.97</v>
      </c>
      <c r="AA18" s="257">
        <v>46.58</v>
      </c>
      <c r="AB18" s="97">
        <f t="shared" si="2"/>
        <v>-2.897644361058993E-2</v>
      </c>
      <c r="AD18" s="29" t="s">
        <v>55</v>
      </c>
      <c r="AE18" s="258">
        <v>6845490.75</v>
      </c>
      <c r="AF18" s="70">
        <v>14346377.300000001</v>
      </c>
      <c r="AG18" s="70">
        <v>17176708.300000001</v>
      </c>
      <c r="AH18" s="70">
        <v>18857308.010000002</v>
      </c>
      <c r="AI18" s="70">
        <v>18717375.450000003</v>
      </c>
      <c r="AJ18" s="97">
        <f t="shared" si="3"/>
        <v>-7.4206010701948211E-3</v>
      </c>
      <c r="AK18" s="70">
        <f t="shared" si="4"/>
        <v>-139932.55999999866</v>
      </c>
      <c r="AL18" s="124">
        <f t="shared" si="5"/>
        <v>1.2220291927313113E-2</v>
      </c>
      <c r="AM18" s="259">
        <v>1191047.9099999999</v>
      </c>
      <c r="AN18" s="260">
        <v>1296466.51</v>
      </c>
      <c r="AO18" s="260">
        <v>1747719.86</v>
      </c>
      <c r="AP18" s="260">
        <v>1837894.48</v>
      </c>
      <c r="AQ18" s="260">
        <v>1784480.58</v>
      </c>
      <c r="AR18" s="97">
        <f t="shared" si="6"/>
        <v>-2.9062549880447874E-2</v>
      </c>
      <c r="AS18" s="70">
        <f t="shared" si="7"/>
        <v>-53413.899999999907</v>
      </c>
      <c r="AT18" s="97">
        <f t="shared" si="8"/>
        <v>0.49824416383048797</v>
      </c>
      <c r="AU18" s="70">
        <f t="shared" si="9"/>
        <v>593432.67000000016</v>
      </c>
      <c r="AV18" s="124">
        <f t="shared" si="10"/>
        <v>1.1392912731650806E-2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9553.4618860055616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48.129999999999995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476771371.48000002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333738906.93000001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381071528.48000002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53.920000000000009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8179727.9699999997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208.15999999999997</v>
      </c>
      <c r="G34" s="256">
        <v>202.39</v>
      </c>
      <c r="H34" s="97">
        <f t="shared" si="12"/>
        <v>-2.7719062259800031E-2</v>
      </c>
      <c r="I34" s="257">
        <f t="shared" si="13"/>
        <v>-5.7699999999999818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22694182.550000001</v>
      </c>
      <c r="AH34" s="260">
        <v>56687870.049999997</v>
      </c>
      <c r="AI34" s="260">
        <v>62672686.409999996</v>
      </c>
      <c r="AJ34" s="260">
        <v>65406733.899999999</v>
      </c>
      <c r="AK34" s="97">
        <f t="shared" si="16"/>
        <v>4.3624226861986859E-2</v>
      </c>
      <c r="AL34" s="70">
        <f t="shared" si="17"/>
        <v>2734047.4900000021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7864755.4299999997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16610861.380000001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</v>
      </c>
      <c r="AK39" s="97">
        <f t="shared" si="16"/>
        <v>0.11100296735704518</v>
      </c>
      <c r="AL39" s="70">
        <f t="shared" si="17"/>
        <v>11879425.679999992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12828760.220000001</v>
      </c>
      <c r="AH40" s="260">
        <v>20416665.23</v>
      </c>
      <c r="AI40" s="260">
        <v>24141003.859999999</v>
      </c>
      <c r="AJ40" s="260">
        <v>26195575.010000002</v>
      </c>
      <c r="AK40" s="97">
        <f t="shared" si="16"/>
        <v>8.5107113271469581E-2</v>
      </c>
      <c r="AL40" s="70">
        <f t="shared" si="17"/>
        <v>2054571.1500000022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2F15-8696-45F6-8B88-E64C62264EBC}">
  <sheetPr>
    <tabColor theme="2" tint="-9.9978637043366805E-2"/>
  </sheetPr>
  <dimension ref="B1:Q53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90.79</v>
      </c>
      <c r="L6" s="269">
        <v>95.91</v>
      </c>
      <c r="M6" s="269">
        <v>103.2</v>
      </c>
      <c r="N6" s="269">
        <v>114.99</v>
      </c>
      <c r="O6" s="269">
        <v>119.26</v>
      </c>
      <c r="P6" s="119">
        <f t="shared" ref="P6:P51" si="2">IFERROR(O6/N6-1,"-")</f>
        <v>3.7133663796852012E-2</v>
      </c>
      <c r="Q6" s="268">
        <f t="shared" ref="Q6:Q51" si="3">IFERROR(O6-N6,"-")</f>
        <v>4.2700000000000102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98.08</v>
      </c>
      <c r="L7" s="271">
        <v>103.47</v>
      </c>
      <c r="M7" s="271">
        <v>112.32</v>
      </c>
      <c r="N7" s="271">
        <v>124.74</v>
      </c>
      <c r="O7" s="271">
        <v>128.68</v>
      </c>
      <c r="P7" s="122">
        <f t="shared" si="2"/>
        <v>3.1585698252365013E-2</v>
      </c>
      <c r="Q7" s="270">
        <f t="shared" si="3"/>
        <v>3.9400000000000119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105.31</v>
      </c>
      <c r="L8" s="273">
        <v>111.27</v>
      </c>
      <c r="M8" s="273">
        <v>120.9</v>
      </c>
      <c r="N8" s="273">
        <v>134.07</v>
      </c>
      <c r="O8" s="273">
        <v>138.1</v>
      </c>
      <c r="P8" s="124">
        <f t="shared" si="2"/>
        <v>3.0058924442455393E-2</v>
      </c>
      <c r="Q8" s="272">
        <f t="shared" si="3"/>
        <v>4.0300000000000011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56.09</v>
      </c>
      <c r="L9" s="273">
        <v>63.67</v>
      </c>
      <c r="M9" s="273">
        <v>65.13</v>
      </c>
      <c r="N9" s="273">
        <v>73.69</v>
      </c>
      <c r="O9" s="273">
        <v>77.900000000000006</v>
      </c>
      <c r="P9" s="124">
        <f t="shared" si="2"/>
        <v>5.71312254037184E-2</v>
      </c>
      <c r="Q9" s="272">
        <f t="shared" si="3"/>
        <v>4.210000000000008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58.82</v>
      </c>
      <c r="L10" s="271">
        <v>65.930000000000007</v>
      </c>
      <c r="M10" s="271">
        <v>68.180000000000007</v>
      </c>
      <c r="N10" s="271">
        <v>79.27</v>
      </c>
      <c r="O10" s="271">
        <v>86.6</v>
      </c>
      <c r="P10" s="122">
        <f t="shared" si="2"/>
        <v>9.2468777595559493E-2</v>
      </c>
      <c r="Q10" s="270">
        <f t="shared" si="3"/>
        <v>7.3299999999999983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110.59</v>
      </c>
      <c r="L11" s="275">
        <v>113.51</v>
      </c>
      <c r="M11" s="275">
        <v>121.09</v>
      </c>
      <c r="N11" s="275">
        <v>133.80000000000001</v>
      </c>
      <c r="O11" s="275">
        <v>137.31</v>
      </c>
      <c r="P11" s="126">
        <f t="shared" si="2"/>
        <v>2.6233183856502196E-2</v>
      </c>
      <c r="Q11" s="274">
        <f t="shared" si="3"/>
        <v>3.5099999999999909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118.03</v>
      </c>
      <c r="L12" s="271">
        <v>121.77</v>
      </c>
      <c r="M12" s="271">
        <v>131.77000000000001</v>
      </c>
      <c r="N12" s="271">
        <v>147.31</v>
      </c>
      <c r="O12" s="271">
        <v>150.88</v>
      </c>
      <c r="P12" s="122">
        <f t="shared" si="2"/>
        <v>2.4234607290747334E-2</v>
      </c>
      <c r="Q12" s="270">
        <f t="shared" si="3"/>
        <v>3.5699999999999932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124.42</v>
      </c>
      <c r="L13" s="273">
        <v>130.32</v>
      </c>
      <c r="M13" s="273">
        <v>140.06</v>
      </c>
      <c r="N13" s="273">
        <v>156.71</v>
      </c>
      <c r="O13" s="273">
        <v>160.72</v>
      </c>
      <c r="P13" s="124">
        <f t="shared" si="2"/>
        <v>2.5588666964456497E-2</v>
      </c>
      <c r="Q13" s="272">
        <f t="shared" si="3"/>
        <v>4.0099999999999909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59.05</v>
      </c>
      <c r="L14" s="273">
        <v>57.41</v>
      </c>
      <c r="M14" s="273">
        <v>60.07</v>
      </c>
      <c r="N14" s="273">
        <v>55.91</v>
      </c>
      <c r="O14" s="273">
        <v>66.290000000000006</v>
      </c>
      <c r="P14" s="124">
        <f t="shared" si="2"/>
        <v>0.18565551779645872</v>
      </c>
      <c r="Q14" s="272">
        <f t="shared" si="3"/>
        <v>10.38000000000001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59.09</v>
      </c>
      <c r="L15" s="271">
        <v>67.63</v>
      </c>
      <c r="M15" s="271">
        <v>68.14</v>
      </c>
      <c r="N15" s="271">
        <v>74.540000000000006</v>
      </c>
      <c r="O15" s="271">
        <v>83.73</v>
      </c>
      <c r="P15" s="122">
        <f t="shared" si="2"/>
        <v>0.12328950898846247</v>
      </c>
      <c r="Q15" s="270">
        <f t="shared" si="3"/>
        <v>9.1899999999999977</v>
      </c>
    </row>
    <row r="16" spans="2:17" x14ac:dyDescent="0.25">
      <c r="B16" s="117" t="s">
        <v>51</v>
      </c>
      <c r="C16" s="274">
        <v>81.38</v>
      </c>
      <c r="D16" s="274">
        <v>86.79</v>
      </c>
      <c r="E16" s="274">
        <v>84.44</v>
      </c>
      <c r="F16" s="274">
        <v>89.45</v>
      </c>
      <c r="G16" s="274">
        <v>98.5</v>
      </c>
      <c r="H16" s="274">
        <v>108.5</v>
      </c>
      <c r="I16" s="126">
        <f t="shared" si="0"/>
        <v>0.10152284263959399</v>
      </c>
      <c r="J16" s="274">
        <f t="shared" si="1"/>
        <v>10</v>
      </c>
      <c r="K16" s="275">
        <v>77.52</v>
      </c>
      <c r="L16" s="275">
        <v>83.08</v>
      </c>
      <c r="M16" s="275">
        <v>86.77</v>
      </c>
      <c r="N16" s="275">
        <v>96.5</v>
      </c>
      <c r="O16" s="275">
        <v>106.48</v>
      </c>
      <c r="P16" s="126">
        <f t="shared" si="2"/>
        <v>0.10341968911917099</v>
      </c>
      <c r="Q16" s="274">
        <f t="shared" si="3"/>
        <v>9.980000000000004</v>
      </c>
    </row>
    <row r="17" spans="2:17" x14ac:dyDescent="0.25">
      <c r="B17" s="120" t="s">
        <v>62</v>
      </c>
      <c r="C17" s="270">
        <v>81.38</v>
      </c>
      <c r="D17" s="270">
        <v>86.79</v>
      </c>
      <c r="E17" s="270">
        <v>84.44</v>
      </c>
      <c r="F17" s="270">
        <v>89.45</v>
      </c>
      <c r="G17" s="270">
        <v>98.5</v>
      </c>
      <c r="H17" s="270">
        <v>108.5</v>
      </c>
      <c r="I17" s="122">
        <f t="shared" si="0"/>
        <v>0.10152284263959399</v>
      </c>
      <c r="J17" s="270">
        <f t="shared" si="1"/>
        <v>10</v>
      </c>
      <c r="K17" s="271">
        <v>77.52</v>
      </c>
      <c r="L17" s="271">
        <v>83.08</v>
      </c>
      <c r="M17" s="271">
        <v>86.77</v>
      </c>
      <c r="N17" s="271">
        <v>96.5</v>
      </c>
      <c r="O17" s="271">
        <v>106.48</v>
      </c>
      <c r="P17" s="122">
        <f t="shared" si="2"/>
        <v>0.10341968911917099</v>
      </c>
      <c r="Q17" s="270">
        <f t="shared" si="3"/>
        <v>9.980000000000004</v>
      </c>
    </row>
    <row r="18" spans="2:17" x14ac:dyDescent="0.25">
      <c r="B18" s="123" t="s">
        <v>63</v>
      </c>
      <c r="C18" s="272">
        <v>89.36</v>
      </c>
      <c r="D18" s="272">
        <v>0</v>
      </c>
      <c r="E18" s="272">
        <v>0</v>
      </c>
      <c r="F18" s="272">
        <v>91</v>
      </c>
      <c r="G18" s="272">
        <v>100.11</v>
      </c>
      <c r="H18" s="272">
        <v>111.03</v>
      </c>
      <c r="I18" s="124">
        <f t="shared" si="0"/>
        <v>0.1090800119868145</v>
      </c>
      <c r="J18" s="272">
        <f t="shared" si="1"/>
        <v>10.920000000000002</v>
      </c>
      <c r="K18" s="273">
        <v>0</v>
      </c>
      <c r="L18" s="273">
        <v>82.93</v>
      </c>
      <c r="M18" s="273">
        <v>86.86</v>
      </c>
      <c r="N18" s="273">
        <v>97.5</v>
      </c>
      <c r="O18" s="273">
        <v>108.66</v>
      </c>
      <c r="P18" s="124">
        <f t="shared" si="2"/>
        <v>0.11446153846153839</v>
      </c>
      <c r="Q18" s="272">
        <f t="shared" si="3"/>
        <v>11.159999999999997</v>
      </c>
    </row>
    <row r="19" spans="2:17" x14ac:dyDescent="0.25">
      <c r="B19" s="123" t="s">
        <v>64</v>
      </c>
      <c r="C19" s="272">
        <v>51.59</v>
      </c>
      <c r="D19" s="272">
        <v>0</v>
      </c>
      <c r="E19" s="272">
        <v>0</v>
      </c>
      <c r="F19" s="272">
        <v>73.22</v>
      </c>
      <c r="G19" s="272">
        <v>85.49</v>
      </c>
      <c r="H19" s="272">
        <v>88.84</v>
      </c>
      <c r="I19" s="124">
        <f t="shared" si="0"/>
        <v>3.9185869692361708E-2</v>
      </c>
      <c r="J19" s="272">
        <f t="shared" si="1"/>
        <v>3.3500000000000085</v>
      </c>
      <c r="K19" s="273">
        <v>0</v>
      </c>
      <c r="L19" s="273">
        <v>84.5</v>
      </c>
      <c r="M19" s="273">
        <v>86</v>
      </c>
      <c r="N19" s="273">
        <v>89.02</v>
      </c>
      <c r="O19" s="273">
        <v>90.23</v>
      </c>
      <c r="P19" s="124">
        <f t="shared" si="2"/>
        <v>1.3592451134576633E-2</v>
      </c>
      <c r="Q19" s="272">
        <f t="shared" si="3"/>
        <v>1.210000000000008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66.47</v>
      </c>
      <c r="L21" s="275">
        <v>78.08</v>
      </c>
      <c r="M21" s="275">
        <v>78.900000000000006</v>
      </c>
      <c r="N21" s="275">
        <v>82.41</v>
      </c>
      <c r="O21" s="275">
        <v>86.32</v>
      </c>
      <c r="P21" s="126">
        <f t="shared" si="2"/>
        <v>4.7445698337580389E-2</v>
      </c>
      <c r="Q21" s="274">
        <f t="shared" si="3"/>
        <v>3.9099999999999966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66.47</v>
      </c>
      <c r="L22" s="271">
        <v>78.08</v>
      </c>
      <c r="M22" s="271">
        <v>79.03</v>
      </c>
      <c r="N22" s="271">
        <v>82.45</v>
      </c>
      <c r="O22" s="271">
        <v>86.28</v>
      </c>
      <c r="P22" s="122">
        <f t="shared" si="2"/>
        <v>4.6452395391146206E-2</v>
      </c>
      <c r="Q22" s="270">
        <f t="shared" si="3"/>
        <v>3.8299999999999983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145.12</v>
      </c>
      <c r="L24" s="275">
        <v>117.11</v>
      </c>
      <c r="M24" s="275">
        <v>206.94</v>
      </c>
      <c r="N24" s="275">
        <v>201.77</v>
      </c>
      <c r="O24" s="275">
        <v>188.6</v>
      </c>
      <c r="P24" s="126">
        <f t="shared" si="2"/>
        <v>-6.5272339792833534E-2</v>
      </c>
      <c r="Q24" s="274">
        <f t="shared" si="3"/>
        <v>-13.170000000000016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145.12</v>
      </c>
      <c r="L25" s="271">
        <v>114.05</v>
      </c>
      <c r="M25" s="271">
        <v>205.87</v>
      </c>
      <c r="N25" s="271">
        <v>217.02</v>
      </c>
      <c r="O25" s="271">
        <v>195.52</v>
      </c>
      <c r="P25" s="122">
        <f t="shared" si="2"/>
        <v>-9.9069210211040426E-2</v>
      </c>
      <c r="Q25" s="270">
        <f t="shared" si="3"/>
        <v>-21.5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145.12</v>
      </c>
      <c r="L26" s="273">
        <v>0</v>
      </c>
      <c r="M26" s="273">
        <v>205.87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49.5</v>
      </c>
      <c r="L28" s="275">
        <v>56.54</v>
      </c>
      <c r="M28" s="275">
        <v>63.46</v>
      </c>
      <c r="N28" s="275">
        <v>71.25</v>
      </c>
      <c r="O28" s="275">
        <v>82.21</v>
      </c>
      <c r="P28" s="126">
        <f t="shared" si="2"/>
        <v>0.15382456140350875</v>
      </c>
      <c r="Q28" s="274">
        <f t="shared" si="3"/>
        <v>10.959999999999994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51.18</v>
      </c>
      <c r="L29" s="271">
        <v>60.64</v>
      </c>
      <c r="M29" s="271">
        <v>67.650000000000006</v>
      </c>
      <c r="N29" s="271">
        <v>75.209999999999994</v>
      </c>
      <c r="O29" s="271">
        <v>88.97</v>
      </c>
      <c r="P29" s="122">
        <f t="shared" si="2"/>
        <v>0.18295439436245187</v>
      </c>
      <c r="Q29" s="270">
        <f t="shared" si="3"/>
        <v>13.760000000000005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53.02</v>
      </c>
      <c r="L30" s="273">
        <v>63.1</v>
      </c>
      <c r="M30" s="273">
        <v>70.849999999999994</v>
      </c>
      <c r="N30" s="273">
        <v>78.16</v>
      </c>
      <c r="O30" s="273">
        <v>93.37</v>
      </c>
      <c r="P30" s="124">
        <f t="shared" si="2"/>
        <v>0.19460081883316294</v>
      </c>
      <c r="Q30" s="272">
        <f t="shared" si="3"/>
        <v>15.210000000000008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41.3</v>
      </c>
      <c r="L31" s="273">
        <v>43.28</v>
      </c>
      <c r="M31" s="273">
        <v>45.4</v>
      </c>
      <c r="N31" s="273">
        <v>55.09</v>
      </c>
      <c r="O31" s="273">
        <v>58.92</v>
      </c>
      <c r="P31" s="124">
        <f t="shared" si="2"/>
        <v>6.9522599382828121E-2</v>
      </c>
      <c r="Q31" s="272">
        <f t="shared" si="3"/>
        <v>3.8299999999999983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41.02</v>
      </c>
      <c r="L32" s="271">
        <v>37.19</v>
      </c>
      <c r="M32" s="271">
        <v>43.78</v>
      </c>
      <c r="N32" s="271">
        <v>53.41</v>
      </c>
      <c r="O32" s="271">
        <v>52.93</v>
      </c>
      <c r="P32" s="122">
        <f t="shared" si="2"/>
        <v>-8.9870810709604676E-3</v>
      </c>
      <c r="Q32" s="270">
        <f t="shared" si="3"/>
        <v>-0.47999999999999687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77.52</v>
      </c>
      <c r="L33" s="275">
        <v>83.08</v>
      </c>
      <c r="M33" s="275">
        <v>86.77</v>
      </c>
      <c r="N33" s="275">
        <v>96.5</v>
      </c>
      <c r="O33" s="275">
        <v>106.48</v>
      </c>
      <c r="P33" s="126">
        <f t="shared" si="2"/>
        <v>0.10341968911917099</v>
      </c>
      <c r="Q33" s="274">
        <f t="shared" si="3"/>
        <v>9.980000000000004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77.52</v>
      </c>
      <c r="L34" s="271">
        <v>83.08</v>
      </c>
      <c r="M34" s="271">
        <v>86.77</v>
      </c>
      <c r="N34" s="271">
        <v>96.5</v>
      </c>
      <c r="O34" s="271">
        <v>106.48</v>
      </c>
      <c r="P34" s="122">
        <f t="shared" si="2"/>
        <v>0.10341968911917099</v>
      </c>
      <c r="Q34" s="270">
        <f t="shared" si="3"/>
        <v>9.980000000000004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125.98</v>
      </c>
      <c r="L35" s="275">
        <v>139.87</v>
      </c>
      <c r="M35" s="275">
        <v>139.94</v>
      </c>
      <c r="N35" s="275">
        <v>154.79</v>
      </c>
      <c r="O35" s="275">
        <v>169.74</v>
      </c>
      <c r="P35" s="126">
        <f t="shared" si="2"/>
        <v>9.6582466567607828E-2</v>
      </c>
      <c r="Q35" s="274">
        <f t="shared" si="3"/>
        <v>14.950000000000017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136.22999999999999</v>
      </c>
      <c r="L36" s="271">
        <v>150</v>
      </c>
      <c r="M36" s="271">
        <v>147.80000000000001</v>
      </c>
      <c r="N36" s="271">
        <v>165.58</v>
      </c>
      <c r="O36" s="271">
        <v>181.83</v>
      </c>
      <c r="P36" s="122">
        <f t="shared" si="2"/>
        <v>9.8139871965213121E-2</v>
      </c>
      <c r="Q36" s="270">
        <f t="shared" si="3"/>
        <v>16.25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44.56</v>
      </c>
      <c r="L37" s="271">
        <v>82.97</v>
      </c>
      <c r="M37" s="271">
        <v>94.46</v>
      </c>
      <c r="N37" s="271">
        <v>89.55</v>
      </c>
      <c r="O37" s="271">
        <v>106.64</v>
      </c>
      <c r="P37" s="122">
        <f t="shared" si="2"/>
        <v>0.19084310441094354</v>
      </c>
      <c r="Q37" s="270">
        <f t="shared" si="3"/>
        <v>17.090000000000003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68.05</v>
      </c>
      <c r="L38" s="275">
        <v>72.56</v>
      </c>
      <c r="M38" s="275">
        <v>82.4</v>
      </c>
      <c r="N38" s="275">
        <v>91.02</v>
      </c>
      <c r="O38" s="275">
        <v>91.49</v>
      </c>
      <c r="P38" s="126">
        <f t="shared" si="2"/>
        <v>5.1637002856514957E-3</v>
      </c>
      <c r="Q38" s="274">
        <f t="shared" si="3"/>
        <v>0.46999999999999886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68.05</v>
      </c>
      <c r="L39" s="271">
        <v>72.56</v>
      </c>
      <c r="M39" s="271">
        <v>82.4</v>
      </c>
      <c r="N39" s="271">
        <v>91.02</v>
      </c>
      <c r="O39" s="271">
        <v>91.49</v>
      </c>
      <c r="P39" s="122">
        <f t="shared" si="2"/>
        <v>5.1637002856514957E-3</v>
      </c>
      <c r="Q39" s="270">
        <f t="shared" si="3"/>
        <v>0.46999999999999886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74.84</v>
      </c>
      <c r="L40" s="273">
        <v>87.93</v>
      </c>
      <c r="M40" s="273">
        <v>94.04</v>
      </c>
      <c r="N40" s="273">
        <v>106.98</v>
      </c>
      <c r="O40" s="273">
        <v>104.22</v>
      </c>
      <c r="P40" s="124">
        <f t="shared" si="2"/>
        <v>-2.5799214806505932E-2</v>
      </c>
      <c r="Q40" s="272">
        <f t="shared" si="3"/>
        <v>-2.7600000000000051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57.62</v>
      </c>
      <c r="L41" s="273">
        <v>55.09</v>
      </c>
      <c r="M41" s="273">
        <v>67.44</v>
      </c>
      <c r="N41" s="273">
        <v>63.92</v>
      </c>
      <c r="O41" s="273">
        <v>67.87</v>
      </c>
      <c r="P41" s="124">
        <f t="shared" si="2"/>
        <v>6.1795994993742331E-2</v>
      </c>
      <c r="Q41" s="272">
        <f t="shared" si="3"/>
        <v>3.9500000000000028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81.89</v>
      </c>
      <c r="L42" s="275">
        <v>100.88</v>
      </c>
      <c r="M42" s="275">
        <v>114.9</v>
      </c>
      <c r="N42" s="275">
        <v>133.37</v>
      </c>
      <c r="O42" s="275">
        <v>112.21</v>
      </c>
      <c r="P42" s="126">
        <f t="shared" si="2"/>
        <v>-0.15865636949838802</v>
      </c>
      <c r="Q42" s="274">
        <f t="shared" si="3"/>
        <v>-21.160000000000011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85.42</v>
      </c>
      <c r="L43" s="271">
        <v>107.39</v>
      </c>
      <c r="M43" s="271">
        <v>121.78</v>
      </c>
      <c r="N43" s="271">
        <v>142.16</v>
      </c>
      <c r="O43" s="271">
        <v>118.09</v>
      </c>
      <c r="P43" s="122">
        <f t="shared" si="2"/>
        <v>-0.16931626336522221</v>
      </c>
      <c r="Q43" s="270">
        <f t="shared" si="3"/>
        <v>-24.069999999999993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88.54</v>
      </c>
      <c r="L44" s="273">
        <v>115.08</v>
      </c>
      <c r="M44" s="273">
        <v>137.22</v>
      </c>
      <c r="N44" s="273">
        <v>147.38</v>
      </c>
      <c r="O44" s="273">
        <v>119</v>
      </c>
      <c r="P44" s="124">
        <f t="shared" si="2"/>
        <v>-0.19256344144388648</v>
      </c>
      <c r="Q44" s="272">
        <f t="shared" si="3"/>
        <v>-28.379999999999995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75.22</v>
      </c>
      <c r="L45" s="273">
        <v>78.78</v>
      </c>
      <c r="M45" s="273">
        <v>55.12</v>
      </c>
      <c r="N45" s="273">
        <v>122.15</v>
      </c>
      <c r="O45" s="273">
        <v>114.6</v>
      </c>
      <c r="P45" s="124">
        <f t="shared" si="2"/>
        <v>-6.1809250920998871E-2</v>
      </c>
      <c r="Q45" s="272">
        <f t="shared" si="3"/>
        <v>-7.5500000000000114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53.24</v>
      </c>
      <c r="L46" s="271">
        <v>53.68</v>
      </c>
      <c r="M46" s="271">
        <v>69.709999999999994</v>
      </c>
      <c r="N46" s="271">
        <v>75.569999999999993</v>
      </c>
      <c r="O46" s="271">
        <v>78.099999999999994</v>
      </c>
      <c r="P46" s="122">
        <f t="shared" si="2"/>
        <v>3.3478893740902516E-2</v>
      </c>
      <c r="Q46" s="270">
        <f t="shared" si="3"/>
        <v>2.5300000000000011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62.96</v>
      </c>
      <c r="L47" s="275">
        <v>58.98</v>
      </c>
      <c r="M47" s="275">
        <v>64.19</v>
      </c>
      <c r="N47" s="275">
        <v>63.32</v>
      </c>
      <c r="O47" s="275">
        <v>62.54</v>
      </c>
      <c r="P47" s="126">
        <f t="shared" si="2"/>
        <v>-1.2318382817435247E-2</v>
      </c>
      <c r="Q47" s="274">
        <f t="shared" si="3"/>
        <v>-0.78000000000000114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63.21</v>
      </c>
      <c r="L48" s="271">
        <v>59.78</v>
      </c>
      <c r="M48" s="271">
        <v>64.73</v>
      </c>
      <c r="N48" s="271">
        <v>64.13</v>
      </c>
      <c r="O48" s="271">
        <v>63.44</v>
      </c>
      <c r="P48" s="122">
        <f t="shared" si="2"/>
        <v>-1.0759394978948955E-2</v>
      </c>
      <c r="Q48" s="270">
        <f t="shared" si="3"/>
        <v>-0.68999999999999773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64.72</v>
      </c>
      <c r="L49" s="273">
        <v>59.46</v>
      </c>
      <c r="M49" s="273">
        <v>67.45</v>
      </c>
      <c r="N49" s="273">
        <v>65.84</v>
      </c>
      <c r="O49" s="273">
        <v>63.76</v>
      </c>
      <c r="P49" s="124">
        <f t="shared" si="2"/>
        <v>-3.1591737545565102E-2</v>
      </c>
      <c r="Q49" s="272">
        <f t="shared" si="3"/>
        <v>-2.0800000000000054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56.03</v>
      </c>
      <c r="L50" s="273">
        <v>60.85</v>
      </c>
      <c r="M50" s="273">
        <v>55.4</v>
      </c>
      <c r="N50" s="273">
        <v>59.43</v>
      </c>
      <c r="O50" s="273">
        <v>62.55</v>
      </c>
      <c r="P50" s="124">
        <f t="shared" si="2"/>
        <v>5.2498738011105495E-2</v>
      </c>
      <c r="Q50" s="272">
        <f t="shared" si="3"/>
        <v>3.1199999999999974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36</v>
      </c>
      <c r="L51" s="271">
        <v>117.29</v>
      </c>
      <c r="M51" s="271">
        <v>111.79</v>
      </c>
      <c r="N51" s="271">
        <v>97.89</v>
      </c>
      <c r="O51" s="271">
        <v>95.97</v>
      </c>
      <c r="P51" s="122">
        <f t="shared" si="2"/>
        <v>-1.9613852283175026E-2</v>
      </c>
      <c r="Q51" s="270">
        <f t="shared" si="3"/>
        <v>-1.9200000000000017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53E3-F14C-4CCD-A060-95C06FD1C5FD}">
  <sheetPr>
    <tabColor theme="2" tint="-9.9978637043366805E-2"/>
  </sheetPr>
  <dimension ref="B1:Q53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58.86</v>
      </c>
      <c r="L6" s="269">
        <v>76.260000000000005</v>
      </c>
      <c r="M6" s="269">
        <v>84.95</v>
      </c>
      <c r="N6" s="269">
        <v>96.18</v>
      </c>
      <c r="O6" s="269">
        <v>98.98</v>
      </c>
      <c r="P6" s="119">
        <f t="shared" ref="P6:P51" si="2">IFERROR(O6/N6-1,"-")</f>
        <v>2.9112081513828159E-2</v>
      </c>
      <c r="Q6" s="268">
        <f t="shared" ref="Q6:Q51" si="3">IFERROR(O6-N6,"-")</f>
        <v>2.7999999999999972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65.069999999999993</v>
      </c>
      <c r="L7" s="271">
        <v>84.48</v>
      </c>
      <c r="M7" s="271">
        <v>94.68</v>
      </c>
      <c r="N7" s="271">
        <v>105.59</v>
      </c>
      <c r="O7" s="271">
        <v>107.6</v>
      </c>
      <c r="P7" s="122">
        <f t="shared" si="2"/>
        <v>1.9035893550525484E-2</v>
      </c>
      <c r="Q7" s="270">
        <f t="shared" si="3"/>
        <v>2.0099999999999909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72.09</v>
      </c>
      <c r="L8" s="273">
        <v>92.56</v>
      </c>
      <c r="M8" s="273">
        <v>102.39</v>
      </c>
      <c r="N8" s="273">
        <v>114.01</v>
      </c>
      <c r="O8" s="273">
        <v>115.99</v>
      </c>
      <c r="P8" s="124">
        <f t="shared" si="2"/>
        <v>1.7366897640557655E-2</v>
      </c>
      <c r="Q8" s="272">
        <f t="shared" si="3"/>
        <v>1.9799999999999898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31.57</v>
      </c>
      <c r="L9" s="273">
        <v>47.5</v>
      </c>
      <c r="M9" s="273">
        <v>53.52</v>
      </c>
      <c r="N9" s="273">
        <v>60.83</v>
      </c>
      <c r="O9" s="273">
        <v>63.62</v>
      </c>
      <c r="P9" s="124">
        <f t="shared" si="2"/>
        <v>4.5865526878185126E-2</v>
      </c>
      <c r="Q9" s="272">
        <f t="shared" si="3"/>
        <v>2.7899999999999991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34.659999999999997</v>
      </c>
      <c r="L10" s="271">
        <v>47.5</v>
      </c>
      <c r="M10" s="271">
        <v>51.5</v>
      </c>
      <c r="N10" s="271">
        <v>63.54</v>
      </c>
      <c r="O10" s="271">
        <v>70.08</v>
      </c>
      <c r="P10" s="122">
        <f t="shared" si="2"/>
        <v>0.10292728989612843</v>
      </c>
      <c r="Q10" s="270">
        <f t="shared" si="3"/>
        <v>6.5399999999999991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81.239999999999995</v>
      </c>
      <c r="L11" s="275">
        <v>96.8</v>
      </c>
      <c r="M11" s="275">
        <v>104.87</v>
      </c>
      <c r="N11" s="275">
        <v>116.86</v>
      </c>
      <c r="O11" s="275">
        <v>115.89</v>
      </c>
      <c r="P11" s="126">
        <f t="shared" si="2"/>
        <v>-8.3005305493752957E-3</v>
      </c>
      <c r="Q11" s="274">
        <f t="shared" si="3"/>
        <v>-0.96999999999999886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87.4</v>
      </c>
      <c r="L12" s="271">
        <v>105.73</v>
      </c>
      <c r="M12" s="271">
        <v>115.76</v>
      </c>
      <c r="N12" s="271">
        <v>129.69</v>
      </c>
      <c r="O12" s="271">
        <v>127.44</v>
      </c>
      <c r="P12" s="122">
        <f t="shared" si="2"/>
        <v>-1.7349063150589816E-2</v>
      </c>
      <c r="Q12" s="270">
        <f t="shared" si="3"/>
        <v>-2.25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93.89</v>
      </c>
      <c r="L13" s="273">
        <v>113.3</v>
      </c>
      <c r="M13" s="273">
        <v>123.16</v>
      </c>
      <c r="N13" s="273">
        <v>138.52000000000001</v>
      </c>
      <c r="O13" s="273">
        <v>135.55000000000001</v>
      </c>
      <c r="P13" s="124">
        <f t="shared" si="2"/>
        <v>-2.1440947155645373E-2</v>
      </c>
      <c r="Q13" s="272">
        <f t="shared" si="3"/>
        <v>-2.9699999999999989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37.28</v>
      </c>
      <c r="L14" s="273">
        <v>49.35</v>
      </c>
      <c r="M14" s="273">
        <v>52.36</v>
      </c>
      <c r="N14" s="273">
        <v>47.38</v>
      </c>
      <c r="O14" s="273">
        <v>56.69</v>
      </c>
      <c r="P14" s="124">
        <f t="shared" si="2"/>
        <v>0.19649641198818046</v>
      </c>
      <c r="Q14" s="272">
        <f t="shared" si="3"/>
        <v>9.3099999999999952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41.15</v>
      </c>
      <c r="L15" s="271">
        <v>52.49</v>
      </c>
      <c r="M15" s="271">
        <v>55.14</v>
      </c>
      <c r="N15" s="271">
        <v>62.89</v>
      </c>
      <c r="O15" s="271">
        <v>70.459999999999994</v>
      </c>
      <c r="P15" s="122">
        <f t="shared" si="2"/>
        <v>0.12036889807600559</v>
      </c>
      <c r="Q15" s="270">
        <f t="shared" si="3"/>
        <v>7.5699999999999932</v>
      </c>
    </row>
    <row r="16" spans="2:17" x14ac:dyDescent="0.25">
      <c r="B16" s="117" t="s">
        <v>51</v>
      </c>
      <c r="C16" s="274">
        <v>51.62</v>
      </c>
      <c r="D16" s="274">
        <v>49.1</v>
      </c>
      <c r="E16" s="274">
        <v>45.63</v>
      </c>
      <c r="F16" s="274">
        <v>64.64</v>
      </c>
      <c r="G16" s="274">
        <v>73.62</v>
      </c>
      <c r="H16" s="274">
        <v>81.849999999999994</v>
      </c>
      <c r="I16" s="126">
        <f t="shared" si="0"/>
        <v>0.11179027438196121</v>
      </c>
      <c r="J16" s="274">
        <f t="shared" si="1"/>
        <v>8.2299999999999898</v>
      </c>
      <c r="K16" s="275">
        <v>45.93</v>
      </c>
      <c r="L16" s="275">
        <v>57.49</v>
      </c>
      <c r="M16" s="275">
        <v>58.36</v>
      </c>
      <c r="N16" s="275">
        <v>62.89</v>
      </c>
      <c r="O16" s="275">
        <v>76.58</v>
      </c>
      <c r="P16" s="126">
        <f t="shared" si="2"/>
        <v>0.21768166640165365</v>
      </c>
      <c r="Q16" s="274">
        <f t="shared" si="3"/>
        <v>13.689999999999998</v>
      </c>
    </row>
    <row r="17" spans="2:17" x14ac:dyDescent="0.25">
      <c r="B17" s="120" t="s">
        <v>62</v>
      </c>
      <c r="C17" s="270">
        <v>51.62</v>
      </c>
      <c r="D17" s="270">
        <v>49.1</v>
      </c>
      <c r="E17" s="270">
        <v>45.63</v>
      </c>
      <c r="F17" s="270">
        <v>64.64</v>
      </c>
      <c r="G17" s="270">
        <v>73.62</v>
      </c>
      <c r="H17" s="270">
        <v>81.849999999999994</v>
      </c>
      <c r="I17" s="122">
        <f t="shared" si="0"/>
        <v>0.11179027438196121</v>
      </c>
      <c r="J17" s="270">
        <f t="shared" si="1"/>
        <v>8.2299999999999898</v>
      </c>
      <c r="K17" s="271">
        <v>45.93</v>
      </c>
      <c r="L17" s="271">
        <v>57.49</v>
      </c>
      <c r="M17" s="271">
        <v>58.36</v>
      </c>
      <c r="N17" s="271">
        <v>62.89</v>
      </c>
      <c r="O17" s="271">
        <v>76.58</v>
      </c>
      <c r="P17" s="122">
        <f t="shared" si="2"/>
        <v>0.21768166640165365</v>
      </c>
      <c r="Q17" s="270">
        <f t="shared" si="3"/>
        <v>13.689999999999998</v>
      </c>
    </row>
    <row r="18" spans="2:17" x14ac:dyDescent="0.25">
      <c r="B18" s="123" t="s">
        <v>63</v>
      </c>
      <c r="C18" s="272">
        <v>60.68</v>
      </c>
      <c r="D18" s="272">
        <v>0</v>
      </c>
      <c r="E18" s="272">
        <v>0</v>
      </c>
      <c r="F18" s="272">
        <v>67.599999999999994</v>
      </c>
      <c r="G18" s="272">
        <v>76.17</v>
      </c>
      <c r="H18" s="272">
        <v>86.23</v>
      </c>
      <c r="I18" s="124">
        <f t="shared" si="0"/>
        <v>0.13207299461730337</v>
      </c>
      <c r="J18" s="272">
        <f t="shared" si="1"/>
        <v>10.060000000000002</v>
      </c>
      <c r="K18" s="273">
        <v>0</v>
      </c>
      <c r="L18" s="273">
        <v>59.22</v>
      </c>
      <c r="M18" s="273">
        <v>59.85</v>
      </c>
      <c r="N18" s="273">
        <v>65.13</v>
      </c>
      <c r="O18" s="273">
        <v>80.05</v>
      </c>
      <c r="P18" s="124">
        <f t="shared" si="2"/>
        <v>0.22908030093658849</v>
      </c>
      <c r="Q18" s="272">
        <f t="shared" si="3"/>
        <v>14.920000000000002</v>
      </c>
    </row>
    <row r="19" spans="2:17" x14ac:dyDescent="0.25">
      <c r="B19" s="123" t="s">
        <v>64</v>
      </c>
      <c r="C19" s="272">
        <v>26.27</v>
      </c>
      <c r="D19" s="272">
        <v>0</v>
      </c>
      <c r="E19" s="272">
        <v>0</v>
      </c>
      <c r="F19" s="272">
        <v>41.21</v>
      </c>
      <c r="G19" s="272">
        <v>55.9</v>
      </c>
      <c r="H19" s="272">
        <v>54.89</v>
      </c>
      <c r="I19" s="124">
        <f t="shared" si="0"/>
        <v>-1.8067978533094831E-2</v>
      </c>
      <c r="J19" s="272">
        <f t="shared" si="1"/>
        <v>-1.009999999999998</v>
      </c>
      <c r="K19" s="273">
        <v>0</v>
      </c>
      <c r="L19" s="273">
        <v>45.56</v>
      </c>
      <c r="M19" s="273">
        <v>48.11</v>
      </c>
      <c r="N19" s="273">
        <v>49.03</v>
      </c>
      <c r="O19" s="273">
        <v>55.18</v>
      </c>
      <c r="P19" s="124">
        <f t="shared" si="2"/>
        <v>0.12543340811747905</v>
      </c>
      <c r="Q19" s="272">
        <f t="shared" si="3"/>
        <v>6.1499999999999986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41.39</v>
      </c>
      <c r="L21" s="275">
        <v>52.42</v>
      </c>
      <c r="M21" s="275">
        <v>46.32</v>
      </c>
      <c r="N21" s="275">
        <v>56.32</v>
      </c>
      <c r="O21" s="275">
        <v>60.15</v>
      </c>
      <c r="P21" s="126">
        <f t="shared" si="2"/>
        <v>6.8004261363636243E-2</v>
      </c>
      <c r="Q21" s="274">
        <f t="shared" si="3"/>
        <v>3.8299999999999983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41.39</v>
      </c>
      <c r="L22" s="271">
        <v>52.42</v>
      </c>
      <c r="M22" s="271">
        <v>46.45</v>
      </c>
      <c r="N22" s="271">
        <v>56.58</v>
      </c>
      <c r="O22" s="271">
        <v>60.59</v>
      </c>
      <c r="P22" s="122">
        <f t="shared" si="2"/>
        <v>7.0873100035348191E-2</v>
      </c>
      <c r="Q22" s="270">
        <f t="shared" si="3"/>
        <v>4.0100000000000051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71.989999999999995</v>
      </c>
      <c r="L24" s="275">
        <v>61.82</v>
      </c>
      <c r="M24" s="275">
        <v>97.35</v>
      </c>
      <c r="N24" s="275">
        <v>109.32</v>
      </c>
      <c r="O24" s="275">
        <v>138.58000000000001</v>
      </c>
      <c r="P24" s="126">
        <f t="shared" si="2"/>
        <v>0.26765459202341768</v>
      </c>
      <c r="Q24" s="274">
        <f t="shared" si="3"/>
        <v>29.260000000000019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71.989999999999995</v>
      </c>
      <c r="L25" s="271">
        <v>63.6</v>
      </c>
      <c r="M25" s="271">
        <v>101.68</v>
      </c>
      <c r="N25" s="271">
        <v>108.24</v>
      </c>
      <c r="O25" s="271">
        <v>141.58000000000001</v>
      </c>
      <c r="P25" s="122">
        <f t="shared" si="2"/>
        <v>0.308019216555802</v>
      </c>
      <c r="Q25" s="270">
        <f t="shared" si="3"/>
        <v>33.340000000000018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71.989999999999995</v>
      </c>
      <c r="L26" s="273">
        <v>0</v>
      </c>
      <c r="M26" s="273">
        <v>101.68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32.75</v>
      </c>
      <c r="L28" s="275">
        <v>43.87</v>
      </c>
      <c r="M28" s="275">
        <v>51.13</v>
      </c>
      <c r="N28" s="275">
        <v>59.56</v>
      </c>
      <c r="O28" s="275">
        <v>67.400000000000006</v>
      </c>
      <c r="P28" s="126">
        <f t="shared" si="2"/>
        <v>0.13163196776359976</v>
      </c>
      <c r="Q28" s="274">
        <f t="shared" si="3"/>
        <v>7.8400000000000034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34.479999999999997</v>
      </c>
      <c r="L29" s="271">
        <v>49.23</v>
      </c>
      <c r="M29" s="271">
        <v>55.88</v>
      </c>
      <c r="N29" s="271">
        <v>63.54</v>
      </c>
      <c r="O29" s="271">
        <v>73.349999999999994</v>
      </c>
      <c r="P29" s="122">
        <f t="shared" si="2"/>
        <v>0.15439093484419253</v>
      </c>
      <c r="Q29" s="270">
        <f t="shared" si="3"/>
        <v>9.8099999999999952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36.369999999999997</v>
      </c>
      <c r="L30" s="273">
        <v>51.85</v>
      </c>
      <c r="M30" s="273">
        <v>59.16</v>
      </c>
      <c r="N30" s="273">
        <v>66.22</v>
      </c>
      <c r="O30" s="273">
        <v>77.59</v>
      </c>
      <c r="P30" s="124">
        <f t="shared" si="2"/>
        <v>0.17170039263062531</v>
      </c>
      <c r="Q30" s="272">
        <f t="shared" si="3"/>
        <v>11.370000000000005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25.41</v>
      </c>
      <c r="L31" s="273">
        <v>32.36</v>
      </c>
      <c r="M31" s="273">
        <v>34.89</v>
      </c>
      <c r="N31" s="273">
        <v>45.67</v>
      </c>
      <c r="O31" s="273">
        <v>46.08</v>
      </c>
      <c r="P31" s="124">
        <f t="shared" si="2"/>
        <v>8.9774469016858927E-3</v>
      </c>
      <c r="Q31" s="272">
        <f t="shared" si="3"/>
        <v>0.40999999999999659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24.89</v>
      </c>
      <c r="L32" s="271">
        <v>23.88</v>
      </c>
      <c r="M32" s="271">
        <v>31.61</v>
      </c>
      <c r="N32" s="271">
        <v>42.63</v>
      </c>
      <c r="O32" s="271">
        <v>42.39</v>
      </c>
      <c r="P32" s="122">
        <f t="shared" si="2"/>
        <v>-5.6298381421534538E-3</v>
      </c>
      <c r="Q32" s="270">
        <f t="shared" si="3"/>
        <v>-0.24000000000000199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45.93</v>
      </c>
      <c r="L33" s="275">
        <v>57.49</v>
      </c>
      <c r="M33" s="275">
        <v>58.36</v>
      </c>
      <c r="N33" s="275">
        <v>62.89</v>
      </c>
      <c r="O33" s="275">
        <v>76.58</v>
      </c>
      <c r="P33" s="126">
        <f t="shared" si="2"/>
        <v>0.21768166640165365</v>
      </c>
      <c r="Q33" s="274">
        <f t="shared" si="3"/>
        <v>13.689999999999998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45.93</v>
      </c>
      <c r="L34" s="271">
        <v>57.49</v>
      </c>
      <c r="M34" s="271">
        <v>58.36</v>
      </c>
      <c r="N34" s="271">
        <v>62.89</v>
      </c>
      <c r="O34" s="271">
        <v>76.58</v>
      </c>
      <c r="P34" s="122">
        <f t="shared" si="2"/>
        <v>0.21768166640165365</v>
      </c>
      <c r="Q34" s="270">
        <f t="shared" si="3"/>
        <v>13.689999999999998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99.24</v>
      </c>
      <c r="L35" s="275">
        <v>105.09</v>
      </c>
      <c r="M35" s="275">
        <v>121.4</v>
      </c>
      <c r="N35" s="275">
        <v>137.01</v>
      </c>
      <c r="O35" s="275">
        <v>147.88999999999999</v>
      </c>
      <c r="P35" s="126">
        <f t="shared" si="2"/>
        <v>7.941026202466972E-2</v>
      </c>
      <c r="Q35" s="274">
        <f t="shared" si="3"/>
        <v>10.879999999999995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108.1</v>
      </c>
      <c r="L36" s="271">
        <v>112.41</v>
      </c>
      <c r="M36" s="271">
        <v>128.47</v>
      </c>
      <c r="N36" s="271">
        <v>148.04</v>
      </c>
      <c r="O36" s="271">
        <v>158.01</v>
      </c>
      <c r="P36" s="122">
        <f t="shared" si="2"/>
        <v>6.7346663064036694E-2</v>
      </c>
      <c r="Q36" s="270">
        <f t="shared" si="3"/>
        <v>9.9699999999999989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33.19</v>
      </c>
      <c r="L37" s="271">
        <v>63.25</v>
      </c>
      <c r="M37" s="271">
        <v>81.03</v>
      </c>
      <c r="N37" s="271">
        <v>74.72</v>
      </c>
      <c r="O37" s="271">
        <v>94.18</v>
      </c>
      <c r="P37" s="122">
        <f t="shared" si="2"/>
        <v>0.26043897216274092</v>
      </c>
      <c r="Q37" s="270">
        <f t="shared" si="3"/>
        <v>19.460000000000008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40.89</v>
      </c>
      <c r="L38" s="275">
        <v>44.25</v>
      </c>
      <c r="M38" s="275">
        <v>56.46</v>
      </c>
      <c r="N38" s="275">
        <v>59.57</v>
      </c>
      <c r="O38" s="275">
        <v>62.13</v>
      </c>
      <c r="P38" s="126">
        <f t="shared" si="2"/>
        <v>4.2974651670303787E-2</v>
      </c>
      <c r="Q38" s="274">
        <f t="shared" si="3"/>
        <v>2.5600000000000023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40.89</v>
      </c>
      <c r="L39" s="271">
        <v>44.25</v>
      </c>
      <c r="M39" s="271">
        <v>56.46</v>
      </c>
      <c r="N39" s="271">
        <v>59.57</v>
      </c>
      <c r="O39" s="271">
        <v>62.13</v>
      </c>
      <c r="P39" s="122">
        <f t="shared" si="2"/>
        <v>4.2974651670303787E-2</v>
      </c>
      <c r="Q39" s="270">
        <f t="shared" si="3"/>
        <v>2.5600000000000023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43.62</v>
      </c>
      <c r="L40" s="273">
        <v>52.59</v>
      </c>
      <c r="M40" s="273">
        <v>64.260000000000005</v>
      </c>
      <c r="N40" s="273">
        <v>70.41</v>
      </c>
      <c r="O40" s="273">
        <v>74.819999999999993</v>
      </c>
      <c r="P40" s="124">
        <f t="shared" si="2"/>
        <v>6.2633148700468544E-2</v>
      </c>
      <c r="Q40" s="272">
        <f t="shared" si="3"/>
        <v>4.4099999999999966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36.36</v>
      </c>
      <c r="L41" s="273">
        <v>34.369999999999997</v>
      </c>
      <c r="M41" s="273">
        <v>46.37</v>
      </c>
      <c r="N41" s="273">
        <v>41.44</v>
      </c>
      <c r="O41" s="273">
        <v>41.89</v>
      </c>
      <c r="P41" s="124">
        <f t="shared" si="2"/>
        <v>1.0859073359073435E-2</v>
      </c>
      <c r="Q41" s="272">
        <f t="shared" si="3"/>
        <v>0.45000000000000284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55.6</v>
      </c>
      <c r="L42" s="275">
        <v>83.34</v>
      </c>
      <c r="M42" s="275">
        <v>97.6</v>
      </c>
      <c r="N42" s="275">
        <v>115.05</v>
      </c>
      <c r="O42" s="275">
        <v>98.24</v>
      </c>
      <c r="P42" s="126">
        <f t="shared" si="2"/>
        <v>-0.14611038678835286</v>
      </c>
      <c r="Q42" s="274">
        <f t="shared" si="3"/>
        <v>-16.810000000000002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64.45</v>
      </c>
      <c r="L43" s="271">
        <v>92.91</v>
      </c>
      <c r="M43" s="271">
        <v>106.98</v>
      </c>
      <c r="N43" s="271">
        <v>126.86</v>
      </c>
      <c r="O43" s="271">
        <v>105.84</v>
      </c>
      <c r="P43" s="122">
        <f t="shared" si="2"/>
        <v>-0.16569446634084817</v>
      </c>
      <c r="Q43" s="270">
        <f t="shared" si="3"/>
        <v>-21.019999999999996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68.739999999999995</v>
      </c>
      <c r="L44" s="273">
        <v>97.78</v>
      </c>
      <c r="M44" s="273">
        <v>121.96</v>
      </c>
      <c r="N44" s="273">
        <v>129.97999999999999</v>
      </c>
      <c r="O44" s="273">
        <v>105.32</v>
      </c>
      <c r="P44" s="124">
        <f t="shared" si="2"/>
        <v>-0.18972149561470997</v>
      </c>
      <c r="Q44" s="272">
        <f t="shared" si="3"/>
        <v>-24.659999999999997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51.94</v>
      </c>
      <c r="L45" s="273">
        <v>73.11</v>
      </c>
      <c r="M45" s="273">
        <v>46.09</v>
      </c>
      <c r="N45" s="273">
        <v>114.22</v>
      </c>
      <c r="O45" s="273">
        <v>107.99</v>
      </c>
      <c r="P45" s="124">
        <f t="shared" si="2"/>
        <v>-5.4543862721064595E-2</v>
      </c>
      <c r="Q45" s="272">
        <f t="shared" si="3"/>
        <v>-6.230000000000004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19.97</v>
      </c>
      <c r="L46" s="271">
        <v>33.44</v>
      </c>
      <c r="M46" s="271">
        <v>48.68</v>
      </c>
      <c r="N46" s="271">
        <v>53.43</v>
      </c>
      <c r="O46" s="271">
        <v>60.27</v>
      </c>
      <c r="P46" s="122">
        <f t="shared" si="2"/>
        <v>0.12801796743402583</v>
      </c>
      <c r="Q46" s="270">
        <f t="shared" si="3"/>
        <v>6.8400000000000034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33.9</v>
      </c>
      <c r="L47" s="275">
        <v>35.25</v>
      </c>
      <c r="M47" s="275">
        <v>47.95</v>
      </c>
      <c r="N47" s="275">
        <v>47.97</v>
      </c>
      <c r="O47" s="275">
        <v>46.58</v>
      </c>
      <c r="P47" s="126">
        <f t="shared" si="2"/>
        <v>-2.897644361058993E-2</v>
      </c>
      <c r="Q47" s="274">
        <f t="shared" si="3"/>
        <v>-1.3900000000000006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33.96</v>
      </c>
      <c r="L48" s="271">
        <v>35.51</v>
      </c>
      <c r="M48" s="271">
        <v>48.73</v>
      </c>
      <c r="N48" s="271">
        <v>49.07</v>
      </c>
      <c r="O48" s="271">
        <v>47.61</v>
      </c>
      <c r="P48" s="122">
        <f t="shared" si="2"/>
        <v>-2.9753413490931302E-2</v>
      </c>
      <c r="Q48" s="270">
        <f t="shared" si="3"/>
        <v>-1.4600000000000009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37.520000000000003</v>
      </c>
      <c r="L49" s="273">
        <v>39</v>
      </c>
      <c r="M49" s="273">
        <v>52.58</v>
      </c>
      <c r="N49" s="273">
        <v>51.14</v>
      </c>
      <c r="O49" s="273">
        <v>48.61</v>
      </c>
      <c r="P49" s="124">
        <f t="shared" si="2"/>
        <v>-4.9472037543996872E-2</v>
      </c>
      <c r="Q49" s="272">
        <f t="shared" si="3"/>
        <v>-2.5300000000000011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22.35</v>
      </c>
      <c r="L50" s="273">
        <v>27.5</v>
      </c>
      <c r="M50" s="273">
        <v>37.299999999999997</v>
      </c>
      <c r="N50" s="273">
        <v>43.7</v>
      </c>
      <c r="O50" s="273">
        <v>45.03</v>
      </c>
      <c r="P50" s="124">
        <f t="shared" si="2"/>
        <v>3.0434782608695699E-2</v>
      </c>
      <c r="Q50" s="272">
        <f t="shared" si="3"/>
        <v>1.3299999999999983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26.25</v>
      </c>
      <c r="L51" s="271">
        <v>40.409999999999997</v>
      </c>
      <c r="M51" s="271">
        <v>50.25</v>
      </c>
      <c r="N51" s="271">
        <v>80.48</v>
      </c>
      <c r="O51" s="271">
        <v>74.25</v>
      </c>
      <c r="P51" s="122">
        <f t="shared" si="2"/>
        <v>-7.741053677932408E-2</v>
      </c>
      <c r="Q51" s="270">
        <f t="shared" si="3"/>
        <v>-6.230000000000004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2412-38C9-419F-AA01-77703A6E67D6}">
  <sheetPr>
    <tabColor theme="4"/>
  </sheetPr>
  <dimension ref="B4:B25"/>
  <sheetViews>
    <sheetView showGridLines="0" workbookViewId="0">
      <selection activeCell="F10" sqref="F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A177-AA2B-4650-BF0C-BC2955303502}">
  <sheetPr>
    <tabColor theme="4" tint="0.39997558519241921"/>
  </sheetPr>
  <dimension ref="A1:AE131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17295</v>
      </c>
      <c r="D6" s="278">
        <v>21073</v>
      </c>
      <c r="E6" s="278">
        <v>37456</v>
      </c>
      <c r="F6" s="278">
        <v>44189</v>
      </c>
      <c r="G6" s="279">
        <f t="shared" ref="G6:G11" si="0">F6/E6-1</f>
        <v>0.1797575822298163</v>
      </c>
      <c r="H6" s="278">
        <f t="shared" ref="H6:H11" si="1">F6-E6</f>
        <v>6733</v>
      </c>
      <c r="I6" s="279"/>
      <c r="J6" s="278">
        <v>41777</v>
      </c>
      <c r="K6" s="279">
        <f t="shared" ref="K6:K11" si="2">J6/F6-1</f>
        <v>-5.4583719930299424E-2</v>
      </c>
      <c r="L6" s="278">
        <f t="shared" ref="L6:L11" si="3">J6-F6</f>
        <v>-2412</v>
      </c>
      <c r="M6" s="279"/>
      <c r="N6" s="278">
        <v>40413</v>
      </c>
      <c r="O6" s="279">
        <f t="shared" ref="O6:O11" si="4">N6/J6-1</f>
        <v>-3.2649544007468223E-2</v>
      </c>
      <c r="P6" s="278">
        <f t="shared" ref="P6:P11" si="5">N6-J6</f>
        <v>-1364</v>
      </c>
      <c r="Q6" s="279">
        <f>N6/C6-1</f>
        <v>1.3366869037294014</v>
      </c>
      <c r="R6" s="278">
        <f>N6-C6</f>
        <v>23118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11031</v>
      </c>
      <c r="D7" s="278">
        <v>13958</v>
      </c>
      <c r="E7" s="278">
        <v>24786</v>
      </c>
      <c r="F7" s="278">
        <v>29860</v>
      </c>
      <c r="G7" s="279">
        <f t="shared" si="0"/>
        <v>0.20471233760994112</v>
      </c>
      <c r="H7" s="278">
        <f t="shared" si="1"/>
        <v>5074</v>
      </c>
      <c r="I7" s="279">
        <f>F7/$F$7</f>
        <v>1</v>
      </c>
      <c r="J7" s="278">
        <v>26153</v>
      </c>
      <c r="K7" s="279">
        <f t="shared" si="2"/>
        <v>-0.12414601473543196</v>
      </c>
      <c r="L7" s="278">
        <f t="shared" si="3"/>
        <v>-3707</v>
      </c>
      <c r="M7" s="279">
        <f>J7/$J$7</f>
        <v>1</v>
      </c>
      <c r="N7" s="278">
        <v>25265</v>
      </c>
      <c r="O7" s="279">
        <f t="shared" si="4"/>
        <v>-3.3954039689519377E-2</v>
      </c>
      <c r="P7" s="278">
        <f t="shared" si="5"/>
        <v>-888</v>
      </c>
      <c r="Q7" s="279">
        <f t="shared" ref="Q7:Q11" si="6">N7/C7-1</f>
        <v>1.2903635209863111</v>
      </c>
      <c r="R7" s="278">
        <f t="shared" ref="R7:R11" si="7">N7-C7</f>
        <v>14234</v>
      </c>
      <c r="S7" s="279">
        <f>N7/$N$7</f>
        <v>1</v>
      </c>
      <c r="T7" s="279">
        <f>N7/$N$6</f>
        <v>0.62517011852621684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5101</v>
      </c>
      <c r="D8" s="281">
        <v>6944</v>
      </c>
      <c r="E8" s="281">
        <v>12895</v>
      </c>
      <c r="F8" s="281">
        <v>20325</v>
      </c>
      <c r="G8" s="282">
        <f t="shared" si="0"/>
        <v>0.57619232260566111</v>
      </c>
      <c r="H8" s="281">
        <f t="shared" si="1"/>
        <v>7430</v>
      </c>
      <c r="I8" s="282">
        <f>F8/$F$7</f>
        <v>0.68067649028801069</v>
      </c>
      <c r="J8" s="281">
        <v>17951</v>
      </c>
      <c r="K8" s="282">
        <f t="shared" si="2"/>
        <v>-0.11680196801968024</v>
      </c>
      <c r="L8" s="281">
        <f t="shared" si="3"/>
        <v>-2374</v>
      </c>
      <c r="M8" s="282">
        <f>J8/$J$7</f>
        <v>0.6863839712461286</v>
      </c>
      <c r="N8" s="281">
        <v>16376</v>
      </c>
      <c r="O8" s="282">
        <f t="shared" si="4"/>
        <v>-8.7738844632610946E-2</v>
      </c>
      <c r="P8" s="281">
        <f t="shared" si="5"/>
        <v>-1575</v>
      </c>
      <c r="Q8" s="282">
        <f t="shared" si="6"/>
        <v>2.2103509115859636</v>
      </c>
      <c r="R8" s="281">
        <f t="shared" si="7"/>
        <v>11275</v>
      </c>
      <c r="S8" s="282">
        <f>N8/$N$7</f>
        <v>0.64816940431426873</v>
      </c>
      <c r="T8" s="282">
        <f>N8/$N$6</f>
        <v>0.40521614332021877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5930</v>
      </c>
      <c r="D9" s="284">
        <v>7014</v>
      </c>
      <c r="E9" s="284">
        <v>11891</v>
      </c>
      <c r="F9" s="284">
        <v>9535</v>
      </c>
      <c r="G9" s="285">
        <f t="shared" si="0"/>
        <v>-0.19813304179631652</v>
      </c>
      <c r="H9" s="286">
        <f t="shared" si="1"/>
        <v>-2356</v>
      </c>
      <c r="I9" s="287">
        <f>F9/$F$7</f>
        <v>0.31932350971198931</v>
      </c>
      <c r="J9" s="284">
        <v>8202</v>
      </c>
      <c r="K9" s="285">
        <f t="shared" si="2"/>
        <v>-0.13980073413738858</v>
      </c>
      <c r="L9" s="286">
        <f t="shared" si="3"/>
        <v>-1333</v>
      </c>
      <c r="M9" s="287">
        <f>J9/$J$7</f>
        <v>0.31361602875387146</v>
      </c>
      <c r="N9" s="284">
        <v>8889</v>
      </c>
      <c r="O9" s="285">
        <f t="shared" si="4"/>
        <v>8.376005852231172E-2</v>
      </c>
      <c r="P9" s="286">
        <f t="shared" si="5"/>
        <v>687</v>
      </c>
      <c r="Q9" s="285">
        <f t="shared" si="6"/>
        <v>0.49898819561551444</v>
      </c>
      <c r="R9" s="286">
        <f t="shared" si="7"/>
        <v>2959</v>
      </c>
      <c r="S9" s="287">
        <f>N9/$N$7</f>
        <v>0.35183059568573127</v>
      </c>
      <c r="T9" s="287">
        <f>N9/$N$6</f>
        <v>0.21995397520599808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523</v>
      </c>
      <c r="D10" s="37">
        <v>84</v>
      </c>
      <c r="E10" s="37">
        <v>1383</v>
      </c>
      <c r="F10" s="37">
        <v>1363</v>
      </c>
      <c r="G10" s="27">
        <f t="shared" si="0"/>
        <v>-1.4461315979754197E-2</v>
      </c>
      <c r="H10" s="25">
        <f t="shared" si="1"/>
        <v>-20</v>
      </c>
      <c r="I10" s="39">
        <f>F10/$F$7</f>
        <v>4.5646349631614201E-2</v>
      </c>
      <c r="J10" s="37">
        <v>1397</v>
      </c>
      <c r="K10" s="27">
        <f t="shared" si="2"/>
        <v>2.49449743213499E-2</v>
      </c>
      <c r="L10" s="25">
        <f t="shared" si="3"/>
        <v>34</v>
      </c>
      <c r="M10" s="39">
        <f>J10/$J$7</f>
        <v>5.3416434061101976E-2</v>
      </c>
      <c r="N10" s="37">
        <v>1107</v>
      </c>
      <c r="O10" s="27">
        <f t="shared" si="4"/>
        <v>-0.20758768790264859</v>
      </c>
      <c r="P10" s="25">
        <f t="shared" si="5"/>
        <v>-290</v>
      </c>
      <c r="Q10" s="27">
        <f t="shared" si="6"/>
        <v>1.1166347992351815</v>
      </c>
      <c r="R10" s="25">
        <f t="shared" si="7"/>
        <v>584</v>
      </c>
      <c r="S10" s="39">
        <f>N10/$N$7</f>
        <v>4.3815555115772807E-2</v>
      </c>
      <c r="T10" s="39">
        <f>N10/$N$6</f>
        <v>2.7392175785019672E-2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5407</v>
      </c>
      <c r="D11" s="37">
        <f>D9-D10</f>
        <v>6930</v>
      </c>
      <c r="E11" s="37">
        <f>E9-E10</f>
        <v>10508</v>
      </c>
      <c r="F11" s="37">
        <f>F9-F10</f>
        <v>8172</v>
      </c>
      <c r="G11" s="27">
        <f t="shared" si="0"/>
        <v>-0.22230681385610962</v>
      </c>
      <c r="H11" s="25">
        <f t="shared" si="1"/>
        <v>-2336</v>
      </c>
      <c r="I11" s="39">
        <f>F11/$F$7</f>
        <v>0.27367716008037507</v>
      </c>
      <c r="J11" s="37">
        <f>J9-J10</f>
        <v>6805</v>
      </c>
      <c r="K11" s="27">
        <f t="shared" si="2"/>
        <v>-0.16727851199216837</v>
      </c>
      <c r="L11" s="25">
        <f t="shared" si="3"/>
        <v>-1367</v>
      </c>
      <c r="M11" s="39">
        <f>J11/$J$7</f>
        <v>0.26019959469276949</v>
      </c>
      <c r="N11" s="37">
        <f>N9-N10</f>
        <v>7782</v>
      </c>
      <c r="O11" s="27">
        <f t="shared" si="4"/>
        <v>0.14357090374724457</v>
      </c>
      <c r="P11" s="25">
        <f t="shared" si="5"/>
        <v>977</v>
      </c>
      <c r="Q11" s="27">
        <f t="shared" si="6"/>
        <v>0.43924542260033284</v>
      </c>
      <c r="R11" s="25">
        <f t="shared" si="7"/>
        <v>2375</v>
      </c>
      <c r="S11" s="39">
        <f>N11/$N$7</f>
        <v>0.30801504056995843</v>
      </c>
      <c r="T11" s="39">
        <f>N11/$N$6</f>
        <v>0.1925617994209784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24221</v>
      </c>
      <c r="D124" s="278">
        <v>33444</v>
      </c>
      <c r="E124" s="278">
        <v>51485</v>
      </c>
      <c r="F124" s="278">
        <v>58157</v>
      </c>
      <c r="G124" s="279">
        <f t="shared" ref="G124:G129" si="8">F124/E124-1</f>
        <v>0.12959114305137409</v>
      </c>
      <c r="H124" s="278">
        <f t="shared" ref="H124:H129" si="9">F124-E124</f>
        <v>6672</v>
      </c>
      <c r="I124" s="279"/>
      <c r="J124" s="278">
        <v>57388</v>
      </c>
      <c r="K124" s="279"/>
      <c r="L124" s="279">
        <f t="shared" ref="L124:L129" si="10">J124/F124-1</f>
        <v>-1.3222827862510056E-2</v>
      </c>
      <c r="M124" s="278">
        <f t="shared" ref="M124:M129" si="11">J124-F124</f>
        <v>-769</v>
      </c>
      <c r="N124" s="279">
        <f t="shared" ref="N124:N129" si="12">J124/D124-1</f>
        <v>0.71594306901088389</v>
      </c>
      <c r="O124" s="278">
        <f t="shared" ref="O124:O129" si="13">J124-D124</f>
        <v>23944</v>
      </c>
      <c r="Z124" s="1"/>
      <c r="AE124"/>
    </row>
    <row r="125" spans="2:31" ht="18.75" x14ac:dyDescent="0.3">
      <c r="B125" s="277" t="s">
        <v>178</v>
      </c>
      <c r="C125" s="278">
        <v>16023</v>
      </c>
      <c r="D125" s="278">
        <v>21732</v>
      </c>
      <c r="E125" s="278">
        <v>33809</v>
      </c>
      <c r="F125" s="278">
        <v>37722</v>
      </c>
      <c r="G125" s="279">
        <f t="shared" si="8"/>
        <v>0.11573841284864983</v>
      </c>
      <c r="H125" s="278">
        <f t="shared" si="9"/>
        <v>3913</v>
      </c>
      <c r="I125" s="279">
        <f>F125/$F$7</f>
        <v>1.2632953784326859</v>
      </c>
      <c r="J125" s="278">
        <v>35821</v>
      </c>
      <c r="K125" s="279">
        <f>J125/$J$125</f>
        <v>1</v>
      </c>
      <c r="L125" s="279">
        <f t="shared" si="10"/>
        <v>-5.0394994963151474E-2</v>
      </c>
      <c r="M125" s="278">
        <f t="shared" si="11"/>
        <v>-1901</v>
      </c>
      <c r="N125" s="279">
        <f t="shared" si="12"/>
        <v>0.64830664457942211</v>
      </c>
      <c r="O125" s="278">
        <f t="shared" si="13"/>
        <v>14089</v>
      </c>
      <c r="Z125" s="1"/>
      <c r="AE125"/>
    </row>
    <row r="126" spans="2:31" ht="15.75" x14ac:dyDescent="0.25">
      <c r="B126" s="280" t="s">
        <v>102</v>
      </c>
      <c r="C126" s="281">
        <v>7339</v>
      </c>
      <c r="D126" s="281">
        <v>10731</v>
      </c>
      <c r="E126" s="281">
        <v>17520</v>
      </c>
      <c r="F126" s="281">
        <v>25698</v>
      </c>
      <c r="G126" s="282">
        <f t="shared" si="8"/>
        <v>0.46678082191780823</v>
      </c>
      <c r="H126" s="281">
        <f t="shared" si="9"/>
        <v>8178</v>
      </c>
      <c r="I126" s="282">
        <f>F126/$F$7</f>
        <v>0.86061620897521773</v>
      </c>
      <c r="J126" s="281">
        <v>23944</v>
      </c>
      <c r="K126" s="282">
        <f>J126/$J$125</f>
        <v>0.66843471706540858</v>
      </c>
      <c r="L126" s="282">
        <f t="shared" si="10"/>
        <v>-6.8254338859055186E-2</v>
      </c>
      <c r="M126" s="281">
        <f t="shared" si="11"/>
        <v>-1754</v>
      </c>
      <c r="N126" s="282">
        <f t="shared" si="12"/>
        <v>1.2312925170068025</v>
      </c>
      <c r="O126" s="281">
        <f t="shared" si="13"/>
        <v>13213</v>
      </c>
      <c r="Z126" s="1"/>
      <c r="AE126"/>
    </row>
    <row r="127" spans="2:31" x14ac:dyDescent="0.25">
      <c r="B127" s="283" t="s">
        <v>105</v>
      </c>
      <c r="C127" s="284">
        <v>8684</v>
      </c>
      <c r="D127" s="284">
        <v>11001</v>
      </c>
      <c r="E127" s="284">
        <v>16289</v>
      </c>
      <c r="F127" s="284">
        <v>12024</v>
      </c>
      <c r="G127" s="285">
        <f t="shared" si="8"/>
        <v>-0.261833138928111</v>
      </c>
      <c r="H127" s="286">
        <f t="shared" si="9"/>
        <v>-4265</v>
      </c>
      <c r="I127" s="287">
        <f>F127/$F$7</f>
        <v>0.40267916945746818</v>
      </c>
      <c r="J127" s="284">
        <v>11877</v>
      </c>
      <c r="K127" s="287">
        <f>J127/$J$125</f>
        <v>0.33156528293459142</v>
      </c>
      <c r="L127" s="285">
        <f t="shared" si="10"/>
        <v>-1.2225548902195627E-2</v>
      </c>
      <c r="M127" s="286">
        <f t="shared" si="11"/>
        <v>-147</v>
      </c>
      <c r="N127" s="285">
        <f t="shared" si="12"/>
        <v>7.962912462503402E-2</v>
      </c>
      <c r="O127" s="286">
        <f t="shared" si="13"/>
        <v>876</v>
      </c>
      <c r="Z127" s="1"/>
      <c r="AE127"/>
    </row>
    <row r="128" spans="2:31" x14ac:dyDescent="0.25">
      <c r="B128" s="288" t="s">
        <v>182</v>
      </c>
      <c r="C128" s="37">
        <v>753</v>
      </c>
      <c r="D128" s="37">
        <v>159</v>
      </c>
      <c r="E128" s="37">
        <v>1782</v>
      </c>
      <c r="F128" s="37">
        <v>2664</v>
      </c>
      <c r="G128" s="27">
        <f t="shared" si="8"/>
        <v>0.49494949494949503</v>
      </c>
      <c r="H128" s="25">
        <f t="shared" si="9"/>
        <v>882</v>
      </c>
      <c r="I128" s="39">
        <f>F128/$F$7</f>
        <v>8.9216342933690559E-2</v>
      </c>
      <c r="J128" s="37">
        <v>1991</v>
      </c>
      <c r="K128" s="39">
        <f>J128/$J$125</f>
        <v>5.5581921219396445E-2</v>
      </c>
      <c r="L128" s="27">
        <f t="shared" si="10"/>
        <v>-0.25262762762762758</v>
      </c>
      <c r="M128" s="25">
        <f t="shared" si="11"/>
        <v>-673</v>
      </c>
      <c r="N128" s="27">
        <f t="shared" si="12"/>
        <v>11.522012578616351</v>
      </c>
      <c r="O128" s="25">
        <f t="shared" si="13"/>
        <v>1832</v>
      </c>
      <c r="Z128" s="1"/>
      <c r="AE128"/>
    </row>
    <row r="129" spans="2:31" x14ac:dyDescent="0.25">
      <c r="B129" s="288" t="s">
        <v>184</v>
      </c>
      <c r="C129" s="37">
        <f>C127-C128</f>
        <v>7931</v>
      </c>
      <c r="D129" s="37">
        <f>D127-D128</f>
        <v>10842</v>
      </c>
      <c r="E129" s="37">
        <f>E127-E128</f>
        <v>14507</v>
      </c>
      <c r="F129" s="37">
        <f>F127-F128</f>
        <v>9360</v>
      </c>
      <c r="G129" s="27">
        <f t="shared" si="8"/>
        <v>-0.35479423726476877</v>
      </c>
      <c r="H129" s="25">
        <f t="shared" si="9"/>
        <v>-5147</v>
      </c>
      <c r="I129" s="39">
        <f>F129/$F$7</f>
        <v>0.3134628265237776</v>
      </c>
      <c r="J129" s="37">
        <f>J127-J128</f>
        <v>9886</v>
      </c>
      <c r="K129" s="39">
        <f>J129/$J$125</f>
        <v>0.275983361715195</v>
      </c>
      <c r="L129" s="27">
        <f t="shared" si="10"/>
        <v>5.6196581196581219E-2</v>
      </c>
      <c r="M129" s="25">
        <f t="shared" si="11"/>
        <v>526</v>
      </c>
      <c r="N129" s="27">
        <f t="shared" si="12"/>
        <v>-8.8175613355469418E-2</v>
      </c>
      <c r="O129" s="25">
        <f t="shared" si="13"/>
        <v>-956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1DE8-EB74-41DF-ACFD-4A7BB43A70CA}">
  <sheetPr>
    <tabColor rgb="FF336600"/>
  </sheetPr>
  <dimension ref="A3:A23"/>
  <sheetViews>
    <sheetView showGridLines="0" workbookViewId="0">
      <selection activeCell="F10" sqref="F10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D0DE-3102-40A2-A503-729D3655074D}">
  <sheetPr>
    <tabColor theme="4" tint="0.39997558519241921"/>
  </sheetPr>
  <dimension ref="A1:AE142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11031</v>
      </c>
      <c r="D6" s="297">
        <v>13958</v>
      </c>
      <c r="E6" s="297">
        <v>24786</v>
      </c>
      <c r="F6" s="298">
        <f>E6/$E$6</f>
        <v>1</v>
      </c>
      <c r="G6" s="297">
        <v>29860</v>
      </c>
      <c r="H6" s="298">
        <f>G6/E6-1</f>
        <v>0.20471233760994112</v>
      </c>
      <c r="I6" s="297">
        <f>G6-E6</f>
        <v>5074</v>
      </c>
      <c r="J6" s="298">
        <f>G6/$G$6</f>
        <v>1</v>
      </c>
      <c r="K6" s="297">
        <v>26153</v>
      </c>
      <c r="L6" s="298">
        <f t="shared" ref="L6:L12" si="0">K6/G6-1</f>
        <v>-0.12414601473543196</v>
      </c>
      <c r="M6" s="297">
        <f t="shared" ref="M6:M12" si="1">K6-G6</f>
        <v>-3707</v>
      </c>
      <c r="N6" s="298">
        <f>K6/$K$6</f>
        <v>1</v>
      </c>
      <c r="O6" s="297">
        <v>25265</v>
      </c>
      <c r="P6" s="298">
        <f t="shared" ref="P6:P11" si="2">O6/K6-1</f>
        <v>-3.3954039689519377E-2</v>
      </c>
      <c r="Q6" s="297">
        <f t="shared" ref="Q6:Q12" si="3">O6-K6</f>
        <v>-888</v>
      </c>
      <c r="R6" s="298">
        <f>O6/C6-1</f>
        <v>1.2903635209863111</v>
      </c>
      <c r="S6" s="297">
        <f>O6-C6</f>
        <v>14234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11031</v>
      </c>
      <c r="D7" s="300">
        <v>13958</v>
      </c>
      <c r="E7" s="300">
        <v>24786</v>
      </c>
      <c r="F7" s="301">
        <f t="shared" ref="F7:F12" si="4">E7/$E$6</f>
        <v>1</v>
      </c>
      <c r="G7" s="300">
        <v>29860</v>
      </c>
      <c r="H7" s="302">
        <f>G7/E7-1</f>
        <v>0.20471233760994112</v>
      </c>
      <c r="I7" s="303">
        <f>G7-E7</f>
        <v>5074</v>
      </c>
      <c r="J7" s="301">
        <f>G7/$G$6</f>
        <v>1</v>
      </c>
      <c r="K7" s="300">
        <v>26153</v>
      </c>
      <c r="L7" s="304">
        <f t="shared" si="0"/>
        <v>-0.12414601473543196</v>
      </c>
      <c r="M7" s="305">
        <f t="shared" si="1"/>
        <v>-3707</v>
      </c>
      <c r="N7" s="301">
        <f>K7/$K$6</f>
        <v>1</v>
      </c>
      <c r="O7" s="300">
        <v>25265</v>
      </c>
      <c r="P7" s="302">
        <f t="shared" si="2"/>
        <v>-3.3954039689519377E-2</v>
      </c>
      <c r="Q7" s="303">
        <f t="shared" si="3"/>
        <v>-888</v>
      </c>
      <c r="R7" s="302">
        <f t="shared" ref="R7:R10" si="5">O7/C7-1</f>
        <v>1.2903635209863111</v>
      </c>
      <c r="S7" s="303">
        <f t="shared" ref="S7:S10" si="6">O7-C7</f>
        <v>14234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2731</v>
      </c>
      <c r="D8" s="306">
        <v>0</v>
      </c>
      <c r="E8" s="306">
        <v>2345</v>
      </c>
      <c r="F8" s="307">
        <f t="shared" si="4"/>
        <v>9.4609860405067372E-2</v>
      </c>
      <c r="G8" s="306">
        <v>3131</v>
      </c>
      <c r="H8" s="308">
        <f>IFERROR(G8/E8-1,"-")</f>
        <v>0.33518123667377409</v>
      </c>
      <c r="I8" s="309">
        <f t="shared" ref="I8:I12" si="7">G8-E8</f>
        <v>786</v>
      </c>
      <c r="J8" s="307">
        <f t="shared" ref="J8:J12" si="8">G8/$G$6</f>
        <v>0.10485599464166108</v>
      </c>
      <c r="K8" s="306">
        <v>3940</v>
      </c>
      <c r="L8" s="310">
        <f>IFERROR(K8/G8-1,"-")</f>
        <v>0.25838390290641966</v>
      </c>
      <c r="M8" s="311">
        <f>IF(G8=0,"nd",K8-G8)</f>
        <v>809</v>
      </c>
      <c r="N8" s="312">
        <f t="shared" ref="N8:N12" si="9">K8/$K$6</f>
        <v>0.15065193285665124</v>
      </c>
      <c r="O8" s="306">
        <v>4315</v>
      </c>
      <c r="P8" s="310">
        <f>IFERROR(O8/K8-1,"-")</f>
        <v>9.5177664974619214E-2</v>
      </c>
      <c r="Q8" s="313">
        <f t="shared" si="3"/>
        <v>375</v>
      </c>
      <c r="R8" s="310">
        <f>IFERROR(O8/C8-1,"-")</f>
        <v>0.58000732332478955</v>
      </c>
      <c r="S8" s="313">
        <f t="shared" si="6"/>
        <v>1584</v>
      </c>
      <c r="T8" s="312">
        <f t="shared" ref="T8:T12" si="10">O8/$O$6</f>
        <v>0.17078962992281813</v>
      </c>
      <c r="V8" s="37"/>
      <c r="W8" s="103"/>
      <c r="AE8" s="1"/>
    </row>
    <row r="9" spans="1:31" s="4" customFormat="1" x14ac:dyDescent="0.25">
      <c r="B9" s="123" t="s">
        <v>63</v>
      </c>
      <c r="C9" s="306">
        <v>4723</v>
      </c>
      <c r="D9" s="306">
        <v>0</v>
      </c>
      <c r="E9" s="306">
        <v>15738</v>
      </c>
      <c r="F9" s="312">
        <f t="shared" si="4"/>
        <v>0.63495521665456311</v>
      </c>
      <c r="G9" s="306">
        <v>20171</v>
      </c>
      <c r="H9" s="308">
        <f>IFERROR(G9/E9-1,"-")</f>
        <v>0.28167492692845353</v>
      </c>
      <c r="I9" s="313">
        <f t="shared" si="7"/>
        <v>4433</v>
      </c>
      <c r="J9" s="312">
        <f t="shared" si="8"/>
        <v>0.67551908908238445</v>
      </c>
      <c r="K9" s="306">
        <v>22213</v>
      </c>
      <c r="L9" s="310">
        <f>IFERROR(K9/G9-1,"-")</f>
        <v>0.10123444549105143</v>
      </c>
      <c r="M9" s="311">
        <f>IF(G9=0,"nd",K9-G9)</f>
        <v>2042</v>
      </c>
      <c r="N9" s="312">
        <f t="shared" si="9"/>
        <v>0.84934806714334876</v>
      </c>
      <c r="O9" s="306">
        <v>20950</v>
      </c>
      <c r="P9" s="310">
        <f t="shared" si="2"/>
        <v>-5.6858596317471699E-2</v>
      </c>
      <c r="Q9" s="313">
        <f t="shared" si="3"/>
        <v>-1263</v>
      </c>
      <c r="R9" s="314">
        <f t="shared" si="5"/>
        <v>3.4357399957654033</v>
      </c>
      <c r="S9" s="313">
        <f t="shared" si="6"/>
        <v>16227</v>
      </c>
      <c r="T9" s="312">
        <f t="shared" si="10"/>
        <v>0.8292103700771819</v>
      </c>
      <c r="V9" s="37"/>
      <c r="W9" s="103"/>
      <c r="AE9" s="1"/>
    </row>
    <row r="10" spans="1:31" s="4" customFormat="1" x14ac:dyDescent="0.25">
      <c r="B10" s="299" t="s">
        <v>197</v>
      </c>
      <c r="C10" s="315" t="e">
        <v>#REF!</v>
      </c>
      <c r="D10" s="315" t="e">
        <v>#REF!</v>
      </c>
      <c r="E10" s="315" t="e">
        <v>#REF!</v>
      </c>
      <c r="F10" s="316" t="str">
        <f>IFERROR(E10/$E$6,"-")</f>
        <v>-</v>
      </c>
      <c r="G10" s="315" t="e">
        <v>#REF!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e">
        <v>#REF!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e">
        <v>#REF!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#REF!</v>
      </c>
      <c r="S10" s="305" t="e">
        <f t="shared" si="6"/>
        <v>#REF!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25.265 viajeros 
cuota: 100,0%</v>
      </c>
    </row>
    <row r="20" spans="1:27" x14ac:dyDescent="0.25">
      <c r="AA20" t="e">
        <f>CONCATENATE("Apartamentos: 
",FIXED(O10,0)," viajeros
cuota: ",FIXED(T10*100,1),"%")</f>
        <v>#REF!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11031</v>
      </c>
      <c r="D134" s="281">
        <v>10731</v>
      </c>
      <c r="E134" s="281">
        <v>17520</v>
      </c>
      <c r="F134" s="281">
        <v>25698</v>
      </c>
      <c r="G134" s="282">
        <f>F134/E134-1</f>
        <v>0.46678082191780823</v>
      </c>
      <c r="H134" s="281">
        <f>F134-E134</f>
        <v>8178</v>
      </c>
      <c r="I134" s="282">
        <f>F134/F$134</f>
        <v>1</v>
      </c>
      <c r="J134" s="281">
        <v>23944</v>
      </c>
      <c r="K134" s="282">
        <f>J134/J$134</f>
        <v>1</v>
      </c>
      <c r="L134" s="282">
        <f>J134/F134-1</f>
        <v>-6.8254338859055186E-2</v>
      </c>
      <c r="M134" s="281">
        <f>J134-F134</f>
        <v>-1754</v>
      </c>
      <c r="N134" s="282">
        <f>J134/D134-1</f>
        <v>1.2312925170068025</v>
      </c>
      <c r="O134" s="281">
        <f>J134-D134</f>
        <v>13213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11031</v>
      </c>
      <c r="D135" s="300">
        <v>10731</v>
      </c>
      <c r="E135" s="300">
        <v>17520</v>
      </c>
      <c r="F135" s="300">
        <v>25698</v>
      </c>
      <c r="G135" s="304">
        <f>IFERROR(F135/E135-1,"-")</f>
        <v>0.46678082191780823</v>
      </c>
      <c r="H135" s="300">
        <f t="shared" ref="H135:H138" si="14">F135-E135</f>
        <v>8178</v>
      </c>
      <c r="I135" s="302">
        <f>F135/F$134</f>
        <v>1</v>
      </c>
      <c r="J135" s="300">
        <v>23944</v>
      </c>
      <c r="K135" s="301">
        <f t="shared" ref="K135:K138" si="15">J135/J$134</f>
        <v>1</v>
      </c>
      <c r="L135" s="302">
        <f t="shared" ref="L135:L138" si="16">J135/F135-1</f>
        <v>-6.8254338859055186E-2</v>
      </c>
      <c r="M135" s="303">
        <f t="shared" ref="M135:M138" si="17">J135-F135</f>
        <v>-1754</v>
      </c>
      <c r="N135" s="301">
        <f t="shared" ref="N135:N138" si="18">J135/D135-1</f>
        <v>1.2312925170068025</v>
      </c>
      <c r="O135" s="300">
        <f t="shared" ref="O135:O138" si="19">J135-D135</f>
        <v>13213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2731</v>
      </c>
      <c r="D136" s="306">
        <v>0</v>
      </c>
      <c r="E136" s="306">
        <v>1009</v>
      </c>
      <c r="F136" s="306">
        <v>1532</v>
      </c>
      <c r="G136" s="310">
        <f t="shared" ref="G136:G138" si="20">IFERROR(F136/E136-1,"-")</f>
        <v>0.51833498513379594</v>
      </c>
      <c r="H136" s="306">
        <f t="shared" si="14"/>
        <v>523</v>
      </c>
      <c r="I136" s="314">
        <f t="shared" ref="I136:I138" si="21">F136/F$134</f>
        <v>5.9615534282823568E-2</v>
      </c>
      <c r="J136" s="306">
        <v>1540</v>
      </c>
      <c r="K136" s="312">
        <f t="shared" si="15"/>
        <v>6.4316739057801539E-2</v>
      </c>
      <c r="L136" s="314">
        <f t="shared" si="16"/>
        <v>5.2219321148825326E-3</v>
      </c>
      <c r="M136" s="313">
        <f t="shared" si="17"/>
        <v>8</v>
      </c>
      <c r="N136" s="312" t="e">
        <f t="shared" si="18"/>
        <v>#DIV/0!</v>
      </c>
      <c r="O136" s="306">
        <f t="shared" si="19"/>
        <v>1540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16511</v>
      </c>
      <c r="F137" s="306">
        <v>24166</v>
      </c>
      <c r="G137" s="308">
        <f t="shared" si="20"/>
        <v>0.46363030706801522</v>
      </c>
      <c r="H137" s="306">
        <f t="shared" si="14"/>
        <v>7655</v>
      </c>
      <c r="I137" s="318">
        <f t="shared" si="21"/>
        <v>0.94038446571717649</v>
      </c>
      <c r="J137" s="306">
        <v>22404</v>
      </c>
      <c r="K137" s="312">
        <f t="shared" si="15"/>
        <v>0.93568326094219845</v>
      </c>
      <c r="L137" s="314">
        <f t="shared" si="16"/>
        <v>-7.2912356202929685E-2</v>
      </c>
      <c r="M137" s="313">
        <f t="shared" si="17"/>
        <v>-1762</v>
      </c>
      <c r="N137" s="312" t="e">
        <f t="shared" si="18"/>
        <v>#DIV/0!</v>
      </c>
      <c r="O137" s="306">
        <f t="shared" si="19"/>
        <v>22404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0210-0D71-46E6-9885-0508663E6D5E}">
  <sheetPr>
    <tabColor theme="4" tint="0.39997558519241921"/>
  </sheetPr>
  <dimension ref="A1:AE142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5101</v>
      </c>
      <c r="D6" s="297">
        <v>6944</v>
      </c>
      <c r="E6" s="297">
        <v>12895</v>
      </c>
      <c r="F6" s="298">
        <f>E6/$E$6</f>
        <v>1</v>
      </c>
      <c r="G6" s="297">
        <v>20325</v>
      </c>
      <c r="H6" s="298">
        <f>G6/E6-1</f>
        <v>0.57619232260566111</v>
      </c>
      <c r="I6" s="297">
        <f>G6-E6</f>
        <v>7430</v>
      </c>
      <c r="J6" s="298">
        <f>G6/$G$6</f>
        <v>1</v>
      </c>
      <c r="K6" s="297">
        <v>17951</v>
      </c>
      <c r="L6" s="298">
        <f t="shared" ref="L6:L12" si="0">K6/G6-1</f>
        <v>-0.11680196801968024</v>
      </c>
      <c r="M6" s="297">
        <f t="shared" ref="M6:M12" si="1">K6-G6</f>
        <v>-2374</v>
      </c>
      <c r="N6" s="298">
        <f>K6/$K$6</f>
        <v>1</v>
      </c>
      <c r="O6" s="297">
        <v>16376</v>
      </c>
      <c r="P6" s="298">
        <f t="shared" ref="P6:P11" si="2">O6/K6-1</f>
        <v>-8.7738844632610946E-2</v>
      </c>
      <c r="Q6" s="297">
        <f t="shared" ref="Q6:Q12" si="3">O6-K6</f>
        <v>-1575</v>
      </c>
      <c r="R6" s="298">
        <f>O6/C6-1</f>
        <v>2.2103509115859636</v>
      </c>
      <c r="S6" s="297">
        <f>O6-C6</f>
        <v>11275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5101</v>
      </c>
      <c r="D7" s="300">
        <v>6944</v>
      </c>
      <c r="E7" s="300">
        <v>12895</v>
      </c>
      <c r="F7" s="301">
        <f t="shared" ref="F7:F12" si="4">E7/$E$6</f>
        <v>1</v>
      </c>
      <c r="G7" s="300">
        <v>20325</v>
      </c>
      <c r="H7" s="302">
        <f>G7/E7-1</f>
        <v>0.57619232260566111</v>
      </c>
      <c r="I7" s="303">
        <f>G7-E7</f>
        <v>7430</v>
      </c>
      <c r="J7" s="301">
        <f>G7/$G$6</f>
        <v>1</v>
      </c>
      <c r="K7" s="300">
        <v>17951</v>
      </c>
      <c r="L7" s="304">
        <f t="shared" si="0"/>
        <v>-0.11680196801968024</v>
      </c>
      <c r="M7" s="305">
        <f t="shared" si="1"/>
        <v>-2374</v>
      </c>
      <c r="N7" s="301">
        <f>K7/$K$6</f>
        <v>1</v>
      </c>
      <c r="O7" s="300">
        <v>16376</v>
      </c>
      <c r="P7" s="302">
        <f t="shared" si="2"/>
        <v>-8.7738844632610946E-2</v>
      </c>
      <c r="Q7" s="303">
        <f t="shared" si="3"/>
        <v>-1575</v>
      </c>
      <c r="R7" s="302">
        <f t="shared" ref="R7:R10" si="5">O7/C7-1</f>
        <v>2.2103509115859636</v>
      </c>
      <c r="S7" s="303">
        <f t="shared" ref="S7:S10" si="6">O7-C7</f>
        <v>11275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668</v>
      </c>
      <c r="D8" s="306">
        <v>0</v>
      </c>
      <c r="E8" s="306">
        <v>604</v>
      </c>
      <c r="F8" s="307">
        <f t="shared" si="4"/>
        <v>4.683986041101202E-2</v>
      </c>
      <c r="G8" s="306">
        <v>924</v>
      </c>
      <c r="H8" s="308">
        <f>IFERROR(G8/E8-1,"-")</f>
        <v>0.5298013245033113</v>
      </c>
      <c r="I8" s="309">
        <f t="shared" ref="I8:I12" si="7">G8-E8</f>
        <v>320</v>
      </c>
      <c r="J8" s="307">
        <f t="shared" ref="J8:J12" si="8">G8/$G$6</f>
        <v>4.5461254612546124E-2</v>
      </c>
      <c r="K8" s="306">
        <v>1099</v>
      </c>
      <c r="L8" s="310">
        <f>IFERROR(K8/G8-1,"-")</f>
        <v>0.18939393939393945</v>
      </c>
      <c r="M8" s="311">
        <f>IF(G8=0,"nd",K8-G8)</f>
        <v>175</v>
      </c>
      <c r="N8" s="312">
        <f t="shared" ref="N8:N12" si="9">K8/$K$6</f>
        <v>6.1222216032533007E-2</v>
      </c>
      <c r="O8" s="306">
        <v>1177</v>
      </c>
      <c r="P8" s="310">
        <f>IFERROR(O8/K8-1,"-")</f>
        <v>7.0973612374886308E-2</v>
      </c>
      <c r="Q8" s="313">
        <f t="shared" si="3"/>
        <v>78</v>
      </c>
      <c r="R8" s="310">
        <f>IFERROR(O8/C8-1,"-")</f>
        <v>0.76197604790419171</v>
      </c>
      <c r="S8" s="313">
        <f t="shared" si="6"/>
        <v>509</v>
      </c>
      <c r="T8" s="312">
        <f t="shared" ref="T8:T12" si="10">O8/$O$6</f>
        <v>7.1873473375671709E-2</v>
      </c>
      <c r="V8" s="37"/>
      <c r="W8" s="103"/>
      <c r="AE8" s="1"/>
    </row>
    <row r="9" spans="1:31" s="4" customFormat="1" x14ac:dyDescent="0.25">
      <c r="B9" s="123" t="s">
        <v>63</v>
      </c>
      <c r="C9" s="306">
        <v>2547</v>
      </c>
      <c r="D9" s="306">
        <v>0</v>
      </c>
      <c r="E9" s="306">
        <v>8822</v>
      </c>
      <c r="F9" s="312">
        <f t="shared" si="4"/>
        <v>0.6841411399767352</v>
      </c>
      <c r="G9" s="306">
        <v>15491</v>
      </c>
      <c r="H9" s="308">
        <f>IFERROR(G9/E9-1,"-")</f>
        <v>0.75595103151212872</v>
      </c>
      <c r="I9" s="313">
        <f t="shared" si="7"/>
        <v>6669</v>
      </c>
      <c r="J9" s="312">
        <f t="shared" si="8"/>
        <v>0.76216482164821653</v>
      </c>
      <c r="K9" s="306">
        <v>16852</v>
      </c>
      <c r="L9" s="310">
        <f>IFERROR(K9/G9-1,"-")</f>
        <v>8.7857465625201803E-2</v>
      </c>
      <c r="M9" s="311">
        <f>IF(G9=0,"nd",K9-G9)</f>
        <v>1361</v>
      </c>
      <c r="N9" s="312">
        <f t="shared" si="9"/>
        <v>0.93877778396746703</v>
      </c>
      <c r="O9" s="306">
        <v>15199</v>
      </c>
      <c r="P9" s="310">
        <f t="shared" si="2"/>
        <v>-9.8089247567054394E-2</v>
      </c>
      <c r="Q9" s="313">
        <f t="shared" si="3"/>
        <v>-1653</v>
      </c>
      <c r="R9" s="314">
        <f t="shared" si="5"/>
        <v>4.9674126423243035</v>
      </c>
      <c r="S9" s="313">
        <f t="shared" si="6"/>
        <v>12652</v>
      </c>
      <c r="T9" s="312">
        <f t="shared" si="10"/>
        <v>0.92812652662432826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16.376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7339</v>
      </c>
      <c r="D134" s="281">
        <v>10731</v>
      </c>
      <c r="E134" s="281">
        <v>17520</v>
      </c>
      <c r="F134" s="281">
        <v>25698</v>
      </c>
      <c r="G134" s="282">
        <f>F134/E134-1</f>
        <v>0.46678082191780823</v>
      </c>
      <c r="H134" s="281">
        <f>F134-E134</f>
        <v>8178</v>
      </c>
      <c r="I134" s="282">
        <f>F134/F$134</f>
        <v>1</v>
      </c>
      <c r="J134" s="281">
        <v>23944</v>
      </c>
      <c r="K134" s="282">
        <f>J134/J$134</f>
        <v>1</v>
      </c>
      <c r="L134" s="282">
        <f>J134/F134-1</f>
        <v>-6.8254338859055186E-2</v>
      </c>
      <c r="M134" s="281">
        <f>J134-F134</f>
        <v>-1754</v>
      </c>
      <c r="N134" s="282">
        <f>J134/D134-1</f>
        <v>1.2312925170068025</v>
      </c>
      <c r="O134" s="281">
        <f>J134-D134</f>
        <v>13213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7339</v>
      </c>
      <c r="D135" s="300">
        <v>10731</v>
      </c>
      <c r="E135" s="300">
        <v>17520</v>
      </c>
      <c r="F135" s="300">
        <v>25698</v>
      </c>
      <c r="G135" s="304">
        <f>IFERROR(F135/E135-1,"-")</f>
        <v>0.46678082191780823</v>
      </c>
      <c r="H135" s="300">
        <f t="shared" ref="H135:H138" si="14">F135-E135</f>
        <v>8178</v>
      </c>
      <c r="I135" s="302">
        <f>F135/F$134</f>
        <v>1</v>
      </c>
      <c r="J135" s="300">
        <v>23944</v>
      </c>
      <c r="K135" s="301">
        <f t="shared" ref="K135:K138" si="15">J135/J$134</f>
        <v>1</v>
      </c>
      <c r="L135" s="302">
        <f t="shared" ref="L135:L138" si="16">J135/F135-1</f>
        <v>-6.8254338859055186E-2</v>
      </c>
      <c r="M135" s="303">
        <f t="shared" ref="M135:M138" si="17">J135-F135</f>
        <v>-1754</v>
      </c>
      <c r="N135" s="301">
        <f t="shared" ref="N135:N138" si="18">J135/D135-1</f>
        <v>1.2312925170068025</v>
      </c>
      <c r="O135" s="300">
        <f t="shared" ref="O135:O138" si="19">J135-D135</f>
        <v>13213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0</v>
      </c>
      <c r="E136" s="306">
        <v>1009</v>
      </c>
      <c r="F136" s="306">
        <v>1532</v>
      </c>
      <c r="G136" s="310">
        <f t="shared" ref="G136:G138" si="20">IFERROR(F136/E136-1,"-")</f>
        <v>0.51833498513379594</v>
      </c>
      <c r="H136" s="306">
        <f t="shared" si="14"/>
        <v>523</v>
      </c>
      <c r="I136" s="314">
        <f t="shared" ref="I136:I138" si="21">F136/F$134</f>
        <v>5.9615534282823568E-2</v>
      </c>
      <c r="J136" s="306">
        <v>1540</v>
      </c>
      <c r="K136" s="312">
        <f t="shared" si="15"/>
        <v>6.4316739057801539E-2</v>
      </c>
      <c r="L136" s="314">
        <f t="shared" si="16"/>
        <v>5.2219321148825326E-3</v>
      </c>
      <c r="M136" s="313">
        <f t="shared" si="17"/>
        <v>8</v>
      </c>
      <c r="N136" s="312" t="e">
        <f t="shared" si="18"/>
        <v>#DIV/0!</v>
      </c>
      <c r="O136" s="306">
        <f t="shared" si="19"/>
        <v>1540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16511</v>
      </c>
      <c r="F137" s="306">
        <v>24166</v>
      </c>
      <c r="G137" s="308">
        <f t="shared" si="20"/>
        <v>0.46363030706801522</v>
      </c>
      <c r="H137" s="306">
        <f t="shared" si="14"/>
        <v>7655</v>
      </c>
      <c r="I137" s="318">
        <f t="shared" si="21"/>
        <v>0.94038446571717649</v>
      </c>
      <c r="J137" s="306">
        <v>22404</v>
      </c>
      <c r="K137" s="312">
        <f t="shared" si="15"/>
        <v>0.93568326094219845</v>
      </c>
      <c r="L137" s="314">
        <f t="shared" si="16"/>
        <v>-7.2912356202929685E-2</v>
      </c>
      <c r="M137" s="313">
        <f t="shared" si="17"/>
        <v>-1762</v>
      </c>
      <c r="N137" s="312" t="e">
        <f t="shared" si="18"/>
        <v>#DIV/0!</v>
      </c>
      <c r="O137" s="306">
        <f t="shared" si="19"/>
        <v>22404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C3A5-3253-47A5-AE1A-EA63C9F98D94}">
  <sheetPr>
    <tabColor theme="4" tint="0.39997558519241921"/>
  </sheetPr>
  <dimension ref="A1:AE142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5930</v>
      </c>
      <c r="D6" s="297">
        <v>7014</v>
      </c>
      <c r="E6" s="297">
        <v>11891</v>
      </c>
      <c r="F6" s="298">
        <f>E6/$E$6</f>
        <v>1</v>
      </c>
      <c r="G6" s="297">
        <v>9535</v>
      </c>
      <c r="H6" s="298">
        <f>G6/E6-1</f>
        <v>-0.19813304179631652</v>
      </c>
      <c r="I6" s="297">
        <f>G6-E6</f>
        <v>-2356</v>
      </c>
      <c r="J6" s="298">
        <f>G6/$G$6</f>
        <v>1</v>
      </c>
      <c r="K6" s="297">
        <v>8202</v>
      </c>
      <c r="L6" s="298">
        <f t="shared" ref="L6:L12" si="0">K6/G6-1</f>
        <v>-0.13980073413738858</v>
      </c>
      <c r="M6" s="297">
        <f t="shared" ref="M6:M12" si="1">K6-G6</f>
        <v>-1333</v>
      </c>
      <c r="N6" s="298">
        <f>K6/$K$6</f>
        <v>1</v>
      </c>
      <c r="O6" s="297">
        <v>8889</v>
      </c>
      <c r="P6" s="298">
        <f t="shared" ref="P6:P11" si="2">O6/K6-1</f>
        <v>8.376005852231172E-2</v>
      </c>
      <c r="Q6" s="297">
        <f t="shared" ref="Q6:Q12" si="3">O6-K6</f>
        <v>687</v>
      </c>
      <c r="R6" s="298">
        <f>O6/C6-1</f>
        <v>0.49898819561551444</v>
      </c>
      <c r="S6" s="297">
        <f>O6-C6</f>
        <v>2959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5930</v>
      </c>
      <c r="D7" s="300">
        <v>7014</v>
      </c>
      <c r="E7" s="300">
        <v>11891</v>
      </c>
      <c r="F7" s="301">
        <f t="shared" ref="F7:F12" si="4">E7/$E$6</f>
        <v>1</v>
      </c>
      <c r="G7" s="300">
        <v>9535</v>
      </c>
      <c r="H7" s="302">
        <f>G7/E7-1</f>
        <v>-0.19813304179631652</v>
      </c>
      <c r="I7" s="303">
        <f>G7-E7</f>
        <v>-2356</v>
      </c>
      <c r="J7" s="301">
        <f>G7/$G$6</f>
        <v>1</v>
      </c>
      <c r="K7" s="300">
        <v>8202</v>
      </c>
      <c r="L7" s="304">
        <f t="shared" si="0"/>
        <v>-0.13980073413738858</v>
      </c>
      <c r="M7" s="305">
        <f t="shared" si="1"/>
        <v>-1333</v>
      </c>
      <c r="N7" s="301">
        <f>K7/$K$6</f>
        <v>1</v>
      </c>
      <c r="O7" s="300">
        <v>8889</v>
      </c>
      <c r="P7" s="302">
        <f t="shared" si="2"/>
        <v>8.376005852231172E-2</v>
      </c>
      <c r="Q7" s="303">
        <f t="shared" si="3"/>
        <v>687</v>
      </c>
      <c r="R7" s="302">
        <f t="shared" ref="R7:R10" si="5">O7/C7-1</f>
        <v>0.49898819561551444</v>
      </c>
      <c r="S7" s="303">
        <f t="shared" ref="S7:S10" si="6">O7-C7</f>
        <v>2959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2063</v>
      </c>
      <c r="D8" s="306">
        <v>0</v>
      </c>
      <c r="E8" s="306">
        <v>1741</v>
      </c>
      <c r="F8" s="307">
        <f t="shared" si="4"/>
        <v>0.14641325372130182</v>
      </c>
      <c r="G8" s="306">
        <v>2207</v>
      </c>
      <c r="H8" s="308">
        <f>IFERROR(G8/E8-1,"-")</f>
        <v>0.26766226306720275</v>
      </c>
      <c r="I8" s="309">
        <f t="shared" ref="I8:I12" si="7">G8-E8</f>
        <v>466</v>
      </c>
      <c r="J8" s="307">
        <f t="shared" ref="J8:J12" si="8">G8/$G$6</f>
        <v>0.23146303093864709</v>
      </c>
      <c r="K8" s="306">
        <v>2841</v>
      </c>
      <c r="L8" s="310">
        <f>IFERROR(K8/G8-1,"-")</f>
        <v>0.28726778432260991</v>
      </c>
      <c r="M8" s="311">
        <f>IF(G8=0,"nd",K8-G8)</f>
        <v>634</v>
      </c>
      <c r="N8" s="312">
        <f t="shared" ref="N8:N12" si="9">K8/$K$6</f>
        <v>0.34637893196781272</v>
      </c>
      <c r="O8" s="306">
        <v>3138</v>
      </c>
      <c r="P8" s="310">
        <f>IFERROR(O8/K8-1,"-")</f>
        <v>0.10454065469904972</v>
      </c>
      <c r="Q8" s="313">
        <f t="shared" si="3"/>
        <v>297</v>
      </c>
      <c r="R8" s="310">
        <f>IFERROR(O8/C8-1,"-")</f>
        <v>0.52108579738245275</v>
      </c>
      <c r="S8" s="313">
        <f t="shared" si="6"/>
        <v>1075</v>
      </c>
      <c r="T8" s="312">
        <f t="shared" ref="T8:T12" si="10">O8/$O$6</f>
        <v>0.35302058724265944</v>
      </c>
      <c r="V8" s="37"/>
      <c r="W8" s="103"/>
      <c r="AE8" s="1"/>
    </row>
    <row r="9" spans="1:31" s="4" customFormat="1" x14ac:dyDescent="0.25">
      <c r="B9" s="123" t="s">
        <v>63</v>
      </c>
      <c r="C9" s="306">
        <v>2176</v>
      </c>
      <c r="D9" s="306">
        <v>0</v>
      </c>
      <c r="E9" s="306">
        <v>6916</v>
      </c>
      <c r="F9" s="312">
        <f t="shared" si="4"/>
        <v>0.58161634849886468</v>
      </c>
      <c r="G9" s="306">
        <v>4680</v>
      </c>
      <c r="H9" s="308">
        <f>IFERROR(G9/E9-1,"-")</f>
        <v>-0.32330827067669177</v>
      </c>
      <c r="I9" s="313">
        <f t="shared" si="7"/>
        <v>-2236</v>
      </c>
      <c r="J9" s="312">
        <f t="shared" si="8"/>
        <v>0.4908232826428946</v>
      </c>
      <c r="K9" s="306">
        <v>5361</v>
      </c>
      <c r="L9" s="310">
        <f>IFERROR(K9/G9-1,"-")</f>
        <v>0.14551282051282044</v>
      </c>
      <c r="M9" s="311">
        <f>IF(G9=0,"nd",K9-G9)</f>
        <v>681</v>
      </c>
      <c r="N9" s="312">
        <f t="shared" si="9"/>
        <v>0.65362106803218722</v>
      </c>
      <c r="O9" s="306">
        <v>5751</v>
      </c>
      <c r="P9" s="310">
        <f t="shared" si="2"/>
        <v>7.2747621712367039E-2</v>
      </c>
      <c r="Q9" s="313">
        <f t="shared" si="3"/>
        <v>390</v>
      </c>
      <c r="R9" s="314">
        <f t="shared" si="5"/>
        <v>1.6429227941176472</v>
      </c>
      <c r="S9" s="313">
        <f t="shared" si="6"/>
        <v>3575</v>
      </c>
      <c r="T9" s="312">
        <f t="shared" si="10"/>
        <v>0.6469794127573405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8.889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8684</v>
      </c>
      <c r="D134" s="281">
        <v>11001</v>
      </c>
      <c r="E134" s="281">
        <v>16289</v>
      </c>
      <c r="F134" s="281">
        <v>12024</v>
      </c>
      <c r="G134" s="282">
        <f>F134/E134-1</f>
        <v>-0.261833138928111</v>
      </c>
      <c r="H134" s="281">
        <f>F134-E134</f>
        <v>-4265</v>
      </c>
      <c r="I134" s="282">
        <f>F134/F$134</f>
        <v>1</v>
      </c>
      <c r="J134" s="281">
        <v>11877</v>
      </c>
      <c r="K134" s="282">
        <f>J134/J$134</f>
        <v>1</v>
      </c>
      <c r="L134" s="282">
        <f>J134/F134-1</f>
        <v>-1.2225548902195627E-2</v>
      </c>
      <c r="M134" s="281">
        <f>J134-F134</f>
        <v>-147</v>
      </c>
      <c r="N134" s="282">
        <f>J134/D134-1</f>
        <v>7.962912462503402E-2</v>
      </c>
      <c r="O134" s="281">
        <f>J134-D134</f>
        <v>876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8684</v>
      </c>
      <c r="D135" s="300">
        <v>11001</v>
      </c>
      <c r="E135" s="300">
        <v>16289</v>
      </c>
      <c r="F135" s="300">
        <v>12024</v>
      </c>
      <c r="G135" s="304">
        <f>IFERROR(F135/E135-1,"-")</f>
        <v>-0.261833138928111</v>
      </c>
      <c r="H135" s="300">
        <f t="shared" ref="H135:H138" si="14">F135-E135</f>
        <v>-4265</v>
      </c>
      <c r="I135" s="302">
        <f>F135/F$134</f>
        <v>1</v>
      </c>
      <c r="J135" s="300">
        <v>11877</v>
      </c>
      <c r="K135" s="301">
        <f t="shared" ref="K135:K138" si="15">J135/J$134</f>
        <v>1</v>
      </c>
      <c r="L135" s="302">
        <f t="shared" ref="L135:L138" si="16">J135/F135-1</f>
        <v>-1.2225548902195627E-2</v>
      </c>
      <c r="M135" s="303">
        <f t="shared" ref="M135:M138" si="17">J135-F135</f>
        <v>-147</v>
      </c>
      <c r="N135" s="301">
        <f t="shared" ref="N135:N138" si="18">J135/D135-1</f>
        <v>7.962912462503402E-2</v>
      </c>
      <c r="O135" s="300">
        <f t="shared" ref="O135:O138" si="19">J135-D135</f>
        <v>876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0</v>
      </c>
      <c r="D136" s="306">
        <v>0</v>
      </c>
      <c r="E136" s="306">
        <v>2928</v>
      </c>
      <c r="F136" s="306">
        <v>3814</v>
      </c>
      <c r="G136" s="310">
        <f t="shared" ref="G136:G138" si="20">IFERROR(F136/E136-1,"-")</f>
        <v>0.30259562841530063</v>
      </c>
      <c r="H136" s="306">
        <f t="shared" si="14"/>
        <v>886</v>
      </c>
      <c r="I136" s="314">
        <f t="shared" ref="I136:I138" si="21">F136/F$134</f>
        <v>0.31719893546240852</v>
      </c>
      <c r="J136" s="306">
        <v>4202</v>
      </c>
      <c r="K136" s="312">
        <f t="shared" si="15"/>
        <v>0.35379304538183043</v>
      </c>
      <c r="L136" s="314">
        <f t="shared" si="16"/>
        <v>0.10173046670162567</v>
      </c>
      <c r="M136" s="313">
        <f t="shared" si="17"/>
        <v>388</v>
      </c>
      <c r="N136" s="312" t="e">
        <f t="shared" si="18"/>
        <v>#DIV/0!</v>
      </c>
      <c r="O136" s="306">
        <f t="shared" si="19"/>
        <v>4202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0</v>
      </c>
      <c r="D137" s="306">
        <v>0</v>
      </c>
      <c r="E137" s="306">
        <v>13361</v>
      </c>
      <c r="F137" s="306">
        <v>8210</v>
      </c>
      <c r="G137" s="308">
        <f t="shared" si="20"/>
        <v>-0.38552503555123119</v>
      </c>
      <c r="H137" s="306">
        <f t="shared" si="14"/>
        <v>-5151</v>
      </c>
      <c r="I137" s="318">
        <f t="shared" si="21"/>
        <v>0.68280106453759148</v>
      </c>
      <c r="J137" s="306">
        <v>7675</v>
      </c>
      <c r="K137" s="312">
        <f t="shared" si="15"/>
        <v>0.64620695461816957</v>
      </c>
      <c r="L137" s="314">
        <f t="shared" si="16"/>
        <v>-6.5164433617539541E-2</v>
      </c>
      <c r="M137" s="313">
        <f t="shared" si="17"/>
        <v>-535</v>
      </c>
      <c r="N137" s="312" t="e">
        <f t="shared" si="18"/>
        <v>#DIV/0!</v>
      </c>
      <c r="O137" s="306">
        <f t="shared" si="19"/>
        <v>7675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0DBB-F7FB-4F55-8E1C-66C9FE1C6575}">
  <sheetPr>
    <tabColor theme="4" tint="0.39997558519241921"/>
  </sheetPr>
  <dimension ref="A1:AE149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355635</v>
      </c>
      <c r="D6" s="297">
        <v>606515</v>
      </c>
      <c r="E6" s="297">
        <v>802083</v>
      </c>
      <c r="F6" s="298">
        <f>E6/$E$6</f>
        <v>1</v>
      </c>
      <c r="G6" s="297">
        <v>830806</v>
      </c>
      <c r="H6" s="298">
        <f>G6/E6-1</f>
        <v>3.5810508388782747E-2</v>
      </c>
      <c r="I6" s="297">
        <f>G6-E6</f>
        <v>28723</v>
      </c>
      <c r="J6" s="298">
        <f>G6/$G$6</f>
        <v>1</v>
      </c>
      <c r="K6" s="297">
        <v>834904</v>
      </c>
      <c r="L6" s="298">
        <f>K6/G6-1</f>
        <v>4.9325594663496286E-3</v>
      </c>
      <c r="M6" s="297">
        <f>K6-G6</f>
        <v>4098</v>
      </c>
      <c r="N6" s="298">
        <f>K6/$K$6</f>
        <v>1</v>
      </c>
      <c r="O6" s="297">
        <v>845159</v>
      </c>
      <c r="P6" s="298">
        <f>O6/K6-1</f>
        <v>1.2282849285666364E-2</v>
      </c>
      <c r="Q6" s="297">
        <f>O6-K6</f>
        <v>10255</v>
      </c>
      <c r="R6" s="298">
        <f>IFERROR(O6/C6-1,"-")</f>
        <v>1.3764786930420234</v>
      </c>
      <c r="S6" s="297">
        <f>O6-C6</f>
        <v>489524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76613</v>
      </c>
      <c r="D7" s="306">
        <v>207995</v>
      </c>
      <c r="E7" s="306">
        <v>171971</v>
      </c>
      <c r="F7" s="312">
        <f t="shared" ref="F7:F16" si="0">E7/$E$6</f>
        <v>0.21440549170098355</v>
      </c>
      <c r="G7" s="306">
        <v>148781</v>
      </c>
      <c r="H7" s="314">
        <f>G7/E7-1</f>
        <v>-0.13484831744887216</v>
      </c>
      <c r="I7" s="313">
        <f>G7-E7</f>
        <v>-23190</v>
      </c>
      <c r="J7" s="312">
        <f>G7/$G$6</f>
        <v>0.17908031477866071</v>
      </c>
      <c r="K7" s="306">
        <v>132009</v>
      </c>
      <c r="L7" s="314">
        <f>K7/G7-1</f>
        <v>-0.11272944798058893</v>
      </c>
      <c r="M7" s="313">
        <f>K7-G7</f>
        <v>-16772</v>
      </c>
      <c r="N7" s="312">
        <f>K7/$K$6</f>
        <v>0.15811278901526404</v>
      </c>
      <c r="O7" s="306">
        <v>120234</v>
      </c>
      <c r="P7" s="314">
        <f>O7/K7-1</f>
        <v>-8.9198463741108514E-2</v>
      </c>
      <c r="Q7" s="313">
        <f>O7-K7</f>
        <v>-11775</v>
      </c>
      <c r="R7" s="314">
        <f t="shared" ref="R7:R16" si="1">IFERROR(O7/C7-1,"-")</f>
        <v>0.56936812290342376</v>
      </c>
      <c r="S7" s="313">
        <f t="shared" ref="S7:S16" si="2">O7-C7</f>
        <v>43621</v>
      </c>
      <c r="T7" s="312">
        <f>O7/$O$6</f>
        <v>0.14226198857256445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34195</v>
      </c>
      <c r="D8" s="306">
        <v>62289</v>
      </c>
      <c r="E8" s="306">
        <v>100475</v>
      </c>
      <c r="F8" s="312">
        <f t="shared" si="0"/>
        <v>0.12526758452678838</v>
      </c>
      <c r="G8" s="306">
        <v>94395</v>
      </c>
      <c r="H8" s="314">
        <f t="shared" ref="H8:H16" si="3">G8/E8-1</f>
        <v>-6.0512565314754907E-2</v>
      </c>
      <c r="I8" s="313">
        <f t="shared" ref="I8:I16" si="4">G8-E8</f>
        <v>-6080</v>
      </c>
      <c r="J8" s="312">
        <f t="shared" ref="J8:J16" si="5">G8/$G$6</f>
        <v>0.11361858243681437</v>
      </c>
      <c r="K8" s="306">
        <v>91109</v>
      </c>
      <c r="L8" s="314">
        <f t="shared" ref="L8:L16" si="6">K8/G8-1</f>
        <v>-3.4811165845648584E-2</v>
      </c>
      <c r="M8" s="313">
        <f t="shared" ref="M8:M16" si="7">K8-G8</f>
        <v>-3286</v>
      </c>
      <c r="N8" s="312">
        <f t="shared" ref="N8:N16" si="8">K8/$K$6</f>
        <v>0.10912512097199199</v>
      </c>
      <c r="O8" s="306">
        <v>93244</v>
      </c>
      <c r="P8" s="314">
        <f t="shared" ref="P8:P16" si="9">O8/K8-1</f>
        <v>2.3433469799909901E-2</v>
      </c>
      <c r="Q8" s="313">
        <f t="shared" ref="Q8:Q16" si="10">O8-K8</f>
        <v>2135</v>
      </c>
      <c r="R8" s="314">
        <f t="shared" si="1"/>
        <v>1.7268314081005993</v>
      </c>
      <c r="S8" s="313">
        <f t="shared" si="2"/>
        <v>59049</v>
      </c>
      <c r="T8" s="312">
        <f t="shared" ref="T8:T16" si="11">O8/$O$6</f>
        <v>0.11032716920721426</v>
      </c>
      <c r="V8" s="37"/>
      <c r="W8" s="103"/>
      <c r="AE8" s="1"/>
    </row>
    <row r="9" spans="1:31" s="4" customFormat="1" x14ac:dyDescent="0.25">
      <c r="B9" s="288" t="s">
        <v>48</v>
      </c>
      <c r="C9" s="306">
        <v>2129</v>
      </c>
      <c r="D9" s="306">
        <v>3943</v>
      </c>
      <c r="E9" s="306">
        <v>4228</v>
      </c>
      <c r="F9" s="307">
        <f t="shared" si="0"/>
        <v>5.2712749179324335E-3</v>
      </c>
      <c r="G9" s="306">
        <v>16405</v>
      </c>
      <c r="H9" s="318">
        <f t="shared" si="3"/>
        <v>2.8800851466414379</v>
      </c>
      <c r="I9" s="309">
        <f t="shared" si="4"/>
        <v>12177</v>
      </c>
      <c r="J9" s="307">
        <f t="shared" si="5"/>
        <v>1.9745885321001532E-2</v>
      </c>
      <c r="K9" s="306">
        <v>8742</v>
      </c>
      <c r="L9" s="314">
        <f t="shared" si="6"/>
        <v>-0.46711368485217919</v>
      </c>
      <c r="M9" s="313">
        <f t="shared" si="7"/>
        <v>-7663</v>
      </c>
      <c r="N9" s="312">
        <f t="shared" si="8"/>
        <v>1.0470664890813794E-2</v>
      </c>
      <c r="O9" s="306">
        <v>7080</v>
      </c>
      <c r="P9" s="314">
        <f t="shared" si="9"/>
        <v>-0.19011667810569666</v>
      </c>
      <c r="Q9" s="313">
        <f t="shared" si="10"/>
        <v>-1662</v>
      </c>
      <c r="R9" s="314">
        <f t="shared" si="1"/>
        <v>2.3255049318929073</v>
      </c>
      <c r="S9" s="313">
        <f t="shared" si="2"/>
        <v>4951</v>
      </c>
      <c r="T9" s="312">
        <f t="shared" si="11"/>
        <v>8.377121938002198E-3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75068</v>
      </c>
      <c r="D10" s="306">
        <v>127023</v>
      </c>
      <c r="E10" s="306">
        <v>267342</v>
      </c>
      <c r="F10" s="312">
        <f t="shared" si="0"/>
        <v>0.33330964501180055</v>
      </c>
      <c r="G10" s="306">
        <v>277292</v>
      </c>
      <c r="H10" s="314">
        <f t="shared" si="3"/>
        <v>3.7218244795056421E-2</v>
      </c>
      <c r="I10" s="313">
        <f t="shared" si="4"/>
        <v>9950</v>
      </c>
      <c r="J10" s="312">
        <f t="shared" si="5"/>
        <v>0.33376263532039968</v>
      </c>
      <c r="K10" s="306">
        <v>305825</v>
      </c>
      <c r="L10" s="314">
        <f t="shared" si="6"/>
        <v>0.10289874933283327</v>
      </c>
      <c r="M10" s="313">
        <f t="shared" si="7"/>
        <v>28533</v>
      </c>
      <c r="N10" s="312">
        <f t="shared" si="8"/>
        <v>0.36629959851671567</v>
      </c>
      <c r="O10" s="306">
        <v>321321</v>
      </c>
      <c r="P10" s="314">
        <f t="shared" si="9"/>
        <v>5.0669500531349554E-2</v>
      </c>
      <c r="Q10" s="313">
        <f t="shared" si="10"/>
        <v>15496</v>
      </c>
      <c r="R10" s="314">
        <f t="shared" si="1"/>
        <v>3.2803991048116377</v>
      </c>
      <c r="S10" s="313">
        <f t="shared" si="2"/>
        <v>246253</v>
      </c>
      <c r="T10" s="312">
        <f>O10/$O$6</f>
        <v>0.38018999975152606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24373</v>
      </c>
      <c r="D11" s="306">
        <v>37856</v>
      </c>
      <c r="E11" s="306">
        <v>37846</v>
      </c>
      <c r="F11" s="307">
        <f t="shared" si="0"/>
        <v>4.7184642985825656E-2</v>
      </c>
      <c r="G11" s="306">
        <v>43389</v>
      </c>
      <c r="H11" s="318">
        <f t="shared" si="3"/>
        <v>0.14646197748771339</v>
      </c>
      <c r="I11" s="309">
        <f t="shared" si="4"/>
        <v>5543</v>
      </c>
      <c r="J11" s="307">
        <f t="shared" si="5"/>
        <v>5.2225188551840024E-2</v>
      </c>
      <c r="K11" s="306">
        <v>40492</v>
      </c>
      <c r="L11" s="314">
        <f t="shared" si="6"/>
        <v>-6.6768074857682769E-2</v>
      </c>
      <c r="M11" s="313">
        <f t="shared" si="7"/>
        <v>-2897</v>
      </c>
      <c r="N11" s="312">
        <f t="shared" si="8"/>
        <v>4.8498989105334268E-2</v>
      </c>
      <c r="O11" s="306">
        <v>43451</v>
      </c>
      <c r="P11" s="314">
        <f t="shared" si="9"/>
        <v>7.3076163192729471E-2</v>
      </c>
      <c r="Q11" s="313">
        <f t="shared" si="10"/>
        <v>2959</v>
      </c>
      <c r="R11" s="314">
        <f t="shared" si="1"/>
        <v>0.78275140524350717</v>
      </c>
      <c r="S11" s="313">
        <f t="shared" si="2"/>
        <v>19078</v>
      </c>
      <c r="T11" s="312">
        <f t="shared" si="11"/>
        <v>5.1411627871205297E-2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36330</v>
      </c>
      <c r="D12" s="306">
        <v>68840</v>
      </c>
      <c r="E12" s="306">
        <v>97242</v>
      </c>
      <c r="F12" s="312">
        <f t="shared" si="0"/>
        <v>0.1212368296049162</v>
      </c>
      <c r="G12" s="306">
        <v>108324</v>
      </c>
      <c r="H12" s="314">
        <f t="shared" si="3"/>
        <v>0.11396310236317642</v>
      </c>
      <c r="I12" s="313">
        <f t="shared" si="4"/>
        <v>11082</v>
      </c>
      <c r="J12" s="312">
        <f t="shared" si="5"/>
        <v>0.13038422929059251</v>
      </c>
      <c r="K12" s="306">
        <v>115851</v>
      </c>
      <c r="L12" s="314">
        <f t="shared" si="6"/>
        <v>6.9485986484989493E-2</v>
      </c>
      <c r="M12" s="313">
        <f t="shared" si="7"/>
        <v>7527</v>
      </c>
      <c r="N12" s="312">
        <f t="shared" si="8"/>
        <v>0.13875966578193422</v>
      </c>
      <c r="O12" s="306">
        <v>132246</v>
      </c>
      <c r="P12" s="314">
        <f t="shared" si="9"/>
        <v>0.14151798430742946</v>
      </c>
      <c r="Q12" s="313">
        <f t="shared" si="10"/>
        <v>16395</v>
      </c>
      <c r="R12" s="314">
        <f t="shared" si="1"/>
        <v>2.6401321222130472</v>
      </c>
      <c r="S12" s="313">
        <f t="shared" si="2"/>
        <v>95916</v>
      </c>
      <c r="T12" s="312">
        <f t="shared" si="11"/>
        <v>0.15647469884364953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11031</v>
      </c>
      <c r="D13" s="306">
        <v>13958</v>
      </c>
      <c r="E13" s="306">
        <v>24786</v>
      </c>
      <c r="F13" s="307">
        <f t="shared" si="0"/>
        <v>3.0902038816431717E-2</v>
      </c>
      <c r="G13" s="306">
        <v>29860</v>
      </c>
      <c r="H13" s="318">
        <f t="shared" si="3"/>
        <v>0.20471233760994112</v>
      </c>
      <c r="I13" s="309">
        <f t="shared" si="4"/>
        <v>5074</v>
      </c>
      <c r="J13" s="307">
        <f t="shared" si="5"/>
        <v>3.594100187047277E-2</v>
      </c>
      <c r="K13" s="306">
        <v>26153</v>
      </c>
      <c r="L13" s="314">
        <f t="shared" si="6"/>
        <v>-0.12414601473543196</v>
      </c>
      <c r="M13" s="313">
        <f t="shared" si="7"/>
        <v>-3707</v>
      </c>
      <c r="N13" s="312">
        <f t="shared" si="8"/>
        <v>3.1324559470310362E-2</v>
      </c>
      <c r="O13" s="306">
        <v>25265</v>
      </c>
      <c r="P13" s="314">
        <f t="shared" si="9"/>
        <v>-3.3954039689519377E-2</v>
      </c>
      <c r="Q13" s="313">
        <f t="shared" si="10"/>
        <v>-888</v>
      </c>
      <c r="R13" s="314">
        <f t="shared" si="1"/>
        <v>1.2903635209863111</v>
      </c>
      <c r="S13" s="313">
        <f t="shared" si="2"/>
        <v>14234</v>
      </c>
      <c r="T13" s="312">
        <f t="shared" si="11"/>
        <v>2.9893783299947109E-2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14652</v>
      </c>
      <c r="D14" s="306">
        <v>37616</v>
      </c>
      <c r="E14" s="306">
        <v>24500</v>
      </c>
      <c r="F14" s="312">
        <f t="shared" si="0"/>
        <v>3.0545467239674697E-2</v>
      </c>
      <c r="G14" s="306">
        <v>26474</v>
      </c>
      <c r="H14" s="314">
        <f t="shared" si="3"/>
        <v>8.0571428571428516E-2</v>
      </c>
      <c r="I14" s="313">
        <f t="shared" si="4"/>
        <v>1974</v>
      </c>
      <c r="J14" s="312">
        <f t="shared" si="5"/>
        <v>3.1865441511014607E-2</v>
      </c>
      <c r="K14" s="306">
        <v>22996</v>
      </c>
      <c r="L14" s="314">
        <f t="shared" si="6"/>
        <v>-0.13137417843922339</v>
      </c>
      <c r="M14" s="313">
        <f t="shared" si="7"/>
        <v>-3478</v>
      </c>
      <c r="N14" s="312">
        <f t="shared" si="8"/>
        <v>2.7543286413767333E-2</v>
      </c>
      <c r="O14" s="306">
        <v>26539</v>
      </c>
      <c r="P14" s="314">
        <f t="shared" si="9"/>
        <v>0.15407027309097243</v>
      </c>
      <c r="Q14" s="313">
        <f t="shared" si="10"/>
        <v>3543</v>
      </c>
      <c r="R14" s="314">
        <f t="shared" si="1"/>
        <v>0.81128856128856119</v>
      </c>
      <c r="S14" s="313">
        <f t="shared" si="2"/>
        <v>11887</v>
      </c>
      <c r="T14" s="312">
        <f t="shared" si="11"/>
        <v>3.1401191965062199E-2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16922</v>
      </c>
      <c r="D15" s="306">
        <v>19322</v>
      </c>
      <c r="E15" s="306">
        <v>29432</v>
      </c>
      <c r="F15" s="307">
        <f t="shared" si="0"/>
        <v>3.6694456808085946E-2</v>
      </c>
      <c r="G15" s="306">
        <v>39183</v>
      </c>
      <c r="H15" s="318">
        <f t="shared" si="3"/>
        <v>0.33130606142973629</v>
      </c>
      <c r="I15" s="309">
        <f t="shared" si="4"/>
        <v>9751</v>
      </c>
      <c r="J15" s="307">
        <f t="shared" si="5"/>
        <v>4.7162634838939538E-2</v>
      </c>
      <c r="K15" s="306">
        <v>48762</v>
      </c>
      <c r="L15" s="314">
        <f t="shared" si="6"/>
        <v>0.24446826429829271</v>
      </c>
      <c r="M15" s="313">
        <f t="shared" si="7"/>
        <v>9579</v>
      </c>
      <c r="N15" s="312">
        <f t="shared" si="8"/>
        <v>5.8404319538533769E-2</v>
      </c>
      <c r="O15" s="306">
        <v>33672</v>
      </c>
      <c r="P15" s="314">
        <f t="shared" si="9"/>
        <v>-0.3094622862064722</v>
      </c>
      <c r="Q15" s="313">
        <f t="shared" si="10"/>
        <v>-15090</v>
      </c>
      <c r="R15" s="314">
        <f t="shared" si="1"/>
        <v>0.98983571681834293</v>
      </c>
      <c r="S15" s="313">
        <f t="shared" si="2"/>
        <v>16750</v>
      </c>
      <c r="T15" s="312">
        <f t="shared" si="11"/>
        <v>3.9841023996668085E-2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64322</v>
      </c>
      <c r="D16" s="306">
        <f>D6-SUM(D7:D15)</f>
        <v>27673</v>
      </c>
      <c r="E16" s="306">
        <f>E6-SUM(E7:E15)</f>
        <v>44261</v>
      </c>
      <c r="F16" s="312">
        <f t="shared" si="0"/>
        <v>5.5182568387560887E-2</v>
      </c>
      <c r="G16" s="306">
        <f>G6-SUM(G7:G15)</f>
        <v>46703</v>
      </c>
      <c r="H16" s="314">
        <f t="shared" si="3"/>
        <v>5.5172725424188274E-2</v>
      </c>
      <c r="I16" s="313">
        <f t="shared" si="4"/>
        <v>2442</v>
      </c>
      <c r="J16" s="312">
        <f t="shared" si="5"/>
        <v>5.6214086080264222E-2</v>
      </c>
      <c r="K16" s="306">
        <f>K6-SUM(K7:K15)</f>
        <v>42965</v>
      </c>
      <c r="L16" s="314">
        <f t="shared" si="6"/>
        <v>-8.003768494529262E-2</v>
      </c>
      <c r="M16" s="313">
        <f t="shared" si="7"/>
        <v>-3738</v>
      </c>
      <c r="N16" s="312">
        <f t="shared" si="8"/>
        <v>5.1461006295334552E-2</v>
      </c>
      <c r="O16" s="306">
        <f>O6-SUM(O7:O15)</f>
        <v>42107</v>
      </c>
      <c r="P16" s="314">
        <f t="shared" si="9"/>
        <v>-1.9969742813918279E-2</v>
      </c>
      <c r="Q16" s="313">
        <f t="shared" si="10"/>
        <v>-858</v>
      </c>
      <c r="R16" s="314">
        <f t="shared" si="1"/>
        <v>-0.34537172351605983</v>
      </c>
      <c r="S16" s="313">
        <f t="shared" si="2"/>
        <v>-22215</v>
      </c>
      <c r="T16" s="312">
        <f t="shared" si="11"/>
        <v>4.9821394554160812E-2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170B-4386-4F49-B258-FF5677870E8E}">
  <sheetPr>
    <tabColor theme="4" tint="0.39997558519241921"/>
  </sheetPr>
  <dimension ref="A1:AE149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204209</v>
      </c>
      <c r="D6" s="297">
        <v>281277</v>
      </c>
      <c r="E6" s="297">
        <v>460086</v>
      </c>
      <c r="F6" s="298">
        <f>E6/$E$6</f>
        <v>1</v>
      </c>
      <c r="G6" s="297">
        <v>482014</v>
      </c>
      <c r="H6" s="298">
        <f>G6/E6-1</f>
        <v>4.7660654747155862E-2</v>
      </c>
      <c r="I6" s="297">
        <f>G6-E6</f>
        <v>21928</v>
      </c>
      <c r="J6" s="298">
        <f>G6/$G$6</f>
        <v>1</v>
      </c>
      <c r="K6" s="297">
        <v>496711</v>
      </c>
      <c r="L6" s="298">
        <f>K6/G6-1</f>
        <v>3.0490815619463429E-2</v>
      </c>
      <c r="M6" s="297">
        <f>K6-G6</f>
        <v>14697</v>
      </c>
      <c r="N6" s="298">
        <f>K6/$K$6</f>
        <v>1</v>
      </c>
      <c r="O6" s="297">
        <v>512362</v>
      </c>
      <c r="P6" s="298">
        <f>O6/K6-1</f>
        <v>3.1509267964671572E-2</v>
      </c>
      <c r="Q6" s="297">
        <f>O6-K6</f>
        <v>15651</v>
      </c>
      <c r="R6" s="298">
        <f>IFERROR(O6/C6-1,"-")</f>
        <v>1.5090079281520401</v>
      </c>
      <c r="S6" s="297">
        <f>O6-C6</f>
        <v>308153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33771</v>
      </c>
      <c r="D7" s="306">
        <v>97863</v>
      </c>
      <c r="E7" s="306">
        <v>97931</v>
      </c>
      <c r="F7" s="312">
        <f t="shared" ref="F7:F16" si="0">E7/$E$6</f>
        <v>0.21285368387649264</v>
      </c>
      <c r="G7" s="306">
        <v>85390</v>
      </c>
      <c r="H7" s="314">
        <f>G7/E7-1</f>
        <v>-0.12805955213364517</v>
      </c>
      <c r="I7" s="313">
        <f>G7-E7</f>
        <v>-12541</v>
      </c>
      <c r="J7" s="312">
        <f>G7/$G$6</f>
        <v>0.1771525308393532</v>
      </c>
      <c r="K7" s="306">
        <v>81243</v>
      </c>
      <c r="L7" s="314">
        <f>K7/G7-1</f>
        <v>-4.8565405785220728E-2</v>
      </c>
      <c r="M7" s="313">
        <f>K7-G7</f>
        <v>-4147</v>
      </c>
      <c r="N7" s="312">
        <f>K7/$K$6</f>
        <v>0.16356191024559552</v>
      </c>
      <c r="O7" s="306">
        <v>63882</v>
      </c>
      <c r="P7" s="314">
        <f>O7/K7-1</f>
        <v>-0.21369225656364244</v>
      </c>
      <c r="Q7" s="313">
        <f>O7-K7</f>
        <v>-17361</v>
      </c>
      <c r="R7" s="314">
        <f t="shared" ref="R7:R16" si="1">IFERROR(O7/C7-1,"-")</f>
        <v>0.89162299013946877</v>
      </c>
      <c r="S7" s="313">
        <f t="shared" ref="S7:S16" si="2">O7-C7</f>
        <v>30111</v>
      </c>
      <c r="T7" s="312">
        <f>O7/$O$6</f>
        <v>0.12468137761972981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18052</v>
      </c>
      <c r="D8" s="306">
        <v>26434</v>
      </c>
      <c r="E8" s="306">
        <v>59034</v>
      </c>
      <c r="F8" s="312">
        <f t="shared" si="0"/>
        <v>0.12831079406893495</v>
      </c>
      <c r="G8" s="306">
        <v>52383</v>
      </c>
      <c r="H8" s="314">
        <f t="shared" ref="H8:H16" si="3">G8/E8-1</f>
        <v>-0.11266388860656573</v>
      </c>
      <c r="I8" s="313">
        <f t="shared" ref="I8:I16" si="4">G8-E8</f>
        <v>-6651</v>
      </c>
      <c r="J8" s="312">
        <f t="shared" ref="J8:J16" si="5">G8/$G$6</f>
        <v>0.10867526669349853</v>
      </c>
      <c r="K8" s="306">
        <v>49661</v>
      </c>
      <c r="L8" s="314">
        <f t="shared" ref="L8:L16" si="6">K8/G8-1</f>
        <v>-5.1963423248000296E-2</v>
      </c>
      <c r="M8" s="313">
        <f t="shared" ref="M8:M16" si="7">K8-G8</f>
        <v>-2722</v>
      </c>
      <c r="N8" s="312">
        <f t="shared" ref="N8:N16" si="8">K8/$K$6</f>
        <v>9.9979666244556689E-2</v>
      </c>
      <c r="O8" s="306">
        <v>51981</v>
      </c>
      <c r="P8" s="314">
        <f t="shared" ref="P8:P16" si="9">O8/K8-1</f>
        <v>4.6716739493767756E-2</v>
      </c>
      <c r="Q8" s="313">
        <f t="shared" ref="Q8:Q16" si="10">O8-K8</f>
        <v>2320</v>
      </c>
      <c r="R8" s="314">
        <f t="shared" si="1"/>
        <v>1.879514735209395</v>
      </c>
      <c r="S8" s="313">
        <f t="shared" si="2"/>
        <v>33929</v>
      </c>
      <c r="T8" s="312">
        <f t="shared" ref="T8:T16" si="11">O8/$O$6</f>
        <v>0.1014536597171531</v>
      </c>
      <c r="V8" s="37"/>
      <c r="W8" s="103"/>
      <c r="AE8" s="1"/>
    </row>
    <row r="9" spans="1:31" s="4" customFormat="1" x14ac:dyDescent="0.25">
      <c r="B9" s="288" t="s">
        <v>48</v>
      </c>
      <c r="C9" s="306">
        <v>626</v>
      </c>
      <c r="D9" s="306">
        <v>1949</v>
      </c>
      <c r="E9" s="306">
        <v>2041</v>
      </c>
      <c r="F9" s="307">
        <f t="shared" si="0"/>
        <v>4.4361271588355218E-3</v>
      </c>
      <c r="G9" s="306">
        <v>4123</v>
      </c>
      <c r="H9" s="318">
        <f t="shared" si="3"/>
        <v>1.0200881920627145</v>
      </c>
      <c r="I9" s="309">
        <f t="shared" si="4"/>
        <v>2082</v>
      </c>
      <c r="J9" s="307">
        <f t="shared" si="5"/>
        <v>8.5536934611857747E-3</v>
      </c>
      <c r="K9" s="306">
        <v>2811</v>
      </c>
      <c r="L9" s="314">
        <f t="shared" si="6"/>
        <v>-0.31821489206888187</v>
      </c>
      <c r="M9" s="313">
        <f t="shared" si="7"/>
        <v>-1312</v>
      </c>
      <c r="N9" s="312">
        <f t="shared" si="8"/>
        <v>5.659226391201322E-3</v>
      </c>
      <c r="O9" s="306">
        <v>2925</v>
      </c>
      <c r="P9" s="314">
        <f t="shared" si="9"/>
        <v>4.0554962646744963E-2</v>
      </c>
      <c r="Q9" s="313">
        <f t="shared" si="10"/>
        <v>114</v>
      </c>
      <c r="R9" s="314">
        <f t="shared" si="1"/>
        <v>3.6725239616613417</v>
      </c>
      <c r="S9" s="313">
        <f t="shared" si="2"/>
        <v>2299</v>
      </c>
      <c r="T9" s="312">
        <f t="shared" si="11"/>
        <v>5.7088542866176647E-3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58827</v>
      </c>
      <c r="D10" s="306">
        <v>81037</v>
      </c>
      <c r="E10" s="306">
        <v>191127</v>
      </c>
      <c r="F10" s="312">
        <f t="shared" si="0"/>
        <v>0.41541581356528995</v>
      </c>
      <c r="G10" s="306">
        <v>201213</v>
      </c>
      <c r="H10" s="314">
        <f t="shared" si="3"/>
        <v>5.2771194022822598E-2</v>
      </c>
      <c r="I10" s="313">
        <f t="shared" si="4"/>
        <v>10086</v>
      </c>
      <c r="J10" s="312">
        <f t="shared" si="5"/>
        <v>0.41744223196836605</v>
      </c>
      <c r="K10" s="306">
        <v>219443</v>
      </c>
      <c r="L10" s="314">
        <f t="shared" si="6"/>
        <v>9.0600507919468498E-2</v>
      </c>
      <c r="M10" s="313">
        <f t="shared" si="7"/>
        <v>18230</v>
      </c>
      <c r="N10" s="312">
        <f t="shared" si="8"/>
        <v>0.4417921084896449</v>
      </c>
      <c r="O10" s="306">
        <v>240443</v>
      </c>
      <c r="P10" s="314">
        <f t="shared" si="9"/>
        <v>9.5696832434846391E-2</v>
      </c>
      <c r="Q10" s="313">
        <f t="shared" si="10"/>
        <v>21000</v>
      </c>
      <c r="R10" s="314">
        <f t="shared" si="1"/>
        <v>3.0872898498988564</v>
      </c>
      <c r="S10" s="313">
        <f t="shared" si="2"/>
        <v>181616</v>
      </c>
      <c r="T10" s="312">
        <f>O10/$O$6</f>
        <v>0.46928343632041408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22315</v>
      </c>
      <c r="D11" s="306">
        <v>15909</v>
      </c>
      <c r="E11" s="306">
        <v>24254</v>
      </c>
      <c r="F11" s="307">
        <f t="shared" si="0"/>
        <v>5.2716231313276213E-2</v>
      </c>
      <c r="G11" s="306">
        <v>26621</v>
      </c>
      <c r="H11" s="318">
        <f t="shared" si="3"/>
        <v>9.7592149748495061E-2</v>
      </c>
      <c r="I11" s="309">
        <f t="shared" si="4"/>
        <v>2367</v>
      </c>
      <c r="J11" s="307">
        <f t="shared" si="5"/>
        <v>5.5228686303717321E-2</v>
      </c>
      <c r="K11" s="306">
        <v>27150</v>
      </c>
      <c r="L11" s="314">
        <f t="shared" si="6"/>
        <v>1.9871529995116655E-2</v>
      </c>
      <c r="M11" s="313">
        <f t="shared" si="7"/>
        <v>529</v>
      </c>
      <c r="N11" s="312">
        <f t="shared" si="8"/>
        <v>5.4659550523342544E-2</v>
      </c>
      <c r="O11" s="306">
        <v>27078</v>
      </c>
      <c r="P11" s="314">
        <f t="shared" si="9"/>
        <v>-2.6519337016575051E-3</v>
      </c>
      <c r="Q11" s="313">
        <f t="shared" si="10"/>
        <v>-72</v>
      </c>
      <c r="R11" s="314">
        <f t="shared" si="1"/>
        <v>0.21344387183508839</v>
      </c>
      <c r="S11" s="313">
        <f t="shared" si="2"/>
        <v>4763</v>
      </c>
      <c r="T11" s="312">
        <f t="shared" si="11"/>
        <v>5.2849352606165169E-2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19639</v>
      </c>
      <c r="D12" s="306">
        <v>33892</v>
      </c>
      <c r="E12" s="306">
        <v>46536</v>
      </c>
      <c r="F12" s="312">
        <f t="shared" si="0"/>
        <v>0.10114630742948058</v>
      </c>
      <c r="G12" s="306">
        <v>59509</v>
      </c>
      <c r="H12" s="314">
        <f t="shared" si="3"/>
        <v>0.2787734227264913</v>
      </c>
      <c r="I12" s="313">
        <f t="shared" si="4"/>
        <v>12973</v>
      </c>
      <c r="J12" s="312">
        <f t="shared" si="5"/>
        <v>0.12345906965357853</v>
      </c>
      <c r="K12" s="306">
        <v>58416</v>
      </c>
      <c r="L12" s="314">
        <f t="shared" si="6"/>
        <v>-1.8366969702061864E-2</v>
      </c>
      <c r="M12" s="313">
        <f t="shared" si="7"/>
        <v>-1093</v>
      </c>
      <c r="N12" s="312">
        <f t="shared" si="8"/>
        <v>0.11760560970061061</v>
      </c>
      <c r="O12" s="306">
        <v>62014</v>
      </c>
      <c r="P12" s="314">
        <f t="shared" si="9"/>
        <v>6.1592714324842479E-2</v>
      </c>
      <c r="Q12" s="313">
        <f t="shared" si="10"/>
        <v>3598</v>
      </c>
      <c r="R12" s="314">
        <f t="shared" si="1"/>
        <v>2.1576964203880036</v>
      </c>
      <c r="S12" s="313">
        <f t="shared" si="2"/>
        <v>42375</v>
      </c>
      <c r="T12" s="312">
        <f t="shared" si="11"/>
        <v>0.12103551785651551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5101</v>
      </c>
      <c r="D13" s="306">
        <v>6944</v>
      </c>
      <c r="E13" s="306">
        <v>12895</v>
      </c>
      <c r="F13" s="307">
        <f t="shared" si="0"/>
        <v>2.8027368796268524E-2</v>
      </c>
      <c r="G13" s="306">
        <v>20325</v>
      </c>
      <c r="H13" s="318">
        <f t="shared" si="3"/>
        <v>0.57619232260566111</v>
      </c>
      <c r="I13" s="309">
        <f t="shared" si="4"/>
        <v>7430</v>
      </c>
      <c r="J13" s="307">
        <f t="shared" si="5"/>
        <v>4.2166825029978379E-2</v>
      </c>
      <c r="K13" s="306">
        <v>17951</v>
      </c>
      <c r="L13" s="314">
        <f t="shared" si="6"/>
        <v>-0.11680196801968024</v>
      </c>
      <c r="M13" s="313">
        <f t="shared" si="7"/>
        <v>-2374</v>
      </c>
      <c r="N13" s="312">
        <f t="shared" si="8"/>
        <v>3.6139727125028435E-2</v>
      </c>
      <c r="O13" s="306">
        <v>16376</v>
      </c>
      <c r="P13" s="314">
        <f t="shared" si="9"/>
        <v>-8.7738844632610946E-2</v>
      </c>
      <c r="Q13" s="313">
        <f t="shared" si="10"/>
        <v>-1575</v>
      </c>
      <c r="R13" s="314">
        <f t="shared" si="1"/>
        <v>2.2103509115859636</v>
      </c>
      <c r="S13" s="313">
        <f t="shared" si="2"/>
        <v>11275</v>
      </c>
      <c r="T13" s="312">
        <f t="shared" si="11"/>
        <v>3.1961777024837906E-2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4587</v>
      </c>
      <c r="D14" s="306">
        <v>9019</v>
      </c>
      <c r="E14" s="306">
        <v>7256</v>
      </c>
      <c r="F14" s="312">
        <f t="shared" si="0"/>
        <v>1.5770964558799876E-2</v>
      </c>
      <c r="G14" s="306">
        <v>9010</v>
      </c>
      <c r="H14" s="314">
        <f t="shared" si="3"/>
        <v>0.24173098125689085</v>
      </c>
      <c r="I14" s="313">
        <f t="shared" si="4"/>
        <v>1754</v>
      </c>
      <c r="J14" s="312">
        <f t="shared" si="5"/>
        <v>1.8692403125220428E-2</v>
      </c>
      <c r="K14" s="306">
        <v>7991</v>
      </c>
      <c r="L14" s="314">
        <f t="shared" si="6"/>
        <v>-0.11309655937846841</v>
      </c>
      <c r="M14" s="313">
        <f t="shared" si="7"/>
        <v>-1019</v>
      </c>
      <c r="N14" s="312">
        <f t="shared" si="8"/>
        <v>1.6087825717570177E-2</v>
      </c>
      <c r="O14" s="306">
        <v>10248</v>
      </c>
      <c r="P14" s="314">
        <f t="shared" si="9"/>
        <v>0.28244274809160297</v>
      </c>
      <c r="Q14" s="313">
        <f t="shared" si="10"/>
        <v>2257</v>
      </c>
      <c r="R14" s="314">
        <f t="shared" si="1"/>
        <v>1.2341399607586658</v>
      </c>
      <c r="S14" s="313">
        <f t="shared" si="2"/>
        <v>5661</v>
      </c>
      <c r="T14" s="312">
        <f t="shared" si="11"/>
        <v>2.0001483326241992E-2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10850</v>
      </c>
      <c r="D15" s="306">
        <v>2574</v>
      </c>
      <c r="E15" s="306">
        <v>6675</v>
      </c>
      <c r="F15" s="307">
        <f t="shared" si="0"/>
        <v>1.4508157170615928E-2</v>
      </c>
      <c r="G15" s="306">
        <v>10712</v>
      </c>
      <c r="H15" s="318">
        <f t="shared" si="3"/>
        <v>0.60479400749063661</v>
      </c>
      <c r="I15" s="309">
        <f t="shared" si="4"/>
        <v>4037</v>
      </c>
      <c r="J15" s="307">
        <f t="shared" si="5"/>
        <v>2.2223420896488485E-2</v>
      </c>
      <c r="K15" s="306">
        <v>17927</v>
      </c>
      <c r="L15" s="314">
        <f t="shared" si="6"/>
        <v>0.67354368932038833</v>
      </c>
      <c r="M15" s="313">
        <f t="shared" si="7"/>
        <v>7215</v>
      </c>
      <c r="N15" s="312">
        <f t="shared" si="8"/>
        <v>3.6091409290311668E-2</v>
      </c>
      <c r="O15" s="306">
        <v>21282</v>
      </c>
      <c r="P15" s="314">
        <f t="shared" si="9"/>
        <v>0.18714787750320738</v>
      </c>
      <c r="Q15" s="313">
        <f t="shared" si="10"/>
        <v>3355</v>
      </c>
      <c r="R15" s="314">
        <f t="shared" si="1"/>
        <v>0.96147465437788027</v>
      </c>
      <c r="S15" s="313">
        <f t="shared" si="2"/>
        <v>10432</v>
      </c>
      <c r="T15" s="312">
        <f t="shared" si="11"/>
        <v>4.1537038265913553E-2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30441</v>
      </c>
      <c r="D16" s="306">
        <f>D6-SUM(D7:D15)</f>
        <v>5656</v>
      </c>
      <c r="E16" s="306">
        <f>E6-SUM(E7:E15)</f>
        <v>12337</v>
      </c>
      <c r="F16" s="312">
        <f t="shared" si="0"/>
        <v>2.6814552062005798E-2</v>
      </c>
      <c r="G16" s="306">
        <f>G6-SUM(G7:G15)</f>
        <v>12728</v>
      </c>
      <c r="H16" s="314">
        <f t="shared" si="3"/>
        <v>3.1693280376104305E-2</v>
      </c>
      <c r="I16" s="313">
        <f t="shared" si="4"/>
        <v>391</v>
      </c>
      <c r="J16" s="312">
        <f t="shared" si="5"/>
        <v>2.6405872028613275E-2</v>
      </c>
      <c r="K16" s="306">
        <f>K6-SUM(K7:K15)</f>
        <v>14118</v>
      </c>
      <c r="L16" s="314">
        <f t="shared" si="6"/>
        <v>0.10920804525455696</v>
      </c>
      <c r="M16" s="313">
        <f t="shared" si="7"/>
        <v>1390</v>
      </c>
      <c r="N16" s="312">
        <f t="shared" si="8"/>
        <v>2.8422966272138125E-2</v>
      </c>
      <c r="O16" s="306">
        <f>O6-SUM(O7:O15)</f>
        <v>16133</v>
      </c>
      <c r="P16" s="314">
        <f t="shared" si="9"/>
        <v>0.14272559852670352</v>
      </c>
      <c r="Q16" s="313">
        <f t="shared" si="10"/>
        <v>2015</v>
      </c>
      <c r="R16" s="314">
        <f t="shared" si="1"/>
        <v>-0.47002398081534769</v>
      </c>
      <c r="S16" s="313">
        <f t="shared" si="2"/>
        <v>-14308</v>
      </c>
      <c r="T16" s="312">
        <f t="shared" si="11"/>
        <v>3.1487502976411209E-2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3274-30C4-41AB-8FC7-75B8F7551FBC}">
  <sheetPr>
    <tabColor theme="4" tint="0.39997558519241921"/>
  </sheetPr>
  <dimension ref="A1:AE149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151426</v>
      </c>
      <c r="D6" s="297">
        <v>325238</v>
      </c>
      <c r="E6" s="297">
        <v>341997</v>
      </c>
      <c r="F6" s="298">
        <f>E6/$E$6</f>
        <v>1</v>
      </c>
      <c r="G6" s="297">
        <v>348792</v>
      </c>
      <c r="H6" s="298">
        <f>G6/E6-1</f>
        <v>1.9868595338555561E-2</v>
      </c>
      <c r="I6" s="297">
        <f>G6-E6</f>
        <v>6795</v>
      </c>
      <c r="J6" s="298">
        <f>G6/$G$6</f>
        <v>1</v>
      </c>
      <c r="K6" s="297">
        <v>338193</v>
      </c>
      <c r="L6" s="298">
        <f>K6/G6-1</f>
        <v>-3.0387738250877261E-2</v>
      </c>
      <c r="M6" s="297">
        <f>K6-G6</f>
        <v>-10599</v>
      </c>
      <c r="N6" s="298">
        <f>K6/$K$6</f>
        <v>1</v>
      </c>
      <c r="O6" s="297">
        <v>332797</v>
      </c>
      <c r="P6" s="298">
        <f>O6/K6-1</f>
        <v>-1.595538642136296E-2</v>
      </c>
      <c r="Q6" s="297">
        <f>O6-K6</f>
        <v>-5396</v>
      </c>
      <c r="R6" s="298">
        <f>IFERROR(O6/C6-1,"-")</f>
        <v>1.1977533580758917</v>
      </c>
      <c r="S6" s="297">
        <f>O6-C6</f>
        <v>181371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42842</v>
      </c>
      <c r="D7" s="306">
        <v>110132</v>
      </c>
      <c r="E7" s="306">
        <v>74040</v>
      </c>
      <c r="F7" s="312">
        <f t="shared" ref="F7:F16" si="0">E7/$E$6</f>
        <v>0.21649312713269414</v>
      </c>
      <c r="G7" s="306">
        <v>63391</v>
      </c>
      <c r="H7" s="314">
        <f>G7/E7-1</f>
        <v>-0.14382766072393305</v>
      </c>
      <c r="I7" s="313">
        <f>G7-E7</f>
        <v>-10649</v>
      </c>
      <c r="J7" s="312">
        <f>G7/$G$6</f>
        <v>0.18174442074359504</v>
      </c>
      <c r="K7" s="306">
        <v>50766</v>
      </c>
      <c r="L7" s="314">
        <f>K7/G7-1</f>
        <v>-0.19916076414632988</v>
      </c>
      <c r="M7" s="313">
        <f>K7-G7</f>
        <v>-12625</v>
      </c>
      <c r="N7" s="312">
        <f>K7/$K$6</f>
        <v>0.15010955282930161</v>
      </c>
      <c r="O7" s="306">
        <v>56352</v>
      </c>
      <c r="P7" s="314">
        <f>O7/K7-1</f>
        <v>0.11003427490840334</v>
      </c>
      <c r="Q7" s="313">
        <f>O7-K7</f>
        <v>5586</v>
      </c>
      <c r="R7" s="314">
        <f t="shared" ref="R7:R16" si="1">IFERROR(O7/C7-1,"-")</f>
        <v>0.31534475514681848</v>
      </c>
      <c r="S7" s="313">
        <f t="shared" ref="S7:S16" si="2">O7-C7</f>
        <v>13510</v>
      </c>
      <c r="T7" s="312">
        <f>O7/$O$6</f>
        <v>0.16932844947520562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16143</v>
      </c>
      <c r="D8" s="306">
        <v>35855</v>
      </c>
      <c r="E8" s="306">
        <v>41441</v>
      </c>
      <c r="F8" s="312">
        <f t="shared" si="0"/>
        <v>0.12117357754600186</v>
      </c>
      <c r="G8" s="306">
        <v>42012</v>
      </c>
      <c r="H8" s="314">
        <f t="shared" ref="H8:H16" si="3">G8/E8-1</f>
        <v>1.3778625033179726E-2</v>
      </c>
      <c r="I8" s="313">
        <f t="shared" ref="I8:I16" si="4">G8-E8</f>
        <v>571</v>
      </c>
      <c r="J8" s="312">
        <f t="shared" ref="J8:J16" si="5">G8/$G$6</f>
        <v>0.12045001032133765</v>
      </c>
      <c r="K8" s="306">
        <v>41448</v>
      </c>
      <c r="L8" s="314">
        <f t="shared" ref="L8:L16" si="6">K8/G8-1</f>
        <v>-1.3424735789774322E-2</v>
      </c>
      <c r="M8" s="313">
        <f t="shared" ref="M8:M16" si="7">K8-G8</f>
        <v>-564</v>
      </c>
      <c r="N8" s="312">
        <f t="shared" ref="N8:N16" si="8">K8/$K$6</f>
        <v>0.12255723802680718</v>
      </c>
      <c r="O8" s="306">
        <v>41263</v>
      </c>
      <c r="P8" s="314">
        <f t="shared" ref="P8:P16" si="9">O8/K8-1</f>
        <v>-4.4634240494113575E-3</v>
      </c>
      <c r="Q8" s="313">
        <f t="shared" ref="Q8:Q16" si="10">O8-K8</f>
        <v>-185</v>
      </c>
      <c r="R8" s="314">
        <f t="shared" si="1"/>
        <v>1.55609242396085</v>
      </c>
      <c r="S8" s="313">
        <f t="shared" si="2"/>
        <v>25120</v>
      </c>
      <c r="T8" s="312">
        <f t="shared" ref="T8:T16" si="11">O8/$O$6</f>
        <v>0.12398849749246538</v>
      </c>
      <c r="V8" s="37"/>
      <c r="W8" s="103"/>
      <c r="AE8" s="1"/>
    </row>
    <row r="9" spans="1:31" s="4" customFormat="1" x14ac:dyDescent="0.25">
      <c r="B9" s="288" t="s">
        <v>48</v>
      </c>
      <c r="C9" s="306">
        <v>1503</v>
      </c>
      <c r="D9" s="306">
        <v>1994</v>
      </c>
      <c r="E9" s="306">
        <v>2187</v>
      </c>
      <c r="F9" s="307">
        <f t="shared" si="0"/>
        <v>6.3947929367801472E-3</v>
      </c>
      <c r="G9" s="306">
        <v>12282</v>
      </c>
      <c r="H9" s="318">
        <f t="shared" si="3"/>
        <v>4.6159122085048008</v>
      </c>
      <c r="I9" s="309">
        <f t="shared" si="4"/>
        <v>10095</v>
      </c>
      <c r="J9" s="307">
        <f t="shared" si="5"/>
        <v>3.5212963600082574E-2</v>
      </c>
      <c r="K9" s="306">
        <v>5931</v>
      </c>
      <c r="L9" s="314">
        <f t="shared" si="6"/>
        <v>-0.51709819247679534</v>
      </c>
      <c r="M9" s="313">
        <f t="shared" si="7"/>
        <v>-6351</v>
      </c>
      <c r="N9" s="312">
        <f t="shared" si="8"/>
        <v>1.7537323362695267E-2</v>
      </c>
      <c r="O9" s="306">
        <v>4155</v>
      </c>
      <c r="P9" s="314">
        <f t="shared" si="9"/>
        <v>-0.29944360141628734</v>
      </c>
      <c r="Q9" s="313">
        <f t="shared" si="10"/>
        <v>-1776</v>
      </c>
      <c r="R9" s="314">
        <f t="shared" si="1"/>
        <v>1.7644710578842315</v>
      </c>
      <c r="S9" s="313">
        <f t="shared" si="2"/>
        <v>2652</v>
      </c>
      <c r="T9" s="312">
        <f t="shared" si="11"/>
        <v>1.2485088507408421E-2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16241</v>
      </c>
      <c r="D10" s="306">
        <v>45986</v>
      </c>
      <c r="E10" s="306">
        <v>76215</v>
      </c>
      <c r="F10" s="312">
        <f t="shared" si="0"/>
        <v>0.22285283204238635</v>
      </c>
      <c r="G10" s="306">
        <v>76079</v>
      </c>
      <c r="H10" s="314">
        <f t="shared" si="3"/>
        <v>-1.7844256379977441E-3</v>
      </c>
      <c r="I10" s="313">
        <f t="shared" si="4"/>
        <v>-136</v>
      </c>
      <c r="J10" s="312">
        <f t="shared" si="5"/>
        <v>0.21812140186701529</v>
      </c>
      <c r="K10" s="306">
        <v>86382</v>
      </c>
      <c r="L10" s="314">
        <f t="shared" si="6"/>
        <v>0.13542501873053014</v>
      </c>
      <c r="M10" s="313">
        <f t="shared" si="7"/>
        <v>10303</v>
      </c>
      <c r="N10" s="312">
        <f t="shared" si="8"/>
        <v>0.25542219974984698</v>
      </c>
      <c r="O10" s="306">
        <v>80878</v>
      </c>
      <c r="P10" s="314">
        <f t="shared" si="9"/>
        <v>-6.3716978074135788E-2</v>
      </c>
      <c r="Q10" s="313">
        <f t="shared" si="10"/>
        <v>-5504</v>
      </c>
      <c r="R10" s="314">
        <f t="shared" si="1"/>
        <v>3.9798657718120802</v>
      </c>
      <c r="S10" s="313">
        <f t="shared" si="2"/>
        <v>64637</v>
      </c>
      <c r="T10" s="312">
        <f>O10/$O$6</f>
        <v>0.24302502726887562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2058</v>
      </c>
      <c r="D11" s="306">
        <v>21947</v>
      </c>
      <c r="E11" s="306">
        <v>13592</v>
      </c>
      <c r="F11" s="307">
        <f t="shared" si="0"/>
        <v>3.9743038681625861E-2</v>
      </c>
      <c r="G11" s="306">
        <v>16768</v>
      </c>
      <c r="H11" s="318">
        <f t="shared" si="3"/>
        <v>0.23366686286050609</v>
      </c>
      <c r="I11" s="309">
        <f t="shared" si="4"/>
        <v>3176</v>
      </c>
      <c r="J11" s="307">
        <f t="shared" si="5"/>
        <v>4.8074497121493615E-2</v>
      </c>
      <c r="K11" s="306">
        <v>13342</v>
      </c>
      <c r="L11" s="314">
        <f t="shared" si="6"/>
        <v>-0.20431774809160308</v>
      </c>
      <c r="M11" s="313">
        <f t="shared" si="7"/>
        <v>-3426</v>
      </c>
      <c r="N11" s="312">
        <f t="shared" si="8"/>
        <v>3.945084611449675E-2</v>
      </c>
      <c r="O11" s="306">
        <v>16373</v>
      </c>
      <c r="P11" s="314">
        <f t="shared" si="9"/>
        <v>0.22717733473242396</v>
      </c>
      <c r="Q11" s="313">
        <f t="shared" si="10"/>
        <v>3031</v>
      </c>
      <c r="R11" s="314">
        <f t="shared" si="1"/>
        <v>6.9557823129251704</v>
      </c>
      <c r="S11" s="313">
        <f t="shared" si="2"/>
        <v>14315</v>
      </c>
      <c r="T11" s="312">
        <f t="shared" si="11"/>
        <v>4.9198159839181244E-2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16691</v>
      </c>
      <c r="D12" s="306">
        <v>34948</v>
      </c>
      <c r="E12" s="306">
        <v>50706</v>
      </c>
      <c r="F12" s="312">
        <f t="shared" si="0"/>
        <v>0.14826445846016192</v>
      </c>
      <c r="G12" s="306">
        <v>48815</v>
      </c>
      <c r="H12" s="314">
        <f t="shared" si="3"/>
        <v>-3.7293416952628888E-2</v>
      </c>
      <c r="I12" s="313">
        <f t="shared" si="4"/>
        <v>-1891</v>
      </c>
      <c r="J12" s="312">
        <f t="shared" si="5"/>
        <v>0.13995447143283102</v>
      </c>
      <c r="K12" s="306">
        <v>57435</v>
      </c>
      <c r="L12" s="314">
        <f t="shared" si="6"/>
        <v>0.17658506606575841</v>
      </c>
      <c r="M12" s="313">
        <f t="shared" si="7"/>
        <v>8620</v>
      </c>
      <c r="N12" s="312">
        <f t="shared" si="8"/>
        <v>0.16982906210359175</v>
      </c>
      <c r="O12" s="306">
        <v>70232</v>
      </c>
      <c r="P12" s="314">
        <f t="shared" si="9"/>
        <v>0.22280839209541226</v>
      </c>
      <c r="Q12" s="313">
        <f t="shared" si="10"/>
        <v>12797</v>
      </c>
      <c r="R12" s="314">
        <f t="shared" si="1"/>
        <v>3.2077766460966988</v>
      </c>
      <c r="S12" s="313">
        <f t="shared" si="2"/>
        <v>53541</v>
      </c>
      <c r="T12" s="312">
        <f t="shared" si="11"/>
        <v>0.2110355562099418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5930</v>
      </c>
      <c r="D13" s="306">
        <v>7014</v>
      </c>
      <c r="E13" s="306">
        <v>11891</v>
      </c>
      <c r="F13" s="307">
        <f t="shared" si="0"/>
        <v>3.4769310841907972E-2</v>
      </c>
      <c r="G13" s="306">
        <v>9535</v>
      </c>
      <c r="H13" s="318">
        <f t="shared" si="3"/>
        <v>-0.19813304179631652</v>
      </c>
      <c r="I13" s="309">
        <f t="shared" si="4"/>
        <v>-2356</v>
      </c>
      <c r="J13" s="307">
        <f t="shared" si="5"/>
        <v>2.7337209569026813E-2</v>
      </c>
      <c r="K13" s="306">
        <v>8202</v>
      </c>
      <c r="L13" s="314">
        <f t="shared" si="6"/>
        <v>-0.13980073413738858</v>
      </c>
      <c r="M13" s="313">
        <f t="shared" si="7"/>
        <v>-1333</v>
      </c>
      <c r="N13" s="312">
        <f t="shared" si="8"/>
        <v>2.4252423911790014E-2</v>
      </c>
      <c r="O13" s="306">
        <v>8889</v>
      </c>
      <c r="P13" s="314">
        <f t="shared" si="9"/>
        <v>8.376005852231172E-2</v>
      </c>
      <c r="Q13" s="313">
        <f t="shared" si="10"/>
        <v>687</v>
      </c>
      <c r="R13" s="314">
        <f t="shared" si="1"/>
        <v>0.49898819561551444</v>
      </c>
      <c r="S13" s="313">
        <f t="shared" si="2"/>
        <v>2959</v>
      </c>
      <c r="T13" s="312">
        <f t="shared" si="11"/>
        <v>2.6709976351950288E-2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10065</v>
      </c>
      <c r="D14" s="306">
        <v>28597</v>
      </c>
      <c r="E14" s="306">
        <v>17244</v>
      </c>
      <c r="F14" s="312">
        <f t="shared" si="0"/>
        <v>5.0421494925394085E-2</v>
      </c>
      <c r="G14" s="306">
        <v>17464</v>
      </c>
      <c r="H14" s="314">
        <f t="shared" si="3"/>
        <v>1.2758060774762159E-2</v>
      </c>
      <c r="I14" s="313">
        <f t="shared" si="4"/>
        <v>220</v>
      </c>
      <c r="J14" s="312">
        <f t="shared" si="5"/>
        <v>5.0069955732929654E-2</v>
      </c>
      <c r="K14" s="306">
        <v>15005</v>
      </c>
      <c r="L14" s="314">
        <f t="shared" si="6"/>
        <v>-0.14080393953275305</v>
      </c>
      <c r="M14" s="313">
        <f t="shared" si="7"/>
        <v>-2459</v>
      </c>
      <c r="N14" s="312">
        <f t="shared" si="8"/>
        <v>4.4368156644283001E-2</v>
      </c>
      <c r="O14" s="306">
        <v>16291</v>
      </c>
      <c r="P14" s="314">
        <f t="shared" si="9"/>
        <v>8.5704765078307155E-2</v>
      </c>
      <c r="Q14" s="313">
        <f t="shared" si="10"/>
        <v>1286</v>
      </c>
      <c r="R14" s="314">
        <f t="shared" si="1"/>
        <v>0.61857923497267753</v>
      </c>
      <c r="S14" s="313">
        <f t="shared" si="2"/>
        <v>6226</v>
      </c>
      <c r="T14" s="312">
        <f t="shared" si="11"/>
        <v>4.8951763387290147E-2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6072</v>
      </c>
      <c r="D15" s="306">
        <v>16748</v>
      </c>
      <c r="E15" s="306">
        <v>22757</v>
      </c>
      <c r="F15" s="307">
        <f t="shared" si="0"/>
        <v>6.6541519370052954E-2</v>
      </c>
      <c r="G15" s="306">
        <v>28471</v>
      </c>
      <c r="H15" s="318">
        <f t="shared" si="3"/>
        <v>0.25108757744869714</v>
      </c>
      <c r="I15" s="309">
        <f t="shared" si="4"/>
        <v>5714</v>
      </c>
      <c r="J15" s="307">
        <f t="shared" si="5"/>
        <v>8.1627445583614303E-2</v>
      </c>
      <c r="K15" s="306">
        <v>30835</v>
      </c>
      <c r="L15" s="314">
        <f t="shared" si="6"/>
        <v>8.303185697727522E-2</v>
      </c>
      <c r="M15" s="313">
        <f t="shared" si="7"/>
        <v>2364</v>
      </c>
      <c r="N15" s="312">
        <f t="shared" si="8"/>
        <v>9.1175748758844807E-2</v>
      </c>
      <c r="O15" s="306">
        <v>12390</v>
      </c>
      <c r="P15" s="314">
        <f t="shared" si="9"/>
        <v>-0.59818388195232686</v>
      </c>
      <c r="Q15" s="313">
        <f t="shared" si="10"/>
        <v>-18445</v>
      </c>
      <c r="R15" s="314">
        <f t="shared" si="1"/>
        <v>1.0405138339920947</v>
      </c>
      <c r="S15" s="313">
        <f t="shared" si="2"/>
        <v>6318</v>
      </c>
      <c r="T15" s="312">
        <f t="shared" si="11"/>
        <v>3.7229902913788283E-2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33881</v>
      </c>
      <c r="D16" s="306">
        <f>D6-SUM(D7:D15)</f>
        <v>22017</v>
      </c>
      <c r="E16" s="306">
        <f>E6-SUM(E7:E15)</f>
        <v>31924</v>
      </c>
      <c r="F16" s="312">
        <f t="shared" si="0"/>
        <v>9.3345848062994702E-2</v>
      </c>
      <c r="G16" s="306">
        <f>G6-SUM(G7:G15)</f>
        <v>33975</v>
      </c>
      <c r="H16" s="314">
        <f t="shared" si="3"/>
        <v>6.4246335045733627E-2</v>
      </c>
      <c r="I16" s="313">
        <f t="shared" si="4"/>
        <v>2051</v>
      </c>
      <c r="J16" s="312">
        <f t="shared" si="5"/>
        <v>9.7407624028074041E-2</v>
      </c>
      <c r="K16" s="306">
        <f>K6-SUM(K7:K15)</f>
        <v>28847</v>
      </c>
      <c r="L16" s="314">
        <f t="shared" si="6"/>
        <v>-0.15093451066961006</v>
      </c>
      <c r="M16" s="313">
        <f t="shared" si="7"/>
        <v>-5128</v>
      </c>
      <c r="N16" s="312">
        <f t="shared" si="8"/>
        <v>8.5297448498342657E-2</v>
      </c>
      <c r="O16" s="306">
        <f>O6-SUM(O7:O15)</f>
        <v>25974</v>
      </c>
      <c r="P16" s="314">
        <f t="shared" si="9"/>
        <v>-9.9594411897251045E-2</v>
      </c>
      <c r="Q16" s="313">
        <f t="shared" si="10"/>
        <v>-2873</v>
      </c>
      <c r="R16" s="314">
        <f t="shared" si="1"/>
        <v>-0.23337563826333341</v>
      </c>
      <c r="S16" s="313">
        <f t="shared" si="2"/>
        <v>-7907</v>
      </c>
      <c r="T16" s="312">
        <f t="shared" si="11"/>
        <v>7.8047578553893215E-2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BE97-B058-4CEB-BC0B-52725DFFFE9C}">
  <sheetPr>
    <tabColor theme="4" tint="0.39997558519241921"/>
  </sheetPr>
  <dimension ref="A4:E24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35821</v>
      </c>
      <c r="D8" s="147">
        <f t="shared" ref="D8:D21" si="0">C8/C9-1</f>
        <v>-5.0394994963151474E-2</v>
      </c>
    </row>
    <row r="9" spans="1:5" x14ac:dyDescent="0.25">
      <c r="A9" s="1"/>
      <c r="B9" s="145">
        <v>2023</v>
      </c>
      <c r="C9" s="146">
        <v>37722</v>
      </c>
      <c r="D9" s="147">
        <f t="shared" si="0"/>
        <v>0.11573841284864983</v>
      </c>
    </row>
    <row r="10" spans="1:5" x14ac:dyDescent="0.25">
      <c r="A10" s="1"/>
      <c r="B10" s="145">
        <v>2022</v>
      </c>
      <c r="C10" s="146">
        <v>33809</v>
      </c>
      <c r="D10" s="147">
        <f t="shared" si="0"/>
        <v>0.55572427756304066</v>
      </c>
    </row>
    <row r="11" spans="1:5" x14ac:dyDescent="0.25">
      <c r="A11" s="1"/>
      <c r="B11" s="145">
        <v>2021</v>
      </c>
      <c r="C11" s="146">
        <v>21732</v>
      </c>
      <c r="D11" s="147">
        <f t="shared" si="0"/>
        <v>0.35630031829245468</v>
      </c>
    </row>
    <row r="12" spans="1:5" x14ac:dyDescent="0.25">
      <c r="A12" s="1" t="s">
        <v>74</v>
      </c>
      <c r="B12" s="145">
        <v>2020</v>
      </c>
      <c r="C12" s="146">
        <v>16023</v>
      </c>
      <c r="D12" s="147">
        <f t="shared" si="0"/>
        <v>-0.5683342762466661</v>
      </c>
    </row>
    <row r="13" spans="1:5" x14ac:dyDescent="0.25">
      <c r="A13" s="1" t="s">
        <v>76</v>
      </c>
      <c r="B13" s="145">
        <v>2019</v>
      </c>
      <c r="C13" s="146">
        <v>37119</v>
      </c>
      <c r="D13" s="147">
        <f t="shared" si="0"/>
        <v>8.2754798436497357E-2</v>
      </c>
    </row>
    <row r="14" spans="1:5" x14ac:dyDescent="0.25">
      <c r="A14" s="1" t="s">
        <v>78</v>
      </c>
      <c r="B14" s="145">
        <v>2018</v>
      </c>
      <c r="C14" s="146">
        <v>34282</v>
      </c>
      <c r="D14" s="147">
        <f t="shared" si="0"/>
        <v>-8.1059347021926742E-2</v>
      </c>
    </row>
    <row r="15" spans="1:5" x14ac:dyDescent="0.25">
      <c r="A15" s="1" t="s">
        <v>80</v>
      </c>
      <c r="B15" s="145">
        <v>2017</v>
      </c>
      <c r="C15" s="146">
        <v>37306</v>
      </c>
      <c r="D15" s="147">
        <f t="shared" si="0"/>
        <v>5.2533574088703405E-2</v>
      </c>
    </row>
    <row r="16" spans="1:5" x14ac:dyDescent="0.25">
      <c r="A16" s="1" t="s">
        <v>82</v>
      </c>
      <c r="B16" s="145">
        <v>2016</v>
      </c>
      <c r="C16" s="146">
        <v>35444</v>
      </c>
      <c r="D16" s="147">
        <f>C16/C17-1</f>
        <v>0.40885602989108838</v>
      </c>
    </row>
    <row r="17" spans="1:4" x14ac:dyDescent="0.25">
      <c r="A17" s="1" t="s">
        <v>84</v>
      </c>
      <c r="B17" s="145">
        <v>2015</v>
      </c>
      <c r="C17" s="146">
        <v>25158</v>
      </c>
      <c r="D17" s="147">
        <f t="shared" si="0"/>
        <v>0.3101077956569287</v>
      </c>
    </row>
    <row r="18" spans="1:4" x14ac:dyDescent="0.25">
      <c r="A18" s="1" t="s">
        <v>86</v>
      </c>
      <c r="B18" s="145">
        <v>2014</v>
      </c>
      <c r="C18" s="146">
        <v>19203</v>
      </c>
      <c r="D18" s="147">
        <f t="shared" si="0"/>
        <v>0.14726968574501131</v>
      </c>
    </row>
    <row r="19" spans="1:4" x14ac:dyDescent="0.25">
      <c r="A19" s="1" t="s">
        <v>88</v>
      </c>
      <c r="B19" s="145">
        <v>2013</v>
      </c>
      <c r="C19" s="146">
        <v>16738</v>
      </c>
      <c r="D19" s="147">
        <f t="shared" si="0"/>
        <v>-0.17757468553459121</v>
      </c>
    </row>
    <row r="20" spans="1:4" x14ac:dyDescent="0.25">
      <c r="A20" s="1" t="s">
        <v>90</v>
      </c>
      <c r="B20" s="145">
        <v>2012</v>
      </c>
      <c r="C20" s="146">
        <v>20352</v>
      </c>
      <c r="D20" s="147">
        <f>C20/C21-1</f>
        <v>2.5806451612903292E-2</v>
      </c>
    </row>
    <row r="21" spans="1:4" x14ac:dyDescent="0.25">
      <c r="A21" s="1" t="s">
        <v>92</v>
      </c>
      <c r="B21" s="145">
        <v>2011</v>
      </c>
      <c r="C21" s="146">
        <v>19840</v>
      </c>
      <c r="D21" s="147">
        <f t="shared" si="0"/>
        <v>-0.258234568362807</v>
      </c>
    </row>
    <row r="22" spans="1:4" x14ac:dyDescent="0.25">
      <c r="A22" s="1" t="s">
        <v>94</v>
      </c>
      <c r="B22" s="145">
        <v>2010</v>
      </c>
      <c r="C22" s="146">
        <v>26747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6D8C-0770-4E97-8899-8B7E7466A79F}">
  <sheetPr>
    <tabColor theme="4" tint="0.39997558519241921"/>
  </sheetPr>
  <dimension ref="A4:E24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23944</v>
      </c>
      <c r="D8" s="147">
        <f t="shared" ref="D8:D21" si="0">C8/C9-1</f>
        <v>-6.8254338859055186E-2</v>
      </c>
    </row>
    <row r="9" spans="1:5" x14ac:dyDescent="0.25">
      <c r="A9" s="1"/>
      <c r="B9" s="145">
        <v>2023</v>
      </c>
      <c r="C9" s="146">
        <v>25698</v>
      </c>
      <c r="D9" s="147">
        <f t="shared" si="0"/>
        <v>0.46678082191780823</v>
      </c>
    </row>
    <row r="10" spans="1:5" x14ac:dyDescent="0.25">
      <c r="A10" s="1"/>
      <c r="B10" s="145">
        <v>2022</v>
      </c>
      <c r="C10" s="146">
        <v>17520</v>
      </c>
      <c r="D10" s="147">
        <f t="shared" si="0"/>
        <v>0.63265306122448983</v>
      </c>
    </row>
    <row r="11" spans="1:5" x14ac:dyDescent="0.25">
      <c r="A11" s="1"/>
      <c r="B11" s="145">
        <v>2021</v>
      </c>
      <c r="C11" s="146">
        <v>10731</v>
      </c>
      <c r="D11" s="147">
        <f t="shared" si="0"/>
        <v>0.46218830903392827</v>
      </c>
    </row>
    <row r="12" spans="1:5" x14ac:dyDescent="0.25">
      <c r="A12" s="1" t="s">
        <v>74</v>
      </c>
      <c r="B12" s="145">
        <v>2020</v>
      </c>
      <c r="C12" s="146">
        <v>7339</v>
      </c>
      <c r="D12" s="147">
        <f t="shared" si="0"/>
        <v>-0.59150617833685848</v>
      </c>
    </row>
    <row r="13" spans="1:5" x14ac:dyDescent="0.25">
      <c r="A13" s="1" t="s">
        <v>76</v>
      </c>
      <c r="B13" s="145">
        <v>2019</v>
      </c>
      <c r="C13" s="146">
        <v>17966</v>
      </c>
      <c r="D13" s="147">
        <f t="shared" si="0"/>
        <v>2.5573695627354676E-2</v>
      </c>
    </row>
    <row r="14" spans="1:5" x14ac:dyDescent="0.25">
      <c r="A14" s="1" t="s">
        <v>78</v>
      </c>
      <c r="B14" s="145">
        <v>2018</v>
      </c>
      <c r="C14" s="146">
        <v>17518</v>
      </c>
      <c r="D14" s="147">
        <f t="shared" si="0"/>
        <v>-0.20861944344054928</v>
      </c>
    </row>
    <row r="15" spans="1:5" x14ac:dyDescent="0.25">
      <c r="A15" s="1" t="s">
        <v>80</v>
      </c>
      <c r="B15" s="145">
        <v>2017</v>
      </c>
      <c r="C15" s="146">
        <v>22136</v>
      </c>
      <c r="D15" s="147">
        <f>C15/C16-1</f>
        <v>1.1700182815356452E-2</v>
      </c>
    </row>
    <row r="16" spans="1:5" x14ac:dyDescent="0.25">
      <c r="A16" s="1" t="s">
        <v>82</v>
      </c>
      <c r="B16" s="145">
        <v>2016</v>
      </c>
      <c r="C16" s="146">
        <v>21880</v>
      </c>
      <c r="D16" s="147">
        <f>C16/C17-1</f>
        <v>1.9014719533218405</v>
      </c>
    </row>
    <row r="17" spans="1:4" x14ac:dyDescent="0.25">
      <c r="A17" s="1" t="s">
        <v>84</v>
      </c>
      <c r="B17" s="145">
        <v>2015</v>
      </c>
      <c r="C17" s="146">
        <v>7541</v>
      </c>
      <c r="D17" s="147">
        <f t="shared" si="0"/>
        <v>-0.12537694270470889</v>
      </c>
    </row>
    <row r="18" spans="1:4" x14ac:dyDescent="0.25">
      <c r="A18" s="1" t="s">
        <v>86</v>
      </c>
      <c r="B18" s="145">
        <v>2014</v>
      </c>
      <c r="C18" s="146">
        <v>8622</v>
      </c>
      <c r="D18" s="147">
        <f t="shared" si="0"/>
        <v>0.41972665898238093</v>
      </c>
    </row>
    <row r="19" spans="1:4" x14ac:dyDescent="0.25">
      <c r="A19" s="1" t="s">
        <v>88</v>
      </c>
      <c r="B19" s="145">
        <v>2013</v>
      </c>
      <c r="C19" s="146">
        <v>6073</v>
      </c>
      <c r="D19" s="147">
        <f t="shared" si="0"/>
        <v>-0.50992575855390576</v>
      </c>
    </row>
    <row r="20" spans="1:4" x14ac:dyDescent="0.25">
      <c r="A20" s="1" t="s">
        <v>90</v>
      </c>
      <c r="B20" s="145">
        <v>2012</v>
      </c>
      <c r="C20" s="146">
        <v>12392</v>
      </c>
      <c r="D20" s="147">
        <f>C20/C21-1</f>
        <v>2.8688729316266</v>
      </c>
    </row>
    <row r="21" spans="1:4" x14ac:dyDescent="0.25">
      <c r="A21" s="1" t="s">
        <v>92</v>
      </c>
      <c r="B21" s="145">
        <v>2011</v>
      </c>
      <c r="C21" s="146">
        <v>3203</v>
      </c>
      <c r="D21" s="147">
        <f t="shared" si="0"/>
        <v>-0.25250875145857643</v>
      </c>
    </row>
    <row r="22" spans="1:4" x14ac:dyDescent="0.25">
      <c r="A22" s="1" t="s">
        <v>94</v>
      </c>
      <c r="B22" s="145">
        <v>2010</v>
      </c>
      <c r="C22" s="146">
        <v>4285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0CA9-86FB-431F-A0A5-69CF9B65FB1B}">
  <sheetPr>
    <tabColor theme="4" tint="0.39997558519241921"/>
  </sheetPr>
  <dimension ref="A4:E24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11877</v>
      </c>
      <c r="D8" s="147">
        <f t="shared" ref="D8:D21" si="0">C8/C9-1</f>
        <v>-1.2225548902195627E-2</v>
      </c>
    </row>
    <row r="9" spans="1:5" x14ac:dyDescent="0.25">
      <c r="A9" s="1"/>
      <c r="B9" s="145">
        <v>2023</v>
      </c>
      <c r="C9" s="146">
        <v>12024</v>
      </c>
      <c r="D9" s="147">
        <f t="shared" si="0"/>
        <v>-0.261833138928111</v>
      </c>
    </row>
    <row r="10" spans="1:5" x14ac:dyDescent="0.25">
      <c r="A10" s="1"/>
      <c r="B10" s="145">
        <v>2022</v>
      </c>
      <c r="C10" s="146">
        <v>16289</v>
      </c>
      <c r="D10" s="147">
        <f t="shared" si="0"/>
        <v>0.48068357422052532</v>
      </c>
    </row>
    <row r="11" spans="1:5" x14ac:dyDescent="0.25">
      <c r="A11" s="1"/>
      <c r="B11" s="145">
        <v>2021</v>
      </c>
      <c r="C11" s="146">
        <v>11001</v>
      </c>
      <c r="D11" s="147">
        <f t="shared" si="0"/>
        <v>0.26681252878857675</v>
      </c>
    </row>
    <row r="12" spans="1:5" x14ac:dyDescent="0.25">
      <c r="A12" s="1" t="s">
        <v>74</v>
      </c>
      <c r="B12" s="145">
        <v>2020</v>
      </c>
      <c r="C12" s="146">
        <v>8684</v>
      </c>
      <c r="D12" s="147">
        <f t="shared" si="0"/>
        <v>-0.54659844410797265</v>
      </c>
    </row>
    <row r="13" spans="1:5" x14ac:dyDescent="0.25">
      <c r="A13" s="1" t="s">
        <v>76</v>
      </c>
      <c r="B13" s="145">
        <v>2019</v>
      </c>
      <c r="C13" s="146">
        <v>19153</v>
      </c>
      <c r="D13" s="147">
        <f t="shared" si="0"/>
        <v>0.14250775471247912</v>
      </c>
    </row>
    <row r="14" spans="1:5" x14ac:dyDescent="0.25">
      <c r="A14" s="1" t="s">
        <v>78</v>
      </c>
      <c r="B14" s="145">
        <v>2018</v>
      </c>
      <c r="C14" s="146">
        <v>16764</v>
      </c>
      <c r="D14" s="147">
        <f t="shared" si="0"/>
        <v>0.10507580751483192</v>
      </c>
    </row>
    <row r="15" spans="1:5" x14ac:dyDescent="0.25">
      <c r="A15" s="1" t="s">
        <v>80</v>
      </c>
      <c r="B15" s="145">
        <v>2017</v>
      </c>
      <c r="C15" s="146">
        <v>15170</v>
      </c>
      <c r="D15" s="147">
        <f>C15/C16-1</f>
        <v>0.1184016514302566</v>
      </c>
    </row>
    <row r="16" spans="1:5" x14ac:dyDescent="0.25">
      <c r="A16" s="1" t="s">
        <v>82</v>
      </c>
      <c r="B16" s="145">
        <v>2016</v>
      </c>
      <c r="C16" s="146">
        <v>13564</v>
      </c>
      <c r="D16" s="147">
        <f>C16/C17-1</f>
        <v>-0.23006187205540107</v>
      </c>
    </row>
    <row r="17" spans="1:4" x14ac:dyDescent="0.25">
      <c r="A17" s="1" t="s">
        <v>84</v>
      </c>
      <c r="B17" s="145">
        <v>2015</v>
      </c>
      <c r="C17" s="146">
        <v>17617</v>
      </c>
      <c r="D17" s="147">
        <f t="shared" si="0"/>
        <v>0.6649655042056517</v>
      </c>
    </row>
    <row r="18" spans="1:4" x14ac:dyDescent="0.25">
      <c r="A18" s="1" t="s">
        <v>86</v>
      </c>
      <c r="B18" s="145">
        <v>2014</v>
      </c>
      <c r="C18" s="146">
        <v>10581</v>
      </c>
      <c r="D18" s="147">
        <f t="shared" si="0"/>
        <v>-7.8762306610408173E-3</v>
      </c>
    </row>
    <row r="19" spans="1:4" x14ac:dyDescent="0.25">
      <c r="A19" s="1" t="s">
        <v>88</v>
      </c>
      <c r="B19" s="145">
        <v>2013</v>
      </c>
      <c r="C19" s="146">
        <v>10665</v>
      </c>
      <c r="D19" s="147">
        <f t="shared" si="0"/>
        <v>0.33982412060301503</v>
      </c>
    </row>
    <row r="20" spans="1:4" x14ac:dyDescent="0.25">
      <c r="A20" s="1" t="s">
        <v>90</v>
      </c>
      <c r="B20" s="145">
        <v>2012</v>
      </c>
      <c r="C20" s="146">
        <v>7960</v>
      </c>
      <c r="D20" s="147">
        <f>C20/C21-1</f>
        <v>-0.52154835607381145</v>
      </c>
    </row>
    <row r="21" spans="1:4" x14ac:dyDescent="0.25">
      <c r="A21" s="1" t="s">
        <v>92</v>
      </c>
      <c r="B21" s="145">
        <v>2011</v>
      </c>
      <c r="C21" s="146">
        <v>16637</v>
      </c>
      <c r="D21" s="147">
        <f t="shared" si="0"/>
        <v>-0.25932686314664766</v>
      </c>
    </row>
    <row r="22" spans="1:4" x14ac:dyDescent="0.25">
      <c r="A22" s="1" t="s">
        <v>94</v>
      </c>
      <c r="B22" s="145">
        <v>2010</v>
      </c>
      <c r="C22" s="146">
        <v>22462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13870-A66E-45AD-A87D-75370E94E6C2}">
  <sheetPr>
    <tabColor rgb="FF92D050"/>
  </sheetPr>
  <dimension ref="B1:W54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</v>
      </c>
      <c r="H7" s="118">
        <v>127400</v>
      </c>
      <c r="I7" s="119">
        <f t="shared" ref="I7:I52" si="0">IFERROR(H7/G7-1,"-")</f>
        <v>1.4848330359418904E-2</v>
      </c>
      <c r="J7" s="119">
        <f t="shared" ref="J7:J52" si="1">IFERROR(H7/D7-1,"-")</f>
        <v>0.91288419092806405</v>
      </c>
      <c r="K7" s="118">
        <f t="shared" ref="K7:K52" si="2">IFERROR(H7-G7,"-")</f>
        <v>1864</v>
      </c>
      <c r="L7" s="118">
        <f t="shared" ref="L7:L52" si="3">IFERROR(H7-D7,"-")</f>
        <v>60799</v>
      </c>
      <c r="M7" s="119">
        <f>H7/H7</f>
        <v>1</v>
      </c>
      <c r="N7" s="118">
        <v>108506</v>
      </c>
      <c r="O7" s="118">
        <v>124412</v>
      </c>
      <c r="P7" s="118">
        <v>126917</v>
      </c>
      <c r="Q7" s="118">
        <v>127349</v>
      </c>
      <c r="R7" s="118">
        <v>125629</v>
      </c>
      <c r="S7" s="119">
        <f t="shared" ref="S7:S52" si="4">IFERROR(R7/Q7-1,"-")</f>
        <v>-1.3506191646577514E-2</v>
      </c>
      <c r="T7" s="119">
        <f t="shared" ref="T7:T52" si="5">IFERROR(R7/N7-1,"-")</f>
        <v>0.15780694155161923</v>
      </c>
      <c r="U7" s="118">
        <f t="shared" ref="U7:U52" si="6">IFERROR(R7-Q7,"-")</f>
        <v>-1720</v>
      </c>
      <c r="V7" s="118">
        <f t="shared" ref="V7:V52" si="7">IFERROR(R7-N7,"-")</f>
        <v>17123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44487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1.0582866904938522</v>
      </c>
      <c r="K8" s="121">
        <f t="shared" si="2"/>
        <v>2249</v>
      </c>
      <c r="L8" s="121">
        <f t="shared" si="3"/>
        <v>47080</v>
      </c>
      <c r="M8" s="122">
        <f>H8/H7</f>
        <v>0.71873626373626376</v>
      </c>
      <c r="N8" s="121">
        <v>79527</v>
      </c>
      <c r="O8" s="121">
        <v>89464</v>
      </c>
      <c r="P8" s="121">
        <v>90839</v>
      </c>
      <c r="Q8" s="121">
        <v>91665</v>
      </c>
      <c r="R8" s="121">
        <v>89611</v>
      </c>
      <c r="S8" s="122">
        <f t="shared" si="4"/>
        <v>-2.2407680139638897E-2</v>
      </c>
      <c r="T8" s="122">
        <f t="shared" si="5"/>
        <v>0.12679970324543866</v>
      </c>
      <c r="U8" s="121">
        <f t="shared" si="6"/>
        <v>-2054</v>
      </c>
      <c r="V8" s="121">
        <f t="shared" si="7"/>
        <v>10084</v>
      </c>
      <c r="W8" s="122">
        <f>R8/R7</f>
        <v>0.71329868103702165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63504</v>
      </c>
      <c r="O9" s="70">
        <v>71177</v>
      </c>
      <c r="P9" s="70">
        <v>74929</v>
      </c>
      <c r="Q9" s="70">
        <v>75342</v>
      </c>
      <c r="R9" s="70">
        <v>73784</v>
      </c>
      <c r="S9" s="124">
        <f t="shared" si="4"/>
        <v>-2.0679036924955541E-2</v>
      </c>
      <c r="T9" s="124">
        <f t="shared" si="5"/>
        <v>0.16187956664147141</v>
      </c>
      <c r="U9" s="70">
        <f t="shared" si="6"/>
        <v>-1558</v>
      </c>
      <c r="V9" s="70">
        <f t="shared" si="7"/>
        <v>10280</v>
      </c>
      <c r="W9" s="124">
        <f>R9/R7</f>
        <v>0.58731662275430041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16023</v>
      </c>
      <c r="O10" s="70">
        <v>18287</v>
      </c>
      <c r="P10" s="70">
        <v>15910</v>
      </c>
      <c r="Q10" s="70">
        <v>16323</v>
      </c>
      <c r="R10" s="70">
        <v>15827</v>
      </c>
      <c r="S10" s="124">
        <f t="shared" si="4"/>
        <v>-3.0386571095999515E-2</v>
      </c>
      <c r="T10" s="124">
        <f t="shared" si="5"/>
        <v>-1.2232415902140636E-2</v>
      </c>
      <c r="U10" s="70">
        <f t="shared" si="6"/>
        <v>-496</v>
      </c>
      <c r="V10" s="70">
        <f t="shared" si="7"/>
        <v>-196</v>
      </c>
      <c r="W10" s="124">
        <f>R10/R7</f>
        <v>0.12598205828272135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28979</v>
      </c>
      <c r="O11" s="121">
        <v>34948</v>
      </c>
      <c r="P11" s="121">
        <v>36078</v>
      </c>
      <c r="Q11" s="121">
        <v>35684</v>
      </c>
      <c r="R11" s="121">
        <v>36018</v>
      </c>
      <c r="S11" s="122">
        <f t="shared" si="4"/>
        <v>9.3599372267683112E-3</v>
      </c>
      <c r="T11" s="122">
        <f t="shared" si="5"/>
        <v>0.24290003105697222</v>
      </c>
      <c r="U11" s="121">
        <f t="shared" si="6"/>
        <v>334</v>
      </c>
      <c r="V11" s="121">
        <f t="shared" si="7"/>
        <v>7039</v>
      </c>
      <c r="W11" s="122">
        <f>R11/R7</f>
        <v>0.28670131896297829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</v>
      </c>
      <c r="F12" s="125">
        <v>44233</v>
      </c>
      <c r="G12" s="125">
        <v>45902</v>
      </c>
      <c r="H12" s="125">
        <v>46521</v>
      </c>
      <c r="I12" s="126">
        <f t="shared" si="0"/>
        <v>1.3485251187312031E-2</v>
      </c>
      <c r="J12" s="126">
        <f t="shared" si="1"/>
        <v>0.95943896891584535</v>
      </c>
      <c r="K12" s="125">
        <f t="shared" si="2"/>
        <v>619</v>
      </c>
      <c r="L12" s="125">
        <f t="shared" si="3"/>
        <v>22779</v>
      </c>
      <c r="M12" s="119">
        <f>H12/H12</f>
        <v>1</v>
      </c>
      <c r="N12" s="125">
        <v>38935</v>
      </c>
      <c r="O12" s="125">
        <v>44073</v>
      </c>
      <c r="P12" s="125">
        <v>46343</v>
      </c>
      <c r="Q12" s="125">
        <v>46333</v>
      </c>
      <c r="R12" s="125">
        <v>45273</v>
      </c>
      <c r="S12" s="126">
        <f t="shared" si="4"/>
        <v>-2.2877862430664919E-2</v>
      </c>
      <c r="T12" s="126">
        <f t="shared" si="5"/>
        <v>0.16278412739180692</v>
      </c>
      <c r="U12" s="125">
        <f t="shared" si="6"/>
        <v>-1060</v>
      </c>
      <c r="V12" s="125">
        <f t="shared" si="7"/>
        <v>6338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0.75645407450398749</v>
      </c>
      <c r="N13" s="121">
        <v>31968</v>
      </c>
      <c r="O13" s="121">
        <v>34318</v>
      </c>
      <c r="P13" s="121">
        <v>35510</v>
      </c>
      <c r="Q13" s="121">
        <v>34946</v>
      </c>
      <c r="R13" s="121">
        <v>33654</v>
      </c>
      <c r="S13" s="122">
        <f t="shared" si="4"/>
        <v>-3.697132719052254E-2</v>
      </c>
      <c r="T13" s="122">
        <f t="shared" si="5"/>
        <v>5.2740240240240155E-2</v>
      </c>
      <c r="U13" s="121">
        <f t="shared" si="6"/>
        <v>-1292</v>
      </c>
      <c r="V13" s="121">
        <f t="shared" si="7"/>
        <v>1686</v>
      </c>
      <c r="W13" s="122">
        <f>R13/R12</f>
        <v>0.74335696772911009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0.66939661658175875</v>
      </c>
      <c r="N14" s="70">
        <v>27191</v>
      </c>
      <c r="O14" s="70">
        <v>29302</v>
      </c>
      <c r="P14" s="70">
        <v>31185</v>
      </c>
      <c r="Q14" s="70">
        <v>30941</v>
      </c>
      <c r="R14" s="70">
        <v>29549</v>
      </c>
      <c r="S14" s="124">
        <f t="shared" si="4"/>
        <v>-4.4988849746291359E-2</v>
      </c>
      <c r="T14" s="124">
        <f t="shared" si="5"/>
        <v>8.671987054540109E-2</v>
      </c>
      <c r="U14" s="70">
        <f t="shared" si="6"/>
        <v>-1392</v>
      </c>
      <c r="V14" s="70">
        <f t="shared" si="7"/>
        <v>2358</v>
      </c>
      <c r="W14" s="124">
        <f>R14/R12</f>
        <v>0.65268482318379606</v>
      </c>
    </row>
    <row r="15" spans="2:23" x14ac:dyDescent="0.25">
      <c r="B15" s="123" t="s">
        <v>64</v>
      </c>
      <c r="C15" s="70">
        <v>6390</v>
      </c>
      <c r="D15" s="70">
        <v>2720</v>
      </c>
      <c r="E15" s="70">
        <v>3159</v>
      </c>
      <c r="F15" s="70">
        <v>5006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8.7057457922228673E-2</v>
      </c>
      <c r="N15" s="70">
        <v>4777</v>
      </c>
      <c r="O15" s="70">
        <v>5016</v>
      </c>
      <c r="P15" s="70">
        <v>4325</v>
      </c>
      <c r="Q15" s="70">
        <v>4005</v>
      </c>
      <c r="R15" s="70">
        <v>4105</v>
      </c>
      <c r="S15" s="124">
        <f t="shared" si="4"/>
        <v>2.4968789013732895E-2</v>
      </c>
      <c r="T15" s="124">
        <f t="shared" si="5"/>
        <v>-0.14067406321959386</v>
      </c>
      <c r="U15" s="70">
        <f t="shared" si="6"/>
        <v>100</v>
      </c>
      <c r="V15" s="70">
        <f t="shared" si="7"/>
        <v>-672</v>
      </c>
      <c r="W15" s="124">
        <f>R15/R12</f>
        <v>9.0672144545313985E-2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</v>
      </c>
      <c r="H16" s="121">
        <v>11330</v>
      </c>
      <c r="I16" s="122">
        <f t="shared" si="0"/>
        <v>3.4136546184738936E-2</v>
      </c>
      <c r="J16" s="122">
        <f t="shared" si="1"/>
        <v>0.83452072538860111</v>
      </c>
      <c r="K16" s="121">
        <f t="shared" si="2"/>
        <v>374</v>
      </c>
      <c r="L16" s="121">
        <f t="shared" si="3"/>
        <v>5154</v>
      </c>
      <c r="M16" s="122">
        <f>H16/H12</f>
        <v>0.24354592549601256</v>
      </c>
      <c r="N16" s="121">
        <v>6967</v>
      </c>
      <c r="O16" s="121">
        <v>9755</v>
      </c>
      <c r="P16" s="121">
        <v>10833</v>
      </c>
      <c r="Q16" s="121">
        <v>11387</v>
      </c>
      <c r="R16" s="121">
        <v>11619</v>
      </c>
      <c r="S16" s="122">
        <f t="shared" si="4"/>
        <v>2.0374110828137448E-2</v>
      </c>
      <c r="T16" s="122">
        <f t="shared" si="5"/>
        <v>0.6677192478828764</v>
      </c>
      <c r="U16" s="121">
        <f t="shared" si="6"/>
        <v>232</v>
      </c>
      <c r="V16" s="121">
        <f t="shared" si="7"/>
        <v>4652</v>
      </c>
      <c r="W16" s="122">
        <f>R16/R12</f>
        <v>0.25664303227088991</v>
      </c>
    </row>
    <row r="17" spans="2:23" x14ac:dyDescent="0.25">
      <c r="B17" s="117" t="s">
        <v>51</v>
      </c>
      <c r="C17" s="125">
        <v>713</v>
      </c>
      <c r="D17" s="125">
        <v>339</v>
      </c>
      <c r="E17" s="125">
        <v>532</v>
      </c>
      <c r="F17" s="125">
        <v>654</v>
      </c>
      <c r="G17" s="125">
        <v>663</v>
      </c>
      <c r="H17" s="125">
        <v>673</v>
      </c>
      <c r="I17" s="126">
        <f t="shared" si="0"/>
        <v>1.5082956259426794E-2</v>
      </c>
      <c r="J17" s="126">
        <f t="shared" si="1"/>
        <v>0.98525073746312675</v>
      </c>
      <c r="K17" s="125">
        <f t="shared" si="2"/>
        <v>10</v>
      </c>
      <c r="L17" s="125">
        <f t="shared" si="3"/>
        <v>334</v>
      </c>
      <c r="M17" s="119">
        <f>H17/H17</f>
        <v>1</v>
      </c>
      <c r="N17" s="125">
        <v>625</v>
      </c>
      <c r="O17" s="125">
        <v>663</v>
      </c>
      <c r="P17" s="125">
        <v>663</v>
      </c>
      <c r="Q17" s="125">
        <v>673</v>
      </c>
      <c r="R17" s="125">
        <v>673</v>
      </c>
      <c r="S17" s="126">
        <f t="shared" si="4"/>
        <v>0</v>
      </c>
      <c r="T17" s="126">
        <f t="shared" si="5"/>
        <v>7.6799999999999979E-2</v>
      </c>
      <c r="U17" s="125">
        <f t="shared" si="6"/>
        <v>0</v>
      </c>
      <c r="V17" s="125">
        <f t="shared" si="7"/>
        <v>48</v>
      </c>
      <c r="W17" s="119">
        <f>R17/R17</f>
        <v>1</v>
      </c>
    </row>
    <row r="18" spans="2:23" x14ac:dyDescent="0.25">
      <c r="B18" s="120" t="s">
        <v>62</v>
      </c>
      <c r="C18" s="121">
        <v>713</v>
      </c>
      <c r="D18" s="121">
        <v>339</v>
      </c>
      <c r="E18" s="121">
        <v>532</v>
      </c>
      <c r="F18" s="121">
        <v>654</v>
      </c>
      <c r="G18" s="121">
        <v>663</v>
      </c>
      <c r="H18" s="121">
        <v>673</v>
      </c>
      <c r="I18" s="122">
        <f t="shared" si="0"/>
        <v>1.5082956259426794E-2</v>
      </c>
      <c r="J18" s="122">
        <f t="shared" si="1"/>
        <v>0.98525073746312675</v>
      </c>
      <c r="K18" s="121">
        <f t="shared" si="2"/>
        <v>10</v>
      </c>
      <c r="L18" s="121">
        <f t="shared" si="3"/>
        <v>334</v>
      </c>
      <c r="M18" s="122">
        <f>H18/H17</f>
        <v>1</v>
      </c>
      <c r="N18" s="121">
        <v>625</v>
      </c>
      <c r="O18" s="121">
        <v>663</v>
      </c>
      <c r="P18" s="121">
        <v>663</v>
      </c>
      <c r="Q18" s="121">
        <v>673</v>
      </c>
      <c r="R18" s="121">
        <v>673</v>
      </c>
      <c r="S18" s="122">
        <f t="shared" si="4"/>
        <v>0</v>
      </c>
      <c r="T18" s="122">
        <f t="shared" si="5"/>
        <v>7.6799999999999979E-2</v>
      </c>
      <c r="U18" s="121">
        <f t="shared" si="6"/>
        <v>0</v>
      </c>
      <c r="V18" s="121">
        <f t="shared" si="7"/>
        <v>48</v>
      </c>
      <c r="W18" s="122">
        <f>R18/R17</f>
        <v>1</v>
      </c>
    </row>
    <row r="19" spans="2:23" x14ac:dyDescent="0.25">
      <c r="B19" s="123" t="s">
        <v>63</v>
      </c>
      <c r="C19" s="70">
        <v>555</v>
      </c>
      <c r="D19" s="70">
        <v>0</v>
      </c>
      <c r="E19" s="70">
        <v>0</v>
      </c>
      <c r="F19" s="70">
        <v>600</v>
      </c>
      <c r="G19" s="70">
        <v>600</v>
      </c>
      <c r="H19" s="70">
        <v>600</v>
      </c>
      <c r="I19" s="124">
        <f t="shared" si="0"/>
        <v>0</v>
      </c>
      <c r="J19" s="124" t="str">
        <f t="shared" si="1"/>
        <v>-</v>
      </c>
      <c r="K19" s="70">
        <f t="shared" si="2"/>
        <v>0</v>
      </c>
      <c r="L19" s="70">
        <f t="shared" si="3"/>
        <v>600</v>
      </c>
      <c r="M19" s="124">
        <f>H19/H17</f>
        <v>0.89153046062407137</v>
      </c>
      <c r="N19" s="70">
        <v>0</v>
      </c>
      <c r="O19" s="70">
        <v>600</v>
      </c>
      <c r="P19" s="70">
        <v>600</v>
      </c>
      <c r="Q19" s="70">
        <v>600</v>
      </c>
      <c r="R19" s="70">
        <v>600</v>
      </c>
      <c r="S19" s="124">
        <f t="shared" si="4"/>
        <v>0</v>
      </c>
      <c r="T19" s="124" t="str">
        <f t="shared" si="5"/>
        <v>-</v>
      </c>
      <c r="U19" s="70">
        <f t="shared" si="6"/>
        <v>0</v>
      </c>
      <c r="V19" s="70">
        <f t="shared" si="7"/>
        <v>600</v>
      </c>
      <c r="W19" s="124">
        <f>R19/R17</f>
        <v>0.89153046062407137</v>
      </c>
    </row>
    <row r="20" spans="2:23" x14ac:dyDescent="0.25">
      <c r="B20" s="123" t="s">
        <v>64</v>
      </c>
      <c r="C20" s="70">
        <v>158</v>
      </c>
      <c r="D20" s="70">
        <v>0</v>
      </c>
      <c r="E20" s="70">
        <v>0</v>
      </c>
      <c r="F20" s="70">
        <v>54</v>
      </c>
      <c r="G20" s="70">
        <v>63</v>
      </c>
      <c r="H20" s="70">
        <v>73</v>
      </c>
      <c r="I20" s="124">
        <f t="shared" si="0"/>
        <v>0.15873015873015883</v>
      </c>
      <c r="J20" s="124" t="str">
        <f t="shared" si="1"/>
        <v>-</v>
      </c>
      <c r="K20" s="70">
        <f t="shared" si="2"/>
        <v>10</v>
      </c>
      <c r="L20" s="70">
        <f t="shared" si="3"/>
        <v>73</v>
      </c>
      <c r="M20" s="124">
        <f>H20/H17</f>
        <v>0.10846953937592868</v>
      </c>
      <c r="N20" s="70">
        <v>0</v>
      </c>
      <c r="O20" s="70">
        <v>63</v>
      </c>
      <c r="P20" s="70">
        <v>63</v>
      </c>
      <c r="Q20" s="70">
        <v>73</v>
      </c>
      <c r="R20" s="70">
        <v>73</v>
      </c>
      <c r="S20" s="124">
        <f t="shared" si="4"/>
        <v>0</v>
      </c>
      <c r="T20" s="124" t="str">
        <f t="shared" si="5"/>
        <v>-</v>
      </c>
      <c r="U20" s="70">
        <f t="shared" si="6"/>
        <v>0</v>
      </c>
      <c r="V20" s="70">
        <f t="shared" si="7"/>
        <v>73</v>
      </c>
      <c r="W20" s="124">
        <f>R20/R17</f>
        <v>0.10846953937592868</v>
      </c>
    </row>
    <row r="21" spans="2:23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0"/>
        <v>-</v>
      </c>
      <c r="J21" s="122" t="str">
        <f t="shared" si="1"/>
        <v>-</v>
      </c>
      <c r="K21" s="121">
        <f t="shared" si="2"/>
        <v>0</v>
      </c>
      <c r="L21" s="121">
        <f t="shared" si="3"/>
        <v>0</v>
      </c>
      <c r="M21" s="122">
        <f>H21/H17</f>
        <v>0</v>
      </c>
      <c r="N21" s="121" t="s">
        <v>233</v>
      </c>
      <c r="O21" s="121" t="s">
        <v>233</v>
      </c>
      <c r="P21" s="121" t="s">
        <v>233</v>
      </c>
      <c r="Q21" s="121" t="s">
        <v>233</v>
      </c>
      <c r="R21" s="121" t="s">
        <v>233</v>
      </c>
      <c r="S21" s="122" t="str">
        <f t="shared" si="4"/>
        <v>-</v>
      </c>
      <c r="T21" s="122" t="str">
        <f t="shared" si="5"/>
        <v>-</v>
      </c>
      <c r="U21" s="121" t="str">
        <f t="shared" si="6"/>
        <v>-</v>
      </c>
      <c r="V21" s="121" t="str">
        <f t="shared" si="7"/>
        <v>-</v>
      </c>
      <c r="W21" s="122" t="e">
        <f>R21/R17</f>
        <v>#VALUE!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916</v>
      </c>
      <c r="R22" s="125">
        <v>905</v>
      </c>
      <c r="S22" s="126">
        <f t="shared" si="4"/>
        <v>-1.2008733624454093E-2</v>
      </c>
      <c r="T22" s="126">
        <f t="shared" si="5"/>
        <v>0.12842892768079794</v>
      </c>
      <c r="U22" s="125">
        <f t="shared" si="6"/>
        <v>-11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4306</v>
      </c>
      <c r="R25" s="125">
        <v>4616</v>
      </c>
      <c r="S25" s="126">
        <f t="shared" si="4"/>
        <v>7.199256850905722E-2</v>
      </c>
      <c r="T25" s="126">
        <f t="shared" si="5"/>
        <v>7.9513564078578014E-2</v>
      </c>
      <c r="U25" s="125">
        <f t="shared" si="6"/>
        <v>310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</v>
      </c>
      <c r="H26" s="121">
        <v>3727</v>
      </c>
      <c r="I26" s="122">
        <f t="shared" si="0"/>
        <v>8.6603518267929225E-3</v>
      </c>
      <c r="J26" s="122">
        <f t="shared" si="1"/>
        <v>0.47079715864246241</v>
      </c>
      <c r="K26" s="121">
        <f t="shared" si="2"/>
        <v>32</v>
      </c>
      <c r="L26" s="121">
        <f t="shared" si="3"/>
        <v>1193</v>
      </c>
      <c r="M26" s="122">
        <f>H26/H25</f>
        <v>0.8418793765529704</v>
      </c>
      <c r="N26" s="121">
        <v>3576</v>
      </c>
      <c r="O26" s="121">
        <v>3862</v>
      </c>
      <c r="P26" s="121">
        <v>3576</v>
      </c>
      <c r="Q26" s="121">
        <v>3606</v>
      </c>
      <c r="R26" s="121">
        <v>3916</v>
      </c>
      <c r="S26" s="122">
        <f t="shared" si="4"/>
        <v>8.5967831392124161E-2</v>
      </c>
      <c r="T26" s="122">
        <f t="shared" si="5"/>
        <v>9.5078299776286457E-2</v>
      </c>
      <c r="U26" s="121">
        <f t="shared" si="6"/>
        <v>310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15588</v>
      </c>
      <c r="O29" s="125">
        <v>18073</v>
      </c>
      <c r="P29" s="125">
        <v>19434</v>
      </c>
      <c r="Q29" s="125">
        <v>20174</v>
      </c>
      <c r="R29" s="125">
        <v>20111</v>
      </c>
      <c r="S29" s="126">
        <f t="shared" si="4"/>
        <v>-3.1228313671062269E-3</v>
      </c>
      <c r="T29" s="126">
        <f t="shared" si="5"/>
        <v>0.29015909674108298</v>
      </c>
      <c r="U29" s="125">
        <f t="shared" si="6"/>
        <v>-63</v>
      </c>
      <c r="V29" s="125">
        <f t="shared" si="7"/>
        <v>4523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12255</v>
      </c>
      <c r="O30" s="121">
        <v>13724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0.27768257853937173</v>
      </c>
      <c r="U30" s="121">
        <f t="shared" si="6"/>
        <v>-83</v>
      </c>
      <c r="V30" s="121">
        <f t="shared" si="7"/>
        <v>3403</v>
      </c>
      <c r="W30" s="122">
        <f>R30/R29</f>
        <v>0.7785788871761723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0.67117497886728661</v>
      </c>
    </row>
    <row r="32" spans="2:23" x14ac:dyDescent="0.25">
      <c r="B32" s="123" t="s">
        <v>64</v>
      </c>
      <c r="C32" s="70">
        <v>3183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2173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-5.9825126553152419E-3</v>
      </c>
      <c r="U32" s="70">
        <f t="shared" si="6"/>
        <v>57</v>
      </c>
      <c r="V32" s="70">
        <f t="shared" si="7"/>
        <v>-13</v>
      </c>
      <c r="W32" s="124">
        <f>R32/R29</f>
        <v>0.10740390830888569</v>
      </c>
    </row>
    <row r="33" spans="2:23" x14ac:dyDescent="0.25">
      <c r="B33" s="120" t="s">
        <v>65</v>
      </c>
      <c r="C33" s="121">
        <v>5245</v>
      </c>
      <c r="D33" s="121">
        <v>2745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0.59927140255009115</v>
      </c>
      <c r="K33" s="121">
        <f t="shared" si="2"/>
        <v>43</v>
      </c>
      <c r="L33" s="121">
        <f t="shared" si="3"/>
        <v>1645</v>
      </c>
      <c r="M33" s="122">
        <f>H33/H29</f>
        <v>0.21937934136225076</v>
      </c>
      <c r="N33" s="121">
        <v>3333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0.33603360336033594</v>
      </c>
      <c r="U33" s="121">
        <f t="shared" si="6"/>
        <v>20</v>
      </c>
      <c r="V33" s="121">
        <f t="shared" si="7"/>
        <v>1120</v>
      </c>
      <c r="W33" s="122">
        <f>R33/R29</f>
        <v>0.22142111282382776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663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663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</v>
      </c>
      <c r="H36" s="125">
        <v>4797</v>
      </c>
      <c r="I36" s="126">
        <f t="shared" si="0"/>
        <v>1.4613778705636626E-3</v>
      </c>
      <c r="J36" s="126">
        <f t="shared" si="1"/>
        <v>1.25</v>
      </c>
      <c r="K36" s="125">
        <f t="shared" si="2"/>
        <v>7</v>
      </c>
      <c r="L36" s="125">
        <f t="shared" si="3"/>
        <v>2665</v>
      </c>
      <c r="M36" s="126">
        <f>H36/H36</f>
        <v>1</v>
      </c>
      <c r="N36" s="125">
        <v>3470</v>
      </c>
      <c r="O36" s="125">
        <v>4791</v>
      </c>
      <c r="P36" s="125">
        <v>4791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0.33573487031700289</v>
      </c>
      <c r="U36" s="125">
        <f t="shared" si="6"/>
        <v>-162</v>
      </c>
      <c r="V36" s="125">
        <f t="shared" si="7"/>
        <v>1165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2545</v>
      </c>
      <c r="F37" s="121">
        <v>3640</v>
      </c>
      <c r="G37" s="121">
        <v>3915</v>
      </c>
      <c r="H37" s="121">
        <v>3915</v>
      </c>
      <c r="I37" s="122">
        <f t="shared" si="0"/>
        <v>0</v>
      </c>
      <c r="J37" s="122">
        <f t="shared" si="1"/>
        <v>1.511225144323284</v>
      </c>
      <c r="K37" s="121">
        <f t="shared" si="2"/>
        <v>0</v>
      </c>
      <c r="L37" s="121">
        <f t="shared" si="3"/>
        <v>2356</v>
      </c>
      <c r="M37" s="122">
        <f>H37/H36</f>
        <v>0.81613508442776739</v>
      </c>
      <c r="N37" s="121">
        <v>2930</v>
      </c>
      <c r="O37" s="121">
        <v>3915</v>
      </c>
      <c r="P37" s="121">
        <v>3915</v>
      </c>
      <c r="Q37" s="121">
        <v>3915</v>
      </c>
      <c r="R37" s="121">
        <v>3753</v>
      </c>
      <c r="S37" s="122">
        <f t="shared" si="4"/>
        <v>-4.1379310344827558E-2</v>
      </c>
      <c r="T37" s="122">
        <f t="shared" si="5"/>
        <v>0.28088737201365177</v>
      </c>
      <c r="U37" s="121">
        <f t="shared" si="6"/>
        <v>-162</v>
      </c>
      <c r="V37" s="121">
        <f t="shared" si="7"/>
        <v>823</v>
      </c>
      <c r="W37" s="122">
        <f>R37/R36</f>
        <v>0.80970873786407771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540</v>
      </c>
      <c r="O38" s="121">
        <v>876</v>
      </c>
      <c r="P38" s="121">
        <v>876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0.6333333333333333</v>
      </c>
      <c r="U38" s="121">
        <f t="shared" si="6"/>
        <v>0</v>
      </c>
      <c r="V38" s="121">
        <f t="shared" si="7"/>
        <v>342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2485</v>
      </c>
      <c r="O39" s="125">
        <v>2826</v>
      </c>
      <c r="P39" s="125">
        <v>2750</v>
      </c>
      <c r="Q39" s="125">
        <v>2507</v>
      </c>
      <c r="R39" s="125">
        <v>2791</v>
      </c>
      <c r="S39" s="126">
        <f t="shared" si="4"/>
        <v>0.1132828081372157</v>
      </c>
      <c r="T39" s="126">
        <f t="shared" si="5"/>
        <v>0.12313883299798789</v>
      </c>
      <c r="U39" s="125">
        <f t="shared" si="6"/>
        <v>284</v>
      </c>
      <c r="V39" s="125">
        <f t="shared" si="7"/>
        <v>306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2485</v>
      </c>
      <c r="O40" s="121">
        <v>2826</v>
      </c>
      <c r="P40" s="121">
        <v>2750</v>
      </c>
      <c r="Q40" s="121">
        <v>2507</v>
      </c>
      <c r="R40" s="121">
        <v>2791</v>
      </c>
      <c r="S40" s="122">
        <f t="shared" si="4"/>
        <v>0.1132828081372157</v>
      </c>
      <c r="T40" s="122">
        <f t="shared" si="5"/>
        <v>0.12313883299798789</v>
      </c>
      <c r="U40" s="121">
        <f t="shared" si="6"/>
        <v>284</v>
      </c>
      <c r="V40" s="121">
        <f t="shared" si="7"/>
        <v>306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1681</v>
      </c>
      <c r="R41" s="70">
        <v>1847</v>
      </c>
      <c r="S41" s="124">
        <f t="shared" si="4"/>
        <v>9.8750743604997027E-2</v>
      </c>
      <c r="T41" s="124">
        <f t="shared" si="5"/>
        <v>0.11399276236429423</v>
      </c>
      <c r="U41" s="70">
        <f t="shared" si="6"/>
        <v>166</v>
      </c>
      <c r="V41" s="70">
        <f t="shared" si="7"/>
        <v>189</v>
      </c>
      <c r="W41" s="124">
        <f>R41/R39</f>
        <v>0.66176997491938372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1152</v>
      </c>
      <c r="P42" s="70">
        <v>1076</v>
      </c>
      <c r="Q42" s="70">
        <v>826</v>
      </c>
      <c r="R42" s="70">
        <v>944</v>
      </c>
      <c r="S42" s="124">
        <f t="shared" si="4"/>
        <v>0.14285714285714279</v>
      </c>
      <c r="T42" s="124">
        <f t="shared" si="5"/>
        <v>0.14147521160822252</v>
      </c>
      <c r="U42" s="70">
        <f t="shared" si="6"/>
        <v>118</v>
      </c>
      <c r="V42" s="70">
        <f t="shared" si="7"/>
        <v>117</v>
      </c>
      <c r="W42" s="124">
        <f>R42/R39</f>
        <v>0.33823002508061628</v>
      </c>
    </row>
    <row r="43" spans="2:23" x14ac:dyDescent="0.25">
      <c r="B43" s="117" t="s">
        <v>54</v>
      </c>
      <c r="C43" s="125">
        <v>6890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5411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0.2007022731472925</v>
      </c>
      <c r="U43" s="125">
        <f t="shared" si="6"/>
        <v>82</v>
      </c>
      <c r="V43" s="125">
        <f t="shared" si="7"/>
        <v>1086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3751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0.26766195681151683</v>
      </c>
      <c r="U44" s="121">
        <f t="shared" si="6"/>
        <v>0</v>
      </c>
      <c r="V44" s="121">
        <f t="shared" si="7"/>
        <v>1004</v>
      </c>
      <c r="W44" s="122">
        <f>R44/R43</f>
        <v>0.73187625057718952</v>
      </c>
    </row>
    <row r="45" spans="2:23" x14ac:dyDescent="0.25">
      <c r="B45" s="123" t="s">
        <v>63</v>
      </c>
      <c r="C45" s="70">
        <v>3379</v>
      </c>
      <c r="D45" s="70">
        <v>0</v>
      </c>
      <c r="E45" s="70">
        <v>2173</v>
      </c>
      <c r="F45" s="70">
        <v>3692</v>
      </c>
      <c r="G45" s="70">
        <v>3635</v>
      </c>
      <c r="H45" s="70">
        <v>3694</v>
      </c>
      <c r="I45" s="124">
        <f t="shared" si="0"/>
        <v>1.6231086657496618E-2</v>
      </c>
      <c r="J45" s="124" t="str">
        <f t="shared" si="1"/>
        <v>-</v>
      </c>
      <c r="K45" s="70">
        <f t="shared" si="2"/>
        <v>59</v>
      </c>
      <c r="L45" s="70">
        <f t="shared" si="3"/>
        <v>3694</v>
      </c>
      <c r="M45" s="124">
        <f>H45/H43</f>
        <v>0.57458391662778041</v>
      </c>
      <c r="N45" s="70">
        <v>2690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0.37323420074349434</v>
      </c>
      <c r="U45" s="70">
        <f t="shared" si="6"/>
        <v>0</v>
      </c>
      <c r="V45" s="70">
        <f t="shared" si="7"/>
        <v>1004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2781</v>
      </c>
      <c r="O48" s="125">
        <v>3081</v>
      </c>
      <c r="P48" s="125">
        <v>3058</v>
      </c>
      <c r="Q48" s="125">
        <v>3113</v>
      </c>
      <c r="R48" s="125">
        <v>3113</v>
      </c>
      <c r="S48" s="126">
        <f t="shared" si="4"/>
        <v>0</v>
      </c>
      <c r="T48" s="126">
        <f t="shared" si="5"/>
        <v>0.11938151743976988</v>
      </c>
      <c r="U48" s="125">
        <f t="shared" si="6"/>
        <v>0</v>
      </c>
      <c r="V48" s="125">
        <f t="shared" si="7"/>
        <v>332</v>
      </c>
      <c r="W48" s="119">
        <f>R48/R48</f>
        <v>1</v>
      </c>
    </row>
    <row r="49" spans="2:23" x14ac:dyDescent="0.25">
      <c r="B49" s="120" t="s">
        <v>62</v>
      </c>
      <c r="C49" s="121">
        <v>3115</v>
      </c>
      <c r="D49" s="121">
        <v>2065</v>
      </c>
      <c r="E49" s="121">
        <v>2789</v>
      </c>
      <c r="F49" s="121">
        <v>3008</v>
      </c>
      <c r="G49" s="121">
        <v>2663</v>
      </c>
      <c r="H49" s="121">
        <v>2710</v>
      </c>
      <c r="I49" s="122">
        <f t="shared" si="0"/>
        <v>1.764926774314679E-2</v>
      </c>
      <c r="J49" s="122">
        <f t="shared" si="1"/>
        <v>0.3123486682808716</v>
      </c>
      <c r="K49" s="121">
        <f t="shared" si="2"/>
        <v>47</v>
      </c>
      <c r="L49" s="121">
        <f t="shared" si="3"/>
        <v>645</v>
      </c>
      <c r="M49" s="122">
        <f>H49/H48</f>
        <v>0.87532299741602071</v>
      </c>
      <c r="N49" s="121">
        <v>2751</v>
      </c>
      <c r="O49" s="121">
        <v>2877</v>
      </c>
      <c r="P49" s="121">
        <v>2644</v>
      </c>
      <c r="Q49" s="121">
        <v>2725</v>
      </c>
      <c r="R49" s="121">
        <v>2725</v>
      </c>
      <c r="S49" s="122">
        <f t="shared" si="4"/>
        <v>0</v>
      </c>
      <c r="T49" s="122">
        <f t="shared" si="5"/>
        <v>-9.4511086877498984E-3</v>
      </c>
      <c r="U49" s="121">
        <f t="shared" si="6"/>
        <v>0</v>
      </c>
      <c r="V49" s="121">
        <f t="shared" si="7"/>
        <v>-26</v>
      </c>
      <c r="W49" s="122">
        <f>R49/R48</f>
        <v>0.87536138772887895</v>
      </c>
    </row>
    <row r="50" spans="2:23" x14ac:dyDescent="0.25">
      <c r="B50" s="123" t="s">
        <v>63</v>
      </c>
      <c r="C50" s="70">
        <v>2465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2165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-5.1732101616628223E-2</v>
      </c>
      <c r="U50" s="70">
        <f t="shared" si="6"/>
        <v>0</v>
      </c>
      <c r="V50" s="70">
        <f t="shared" si="7"/>
        <v>-112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586</v>
      </c>
      <c r="O51" s="70">
        <v>824</v>
      </c>
      <c r="P51" s="70">
        <v>591</v>
      </c>
      <c r="Q51" s="70">
        <v>672</v>
      </c>
      <c r="R51" s="70">
        <v>672</v>
      </c>
      <c r="S51" s="124">
        <f t="shared" si="4"/>
        <v>0</v>
      </c>
      <c r="T51" s="124">
        <f t="shared" si="5"/>
        <v>0.14675767918088733</v>
      </c>
      <c r="U51" s="70">
        <f t="shared" si="6"/>
        <v>0</v>
      </c>
      <c r="V51" s="70">
        <f t="shared" si="7"/>
        <v>86</v>
      </c>
      <c r="W51" s="124">
        <f>R51/R48</f>
        <v>0.21586893671699325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730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0.49041095890410968</v>
      </c>
      <c r="U52" s="121">
        <f t="shared" si="6"/>
        <v>0</v>
      </c>
      <c r="V52" s="121">
        <f t="shared" si="7"/>
        <v>358</v>
      </c>
      <c r="W52" s="122">
        <f>R52/R48</f>
        <v>0.3495020880179891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7DD2-2CA0-4A19-95DC-5675CB1A93E0}">
  <sheetPr>
    <tabColor rgb="FF92D050"/>
  </sheetPr>
  <dimension ref="B1:S54"/>
  <sheetViews>
    <sheetView showGridLines="0" zoomScaleNormal="100"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247</v>
      </c>
      <c r="M7" s="118">
        <v>297</v>
      </c>
      <c r="N7" s="118">
        <v>310</v>
      </c>
      <c r="O7" s="118">
        <v>322</v>
      </c>
      <c r="P7" s="118">
        <v>327</v>
      </c>
      <c r="Q7" s="119">
        <f t="shared" ref="Q7:Q52" si="0">IFERROR(P7/O7-1,"-")</f>
        <v>1.552795031055898E-2</v>
      </c>
      <c r="R7" s="118">
        <f t="shared" ref="R7:R52" si="1">IFERROR(P7-O7,"-")</f>
        <v>5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166</v>
      </c>
      <c r="M8" s="121">
        <v>196</v>
      </c>
      <c r="N8" s="121">
        <v>201</v>
      </c>
      <c r="O8" s="121">
        <v>210</v>
      </c>
      <c r="P8" s="121">
        <v>214</v>
      </c>
      <c r="Q8" s="122">
        <f t="shared" si="0"/>
        <v>1.904761904761898E-2</v>
      </c>
      <c r="R8" s="121">
        <f t="shared" si="1"/>
        <v>4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114</v>
      </c>
      <c r="M9" s="70">
        <v>128</v>
      </c>
      <c r="N9" s="70">
        <v>134</v>
      </c>
      <c r="O9" s="70">
        <v>136</v>
      </c>
      <c r="P9" s="70">
        <v>137</v>
      </c>
      <c r="Q9" s="124">
        <f t="shared" si="0"/>
        <v>7.3529411764705621E-3</v>
      </c>
      <c r="R9" s="70">
        <f t="shared" si="1"/>
        <v>1</v>
      </c>
      <c r="S9" s="124">
        <f>P9/P7</f>
        <v>0.41896024464831805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52</v>
      </c>
      <c r="M10" s="70">
        <v>68</v>
      </c>
      <c r="N10" s="70">
        <v>67</v>
      </c>
      <c r="O10" s="70">
        <v>74</v>
      </c>
      <c r="P10" s="70">
        <v>77</v>
      </c>
      <c r="Q10" s="124">
        <f t="shared" si="0"/>
        <v>4.0540540540540571E-2</v>
      </c>
      <c r="R10" s="70">
        <f t="shared" si="1"/>
        <v>3</v>
      </c>
      <c r="S10" s="124">
        <f>P10/P7</f>
        <v>0.23547400611620795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81</v>
      </c>
      <c r="M11" s="121">
        <v>101</v>
      </c>
      <c r="N11" s="121">
        <v>109</v>
      </c>
      <c r="O11" s="121">
        <v>112</v>
      </c>
      <c r="P11" s="121">
        <v>113</v>
      </c>
      <c r="Q11" s="122">
        <f t="shared" si="0"/>
        <v>8.9285714285713969E-3</v>
      </c>
      <c r="R11" s="121">
        <f t="shared" si="1"/>
        <v>1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71</v>
      </c>
      <c r="M12" s="125">
        <v>84</v>
      </c>
      <c r="N12" s="125">
        <v>90</v>
      </c>
      <c r="O12" s="125">
        <v>94</v>
      </c>
      <c r="P12" s="125">
        <v>93</v>
      </c>
      <c r="Q12" s="126">
        <f t="shared" si="0"/>
        <v>-1.0638297872340385E-2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53</v>
      </c>
      <c r="M13" s="121">
        <v>60</v>
      </c>
      <c r="N13" s="121">
        <v>62</v>
      </c>
      <c r="O13" s="121">
        <v>62</v>
      </c>
      <c r="P13" s="121">
        <v>61</v>
      </c>
      <c r="Q13" s="122">
        <f t="shared" si="0"/>
        <v>-1.6129032258064502E-2</v>
      </c>
      <c r="R13" s="121">
        <f t="shared" si="1"/>
        <v>-1</v>
      </c>
      <c r="S13" s="122">
        <f>P13/P12</f>
        <v>0.65591397849462363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43</v>
      </c>
      <c r="M14" s="70">
        <v>48</v>
      </c>
      <c r="N14" s="70">
        <v>51</v>
      </c>
      <c r="O14" s="70">
        <v>51</v>
      </c>
      <c r="P14" s="70">
        <v>50</v>
      </c>
      <c r="Q14" s="124">
        <f t="shared" si="0"/>
        <v>-1.9607843137254943E-2</v>
      </c>
      <c r="R14" s="70">
        <f t="shared" si="1"/>
        <v>-1</v>
      </c>
      <c r="S14" s="124">
        <f>P14/P12</f>
        <v>0.5376344086021505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10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0.11827956989247312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18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0.34408602150537637</v>
      </c>
    </row>
    <row r="17" spans="2:19" x14ac:dyDescent="0.25">
      <c r="B17" s="117" t="s">
        <v>51</v>
      </c>
      <c r="C17" s="125">
        <v>9</v>
      </c>
      <c r="D17" s="125">
        <v>4</v>
      </c>
      <c r="E17" s="125">
        <v>3</v>
      </c>
      <c r="F17" s="125">
        <v>5</v>
      </c>
      <c r="G17" s="125">
        <v>5</v>
      </c>
      <c r="H17" s="125">
        <v>6</v>
      </c>
      <c r="I17" s="126">
        <f t="shared" si="2"/>
        <v>0.19999999999999996</v>
      </c>
      <c r="J17" s="125">
        <f t="shared" si="3"/>
        <v>1</v>
      </c>
      <c r="K17" s="119">
        <f>H17/H17</f>
        <v>1</v>
      </c>
      <c r="L17" s="125">
        <v>4</v>
      </c>
      <c r="M17" s="125">
        <v>5</v>
      </c>
      <c r="N17" s="125">
        <v>5</v>
      </c>
      <c r="O17" s="125">
        <v>6</v>
      </c>
      <c r="P17" s="125">
        <v>6</v>
      </c>
      <c r="Q17" s="126">
        <f t="shared" si="0"/>
        <v>0</v>
      </c>
      <c r="R17" s="125">
        <f t="shared" si="1"/>
        <v>0</v>
      </c>
      <c r="S17" s="119">
        <f>P17/P17</f>
        <v>1</v>
      </c>
    </row>
    <row r="18" spans="2:19" x14ac:dyDescent="0.25">
      <c r="B18" s="120" t="s">
        <v>62</v>
      </c>
      <c r="C18" s="121">
        <v>9</v>
      </c>
      <c r="D18" s="121">
        <v>4</v>
      </c>
      <c r="E18" s="121">
        <v>3</v>
      </c>
      <c r="F18" s="121">
        <v>5</v>
      </c>
      <c r="G18" s="121">
        <v>5</v>
      </c>
      <c r="H18" s="121">
        <v>6</v>
      </c>
      <c r="I18" s="122">
        <f t="shared" si="2"/>
        <v>0.19999999999999996</v>
      </c>
      <c r="J18" s="121">
        <f t="shared" si="3"/>
        <v>1</v>
      </c>
      <c r="K18" s="122">
        <f>H18/H17</f>
        <v>1</v>
      </c>
      <c r="L18" s="121">
        <v>4</v>
      </c>
      <c r="M18" s="121">
        <v>5</v>
      </c>
      <c r="N18" s="121">
        <v>5</v>
      </c>
      <c r="O18" s="121">
        <v>6</v>
      </c>
      <c r="P18" s="121">
        <v>6</v>
      </c>
      <c r="Q18" s="122">
        <f t="shared" si="0"/>
        <v>0</v>
      </c>
      <c r="R18" s="121">
        <f t="shared" si="1"/>
        <v>0</v>
      </c>
      <c r="S18" s="122">
        <f>P18/P17</f>
        <v>1</v>
      </c>
    </row>
    <row r="19" spans="2:19" x14ac:dyDescent="0.25">
      <c r="B19" s="123" t="s">
        <v>63</v>
      </c>
      <c r="C19" s="70">
        <v>4</v>
      </c>
      <c r="D19" s="70">
        <v>0</v>
      </c>
      <c r="E19" s="70">
        <v>0</v>
      </c>
      <c r="F19" s="70">
        <v>3</v>
      </c>
      <c r="G19" s="70">
        <v>3</v>
      </c>
      <c r="H19" s="70">
        <v>3</v>
      </c>
      <c r="I19" s="124">
        <f t="shared" si="2"/>
        <v>0</v>
      </c>
      <c r="J19" s="70">
        <f t="shared" si="3"/>
        <v>0</v>
      </c>
      <c r="K19" s="124">
        <f>H19/H17</f>
        <v>0.5</v>
      </c>
      <c r="L19" s="70">
        <v>0</v>
      </c>
      <c r="M19" s="70">
        <v>3</v>
      </c>
      <c r="N19" s="70">
        <v>3</v>
      </c>
      <c r="O19" s="70">
        <v>3</v>
      </c>
      <c r="P19" s="70">
        <v>3</v>
      </c>
      <c r="Q19" s="124">
        <f t="shared" si="0"/>
        <v>0</v>
      </c>
      <c r="R19" s="70">
        <f t="shared" si="1"/>
        <v>0</v>
      </c>
      <c r="S19" s="124">
        <f>P19/P17</f>
        <v>0.5</v>
      </c>
    </row>
    <row r="20" spans="2:19" x14ac:dyDescent="0.25">
      <c r="B20" s="123" t="s">
        <v>64</v>
      </c>
      <c r="C20" s="70">
        <v>5</v>
      </c>
      <c r="D20" s="70">
        <v>0</v>
      </c>
      <c r="E20" s="70">
        <v>0</v>
      </c>
      <c r="F20" s="70">
        <v>2</v>
      </c>
      <c r="G20" s="70">
        <v>2</v>
      </c>
      <c r="H20" s="70">
        <v>3</v>
      </c>
      <c r="I20" s="124">
        <f t="shared" si="2"/>
        <v>0.5</v>
      </c>
      <c r="J20" s="70">
        <f t="shared" si="3"/>
        <v>1</v>
      </c>
      <c r="K20" s="124">
        <f>H20/H17</f>
        <v>0.5</v>
      </c>
      <c r="L20" s="70">
        <v>0</v>
      </c>
      <c r="M20" s="70">
        <v>2</v>
      </c>
      <c r="N20" s="70">
        <v>2</v>
      </c>
      <c r="O20" s="70">
        <v>3</v>
      </c>
      <c r="P20" s="70">
        <v>3</v>
      </c>
      <c r="Q20" s="124">
        <f t="shared" si="0"/>
        <v>0</v>
      </c>
      <c r="R20" s="70">
        <f t="shared" si="1"/>
        <v>0</v>
      </c>
      <c r="S20" s="124">
        <f>P20/P17</f>
        <v>0.5</v>
      </c>
    </row>
    <row r="21" spans="2:19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2"/>
        <v>-</v>
      </c>
      <c r="J21" s="121">
        <f t="shared" si="3"/>
        <v>0</v>
      </c>
      <c r="K21" s="122">
        <f>H21/H17</f>
        <v>0</v>
      </c>
      <c r="L21" s="121" t="s">
        <v>233</v>
      </c>
      <c r="M21" s="121" t="s">
        <v>233</v>
      </c>
      <c r="N21" s="121" t="s">
        <v>233</v>
      </c>
      <c r="O21" s="121" t="s">
        <v>233</v>
      </c>
      <c r="P21" s="121" t="s">
        <v>233</v>
      </c>
      <c r="Q21" s="122" t="str">
        <f t="shared" si="0"/>
        <v>-</v>
      </c>
      <c r="R21" s="121" t="str">
        <f t="shared" si="1"/>
        <v>-</v>
      </c>
      <c r="S21" s="122" t="e">
        <f>P21/P17</f>
        <v>#VALUE!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8</v>
      </c>
      <c r="P22" s="125">
        <v>8</v>
      </c>
      <c r="Q22" s="126">
        <f t="shared" si="0"/>
        <v>0</v>
      </c>
      <c r="R22" s="125">
        <f t="shared" si="1"/>
        <v>0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5</v>
      </c>
      <c r="P25" s="125">
        <v>6</v>
      </c>
      <c r="Q25" s="126">
        <f t="shared" si="0"/>
        <v>0.19999999999999996</v>
      </c>
      <c r="R25" s="125">
        <f t="shared" si="1"/>
        <v>1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4</v>
      </c>
      <c r="P26" s="121">
        <v>5</v>
      </c>
      <c r="Q26" s="122">
        <f t="shared" si="0"/>
        <v>0.25</v>
      </c>
      <c r="R26" s="121">
        <f t="shared" si="1"/>
        <v>1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51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36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15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5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5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8</v>
      </c>
      <c r="M36" s="125">
        <v>12</v>
      </c>
      <c r="N36" s="125">
        <v>12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4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4</v>
      </c>
      <c r="M38" s="121">
        <v>6</v>
      </c>
      <c r="N38" s="121">
        <v>6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18</v>
      </c>
      <c r="N39" s="125">
        <v>19</v>
      </c>
      <c r="O39" s="125">
        <v>19</v>
      </c>
      <c r="P39" s="125">
        <v>21</v>
      </c>
      <c r="Q39" s="126">
        <f t="shared" si="0"/>
        <v>0.10526315789473695</v>
      </c>
      <c r="R39" s="125">
        <f t="shared" si="1"/>
        <v>2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18</v>
      </c>
      <c r="N40" s="121">
        <v>19</v>
      </c>
      <c r="O40" s="121">
        <v>19</v>
      </c>
      <c r="P40" s="121">
        <v>21</v>
      </c>
      <c r="Q40" s="122">
        <f t="shared" si="0"/>
        <v>0.10526315789473695</v>
      </c>
      <c r="R40" s="121">
        <f t="shared" si="1"/>
        <v>2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7</v>
      </c>
      <c r="P41" s="70">
        <v>8</v>
      </c>
      <c r="Q41" s="124">
        <f t="shared" si="0"/>
        <v>0.14285714285714279</v>
      </c>
      <c r="R41" s="70">
        <f t="shared" si="1"/>
        <v>1</v>
      </c>
      <c r="S41" s="124">
        <f>P41/P39</f>
        <v>0.38095238095238093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11</v>
      </c>
      <c r="N42" s="70">
        <v>12</v>
      </c>
      <c r="O42" s="70">
        <v>12</v>
      </c>
      <c r="P42" s="70">
        <v>13</v>
      </c>
      <c r="Q42" s="124">
        <f t="shared" si="0"/>
        <v>8.3333333333333259E-2</v>
      </c>
      <c r="R42" s="70">
        <f t="shared" si="1"/>
        <v>1</v>
      </c>
      <c r="S42" s="124">
        <f>P42/P39</f>
        <v>0.61904761904761907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13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7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5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13</v>
      </c>
      <c r="M48" s="125">
        <v>16</v>
      </c>
      <c r="N48" s="125">
        <v>16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12</v>
      </c>
      <c r="M49" s="121">
        <v>14</v>
      </c>
      <c r="N49" s="121">
        <v>13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8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4</v>
      </c>
      <c r="M51" s="70">
        <v>6</v>
      </c>
      <c r="N51" s="70">
        <v>5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2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3DA85-D6F5-46CE-8383-800342A12A30}">
  <sheetPr>
    <tabColor theme="7"/>
  </sheetPr>
  <dimension ref="A4:A24"/>
  <sheetViews>
    <sheetView showGridLines="0" workbookViewId="0">
      <selection activeCell="F10" sqref="F1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70FC-7094-4344-AC52-5CF98D1817BE}">
  <sheetPr>
    <tabColor theme="7" tint="0.79998168889431442"/>
  </sheetPr>
  <dimension ref="A4:O290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5197</v>
      </c>
      <c r="D9" s="147">
        <v>0.10199321458863442</v>
      </c>
      <c r="E9" s="146">
        <v>1146</v>
      </c>
      <c r="F9" s="147">
        <f t="shared" ref="F9:L21" si="0">IFERROR(E9/C9-1,"-")</f>
        <v>-0.77948816624975947</v>
      </c>
      <c r="G9" s="146">
        <v>3527</v>
      </c>
      <c r="H9" s="147">
        <f>IFERROR(G9/E9-1,"-")</f>
        <v>2.0776614310645725</v>
      </c>
      <c r="I9" s="146">
        <v>5390</v>
      </c>
      <c r="J9" s="147">
        <f t="shared" si="0"/>
        <v>0.52821094414516589</v>
      </c>
      <c r="K9" s="146">
        <v>5217</v>
      </c>
      <c r="L9" s="147">
        <f t="shared" si="0"/>
        <v>-3.2096474953617782E-2</v>
      </c>
      <c r="M9" s="146">
        <v>5311</v>
      </c>
      <c r="N9" s="147">
        <f t="shared" ref="N9:N17" si="1">IFERROR(M9/K9-1,"-")</f>
        <v>1.8018018018018056E-2</v>
      </c>
    </row>
    <row r="10" spans="1:15" x14ac:dyDescent="0.25">
      <c r="A10" s="1" t="s">
        <v>74</v>
      </c>
      <c r="B10" s="145" t="s">
        <v>75</v>
      </c>
      <c r="C10" s="146">
        <v>5359</v>
      </c>
      <c r="D10" s="147">
        <v>8.5916919959473148E-2</v>
      </c>
      <c r="E10" s="146">
        <v>1385</v>
      </c>
      <c r="F10" s="147">
        <f t="shared" si="0"/>
        <v>-0.74155626049636125</v>
      </c>
      <c r="G10" s="146">
        <v>4177</v>
      </c>
      <c r="H10" s="147">
        <f t="shared" si="0"/>
        <v>2.0158844765342958</v>
      </c>
      <c r="I10" s="146">
        <v>5270</v>
      </c>
      <c r="J10" s="147">
        <f t="shared" si="0"/>
        <v>0.2616710557816615</v>
      </c>
      <c r="K10" s="146">
        <v>4803</v>
      </c>
      <c r="L10" s="147">
        <f t="shared" si="0"/>
        <v>-8.861480075901329E-2</v>
      </c>
      <c r="M10" s="146">
        <v>4194</v>
      </c>
      <c r="N10" s="147">
        <f t="shared" si="1"/>
        <v>-0.12679575265459087</v>
      </c>
    </row>
    <row r="11" spans="1:15" x14ac:dyDescent="0.25">
      <c r="A11" s="1" t="s">
        <v>76</v>
      </c>
      <c r="B11" s="145" t="s">
        <v>77</v>
      </c>
      <c r="C11" s="146">
        <v>2198</v>
      </c>
      <c r="D11" s="147">
        <v>-0.57303807303807308</v>
      </c>
      <c r="E11" s="146">
        <v>2288</v>
      </c>
      <c r="F11" s="147">
        <f t="shared" si="0"/>
        <v>4.0946314831665109E-2</v>
      </c>
      <c r="G11" s="146">
        <v>4740</v>
      </c>
      <c r="H11" s="147">
        <f t="shared" si="0"/>
        <v>1.0716783216783217</v>
      </c>
      <c r="I11" s="146">
        <v>5659</v>
      </c>
      <c r="J11" s="147">
        <f t="shared" si="0"/>
        <v>0.19388185654008439</v>
      </c>
      <c r="K11" s="146">
        <v>5168</v>
      </c>
      <c r="L11" s="147">
        <f t="shared" si="0"/>
        <v>-8.6764446015197061E-2</v>
      </c>
      <c r="M11" s="146">
        <v>5342</v>
      </c>
      <c r="N11" s="147">
        <f t="shared" si="1"/>
        <v>3.3668730650154854E-2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1830</v>
      </c>
      <c r="F12" s="147" t="str">
        <f t="shared" si="0"/>
        <v>-</v>
      </c>
      <c r="G12" s="146">
        <v>4075</v>
      </c>
      <c r="H12" s="147">
        <f t="shared" si="0"/>
        <v>1.2267759562841531</v>
      </c>
      <c r="I12" s="146">
        <v>5170</v>
      </c>
      <c r="J12" s="147">
        <f t="shared" si="0"/>
        <v>0.26871165644171779</v>
      </c>
      <c r="K12" s="146">
        <v>5054</v>
      </c>
      <c r="L12" s="147">
        <f t="shared" si="0"/>
        <v>-2.2437137330754364E-2</v>
      </c>
      <c r="M12" s="146">
        <v>4308</v>
      </c>
      <c r="N12" s="147">
        <f t="shared" si="1"/>
        <v>-0.147605856747131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2659</v>
      </c>
      <c r="F13" s="147" t="str">
        <f t="shared" si="0"/>
        <v>-</v>
      </c>
      <c r="G13" s="146">
        <v>3632</v>
      </c>
      <c r="H13" s="147">
        <f t="shared" si="0"/>
        <v>0.365927040240692</v>
      </c>
      <c r="I13" s="146">
        <v>5013</v>
      </c>
      <c r="J13" s="147">
        <f t="shared" si="0"/>
        <v>0.38023127753303965</v>
      </c>
      <c r="K13" s="146">
        <v>4992</v>
      </c>
      <c r="L13" s="147">
        <f t="shared" si="0"/>
        <v>-4.1891083183722699E-3</v>
      </c>
      <c r="M13" s="146">
        <v>4998</v>
      </c>
      <c r="N13" s="147">
        <f t="shared" si="1"/>
        <v>1.2019230769231282E-3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2494</v>
      </c>
      <c r="F14" s="147" t="str">
        <f t="shared" si="0"/>
        <v>-</v>
      </c>
      <c r="G14" s="146">
        <v>4520</v>
      </c>
      <c r="H14" s="147">
        <f t="shared" si="0"/>
        <v>0.81234963913392133</v>
      </c>
      <c r="I14" s="146">
        <v>4181</v>
      </c>
      <c r="J14" s="147">
        <f t="shared" si="0"/>
        <v>-7.4999999999999956E-2</v>
      </c>
      <c r="K14" s="146">
        <v>3964</v>
      </c>
      <c r="L14" s="147">
        <f t="shared" si="0"/>
        <v>-5.1901458981104986E-2</v>
      </c>
      <c r="M14" s="146">
        <v>4119</v>
      </c>
      <c r="N14" s="147">
        <f t="shared" si="1"/>
        <v>3.9101917255297769E-2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2428</v>
      </c>
      <c r="F15" s="147" t="str">
        <f t="shared" si="0"/>
        <v>-</v>
      </c>
      <c r="G15" s="146">
        <v>4275</v>
      </c>
      <c r="H15" s="147">
        <f t="shared" si="0"/>
        <v>0.76070840197693568</v>
      </c>
      <c r="I15" s="146">
        <v>4340</v>
      </c>
      <c r="J15" s="147">
        <f t="shared" si="0"/>
        <v>1.5204678362572999E-2</v>
      </c>
      <c r="K15" s="146">
        <v>4593</v>
      </c>
      <c r="L15" s="147">
        <f t="shared" si="0"/>
        <v>5.8294930875576023E-2</v>
      </c>
      <c r="M15" s="146">
        <v>3637</v>
      </c>
      <c r="N15" s="147">
        <f t="shared" si="1"/>
        <v>-0.20814282603962553</v>
      </c>
    </row>
    <row r="16" spans="1:15" x14ac:dyDescent="0.25">
      <c r="A16" s="1" t="s">
        <v>86</v>
      </c>
      <c r="B16" s="145" t="s">
        <v>87</v>
      </c>
      <c r="C16" s="146">
        <v>2777</v>
      </c>
      <c r="D16" s="147">
        <v>-0.34241060857210515</v>
      </c>
      <c r="E16" s="146">
        <v>2929</v>
      </c>
      <c r="F16" s="147">
        <f t="shared" si="0"/>
        <v>5.473532589124952E-2</v>
      </c>
      <c r="G16" s="146">
        <v>3932</v>
      </c>
      <c r="H16" s="147">
        <f t="shared" si="0"/>
        <v>0.34243769204506647</v>
      </c>
      <c r="I16" s="146">
        <v>4645</v>
      </c>
      <c r="J16" s="147">
        <f t="shared" si="0"/>
        <v>0.18133265513733465</v>
      </c>
      <c r="K16" s="146">
        <v>2899</v>
      </c>
      <c r="L16" s="147">
        <f t="shared" si="0"/>
        <v>-0.37588805166846073</v>
      </c>
      <c r="M16" s="146">
        <v>4117</v>
      </c>
      <c r="N16" s="147">
        <f t="shared" si="1"/>
        <v>0.42014487754398067</v>
      </c>
    </row>
    <row r="17" spans="1:15" x14ac:dyDescent="0.25">
      <c r="A17" s="1" t="s">
        <v>88</v>
      </c>
      <c r="B17" s="145" t="s">
        <v>89</v>
      </c>
      <c r="C17" s="146">
        <v>1764</v>
      </c>
      <c r="D17" s="147">
        <v>-0.54002607561929594</v>
      </c>
      <c r="E17" s="146">
        <v>3914</v>
      </c>
      <c r="F17" s="147">
        <f t="shared" si="0"/>
        <v>1.2188208616780045</v>
      </c>
      <c r="G17" s="146">
        <v>4578</v>
      </c>
      <c r="H17" s="147">
        <f t="shared" si="0"/>
        <v>0.16964741951967288</v>
      </c>
      <c r="I17" s="146">
        <v>4521</v>
      </c>
      <c r="J17" s="147">
        <f t="shared" si="0"/>
        <v>-1.2450851900393189E-2</v>
      </c>
      <c r="K17" s="146">
        <v>5087</v>
      </c>
      <c r="L17" s="147">
        <f t="shared" si="0"/>
        <v>0.12519354125193538</v>
      </c>
      <c r="M17" s="146">
        <v>4387</v>
      </c>
      <c r="N17" s="147">
        <f t="shared" si="1"/>
        <v>-0.13760566149007269</v>
      </c>
    </row>
    <row r="18" spans="1:15" x14ac:dyDescent="0.25">
      <c r="A18" s="1" t="s">
        <v>90</v>
      </c>
      <c r="B18" s="145" t="s">
        <v>91</v>
      </c>
      <c r="C18" s="146">
        <v>1764</v>
      </c>
      <c r="D18" s="147">
        <v>-0.62283515073765239</v>
      </c>
      <c r="E18" s="146">
        <v>3380</v>
      </c>
      <c r="F18" s="147">
        <f t="shared" si="0"/>
        <v>0.91609977324263037</v>
      </c>
      <c r="G18" s="146">
        <v>4025</v>
      </c>
      <c r="H18" s="147">
        <f t="shared" si="0"/>
        <v>0.19082840236686383</v>
      </c>
      <c r="I18" s="146">
        <v>4419</v>
      </c>
      <c r="J18" s="147">
        <f t="shared" si="0"/>
        <v>9.7888198757764E-2</v>
      </c>
      <c r="K18" s="146">
        <v>4919</v>
      </c>
      <c r="L18" s="147">
        <f t="shared" si="0"/>
        <v>0.11314777098891149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1763</v>
      </c>
      <c r="D19" s="147">
        <v>-0.70714285714285707</v>
      </c>
      <c r="E19" s="146">
        <v>4448</v>
      </c>
      <c r="F19" s="147">
        <f t="shared" si="0"/>
        <v>1.5229722064662505</v>
      </c>
      <c r="G19" s="146">
        <v>4838</v>
      </c>
      <c r="H19" s="147">
        <f t="shared" si="0"/>
        <v>8.7679856115107979E-2</v>
      </c>
      <c r="I19" s="146">
        <v>4964</v>
      </c>
      <c r="J19" s="147">
        <f t="shared" si="0"/>
        <v>2.6043819760231512E-2</v>
      </c>
      <c r="K19" s="146">
        <v>5464</v>
      </c>
      <c r="L19" s="147">
        <f t="shared" si="0"/>
        <v>0.10072522159548747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1794</v>
      </c>
      <c r="D20" s="147">
        <v>-0.6889197156233744</v>
      </c>
      <c r="E20" s="146">
        <v>4543</v>
      </c>
      <c r="F20" s="147">
        <f t="shared" si="0"/>
        <v>1.5323299888517279</v>
      </c>
      <c r="G20" s="146">
        <v>5166</v>
      </c>
      <c r="H20" s="147">
        <f t="shared" si="0"/>
        <v>0.13713405238828957</v>
      </c>
      <c r="I20" s="146">
        <v>4585</v>
      </c>
      <c r="J20" s="147">
        <f t="shared" si="0"/>
        <v>-0.11246612466124661</v>
      </c>
      <c r="K20" s="146">
        <v>5228</v>
      </c>
      <c r="L20" s="147">
        <f t="shared" si="0"/>
        <v>0.14023991275899683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24221</v>
      </c>
      <c r="D21" s="150">
        <v>-0.56660761894537193</v>
      </c>
      <c r="E21" s="149">
        <v>33444</v>
      </c>
      <c r="F21" s="150">
        <f t="shared" si="0"/>
        <v>0.38078526898146237</v>
      </c>
      <c r="G21" s="149">
        <v>51485</v>
      </c>
      <c r="H21" s="150">
        <f t="shared" si="0"/>
        <v>0.53943906231312044</v>
      </c>
      <c r="I21" s="149">
        <v>58157</v>
      </c>
      <c r="J21" s="150">
        <f t="shared" si="0"/>
        <v>0.12959114305137409</v>
      </c>
      <c r="K21" s="149">
        <v>57388</v>
      </c>
      <c r="L21" s="150">
        <f t="shared" si="0"/>
        <v>-1.3222827862510056E-2</v>
      </c>
      <c r="M21" s="149">
        <v>40413</v>
      </c>
      <c r="N21" s="150">
        <v>-3.2649544007468223E-2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240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3059</v>
      </c>
      <c r="D31" s="147">
        <v>0.13086876155268024</v>
      </c>
      <c r="E31" s="146">
        <v>582</v>
      </c>
      <c r="F31" s="147">
        <f t="shared" ref="F31:L43" si="2">IFERROR(E31/C31-1,"-")</f>
        <v>-0.80974174566851909</v>
      </c>
      <c r="G31" s="146">
        <v>1773</v>
      </c>
      <c r="H31" s="147">
        <f t="shared" si="2"/>
        <v>2.0463917525773194</v>
      </c>
      <c r="I31" s="146">
        <v>3042</v>
      </c>
      <c r="J31" s="147">
        <f t="shared" si="2"/>
        <v>0.71573604060913709</v>
      </c>
      <c r="K31" s="146">
        <v>2177</v>
      </c>
      <c r="L31" s="147">
        <f t="shared" si="2"/>
        <v>-0.28435239973701509</v>
      </c>
      <c r="M31" s="146">
        <v>2652</v>
      </c>
      <c r="N31" s="147">
        <f t="shared" ref="N31" si="3">IFERROR(M31/K31-1,"-")</f>
        <v>0.21819016995865881</v>
      </c>
    </row>
    <row r="32" spans="1:15" x14ac:dyDescent="0.25">
      <c r="B32" s="145" t="s">
        <v>75</v>
      </c>
      <c r="C32" s="146">
        <v>3061</v>
      </c>
      <c r="D32" s="147">
        <v>5.5153395380903136E-2</v>
      </c>
      <c r="E32" s="146">
        <v>799</v>
      </c>
      <c r="F32" s="147">
        <f t="shared" si="2"/>
        <v>-0.73897419144070564</v>
      </c>
      <c r="G32" s="146">
        <v>2253</v>
      </c>
      <c r="H32" s="147">
        <f t="shared" si="2"/>
        <v>1.8197747183979973</v>
      </c>
      <c r="I32" s="146">
        <v>3101</v>
      </c>
      <c r="J32" s="147">
        <f t="shared" si="2"/>
        <v>0.37638703950288499</v>
      </c>
      <c r="K32" s="146">
        <v>2167</v>
      </c>
      <c r="L32" s="147">
        <f t="shared" si="2"/>
        <v>-0.30119316349564662</v>
      </c>
      <c r="M32" s="146">
        <v>1760</v>
      </c>
      <c r="N32" s="147">
        <f>IFERROR(M32/K32-1,"-")</f>
        <v>-0.18781725888324874</v>
      </c>
    </row>
    <row r="33" spans="2:15" x14ac:dyDescent="0.25">
      <c r="B33" s="145" t="s">
        <v>77</v>
      </c>
      <c r="C33" s="146">
        <v>1334</v>
      </c>
      <c r="D33" s="147">
        <v>-0.55159663865546227</v>
      </c>
      <c r="E33" s="146">
        <v>1368</v>
      </c>
      <c r="F33" s="147">
        <f t="shared" si="2"/>
        <v>2.5487256371814038E-2</v>
      </c>
      <c r="G33" s="146">
        <v>2677</v>
      </c>
      <c r="H33" s="147">
        <f t="shared" si="2"/>
        <v>0.95687134502923987</v>
      </c>
      <c r="I33" s="146">
        <v>3421</v>
      </c>
      <c r="J33" s="147">
        <f t="shared" si="2"/>
        <v>0.27792304818827041</v>
      </c>
      <c r="K33" s="146">
        <v>2632</v>
      </c>
      <c r="L33" s="147">
        <f t="shared" si="2"/>
        <v>-0.23063431745103768</v>
      </c>
      <c r="M33" s="146">
        <v>2763</v>
      </c>
      <c r="N33" s="147">
        <f>IFERROR(M33/K33-1,"-")</f>
        <v>4.9772036474164061E-2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1023</v>
      </c>
      <c r="F34" s="147" t="str">
        <f t="shared" si="2"/>
        <v>-</v>
      </c>
      <c r="G34" s="146">
        <v>2629</v>
      </c>
      <c r="H34" s="147">
        <f t="shared" si="2"/>
        <v>1.5698924731182795</v>
      </c>
      <c r="I34" s="146">
        <v>3521</v>
      </c>
      <c r="J34" s="147">
        <f t="shared" si="2"/>
        <v>0.33929250665652333</v>
      </c>
      <c r="K34" s="146">
        <v>3276</v>
      </c>
      <c r="L34" s="147">
        <f t="shared" si="2"/>
        <v>-6.9582504970178927E-2</v>
      </c>
      <c r="M34" s="146">
        <v>2835</v>
      </c>
      <c r="N34" s="147">
        <f>IFERROR(M34/K34-1,"-")</f>
        <v>-0.13461538461538458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1731</v>
      </c>
      <c r="F35" s="147" t="str">
        <f t="shared" si="2"/>
        <v>-</v>
      </c>
      <c r="G35" s="146">
        <v>2471</v>
      </c>
      <c r="H35" s="147">
        <f t="shared" si="2"/>
        <v>0.42749855574812257</v>
      </c>
      <c r="I35" s="146">
        <v>3551</v>
      </c>
      <c r="J35" s="147">
        <f t="shared" si="2"/>
        <v>0.43707001214083374</v>
      </c>
      <c r="K35" s="146">
        <v>3636</v>
      </c>
      <c r="L35" s="147">
        <f t="shared" si="2"/>
        <v>2.3936919177696359E-2</v>
      </c>
      <c r="M35" s="146">
        <v>3517</v>
      </c>
      <c r="N35" s="147">
        <f>IFERROR(M35/K35-1,"-")</f>
        <v>-3.2728272827282745E-2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1915</v>
      </c>
      <c r="F36" s="147" t="str">
        <f t="shared" si="2"/>
        <v>-</v>
      </c>
      <c r="G36" s="146">
        <v>3580</v>
      </c>
      <c r="H36" s="147">
        <f t="shared" si="2"/>
        <v>0.86945169712793735</v>
      </c>
      <c r="I36" s="146">
        <v>3284</v>
      </c>
      <c r="J36" s="147">
        <f t="shared" si="2"/>
        <v>-8.268156424581008E-2</v>
      </c>
      <c r="K36" s="146">
        <v>3008</v>
      </c>
      <c r="L36" s="147">
        <f t="shared" si="2"/>
        <v>-8.4043848964677204E-2</v>
      </c>
      <c r="M36" s="146">
        <v>3117</v>
      </c>
      <c r="N36" s="147">
        <f t="shared" ref="N36:N39" si="4">IFERROR(M36/K36-1,"-")</f>
        <v>3.6236702127659504E-2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1624</v>
      </c>
      <c r="F37" s="147" t="str">
        <f t="shared" si="2"/>
        <v>-</v>
      </c>
      <c r="G37" s="146">
        <v>3300</v>
      </c>
      <c r="H37" s="147">
        <f t="shared" si="2"/>
        <v>1.0320197044334973</v>
      </c>
      <c r="I37" s="146">
        <v>3186</v>
      </c>
      <c r="J37" s="147">
        <f t="shared" si="2"/>
        <v>-3.4545454545454546E-2</v>
      </c>
      <c r="K37" s="146">
        <v>3447</v>
      </c>
      <c r="L37" s="147">
        <f t="shared" si="2"/>
        <v>8.1920903954802338E-2</v>
      </c>
      <c r="M37" s="146">
        <v>2446</v>
      </c>
      <c r="N37" s="147">
        <f t="shared" si="4"/>
        <v>-0.29039744705541048</v>
      </c>
    </row>
    <row r="38" spans="2:15" x14ac:dyDescent="0.25">
      <c r="B38" s="145" t="s">
        <v>87</v>
      </c>
      <c r="C38" s="146">
        <v>2135</v>
      </c>
      <c r="D38" s="147">
        <v>-0.30569105691056908</v>
      </c>
      <c r="E38" s="146">
        <v>1812</v>
      </c>
      <c r="F38" s="147">
        <f t="shared" si="2"/>
        <v>-0.15128805620608898</v>
      </c>
      <c r="G38" s="146">
        <v>2594</v>
      </c>
      <c r="H38" s="147">
        <f t="shared" si="2"/>
        <v>0.43156732891832239</v>
      </c>
      <c r="I38" s="146">
        <v>3372</v>
      </c>
      <c r="J38" s="147">
        <f t="shared" si="2"/>
        <v>0.29992289899768698</v>
      </c>
      <c r="K38" s="146">
        <v>1718</v>
      </c>
      <c r="L38" s="147">
        <f t="shared" si="2"/>
        <v>-0.49051008303677346</v>
      </c>
      <c r="M38" s="146">
        <v>2948</v>
      </c>
      <c r="N38" s="147">
        <f t="shared" si="4"/>
        <v>0.71594877764842835</v>
      </c>
    </row>
    <row r="39" spans="2:15" x14ac:dyDescent="0.25">
      <c r="B39" s="145" t="s">
        <v>89</v>
      </c>
      <c r="C39" s="146">
        <v>1442</v>
      </c>
      <c r="D39" s="147">
        <v>-0.486284289276808</v>
      </c>
      <c r="E39" s="146">
        <v>3104</v>
      </c>
      <c r="F39" s="147">
        <f t="shared" si="2"/>
        <v>1.1525658807212205</v>
      </c>
      <c r="G39" s="146">
        <v>3509</v>
      </c>
      <c r="H39" s="147">
        <f t="shared" si="2"/>
        <v>0.13047680412371143</v>
      </c>
      <c r="I39" s="146">
        <v>3382</v>
      </c>
      <c r="J39" s="147">
        <f t="shared" si="2"/>
        <v>-3.6192647477913953E-2</v>
      </c>
      <c r="K39" s="146">
        <v>4092</v>
      </c>
      <c r="L39" s="147">
        <f t="shared" si="2"/>
        <v>0.20993494973388538</v>
      </c>
      <c r="M39" s="146">
        <v>3227</v>
      </c>
      <c r="N39" s="147">
        <f t="shared" si="4"/>
        <v>-0.21138807429130013</v>
      </c>
    </row>
    <row r="40" spans="2:15" x14ac:dyDescent="0.25">
      <c r="B40" s="145" t="s">
        <v>91</v>
      </c>
      <c r="C40" s="146">
        <v>1351</v>
      </c>
      <c r="D40" s="147">
        <v>-0.56974522292993623</v>
      </c>
      <c r="E40" s="146">
        <v>2127</v>
      </c>
      <c r="F40" s="147">
        <f t="shared" si="2"/>
        <v>0.57438934122871954</v>
      </c>
      <c r="G40" s="146">
        <v>2508</v>
      </c>
      <c r="H40" s="147">
        <f t="shared" si="2"/>
        <v>0.17912552891396327</v>
      </c>
      <c r="I40" s="146">
        <v>2825</v>
      </c>
      <c r="J40" s="147">
        <f t="shared" si="2"/>
        <v>0.12639553429027117</v>
      </c>
      <c r="K40" s="146">
        <v>3162</v>
      </c>
      <c r="L40" s="147">
        <f t="shared" si="2"/>
        <v>0.11929203539823008</v>
      </c>
      <c r="M40" s="146"/>
      <c r="N40" s="147"/>
    </row>
    <row r="41" spans="2:15" x14ac:dyDescent="0.25">
      <c r="B41" s="145" t="s">
        <v>93</v>
      </c>
      <c r="C41" s="146">
        <v>1256</v>
      </c>
      <c r="D41" s="147">
        <v>-0.66444028853860537</v>
      </c>
      <c r="E41" s="146">
        <v>2694</v>
      </c>
      <c r="F41" s="147">
        <f t="shared" si="2"/>
        <v>1.144904458598726</v>
      </c>
      <c r="G41" s="146">
        <v>3156</v>
      </c>
      <c r="H41" s="147">
        <f t="shared" si="2"/>
        <v>0.17149220489977735</v>
      </c>
      <c r="I41" s="146">
        <v>2455</v>
      </c>
      <c r="J41" s="147">
        <f t="shared" si="2"/>
        <v>-0.22211660329531047</v>
      </c>
      <c r="K41" s="146">
        <v>3284</v>
      </c>
      <c r="L41" s="147">
        <f t="shared" si="2"/>
        <v>0.33767820773930746</v>
      </c>
      <c r="M41" s="146"/>
      <c r="N41" s="147"/>
    </row>
    <row r="42" spans="2:15" x14ac:dyDescent="0.25">
      <c r="B42" s="145" t="s">
        <v>95</v>
      </c>
      <c r="C42" s="146">
        <v>1139</v>
      </c>
      <c r="D42" s="147">
        <v>-0.71367521367521369</v>
      </c>
      <c r="E42" s="146">
        <v>2953</v>
      </c>
      <c r="F42" s="147">
        <f t="shared" si="2"/>
        <v>1.5926251097453905</v>
      </c>
      <c r="G42" s="146">
        <v>3359</v>
      </c>
      <c r="H42" s="147">
        <f t="shared" si="2"/>
        <v>0.13748730104977991</v>
      </c>
      <c r="I42" s="146">
        <v>2582</v>
      </c>
      <c r="J42" s="147">
        <f t="shared" si="2"/>
        <v>-0.23131884489431376</v>
      </c>
      <c r="K42" s="146">
        <v>3222</v>
      </c>
      <c r="L42" s="147">
        <f t="shared" si="2"/>
        <v>0.24786986831913249</v>
      </c>
      <c r="M42" s="146"/>
      <c r="N42" s="147"/>
    </row>
    <row r="43" spans="2:15" ht="15.75" x14ac:dyDescent="0.25">
      <c r="B43" s="148" t="s">
        <v>32</v>
      </c>
      <c r="C43" s="149">
        <v>16023</v>
      </c>
      <c r="D43" s="150">
        <v>-0.5683342762466661</v>
      </c>
      <c r="E43" s="149">
        <v>21732</v>
      </c>
      <c r="F43" s="150">
        <f t="shared" si="2"/>
        <v>0.35630031829245468</v>
      </c>
      <c r="G43" s="149">
        <v>33809</v>
      </c>
      <c r="H43" s="150">
        <f t="shared" si="2"/>
        <v>0.55572427756304066</v>
      </c>
      <c r="I43" s="149">
        <v>37722</v>
      </c>
      <c r="J43" s="150">
        <f t="shared" si="2"/>
        <v>0.11573841284864983</v>
      </c>
      <c r="K43" s="149">
        <v>35821</v>
      </c>
      <c r="L43" s="150">
        <f t="shared" si="2"/>
        <v>-5.0394994963151474E-2</v>
      </c>
      <c r="M43" s="149">
        <v>25265</v>
      </c>
      <c r="N43" s="150">
        <v>-3.3954039689519377E-2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1208</v>
      </c>
      <c r="D53" s="147">
        <v>-7.2908672294704546E-2</v>
      </c>
      <c r="E53" s="146">
        <v>303</v>
      </c>
      <c r="F53" s="147">
        <f>IFERROR(E53/C53-1,"-")</f>
        <v>-0.7491721854304636</v>
      </c>
      <c r="G53" s="146">
        <v>1039</v>
      </c>
      <c r="H53" s="147">
        <f>IFERROR(G53/E53-1,"-")</f>
        <v>2.4290429042904291</v>
      </c>
      <c r="I53" s="146">
        <v>1557</v>
      </c>
      <c r="J53" s="147">
        <f>IFERROR(I53/G53-1,"-")</f>
        <v>0.49855630413859475</v>
      </c>
      <c r="K53" s="146">
        <v>1445</v>
      </c>
      <c r="L53" s="147">
        <f>IFERROR(K53/I53-1,"-")</f>
        <v>-7.1933204881181712E-2</v>
      </c>
      <c r="M53" s="146">
        <v>1752</v>
      </c>
      <c r="N53" s="147">
        <f t="shared" ref="N53:N61" si="5">IFERROR(M53/K53-1,"-")</f>
        <v>0.21245674740484422</v>
      </c>
    </row>
    <row r="54" spans="1:15" x14ac:dyDescent="0.25">
      <c r="A54" s="1">
        <v>2</v>
      </c>
      <c r="B54" s="145" t="s">
        <v>75</v>
      </c>
      <c r="C54" s="146">
        <v>1387</v>
      </c>
      <c r="D54" s="147">
        <v>-5.5177111716621208E-2</v>
      </c>
      <c r="E54" s="146">
        <v>338</v>
      </c>
      <c r="F54" s="147">
        <f t="shared" ref="F54:L65" si="6">IFERROR(E54/C54-1,"-")</f>
        <v>-0.75630857966834897</v>
      </c>
      <c r="G54" s="146">
        <v>1131</v>
      </c>
      <c r="H54" s="147">
        <f t="shared" si="6"/>
        <v>2.3461538461538463</v>
      </c>
      <c r="I54" s="146">
        <v>2612</v>
      </c>
      <c r="J54" s="147">
        <f t="shared" si="6"/>
        <v>1.3094606542882405</v>
      </c>
      <c r="K54" s="146">
        <v>1852</v>
      </c>
      <c r="L54" s="147">
        <f t="shared" si="6"/>
        <v>-0.29096477794793263</v>
      </c>
      <c r="M54" s="146">
        <v>1371</v>
      </c>
      <c r="N54" s="147">
        <f t="shared" si="5"/>
        <v>-0.25971922246220303</v>
      </c>
    </row>
    <row r="55" spans="1:15" x14ac:dyDescent="0.25">
      <c r="A55" s="1">
        <v>3</v>
      </c>
      <c r="B55" s="145" t="s">
        <v>77</v>
      </c>
      <c r="C55" s="146">
        <v>620</v>
      </c>
      <c r="D55" s="147">
        <v>-0.60684844641724789</v>
      </c>
      <c r="E55" s="146">
        <v>500</v>
      </c>
      <c r="F55" s="147">
        <f t="shared" si="6"/>
        <v>-0.19354838709677424</v>
      </c>
      <c r="G55" s="146">
        <v>1299</v>
      </c>
      <c r="H55" s="147">
        <f t="shared" si="6"/>
        <v>1.5979999999999999</v>
      </c>
      <c r="I55" s="146">
        <v>2794</v>
      </c>
      <c r="J55" s="147">
        <f t="shared" si="6"/>
        <v>1.1508852963818321</v>
      </c>
      <c r="K55" s="146">
        <v>1883</v>
      </c>
      <c r="L55" s="147">
        <f t="shared" si="6"/>
        <v>-0.32605583392984971</v>
      </c>
      <c r="M55" s="146">
        <v>1927</v>
      </c>
      <c r="N55" s="147">
        <f t="shared" si="5"/>
        <v>2.3366967604885769E-2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523</v>
      </c>
      <c r="F56" s="147" t="str">
        <f t="shared" si="6"/>
        <v>-</v>
      </c>
      <c r="G56" s="146">
        <v>1248</v>
      </c>
      <c r="H56" s="147">
        <f t="shared" si="6"/>
        <v>1.3862332695984705</v>
      </c>
      <c r="I56" s="146">
        <v>2342</v>
      </c>
      <c r="J56" s="147">
        <f t="shared" si="6"/>
        <v>0.8766025641025641</v>
      </c>
      <c r="K56" s="146">
        <v>2557</v>
      </c>
      <c r="L56" s="147">
        <f t="shared" si="6"/>
        <v>9.1801878736122999E-2</v>
      </c>
      <c r="M56" s="146">
        <v>2005</v>
      </c>
      <c r="N56" s="147">
        <f t="shared" si="5"/>
        <v>-0.21587798201016817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686</v>
      </c>
      <c r="F57" s="147" t="str">
        <f t="shared" si="6"/>
        <v>-</v>
      </c>
      <c r="G57" s="146">
        <v>1437</v>
      </c>
      <c r="H57" s="147">
        <f t="shared" si="6"/>
        <v>1.0947521865889214</v>
      </c>
      <c r="I57" s="146">
        <v>2194</v>
      </c>
      <c r="J57" s="147">
        <f t="shared" si="6"/>
        <v>0.52679192762700078</v>
      </c>
      <c r="K57" s="146">
        <v>2203</v>
      </c>
      <c r="L57" s="147">
        <f t="shared" si="6"/>
        <v>4.1020966271649861E-3</v>
      </c>
      <c r="M57" s="146">
        <v>2100</v>
      </c>
      <c r="N57" s="147">
        <f t="shared" si="5"/>
        <v>-4.6754425783023135E-2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815</v>
      </c>
      <c r="F58" s="147" t="str">
        <f t="shared" si="6"/>
        <v>-</v>
      </c>
      <c r="G58" s="146">
        <v>1729</v>
      </c>
      <c r="H58" s="147">
        <f t="shared" si="6"/>
        <v>1.121472392638037</v>
      </c>
      <c r="I58" s="146">
        <v>2466</v>
      </c>
      <c r="J58" s="147">
        <f t="shared" si="6"/>
        <v>0.42625795257374199</v>
      </c>
      <c r="K58" s="146">
        <v>2292</v>
      </c>
      <c r="L58" s="147">
        <f t="shared" si="6"/>
        <v>-7.0559610705596132E-2</v>
      </c>
      <c r="M58" s="146">
        <v>2095</v>
      </c>
      <c r="N58" s="147">
        <f t="shared" si="5"/>
        <v>-8.5951134380453764E-2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994</v>
      </c>
      <c r="F59" s="147" t="str">
        <f t="shared" si="6"/>
        <v>-</v>
      </c>
      <c r="G59" s="146">
        <v>1593</v>
      </c>
      <c r="H59" s="147">
        <f t="shared" si="6"/>
        <v>0.60261569416498983</v>
      </c>
      <c r="I59" s="146">
        <v>1977</v>
      </c>
      <c r="J59" s="147">
        <f t="shared" si="6"/>
        <v>0.24105461393596994</v>
      </c>
      <c r="K59" s="146">
        <v>1831</v>
      </c>
      <c r="L59" s="147">
        <f t="shared" si="6"/>
        <v>-7.384926656550328E-2</v>
      </c>
      <c r="M59" s="146">
        <v>1628</v>
      </c>
      <c r="N59" s="147">
        <f t="shared" si="5"/>
        <v>-0.11086837793555437</v>
      </c>
    </row>
    <row r="60" spans="1:15" x14ac:dyDescent="0.25">
      <c r="A60" s="1">
        <v>8</v>
      </c>
      <c r="B60" s="145" t="s">
        <v>87</v>
      </c>
      <c r="C60" s="146">
        <v>1123</v>
      </c>
      <c r="D60" s="147">
        <v>-0.20467422096317278</v>
      </c>
      <c r="E60" s="146">
        <v>1181</v>
      </c>
      <c r="F60" s="147">
        <f t="shared" si="6"/>
        <v>5.1647373107747141E-2</v>
      </c>
      <c r="G60" s="146">
        <v>1587</v>
      </c>
      <c r="H60" s="147">
        <f t="shared" si="6"/>
        <v>0.34377646062658762</v>
      </c>
      <c r="I60" s="146">
        <v>1933</v>
      </c>
      <c r="J60" s="147">
        <f t="shared" si="6"/>
        <v>0.21802142407057334</v>
      </c>
      <c r="K60" s="146">
        <v>1542</v>
      </c>
      <c r="L60" s="147">
        <f t="shared" si="6"/>
        <v>-0.20227625452664255</v>
      </c>
      <c r="M60" s="146">
        <v>1342</v>
      </c>
      <c r="N60" s="147">
        <f t="shared" si="5"/>
        <v>-0.12970168612191957</v>
      </c>
    </row>
    <row r="61" spans="1:15" x14ac:dyDescent="0.25">
      <c r="A61" s="1">
        <v>9</v>
      </c>
      <c r="B61" s="145" t="s">
        <v>89</v>
      </c>
      <c r="C61" s="146">
        <v>763</v>
      </c>
      <c r="D61" s="147">
        <v>-0.45186781609195403</v>
      </c>
      <c r="E61" s="146">
        <v>1604</v>
      </c>
      <c r="F61" s="147">
        <f t="shared" si="6"/>
        <v>1.1022280471821757</v>
      </c>
      <c r="G61" s="146">
        <v>1832</v>
      </c>
      <c r="H61" s="147">
        <f t="shared" si="6"/>
        <v>0.14214463840398994</v>
      </c>
      <c r="I61" s="146">
        <v>2450</v>
      </c>
      <c r="J61" s="147">
        <f t="shared" si="6"/>
        <v>0.3373362445414847</v>
      </c>
      <c r="K61" s="146">
        <v>2346</v>
      </c>
      <c r="L61" s="147">
        <f t="shared" si="6"/>
        <v>-4.2448979591836689E-2</v>
      </c>
      <c r="M61" s="146">
        <v>2156</v>
      </c>
      <c r="N61" s="147">
        <f t="shared" si="5"/>
        <v>-8.0988917306052843E-2</v>
      </c>
    </row>
    <row r="62" spans="1:15" x14ac:dyDescent="0.25">
      <c r="A62" s="1">
        <v>10</v>
      </c>
      <c r="B62" s="145" t="s">
        <v>91</v>
      </c>
      <c r="C62" s="146">
        <v>792</v>
      </c>
      <c r="D62" s="147">
        <v>-0.46232179226069248</v>
      </c>
      <c r="E62" s="146">
        <v>930</v>
      </c>
      <c r="F62" s="147">
        <f t="shared" si="6"/>
        <v>0.17424242424242431</v>
      </c>
      <c r="G62" s="146">
        <v>1484</v>
      </c>
      <c r="H62" s="147">
        <f t="shared" si="6"/>
        <v>0.5956989247311828</v>
      </c>
      <c r="I62" s="146">
        <v>2164</v>
      </c>
      <c r="J62" s="147">
        <f t="shared" si="6"/>
        <v>0.4582210242587601</v>
      </c>
      <c r="K62" s="146">
        <v>2197</v>
      </c>
      <c r="L62" s="147">
        <f t="shared" si="6"/>
        <v>1.5249537892791043E-2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488</v>
      </c>
      <c r="D63" s="147">
        <v>-0.72002294893861163</v>
      </c>
      <c r="E63" s="146">
        <v>1380</v>
      </c>
      <c r="F63" s="147">
        <f t="shared" si="6"/>
        <v>1.8278688524590163</v>
      </c>
      <c r="G63" s="146">
        <v>1596</v>
      </c>
      <c r="H63" s="147">
        <f t="shared" si="6"/>
        <v>0.15652173913043477</v>
      </c>
      <c r="I63" s="146">
        <v>1784</v>
      </c>
      <c r="J63" s="147">
        <f t="shared" si="6"/>
        <v>0.1177944862155389</v>
      </c>
      <c r="K63" s="146">
        <v>2044</v>
      </c>
      <c r="L63" s="147">
        <f t="shared" si="6"/>
        <v>0.14573991031390143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371</v>
      </c>
      <c r="D64" s="147">
        <v>-0.73537803138373747</v>
      </c>
      <c r="E64" s="146">
        <v>1477</v>
      </c>
      <c r="F64" s="147">
        <f t="shared" si="6"/>
        <v>2.9811320754716979</v>
      </c>
      <c r="G64" s="146">
        <v>1545</v>
      </c>
      <c r="H64" s="147">
        <f t="shared" si="6"/>
        <v>4.6039268788083954E-2</v>
      </c>
      <c r="I64" s="146">
        <v>1425</v>
      </c>
      <c r="J64" s="147">
        <f t="shared" si="6"/>
        <v>-7.7669902912621325E-2</v>
      </c>
      <c r="K64" s="146">
        <v>1752</v>
      </c>
      <c r="L64" s="147">
        <f t="shared" si="6"/>
        <v>0.22947368421052627</v>
      </c>
      <c r="M64" s="146"/>
      <c r="N64" s="147"/>
    </row>
    <row r="65" spans="1:15" ht="15.75" x14ac:dyDescent="0.25">
      <c r="B65" s="148" t="s">
        <v>32</v>
      </c>
      <c r="C65" s="149">
        <v>7339</v>
      </c>
      <c r="D65" s="150">
        <v>-0.59150617833685848</v>
      </c>
      <c r="E65" s="149">
        <v>10731</v>
      </c>
      <c r="F65" s="150">
        <f t="shared" si="6"/>
        <v>0.46218830903392827</v>
      </c>
      <c r="G65" s="149">
        <v>17520</v>
      </c>
      <c r="H65" s="150">
        <f t="shared" si="6"/>
        <v>0.63265306122448983</v>
      </c>
      <c r="I65" s="149">
        <v>25698</v>
      </c>
      <c r="J65" s="150">
        <f t="shared" si="6"/>
        <v>0.46678082191780823</v>
      </c>
      <c r="K65" s="149">
        <v>23944</v>
      </c>
      <c r="L65" s="150">
        <f t="shared" si="6"/>
        <v>-6.8254338859055186E-2</v>
      </c>
      <c r="M65" s="149">
        <v>16376</v>
      </c>
      <c r="N65" s="150">
        <v>-8.7738844632610946E-2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1851</v>
      </c>
      <c r="D75" s="147">
        <v>0.32025677603423675</v>
      </c>
      <c r="E75" s="146">
        <v>279</v>
      </c>
      <c r="F75" s="147">
        <f>IFERROR(E75/C75-1,"-")</f>
        <v>-0.84927066450567257</v>
      </c>
      <c r="G75" s="146">
        <v>734</v>
      </c>
      <c r="H75" s="147">
        <f>IFERROR(G75/E75-1,"-")</f>
        <v>1.6308243727598568</v>
      </c>
      <c r="I75" s="146">
        <v>1485</v>
      </c>
      <c r="J75" s="147">
        <f>IFERROR(I75/G75-1,"-")</f>
        <v>1.0231607629427795</v>
      </c>
      <c r="K75" s="146">
        <v>732</v>
      </c>
      <c r="L75" s="147">
        <f>IFERROR(K75/I75-1,"-")</f>
        <v>-0.50707070707070701</v>
      </c>
      <c r="M75" s="146">
        <v>900</v>
      </c>
      <c r="N75" s="147">
        <f t="shared" ref="N75:N83" si="7">IFERROR(M75/K75-1,"-")</f>
        <v>0.22950819672131151</v>
      </c>
    </row>
    <row r="76" spans="1:15" x14ac:dyDescent="0.25">
      <c r="A76" s="1">
        <v>2</v>
      </c>
      <c r="B76" s="145" t="s">
        <v>75</v>
      </c>
      <c r="C76" s="146">
        <v>1674</v>
      </c>
      <c r="D76" s="147">
        <v>0.16817864619679002</v>
      </c>
      <c r="E76" s="146">
        <v>461</v>
      </c>
      <c r="F76" s="147">
        <f t="shared" ref="F76:L87" si="8">IFERROR(E76/C76-1,"-")</f>
        <v>-0.7246117084826762</v>
      </c>
      <c r="G76" s="146">
        <v>1122</v>
      </c>
      <c r="H76" s="147">
        <f t="shared" si="8"/>
        <v>1.4338394793926246</v>
      </c>
      <c r="I76" s="146">
        <v>489</v>
      </c>
      <c r="J76" s="147">
        <f t="shared" si="8"/>
        <v>-0.56417112299465244</v>
      </c>
      <c r="K76" s="146">
        <v>315</v>
      </c>
      <c r="L76" s="147">
        <f t="shared" si="8"/>
        <v>-0.35582822085889576</v>
      </c>
      <c r="M76" s="146">
        <v>389</v>
      </c>
      <c r="N76" s="147">
        <f t="shared" si="7"/>
        <v>0.23492063492063497</v>
      </c>
    </row>
    <row r="77" spans="1:15" x14ac:dyDescent="0.25">
      <c r="A77" s="1">
        <v>3</v>
      </c>
      <c r="B77" s="145" t="s">
        <v>77</v>
      </c>
      <c r="C77" s="146">
        <v>714</v>
      </c>
      <c r="D77" s="147">
        <v>-0.48927038626609443</v>
      </c>
      <c r="E77" s="146">
        <v>868</v>
      </c>
      <c r="F77" s="147">
        <f t="shared" si="8"/>
        <v>0.21568627450980382</v>
      </c>
      <c r="G77" s="146">
        <v>1378</v>
      </c>
      <c r="H77" s="147">
        <f t="shared" si="8"/>
        <v>0.5875576036866359</v>
      </c>
      <c r="I77" s="146">
        <v>627</v>
      </c>
      <c r="J77" s="147">
        <f t="shared" si="8"/>
        <v>-0.54499274310595069</v>
      </c>
      <c r="K77" s="146">
        <v>749</v>
      </c>
      <c r="L77" s="147">
        <f t="shared" si="8"/>
        <v>0.19457735247208929</v>
      </c>
      <c r="M77" s="146">
        <v>836</v>
      </c>
      <c r="N77" s="147">
        <f t="shared" si="7"/>
        <v>0.11615487316421902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500</v>
      </c>
      <c r="F78" s="147" t="str">
        <f t="shared" si="8"/>
        <v>-</v>
      </c>
      <c r="G78" s="146">
        <v>1381</v>
      </c>
      <c r="H78" s="147">
        <f t="shared" si="8"/>
        <v>1.762</v>
      </c>
      <c r="I78" s="146">
        <v>1179</v>
      </c>
      <c r="J78" s="147">
        <f t="shared" si="8"/>
        <v>-0.14627081824764665</v>
      </c>
      <c r="K78" s="146">
        <v>719</v>
      </c>
      <c r="L78" s="147">
        <f t="shared" si="8"/>
        <v>-0.39016115351993219</v>
      </c>
      <c r="M78" s="146">
        <v>830</v>
      </c>
      <c r="N78" s="147">
        <f t="shared" si="7"/>
        <v>0.15438108484005553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1045</v>
      </c>
      <c r="F79" s="147" t="str">
        <f t="shared" si="8"/>
        <v>-</v>
      </c>
      <c r="G79" s="146">
        <v>1034</v>
      </c>
      <c r="H79" s="147">
        <f t="shared" si="8"/>
        <v>-1.0526315789473717E-2</v>
      </c>
      <c r="I79" s="146">
        <v>1357</v>
      </c>
      <c r="J79" s="147">
        <f t="shared" si="8"/>
        <v>0.3123791102514506</v>
      </c>
      <c r="K79" s="146">
        <v>1433</v>
      </c>
      <c r="L79" s="147">
        <f t="shared" si="8"/>
        <v>5.6005895357406077E-2</v>
      </c>
      <c r="M79" s="146">
        <v>1417</v>
      </c>
      <c r="N79" s="147">
        <f t="shared" si="7"/>
        <v>-1.1165387299371998E-2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1100</v>
      </c>
      <c r="F80" s="147" t="str">
        <f t="shared" si="8"/>
        <v>-</v>
      </c>
      <c r="G80" s="146">
        <v>1851</v>
      </c>
      <c r="H80" s="147">
        <f t="shared" si="8"/>
        <v>0.68272727272727263</v>
      </c>
      <c r="I80" s="146">
        <v>818</v>
      </c>
      <c r="J80" s="147">
        <f t="shared" si="8"/>
        <v>-0.55807671528903291</v>
      </c>
      <c r="K80" s="146">
        <v>716</v>
      </c>
      <c r="L80" s="147">
        <f t="shared" si="8"/>
        <v>-0.12469437652811732</v>
      </c>
      <c r="M80" s="146">
        <v>1022</v>
      </c>
      <c r="N80" s="147">
        <f t="shared" si="7"/>
        <v>0.42737430167597767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630</v>
      </c>
      <c r="F81" s="147" t="str">
        <f t="shared" si="8"/>
        <v>-</v>
      </c>
      <c r="G81" s="146">
        <v>1707</v>
      </c>
      <c r="H81" s="147">
        <f t="shared" si="8"/>
        <v>1.7095238095238097</v>
      </c>
      <c r="I81" s="146">
        <v>1209</v>
      </c>
      <c r="J81" s="147">
        <f t="shared" si="8"/>
        <v>-0.29173989455184535</v>
      </c>
      <c r="K81" s="146">
        <v>1616</v>
      </c>
      <c r="L81" s="147">
        <f t="shared" si="8"/>
        <v>0.33664185277088499</v>
      </c>
      <c r="M81" s="146">
        <v>818</v>
      </c>
      <c r="N81" s="147">
        <f t="shared" si="7"/>
        <v>-0.49381188118811881</v>
      </c>
    </row>
    <row r="82" spans="1:15" x14ac:dyDescent="0.25">
      <c r="A82" s="1">
        <v>8</v>
      </c>
      <c r="B82" s="145" t="s">
        <v>87</v>
      </c>
      <c r="C82" s="146">
        <v>1012</v>
      </c>
      <c r="D82" s="147">
        <v>-0.39146121467227901</v>
      </c>
      <c r="E82" s="146">
        <v>631</v>
      </c>
      <c r="F82" s="147">
        <f t="shared" si="8"/>
        <v>-0.37648221343873522</v>
      </c>
      <c r="G82" s="146">
        <v>1007</v>
      </c>
      <c r="H82" s="147">
        <f t="shared" si="8"/>
        <v>0.59587955625990485</v>
      </c>
      <c r="I82" s="146">
        <v>1439</v>
      </c>
      <c r="J82" s="147">
        <f t="shared" si="8"/>
        <v>0.42899702085402192</v>
      </c>
      <c r="K82" s="146">
        <v>176</v>
      </c>
      <c r="L82" s="147">
        <f t="shared" si="8"/>
        <v>-0.87769284225156363</v>
      </c>
      <c r="M82" s="146">
        <v>1606</v>
      </c>
      <c r="N82" s="147">
        <f t="shared" si="7"/>
        <v>8.125</v>
      </c>
    </row>
    <row r="83" spans="1:15" x14ac:dyDescent="0.25">
      <c r="A83" s="1">
        <v>9</v>
      </c>
      <c r="B83" s="145" t="s">
        <v>89</v>
      </c>
      <c r="C83" s="146">
        <v>679</v>
      </c>
      <c r="D83" s="147">
        <v>-0.52014134275618373</v>
      </c>
      <c r="E83" s="146">
        <v>1500</v>
      </c>
      <c r="F83" s="147">
        <f t="shared" si="8"/>
        <v>1.2091310751104567</v>
      </c>
      <c r="G83" s="146">
        <v>1677</v>
      </c>
      <c r="H83" s="147">
        <f t="shared" si="8"/>
        <v>0.1180000000000001</v>
      </c>
      <c r="I83" s="146">
        <v>932</v>
      </c>
      <c r="J83" s="147">
        <f t="shared" si="8"/>
        <v>-0.44424567680381633</v>
      </c>
      <c r="K83" s="146">
        <v>1746</v>
      </c>
      <c r="L83" s="147">
        <f t="shared" si="8"/>
        <v>0.87339055793991416</v>
      </c>
      <c r="M83" s="146">
        <v>1071</v>
      </c>
      <c r="N83" s="147">
        <f t="shared" si="7"/>
        <v>-0.38659793814432986</v>
      </c>
    </row>
    <row r="84" spans="1:15" x14ac:dyDescent="0.25">
      <c r="A84" s="1">
        <v>10</v>
      </c>
      <c r="B84" s="145" t="s">
        <v>91</v>
      </c>
      <c r="C84" s="146">
        <v>559</v>
      </c>
      <c r="D84" s="147">
        <v>-0.66466706658668273</v>
      </c>
      <c r="E84" s="146">
        <v>1197</v>
      </c>
      <c r="F84" s="147">
        <f t="shared" si="8"/>
        <v>1.1413237924865833</v>
      </c>
      <c r="G84" s="146">
        <v>1024</v>
      </c>
      <c r="H84" s="147">
        <f t="shared" si="8"/>
        <v>-0.14452798663324984</v>
      </c>
      <c r="I84" s="146">
        <v>661</v>
      </c>
      <c r="J84" s="147">
        <f t="shared" si="8"/>
        <v>-0.3544921875</v>
      </c>
      <c r="K84" s="146">
        <v>965</v>
      </c>
      <c r="L84" s="147">
        <f t="shared" si="8"/>
        <v>0.45990922844175497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768</v>
      </c>
      <c r="D85" s="147">
        <v>-0.61599999999999999</v>
      </c>
      <c r="E85" s="146">
        <v>1314</v>
      </c>
      <c r="F85" s="147">
        <f t="shared" si="8"/>
        <v>0.7109375</v>
      </c>
      <c r="G85" s="146">
        <v>1560</v>
      </c>
      <c r="H85" s="147">
        <f t="shared" si="8"/>
        <v>0.18721461187214605</v>
      </c>
      <c r="I85" s="146">
        <v>671</v>
      </c>
      <c r="J85" s="147">
        <f t="shared" si="8"/>
        <v>-0.56987179487179485</v>
      </c>
      <c r="K85" s="146">
        <v>1240</v>
      </c>
      <c r="L85" s="147">
        <f t="shared" si="8"/>
        <v>0.84798807749627425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768</v>
      </c>
      <c r="D86" s="147">
        <v>-0.70186335403726707</v>
      </c>
      <c r="E86" s="146">
        <v>1476</v>
      </c>
      <c r="F86" s="147">
        <f t="shared" si="8"/>
        <v>0.921875</v>
      </c>
      <c r="G86" s="146">
        <v>1814</v>
      </c>
      <c r="H86" s="147">
        <f t="shared" si="8"/>
        <v>0.22899728997289981</v>
      </c>
      <c r="I86" s="146">
        <v>1157</v>
      </c>
      <c r="J86" s="147">
        <f t="shared" si="8"/>
        <v>-0.36218302094818078</v>
      </c>
      <c r="K86" s="146">
        <v>1470</v>
      </c>
      <c r="L86" s="147">
        <f t="shared" si="8"/>
        <v>0.27052722558340525</v>
      </c>
      <c r="M86" s="146"/>
      <c r="N86" s="147"/>
    </row>
    <row r="87" spans="1:15" ht="15.75" x14ac:dyDescent="0.25">
      <c r="B87" s="148" t="s">
        <v>32</v>
      </c>
      <c r="C87" s="149">
        <v>8684</v>
      </c>
      <c r="D87" s="150">
        <v>-0.54659844410797265</v>
      </c>
      <c r="E87" s="149">
        <v>11001</v>
      </c>
      <c r="F87" s="150">
        <f t="shared" si="8"/>
        <v>0.26681252878857675</v>
      </c>
      <c r="G87" s="149">
        <v>16289</v>
      </c>
      <c r="H87" s="150">
        <f t="shared" si="8"/>
        <v>0.48068357422052532</v>
      </c>
      <c r="I87" s="149">
        <v>12024</v>
      </c>
      <c r="J87" s="150">
        <f t="shared" si="8"/>
        <v>-0.261833138928111</v>
      </c>
      <c r="K87" s="149">
        <v>11877</v>
      </c>
      <c r="L87" s="150">
        <f t="shared" si="8"/>
        <v>-1.2225548902195627E-2</v>
      </c>
      <c r="M87" s="149">
        <v>8889</v>
      </c>
      <c r="N87" s="150">
        <v>8.376005852231172E-2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243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2138</v>
      </c>
      <c r="D97" s="147">
        <v>6.3152660367976177E-2</v>
      </c>
      <c r="E97" s="146">
        <v>564</v>
      </c>
      <c r="F97" s="147">
        <f t="shared" ref="F97:L109" si="9">IFERROR(E97/C97-1,"-")</f>
        <v>-0.7362020579981291</v>
      </c>
      <c r="G97" s="146">
        <v>1754</v>
      </c>
      <c r="H97" s="147">
        <f t="shared" si="9"/>
        <v>2.1099290780141846</v>
      </c>
      <c r="I97" s="146">
        <v>2348</v>
      </c>
      <c r="J97" s="147">
        <f t="shared" si="9"/>
        <v>0.33865450399087793</v>
      </c>
      <c r="K97" s="146">
        <v>3040</v>
      </c>
      <c r="L97" s="147">
        <f t="shared" si="9"/>
        <v>0.29471890971039172</v>
      </c>
      <c r="M97" s="146">
        <v>2659</v>
      </c>
      <c r="N97" s="147">
        <f t="shared" ref="N97:N105" si="10">IFERROR(M97/K97-1,"-")</f>
        <v>-0.12532894736842104</v>
      </c>
    </row>
    <row r="98" spans="2:14" x14ac:dyDescent="0.25">
      <c r="B98" s="145" t="s">
        <v>75</v>
      </c>
      <c r="C98" s="146">
        <v>2298</v>
      </c>
      <c r="D98" s="147">
        <v>0.12979351032448383</v>
      </c>
      <c r="E98" s="146">
        <v>586</v>
      </c>
      <c r="F98" s="147">
        <f t="shared" si="9"/>
        <v>-0.74499564838990429</v>
      </c>
      <c r="G98" s="146">
        <v>1924</v>
      </c>
      <c r="H98" s="147">
        <f t="shared" si="9"/>
        <v>2.2832764505119454</v>
      </c>
      <c r="I98" s="146">
        <v>2169</v>
      </c>
      <c r="J98" s="147">
        <f t="shared" si="9"/>
        <v>0.12733887733887728</v>
      </c>
      <c r="K98" s="146">
        <v>2636</v>
      </c>
      <c r="L98" s="147">
        <f t="shared" si="9"/>
        <v>0.2153065928999538</v>
      </c>
      <c r="M98" s="146">
        <v>2434</v>
      </c>
      <c r="N98" s="147">
        <f t="shared" si="10"/>
        <v>-7.6631259484066794E-2</v>
      </c>
    </row>
    <row r="99" spans="2:14" x14ac:dyDescent="0.25">
      <c r="B99" s="145" t="s">
        <v>77</v>
      </c>
      <c r="C99" s="146">
        <v>864</v>
      </c>
      <c r="D99" s="147">
        <v>-0.60239300506212612</v>
      </c>
      <c r="E99" s="146">
        <v>920</v>
      </c>
      <c r="F99" s="147">
        <f t="shared" si="9"/>
        <v>6.4814814814814881E-2</v>
      </c>
      <c r="G99" s="146">
        <v>2063</v>
      </c>
      <c r="H99" s="147">
        <f t="shared" si="9"/>
        <v>1.2423913043478261</v>
      </c>
      <c r="I99" s="146">
        <v>2238</v>
      </c>
      <c r="J99" s="147">
        <f t="shared" si="9"/>
        <v>8.4827920504120247E-2</v>
      </c>
      <c r="K99" s="146">
        <v>2536</v>
      </c>
      <c r="L99" s="147">
        <f t="shared" si="9"/>
        <v>0.13315460232350307</v>
      </c>
      <c r="M99" s="146">
        <v>2579</v>
      </c>
      <c r="N99" s="147">
        <f t="shared" si="10"/>
        <v>1.6955835962145116E-2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807</v>
      </c>
      <c r="F100" s="147" t="str">
        <f t="shared" si="9"/>
        <v>-</v>
      </c>
      <c r="G100" s="146">
        <v>1446</v>
      </c>
      <c r="H100" s="147">
        <f t="shared" si="9"/>
        <v>0.79182156133828996</v>
      </c>
      <c r="I100" s="146">
        <v>1649</v>
      </c>
      <c r="J100" s="147">
        <f t="shared" si="9"/>
        <v>0.14038727524204697</v>
      </c>
      <c r="K100" s="146">
        <v>1778</v>
      </c>
      <c r="L100" s="147">
        <f t="shared" si="9"/>
        <v>7.8229229836264347E-2</v>
      </c>
      <c r="M100" s="146">
        <v>1473</v>
      </c>
      <c r="N100" s="147">
        <f t="shared" si="10"/>
        <v>-0.17154105736782899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928</v>
      </c>
      <c r="F101" s="147" t="str">
        <f t="shared" si="9"/>
        <v>-</v>
      </c>
      <c r="G101" s="146">
        <v>1161</v>
      </c>
      <c r="H101" s="147">
        <f t="shared" si="9"/>
        <v>0.25107758620689657</v>
      </c>
      <c r="I101" s="146">
        <v>1462</v>
      </c>
      <c r="J101" s="147">
        <f t="shared" si="9"/>
        <v>0.2592592592592593</v>
      </c>
      <c r="K101" s="146">
        <v>1356</v>
      </c>
      <c r="L101" s="147">
        <f t="shared" si="9"/>
        <v>-7.2503419972640204E-2</v>
      </c>
      <c r="M101" s="146">
        <v>1481</v>
      </c>
      <c r="N101" s="147">
        <f t="shared" si="10"/>
        <v>9.2182890855457167E-2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579</v>
      </c>
      <c r="F102" s="147" t="str">
        <f t="shared" si="9"/>
        <v>-</v>
      </c>
      <c r="G102" s="146">
        <v>940</v>
      </c>
      <c r="H102" s="147">
        <f t="shared" si="9"/>
        <v>0.62348877374784117</v>
      </c>
      <c r="I102" s="146">
        <v>897</v>
      </c>
      <c r="J102" s="147">
        <f t="shared" si="9"/>
        <v>-4.5744680851063868E-2</v>
      </c>
      <c r="K102" s="146">
        <v>956</v>
      </c>
      <c r="L102" s="147">
        <f t="shared" si="9"/>
        <v>6.5774804905239792E-2</v>
      </c>
      <c r="M102" s="146">
        <v>1002</v>
      </c>
      <c r="N102" s="147">
        <f t="shared" si="10"/>
        <v>4.8117154811715412E-2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804</v>
      </c>
      <c r="F103" s="147" t="str">
        <f t="shared" si="9"/>
        <v>-</v>
      </c>
      <c r="G103" s="146">
        <v>975</v>
      </c>
      <c r="H103" s="147">
        <f t="shared" si="9"/>
        <v>0.21268656716417911</v>
      </c>
      <c r="I103" s="146">
        <v>1154</v>
      </c>
      <c r="J103" s="147">
        <f t="shared" si="9"/>
        <v>0.18358974358974356</v>
      </c>
      <c r="K103" s="146">
        <v>1146</v>
      </c>
      <c r="L103" s="147">
        <f t="shared" si="9"/>
        <v>-6.9324090121317683E-3</v>
      </c>
      <c r="M103" s="146">
        <v>1191</v>
      </c>
      <c r="N103" s="147">
        <f t="shared" si="10"/>
        <v>3.9267015706806241E-2</v>
      </c>
    </row>
    <row r="104" spans="2:14" x14ac:dyDescent="0.25">
      <c r="B104" s="145" t="s">
        <v>87</v>
      </c>
      <c r="C104" s="146">
        <v>642</v>
      </c>
      <c r="D104" s="147">
        <v>-0.44076655052264813</v>
      </c>
      <c r="E104" s="146">
        <v>1117</v>
      </c>
      <c r="F104" s="147">
        <f t="shared" si="9"/>
        <v>0.7398753894080996</v>
      </c>
      <c r="G104" s="146">
        <v>1338</v>
      </c>
      <c r="H104" s="147">
        <f t="shared" si="9"/>
        <v>0.19785138764547905</v>
      </c>
      <c r="I104" s="146">
        <v>1273</v>
      </c>
      <c r="J104" s="147">
        <f t="shared" si="9"/>
        <v>-4.8579970104633774E-2</v>
      </c>
      <c r="K104" s="146">
        <v>1181</v>
      </c>
      <c r="L104" s="147">
        <f t="shared" si="9"/>
        <v>-7.2270227808326815E-2</v>
      </c>
      <c r="M104" s="146">
        <v>1169</v>
      </c>
      <c r="N104" s="147">
        <f t="shared" si="10"/>
        <v>-1.0160880609652811E-2</v>
      </c>
    </row>
    <row r="105" spans="2:14" x14ac:dyDescent="0.25">
      <c r="B105" s="145" t="s">
        <v>89</v>
      </c>
      <c r="C105" s="146">
        <v>322</v>
      </c>
      <c r="D105" s="147">
        <v>-0.6867704280155642</v>
      </c>
      <c r="E105" s="146">
        <v>810</v>
      </c>
      <c r="F105" s="147">
        <f t="shared" si="9"/>
        <v>1.5155279503105592</v>
      </c>
      <c r="G105" s="146">
        <v>1069</v>
      </c>
      <c r="H105" s="147">
        <f t="shared" si="9"/>
        <v>0.31975308641975309</v>
      </c>
      <c r="I105" s="146">
        <v>1139</v>
      </c>
      <c r="J105" s="147">
        <f t="shared" si="9"/>
        <v>6.5481758652946587E-2</v>
      </c>
      <c r="K105" s="146">
        <v>995</v>
      </c>
      <c r="L105" s="147">
        <f t="shared" si="9"/>
        <v>-0.12642669007901663</v>
      </c>
      <c r="M105" s="146">
        <v>1160</v>
      </c>
      <c r="N105" s="147">
        <f t="shared" si="10"/>
        <v>0.16582914572864316</v>
      </c>
    </row>
    <row r="106" spans="2:14" x14ac:dyDescent="0.25">
      <c r="B106" s="145" t="s">
        <v>91</v>
      </c>
      <c r="C106" s="146">
        <v>413</v>
      </c>
      <c r="D106" s="147">
        <v>-0.73129472999349376</v>
      </c>
      <c r="E106" s="146">
        <v>1253</v>
      </c>
      <c r="F106" s="147">
        <f t="shared" si="9"/>
        <v>2.0338983050847457</v>
      </c>
      <c r="G106" s="146">
        <v>1517</v>
      </c>
      <c r="H106" s="147">
        <f t="shared" si="9"/>
        <v>0.21069433359936163</v>
      </c>
      <c r="I106" s="146">
        <v>1594</v>
      </c>
      <c r="J106" s="147">
        <f t="shared" si="9"/>
        <v>5.0758075148318982E-2</v>
      </c>
      <c r="K106" s="146">
        <v>1757</v>
      </c>
      <c r="L106" s="147">
        <f t="shared" si="9"/>
        <v>0.10225846925972393</v>
      </c>
      <c r="M106" s="146"/>
      <c r="N106" s="147"/>
    </row>
    <row r="107" spans="2:14" x14ac:dyDescent="0.25">
      <c r="B107" s="145" t="s">
        <v>93</v>
      </c>
      <c r="C107" s="146">
        <v>507</v>
      </c>
      <c r="D107" s="147">
        <v>-0.77733860342555994</v>
      </c>
      <c r="E107" s="146">
        <v>1754</v>
      </c>
      <c r="F107" s="147">
        <f t="shared" si="9"/>
        <v>2.4595660749506902</v>
      </c>
      <c r="G107" s="146">
        <v>1682</v>
      </c>
      <c r="H107" s="147">
        <f t="shared" si="9"/>
        <v>-4.1049030786773133E-2</v>
      </c>
      <c r="I107" s="146">
        <v>2509</v>
      </c>
      <c r="J107" s="147">
        <f t="shared" si="9"/>
        <v>0.49167657550535071</v>
      </c>
      <c r="K107" s="146">
        <v>2180</v>
      </c>
      <c r="L107" s="147">
        <f t="shared" si="9"/>
        <v>-0.13112793941809486</v>
      </c>
      <c r="M107" s="146"/>
      <c r="N107" s="147"/>
    </row>
    <row r="108" spans="2:14" x14ac:dyDescent="0.25">
      <c r="B108" s="145" t="s">
        <v>95</v>
      </c>
      <c r="C108" s="146">
        <v>655</v>
      </c>
      <c r="D108" s="147">
        <v>-0.63387367244270543</v>
      </c>
      <c r="E108" s="146">
        <v>1590</v>
      </c>
      <c r="F108" s="147">
        <f t="shared" si="9"/>
        <v>1.4274809160305342</v>
      </c>
      <c r="G108" s="146">
        <v>1807</v>
      </c>
      <c r="H108" s="147">
        <f t="shared" si="9"/>
        <v>0.13647798742138373</v>
      </c>
      <c r="I108" s="146">
        <v>2003</v>
      </c>
      <c r="J108" s="147">
        <f t="shared" si="9"/>
        <v>0.10846707249584941</v>
      </c>
      <c r="K108" s="146">
        <v>2006</v>
      </c>
      <c r="L108" s="147">
        <f t="shared" si="9"/>
        <v>1.4977533699451762E-3</v>
      </c>
      <c r="M108" s="146"/>
      <c r="N108" s="147"/>
    </row>
    <row r="109" spans="2:14" ht="15.75" x14ac:dyDescent="0.25">
      <c r="B109" s="148" t="s">
        <v>32</v>
      </c>
      <c r="C109" s="149">
        <v>8198</v>
      </c>
      <c r="D109" s="150">
        <v>-0.56319266837169657</v>
      </c>
      <c r="E109" s="149">
        <v>11712</v>
      </c>
      <c r="F109" s="150">
        <f t="shared" si="9"/>
        <v>0.42864113198341069</v>
      </c>
      <c r="G109" s="149">
        <v>17676</v>
      </c>
      <c r="H109" s="150">
        <f t="shared" si="9"/>
        <v>0.50922131147540983</v>
      </c>
      <c r="I109" s="149">
        <v>20435</v>
      </c>
      <c r="J109" s="150">
        <f t="shared" si="9"/>
        <v>0.15608735007920349</v>
      </c>
      <c r="K109" s="149">
        <v>21567</v>
      </c>
      <c r="L109" s="150">
        <f t="shared" si="9"/>
        <v>5.539515537068751E-2</v>
      </c>
      <c r="M109" s="149">
        <v>15148</v>
      </c>
      <c r="N109" s="150">
        <v>-3.046594982078854E-2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244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357</v>
      </c>
      <c r="D119" s="147">
        <v>6.25E-2</v>
      </c>
      <c r="E119" s="146">
        <v>24</v>
      </c>
      <c r="F119" s="147">
        <f t="shared" ref="F119:L131" si="11">IFERROR(E119/C119-1,"-")</f>
        <v>-0.9327731092436975</v>
      </c>
      <c r="G119" s="146">
        <v>277</v>
      </c>
      <c r="H119" s="147">
        <f t="shared" si="11"/>
        <v>10.541666666666666</v>
      </c>
      <c r="I119" s="146">
        <v>378</v>
      </c>
      <c r="J119" s="147">
        <f t="shared" si="11"/>
        <v>0.36462093862815892</v>
      </c>
      <c r="K119" s="146">
        <v>447</v>
      </c>
      <c r="L119" s="147">
        <f t="shared" si="11"/>
        <v>0.18253968253968256</v>
      </c>
      <c r="M119" s="146">
        <v>393</v>
      </c>
      <c r="N119" s="147">
        <f t="shared" ref="N119:N127" si="12">IFERROR(M119/K119-1,"-")</f>
        <v>-0.12080536912751683</v>
      </c>
    </row>
    <row r="120" spans="1:15" x14ac:dyDescent="0.25">
      <c r="B120" s="145" t="s">
        <v>75</v>
      </c>
      <c r="C120" s="146">
        <v>525</v>
      </c>
      <c r="D120" s="147">
        <v>0.37434554973821998</v>
      </c>
      <c r="E120" s="146">
        <v>25</v>
      </c>
      <c r="F120" s="147">
        <f t="shared" si="11"/>
        <v>-0.95238095238095233</v>
      </c>
      <c r="G120" s="146">
        <v>330</v>
      </c>
      <c r="H120" s="147">
        <f t="shared" si="11"/>
        <v>12.2</v>
      </c>
      <c r="I120" s="146">
        <v>411</v>
      </c>
      <c r="J120" s="147">
        <f t="shared" si="11"/>
        <v>0.24545454545454537</v>
      </c>
      <c r="K120" s="146">
        <v>472</v>
      </c>
      <c r="L120" s="147">
        <f t="shared" si="11"/>
        <v>0.14841849148418484</v>
      </c>
      <c r="M120" s="146">
        <v>478</v>
      </c>
      <c r="N120" s="147">
        <f t="shared" si="12"/>
        <v>1.2711864406779627E-2</v>
      </c>
    </row>
    <row r="121" spans="1:15" x14ac:dyDescent="0.25">
      <c r="B121" s="145" t="s">
        <v>77</v>
      </c>
      <c r="C121" s="146">
        <v>112</v>
      </c>
      <c r="D121" s="147">
        <v>-0.6216216216216216</v>
      </c>
      <c r="E121" s="146">
        <v>35</v>
      </c>
      <c r="F121" s="147">
        <f t="shared" si="11"/>
        <v>-0.6875</v>
      </c>
      <c r="G121" s="146">
        <v>308</v>
      </c>
      <c r="H121" s="147">
        <f t="shared" si="11"/>
        <v>7.8000000000000007</v>
      </c>
      <c r="I121" s="146">
        <v>344</v>
      </c>
      <c r="J121" s="147">
        <f t="shared" si="11"/>
        <v>0.11688311688311681</v>
      </c>
      <c r="K121" s="146">
        <v>445</v>
      </c>
      <c r="L121" s="147">
        <f t="shared" si="11"/>
        <v>0.29360465116279078</v>
      </c>
      <c r="M121" s="146">
        <v>317</v>
      </c>
      <c r="N121" s="147">
        <f t="shared" si="12"/>
        <v>-0.28764044943820222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17</v>
      </c>
      <c r="F122" s="147" t="str">
        <f t="shared" si="11"/>
        <v>-</v>
      </c>
      <c r="G122" s="146">
        <v>129</v>
      </c>
      <c r="H122" s="147">
        <f t="shared" si="11"/>
        <v>6.5882352941176467</v>
      </c>
      <c r="I122" s="146">
        <v>155</v>
      </c>
      <c r="J122" s="147">
        <f t="shared" si="11"/>
        <v>0.20155038759689914</v>
      </c>
      <c r="K122" s="146">
        <v>248</v>
      </c>
      <c r="L122" s="147">
        <f t="shared" si="11"/>
        <v>0.60000000000000009</v>
      </c>
      <c r="M122" s="146">
        <v>127</v>
      </c>
      <c r="N122" s="147">
        <f t="shared" si="12"/>
        <v>-0.48790322580645162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19</v>
      </c>
      <c r="F123" s="147" t="str">
        <f t="shared" si="11"/>
        <v>-</v>
      </c>
      <c r="G123" s="146">
        <v>143</v>
      </c>
      <c r="H123" s="147">
        <f t="shared" si="11"/>
        <v>6.5263157894736841</v>
      </c>
      <c r="I123" s="146">
        <v>149</v>
      </c>
      <c r="J123" s="147">
        <f t="shared" si="11"/>
        <v>4.195804195804187E-2</v>
      </c>
      <c r="K123" s="146">
        <v>133</v>
      </c>
      <c r="L123" s="147">
        <f t="shared" si="11"/>
        <v>-0.10738255033557043</v>
      </c>
      <c r="M123" s="146">
        <v>124</v>
      </c>
      <c r="N123" s="147">
        <f t="shared" si="12"/>
        <v>-6.7669172932330879E-2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25</v>
      </c>
      <c r="F124" s="147" t="str">
        <f t="shared" si="11"/>
        <v>-</v>
      </c>
      <c r="G124" s="146">
        <v>120</v>
      </c>
      <c r="H124" s="147">
        <f t="shared" si="11"/>
        <v>3.8</v>
      </c>
      <c r="I124" s="146">
        <v>124</v>
      </c>
      <c r="J124" s="147">
        <f t="shared" si="11"/>
        <v>3.3333333333333437E-2</v>
      </c>
      <c r="K124" s="146">
        <v>100</v>
      </c>
      <c r="L124" s="147">
        <f t="shared" si="11"/>
        <v>-0.19354838709677424</v>
      </c>
      <c r="M124" s="146">
        <v>113</v>
      </c>
      <c r="N124" s="147">
        <f t="shared" si="12"/>
        <v>0.12999999999999989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49</v>
      </c>
      <c r="F125" s="147" t="str">
        <f t="shared" si="11"/>
        <v>-</v>
      </c>
      <c r="G125" s="146">
        <v>82</v>
      </c>
      <c r="H125" s="147">
        <f t="shared" si="11"/>
        <v>0.67346938775510212</v>
      </c>
      <c r="I125" s="146">
        <v>160</v>
      </c>
      <c r="J125" s="147">
        <f t="shared" si="11"/>
        <v>0.95121951219512191</v>
      </c>
      <c r="K125" s="146">
        <v>156</v>
      </c>
      <c r="L125" s="147">
        <f t="shared" si="11"/>
        <v>-2.5000000000000022E-2</v>
      </c>
      <c r="M125" s="146">
        <v>138</v>
      </c>
      <c r="N125" s="147">
        <f t="shared" si="12"/>
        <v>-0.11538461538461542</v>
      </c>
    </row>
    <row r="126" spans="1:15" x14ac:dyDescent="0.25">
      <c r="B126" s="145" t="s">
        <v>87</v>
      </c>
      <c r="C126" s="146">
        <v>24</v>
      </c>
      <c r="D126" s="147">
        <v>-0.72093023255813948</v>
      </c>
      <c r="E126" s="146">
        <v>79</v>
      </c>
      <c r="F126" s="147">
        <f t="shared" si="11"/>
        <v>2.2916666666666665</v>
      </c>
      <c r="G126" s="146">
        <v>109</v>
      </c>
      <c r="H126" s="147">
        <f t="shared" si="11"/>
        <v>0.379746835443038</v>
      </c>
      <c r="I126" s="146">
        <v>153</v>
      </c>
      <c r="J126" s="147">
        <f t="shared" si="11"/>
        <v>0.40366972477064222</v>
      </c>
      <c r="K126" s="146">
        <v>122</v>
      </c>
      <c r="L126" s="147">
        <f t="shared" si="11"/>
        <v>-0.20261437908496727</v>
      </c>
      <c r="M126" s="146">
        <v>77</v>
      </c>
      <c r="N126" s="147">
        <f t="shared" si="12"/>
        <v>-0.36885245901639341</v>
      </c>
    </row>
    <row r="127" spans="1:15" x14ac:dyDescent="0.25">
      <c r="B127" s="145" t="s">
        <v>89</v>
      </c>
      <c r="C127" s="146">
        <v>24</v>
      </c>
      <c r="D127" s="147">
        <v>-0.82978723404255317</v>
      </c>
      <c r="E127" s="146">
        <v>73</v>
      </c>
      <c r="F127" s="147">
        <f t="shared" si="11"/>
        <v>2.0416666666666665</v>
      </c>
      <c r="G127" s="146">
        <v>163</v>
      </c>
      <c r="H127" s="147">
        <f t="shared" si="11"/>
        <v>1.2328767123287672</v>
      </c>
      <c r="I127" s="146">
        <v>144</v>
      </c>
      <c r="J127" s="147">
        <f t="shared" si="11"/>
        <v>-0.1165644171779141</v>
      </c>
      <c r="K127" s="146">
        <v>123</v>
      </c>
      <c r="L127" s="147">
        <f t="shared" si="11"/>
        <v>-0.14583333333333337</v>
      </c>
      <c r="M127" s="146">
        <v>111</v>
      </c>
      <c r="N127" s="147">
        <f t="shared" si="12"/>
        <v>-9.7560975609756073E-2</v>
      </c>
    </row>
    <row r="128" spans="1:15" x14ac:dyDescent="0.25">
      <c r="A128" s="151"/>
      <c r="B128" s="145" t="s">
        <v>91</v>
      </c>
      <c r="C128" s="146">
        <v>50</v>
      </c>
      <c r="D128" s="147">
        <v>-0.65034965034965042</v>
      </c>
      <c r="E128" s="146">
        <v>163</v>
      </c>
      <c r="F128" s="147">
        <f t="shared" si="11"/>
        <v>2.2599999999999998</v>
      </c>
      <c r="G128" s="146">
        <v>175</v>
      </c>
      <c r="H128" s="147">
        <f t="shared" si="11"/>
        <v>7.361963190184051E-2</v>
      </c>
      <c r="I128" s="146">
        <v>180</v>
      </c>
      <c r="J128" s="147">
        <f t="shared" si="11"/>
        <v>2.857142857142847E-2</v>
      </c>
      <c r="K128" s="146">
        <v>204</v>
      </c>
      <c r="L128" s="147">
        <f t="shared" si="11"/>
        <v>0.1333333333333333</v>
      </c>
      <c r="M128" s="146"/>
      <c r="N128" s="147"/>
    </row>
    <row r="129" spans="2:15" x14ac:dyDescent="0.25">
      <c r="B129" s="145" t="s">
        <v>93</v>
      </c>
      <c r="C129" s="146">
        <v>96</v>
      </c>
      <c r="D129" s="147">
        <v>-0.65957446808510634</v>
      </c>
      <c r="E129" s="146">
        <v>241</v>
      </c>
      <c r="F129" s="147">
        <f t="shared" si="11"/>
        <v>1.5104166666666665</v>
      </c>
      <c r="G129" s="146">
        <v>264</v>
      </c>
      <c r="H129" s="147">
        <f t="shared" si="11"/>
        <v>9.543568464730301E-2</v>
      </c>
      <c r="I129" s="146">
        <v>278</v>
      </c>
      <c r="J129" s="147">
        <f t="shared" si="11"/>
        <v>5.3030303030302983E-2</v>
      </c>
      <c r="K129" s="146">
        <v>320</v>
      </c>
      <c r="L129" s="147">
        <f t="shared" si="11"/>
        <v>0.15107913669064743</v>
      </c>
      <c r="M129" s="146"/>
      <c r="N129" s="147"/>
    </row>
    <row r="130" spans="2:15" x14ac:dyDescent="0.25">
      <c r="B130" s="145" t="s">
        <v>95</v>
      </c>
      <c r="C130" s="146">
        <v>74</v>
      </c>
      <c r="D130" s="147">
        <v>-0.67543859649122806</v>
      </c>
      <c r="E130" s="146">
        <v>171</v>
      </c>
      <c r="F130" s="147">
        <f t="shared" si="11"/>
        <v>1.310810810810811</v>
      </c>
      <c r="G130" s="146">
        <v>303</v>
      </c>
      <c r="H130" s="147">
        <f t="shared" si="11"/>
        <v>0.77192982456140347</v>
      </c>
      <c r="I130" s="146">
        <v>319</v>
      </c>
      <c r="J130" s="147">
        <f t="shared" si="11"/>
        <v>5.2805280528052778E-2</v>
      </c>
      <c r="K130" s="146">
        <v>260</v>
      </c>
      <c r="L130" s="147">
        <f t="shared" si="11"/>
        <v>-0.1849529780564263</v>
      </c>
      <c r="M130" s="146"/>
      <c r="N130" s="147"/>
    </row>
    <row r="131" spans="2:15" ht="15.75" x14ac:dyDescent="0.25">
      <c r="B131" s="148" t="s">
        <v>32</v>
      </c>
      <c r="C131" s="149">
        <v>1288</v>
      </c>
      <c r="D131" s="150">
        <v>-0.46798843453118544</v>
      </c>
      <c r="E131" s="149">
        <v>921</v>
      </c>
      <c r="F131" s="150">
        <f t="shared" si="11"/>
        <v>-0.28493788819875776</v>
      </c>
      <c r="G131" s="149">
        <v>2403</v>
      </c>
      <c r="H131" s="150">
        <f t="shared" si="11"/>
        <v>1.6091205211726383</v>
      </c>
      <c r="I131" s="149">
        <v>2795</v>
      </c>
      <c r="J131" s="150">
        <f t="shared" si="11"/>
        <v>0.16312942155638788</v>
      </c>
      <c r="K131" s="149">
        <v>3030</v>
      </c>
      <c r="L131" s="150">
        <f t="shared" si="11"/>
        <v>8.4078711985688726E-2</v>
      </c>
      <c r="M131" s="149">
        <v>1878</v>
      </c>
      <c r="N131" s="150">
        <v>-0.16384683882457707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245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427</v>
      </c>
      <c r="D141" s="147">
        <v>0.12368421052631584</v>
      </c>
      <c r="E141" s="146">
        <v>89</v>
      </c>
      <c r="F141" s="147">
        <f t="shared" ref="F141:L153" si="13">IFERROR(E141/C141-1,"-")</f>
        <v>-0.79156908665105385</v>
      </c>
      <c r="G141" s="146">
        <v>309</v>
      </c>
      <c r="H141" s="147">
        <f t="shared" si="13"/>
        <v>2.4719101123595504</v>
      </c>
      <c r="I141" s="146">
        <v>460</v>
      </c>
      <c r="J141" s="147">
        <f t="shared" si="13"/>
        <v>0.48867313915857613</v>
      </c>
      <c r="K141" s="146">
        <v>643</v>
      </c>
      <c r="L141" s="147">
        <f t="shared" si="13"/>
        <v>0.39782608695652177</v>
      </c>
      <c r="M141" s="146">
        <v>526</v>
      </c>
      <c r="N141" s="147">
        <f t="shared" ref="N141:N149" si="14">IFERROR(M141/K141-1,"-")</f>
        <v>-0.18195956454121309</v>
      </c>
    </row>
    <row r="142" spans="2:15" x14ac:dyDescent="0.25">
      <c r="B142" s="145" t="s">
        <v>75</v>
      </c>
      <c r="C142" s="146">
        <v>458</v>
      </c>
      <c r="D142" s="147">
        <v>-3.9832285115304011E-2</v>
      </c>
      <c r="E142" s="146">
        <v>92</v>
      </c>
      <c r="F142" s="147">
        <f t="shared" si="13"/>
        <v>-0.79912663755458513</v>
      </c>
      <c r="G142" s="146">
        <v>390</v>
      </c>
      <c r="H142" s="147">
        <f t="shared" si="13"/>
        <v>3.2391304347826084</v>
      </c>
      <c r="I142" s="146">
        <v>440</v>
      </c>
      <c r="J142" s="147">
        <f t="shared" si="13"/>
        <v>0.12820512820512819</v>
      </c>
      <c r="K142" s="146">
        <v>537</v>
      </c>
      <c r="L142" s="147">
        <f t="shared" si="13"/>
        <v>0.22045454545454546</v>
      </c>
      <c r="M142" s="146">
        <v>505</v>
      </c>
      <c r="N142" s="147">
        <f t="shared" si="14"/>
        <v>-5.9590316573556845E-2</v>
      </c>
    </row>
    <row r="143" spans="2:15" x14ac:dyDescent="0.25">
      <c r="B143" s="145" t="s">
        <v>77</v>
      </c>
      <c r="C143" s="146">
        <v>186</v>
      </c>
      <c r="D143" s="147">
        <v>-0.70382165605095537</v>
      </c>
      <c r="E143" s="146">
        <v>167</v>
      </c>
      <c r="F143" s="147">
        <f t="shared" si="13"/>
        <v>-0.10215053763440862</v>
      </c>
      <c r="G143" s="146">
        <v>431</v>
      </c>
      <c r="H143" s="147">
        <f t="shared" si="13"/>
        <v>1.5808383233532934</v>
      </c>
      <c r="I143" s="146">
        <v>450</v>
      </c>
      <c r="J143" s="147">
        <f t="shared" si="13"/>
        <v>4.4083526682134666E-2</v>
      </c>
      <c r="K143" s="146">
        <v>565</v>
      </c>
      <c r="L143" s="147">
        <f t="shared" si="13"/>
        <v>0.25555555555555554</v>
      </c>
      <c r="M143" s="146">
        <v>519</v>
      </c>
      <c r="N143" s="147">
        <f t="shared" si="14"/>
        <v>-8.1415929203539794E-2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83</v>
      </c>
      <c r="F144" s="147" t="str">
        <f t="shared" si="13"/>
        <v>-</v>
      </c>
      <c r="G144" s="146">
        <v>352</v>
      </c>
      <c r="H144" s="147">
        <f t="shared" si="13"/>
        <v>3.2409638554216871</v>
      </c>
      <c r="I144" s="146">
        <v>358</v>
      </c>
      <c r="J144" s="147">
        <f t="shared" si="13"/>
        <v>1.7045454545454586E-2</v>
      </c>
      <c r="K144" s="146">
        <v>348</v>
      </c>
      <c r="L144" s="147">
        <f t="shared" si="13"/>
        <v>-2.7932960893854775E-2</v>
      </c>
      <c r="M144" s="146">
        <v>295</v>
      </c>
      <c r="N144" s="147">
        <f t="shared" si="14"/>
        <v>-0.1522988505747126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122</v>
      </c>
      <c r="F145" s="147" t="str">
        <f t="shared" si="13"/>
        <v>-</v>
      </c>
      <c r="G145" s="146">
        <v>190</v>
      </c>
      <c r="H145" s="147">
        <f t="shared" si="13"/>
        <v>0.55737704918032782</v>
      </c>
      <c r="I145" s="146">
        <v>188</v>
      </c>
      <c r="J145" s="147">
        <f t="shared" si="13"/>
        <v>-1.0526315789473717E-2</v>
      </c>
      <c r="K145" s="146">
        <v>242</v>
      </c>
      <c r="L145" s="147">
        <f t="shared" si="13"/>
        <v>0.2872340425531914</v>
      </c>
      <c r="M145" s="146">
        <v>211</v>
      </c>
      <c r="N145" s="147">
        <f t="shared" si="14"/>
        <v>-0.12809917355371903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106</v>
      </c>
      <c r="F146" s="147" t="str">
        <f t="shared" si="13"/>
        <v>-</v>
      </c>
      <c r="G146" s="146">
        <v>171</v>
      </c>
      <c r="H146" s="147">
        <f t="shared" si="13"/>
        <v>0.6132075471698113</v>
      </c>
      <c r="I146" s="146">
        <v>128</v>
      </c>
      <c r="J146" s="147">
        <f t="shared" si="13"/>
        <v>-0.25146198830409361</v>
      </c>
      <c r="K146" s="146">
        <v>154</v>
      </c>
      <c r="L146" s="147">
        <f t="shared" si="13"/>
        <v>0.203125</v>
      </c>
      <c r="M146" s="146">
        <v>117</v>
      </c>
      <c r="N146" s="147">
        <f t="shared" si="14"/>
        <v>-0.24025974025974028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120</v>
      </c>
      <c r="F147" s="147" t="str">
        <f t="shared" si="13"/>
        <v>-</v>
      </c>
      <c r="G147" s="146">
        <v>136</v>
      </c>
      <c r="H147" s="147">
        <f t="shared" si="13"/>
        <v>0.1333333333333333</v>
      </c>
      <c r="I147" s="146">
        <v>108</v>
      </c>
      <c r="J147" s="147">
        <f t="shared" si="13"/>
        <v>-0.20588235294117652</v>
      </c>
      <c r="K147" s="146">
        <v>124</v>
      </c>
      <c r="L147" s="147">
        <f t="shared" si="13"/>
        <v>0.14814814814814814</v>
      </c>
      <c r="M147" s="146">
        <v>124</v>
      </c>
      <c r="N147" s="147">
        <f t="shared" si="14"/>
        <v>0</v>
      </c>
    </row>
    <row r="148" spans="1:15" x14ac:dyDescent="0.25">
      <c r="B148" s="145" t="s">
        <v>87</v>
      </c>
      <c r="C148" s="146">
        <v>86</v>
      </c>
      <c r="D148" s="147">
        <v>-0.38571428571428568</v>
      </c>
      <c r="E148" s="146">
        <v>203</v>
      </c>
      <c r="F148" s="147">
        <f t="shared" si="13"/>
        <v>1.36046511627907</v>
      </c>
      <c r="G148" s="146">
        <v>193</v>
      </c>
      <c r="H148" s="147">
        <f t="shared" si="13"/>
        <v>-4.9261083743842415E-2</v>
      </c>
      <c r="I148" s="146">
        <v>235</v>
      </c>
      <c r="J148" s="147">
        <f t="shared" si="13"/>
        <v>0.21761658031088094</v>
      </c>
      <c r="K148" s="146">
        <v>173</v>
      </c>
      <c r="L148" s="147">
        <f t="shared" si="13"/>
        <v>-0.2638297872340426</v>
      </c>
      <c r="M148" s="146">
        <v>124</v>
      </c>
      <c r="N148" s="147">
        <f t="shared" si="14"/>
        <v>-0.2832369942196532</v>
      </c>
    </row>
    <row r="149" spans="1:15" x14ac:dyDescent="0.25">
      <c r="B149" s="145" t="s">
        <v>89</v>
      </c>
      <c r="C149" s="146">
        <v>42</v>
      </c>
      <c r="D149" s="147">
        <v>-0.76536312849162014</v>
      </c>
      <c r="E149" s="146">
        <v>194</v>
      </c>
      <c r="F149" s="147">
        <f t="shared" si="13"/>
        <v>3.6190476190476186</v>
      </c>
      <c r="G149" s="146">
        <v>224</v>
      </c>
      <c r="H149" s="147">
        <f t="shared" si="13"/>
        <v>0.15463917525773185</v>
      </c>
      <c r="I149" s="146">
        <v>222</v>
      </c>
      <c r="J149" s="147">
        <f t="shared" si="13"/>
        <v>-8.9285714285713969E-3</v>
      </c>
      <c r="K149" s="146">
        <v>224</v>
      </c>
      <c r="L149" s="147">
        <f t="shared" si="13"/>
        <v>9.009009009008917E-3</v>
      </c>
      <c r="M149" s="146">
        <v>124</v>
      </c>
      <c r="N149" s="147">
        <f t="shared" si="14"/>
        <v>-0.4464285714285714</v>
      </c>
    </row>
    <row r="150" spans="1:15" x14ac:dyDescent="0.25">
      <c r="A150" s="151"/>
      <c r="B150" s="145" t="s">
        <v>91</v>
      </c>
      <c r="C150" s="146">
        <v>40</v>
      </c>
      <c r="D150" s="147">
        <v>-0.89924433249370272</v>
      </c>
      <c r="E150" s="146">
        <v>402</v>
      </c>
      <c r="F150" s="147">
        <f t="shared" si="13"/>
        <v>9.0500000000000007</v>
      </c>
      <c r="G150" s="146">
        <v>318</v>
      </c>
      <c r="H150" s="147">
        <f t="shared" si="13"/>
        <v>-0.20895522388059706</v>
      </c>
      <c r="I150" s="146">
        <v>304</v>
      </c>
      <c r="J150" s="147">
        <f t="shared" si="13"/>
        <v>-4.4025157232704393E-2</v>
      </c>
      <c r="K150" s="146">
        <v>305</v>
      </c>
      <c r="L150" s="147">
        <f t="shared" si="13"/>
        <v>3.2894736842106198E-3</v>
      </c>
      <c r="M150" s="146"/>
      <c r="N150" s="147"/>
    </row>
    <row r="151" spans="1:15" x14ac:dyDescent="0.25">
      <c r="B151" s="145" t="s">
        <v>93</v>
      </c>
      <c r="C151" s="146">
        <v>103</v>
      </c>
      <c r="D151" s="147">
        <v>-0.80783582089552242</v>
      </c>
      <c r="E151" s="146">
        <v>469</v>
      </c>
      <c r="F151" s="147">
        <f t="shared" si="13"/>
        <v>3.5533980582524274</v>
      </c>
      <c r="G151" s="146">
        <v>407</v>
      </c>
      <c r="H151" s="147">
        <f t="shared" si="13"/>
        <v>-0.13219616204690832</v>
      </c>
      <c r="I151" s="146">
        <v>499</v>
      </c>
      <c r="J151" s="147">
        <f t="shared" si="13"/>
        <v>0.22604422604422614</v>
      </c>
      <c r="K151" s="146">
        <v>459</v>
      </c>
      <c r="L151" s="147">
        <f t="shared" si="13"/>
        <v>-8.0160320641282534E-2</v>
      </c>
      <c r="M151" s="146"/>
      <c r="N151" s="147"/>
    </row>
    <row r="152" spans="1:15" x14ac:dyDescent="0.25">
      <c r="B152" s="145" t="s">
        <v>95</v>
      </c>
      <c r="C152" s="146">
        <v>87</v>
      </c>
      <c r="D152" s="147">
        <v>-0.77044854881266489</v>
      </c>
      <c r="E152" s="146">
        <v>348</v>
      </c>
      <c r="F152" s="147">
        <f t="shared" si="13"/>
        <v>3</v>
      </c>
      <c r="G152" s="146">
        <v>361</v>
      </c>
      <c r="H152" s="147">
        <f t="shared" si="13"/>
        <v>3.7356321839080442E-2</v>
      </c>
      <c r="I152" s="146">
        <v>422</v>
      </c>
      <c r="J152" s="147">
        <f t="shared" si="13"/>
        <v>0.1689750692520775</v>
      </c>
      <c r="K152" s="146">
        <v>460</v>
      </c>
      <c r="L152" s="147">
        <f t="shared" si="13"/>
        <v>9.004739336492884E-2</v>
      </c>
      <c r="M152" s="146"/>
      <c r="N152" s="147"/>
    </row>
    <row r="153" spans="1:15" ht="15.75" x14ac:dyDescent="0.25">
      <c r="B153" s="148" t="s">
        <v>32</v>
      </c>
      <c r="C153" s="149">
        <v>1481</v>
      </c>
      <c r="D153" s="150">
        <v>-0.62074263764404614</v>
      </c>
      <c r="E153" s="149">
        <v>2395</v>
      </c>
      <c r="F153" s="150">
        <f t="shared" si="13"/>
        <v>0.61715057393652928</v>
      </c>
      <c r="G153" s="149">
        <v>3482</v>
      </c>
      <c r="H153" s="150">
        <f t="shared" si="13"/>
        <v>0.45386221294363249</v>
      </c>
      <c r="I153" s="149">
        <v>3814</v>
      </c>
      <c r="J153" s="150">
        <f t="shared" si="13"/>
        <v>9.5347501435956383E-2</v>
      </c>
      <c r="K153" s="149">
        <v>4234</v>
      </c>
      <c r="L153" s="150">
        <f t="shared" si="13"/>
        <v>0.11012060828526482</v>
      </c>
      <c r="M153" s="149">
        <v>2671</v>
      </c>
      <c r="N153" s="150">
        <v>-0.11262458471760795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246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405</v>
      </c>
      <c r="D163" s="147">
        <v>9.7560975609756184E-2</v>
      </c>
      <c r="E163" s="146">
        <v>213</v>
      </c>
      <c r="F163" s="147">
        <f t="shared" ref="F163:L175" si="15">IFERROR(E163/C163-1,"-")</f>
        <v>-0.47407407407407409</v>
      </c>
      <c r="G163" s="146">
        <v>325</v>
      </c>
      <c r="H163" s="147">
        <f t="shared" si="15"/>
        <v>0.5258215962441315</v>
      </c>
      <c r="I163" s="146">
        <v>488</v>
      </c>
      <c r="J163" s="147">
        <f t="shared" si="15"/>
        <v>0.50153846153846149</v>
      </c>
      <c r="K163" s="146">
        <v>385</v>
      </c>
      <c r="L163" s="147">
        <f t="shared" si="15"/>
        <v>-0.21106557377049184</v>
      </c>
      <c r="M163" s="146">
        <v>398</v>
      </c>
      <c r="N163" s="147">
        <f t="shared" ref="N163:N171" si="16">IFERROR(M163/K163-1,"-")</f>
        <v>3.3766233766233666E-2</v>
      </c>
    </row>
    <row r="164" spans="2:14" x14ac:dyDescent="0.25">
      <c r="B164" s="145" t="s">
        <v>75</v>
      </c>
      <c r="C164" s="146">
        <v>500</v>
      </c>
      <c r="D164" s="147">
        <v>0.50150150150150141</v>
      </c>
      <c r="E164" s="146">
        <v>271</v>
      </c>
      <c r="F164" s="147">
        <f t="shared" si="15"/>
        <v>-0.45799999999999996</v>
      </c>
      <c r="G164" s="146">
        <v>388</v>
      </c>
      <c r="H164" s="147">
        <f t="shared" si="15"/>
        <v>0.43173431734317336</v>
      </c>
      <c r="I164" s="146">
        <v>402</v>
      </c>
      <c r="J164" s="147">
        <f t="shared" si="15"/>
        <v>3.6082474226804218E-2</v>
      </c>
      <c r="K164" s="146">
        <v>456</v>
      </c>
      <c r="L164" s="147">
        <f t="shared" si="15"/>
        <v>0.13432835820895517</v>
      </c>
      <c r="M164" s="146">
        <v>412</v>
      </c>
      <c r="N164" s="147">
        <f t="shared" si="16"/>
        <v>-9.6491228070175405E-2</v>
      </c>
    </row>
    <row r="165" spans="2:14" x14ac:dyDescent="0.25">
      <c r="B165" s="145" t="s">
        <v>77</v>
      </c>
      <c r="C165" s="146">
        <v>256</v>
      </c>
      <c r="D165" s="147">
        <v>-0.42342342342342343</v>
      </c>
      <c r="E165" s="146">
        <v>451</v>
      </c>
      <c r="F165" s="147">
        <f t="shared" si="15"/>
        <v>0.76171875</v>
      </c>
      <c r="G165" s="146">
        <v>383</v>
      </c>
      <c r="H165" s="147">
        <f t="shared" si="15"/>
        <v>-0.15077605321507759</v>
      </c>
      <c r="I165" s="146">
        <v>468</v>
      </c>
      <c r="J165" s="147">
        <f t="shared" si="15"/>
        <v>0.22193211488250664</v>
      </c>
      <c r="K165" s="146">
        <v>490</v>
      </c>
      <c r="L165" s="147">
        <f t="shared" si="15"/>
        <v>4.7008547008547064E-2</v>
      </c>
      <c r="M165" s="146">
        <v>507</v>
      </c>
      <c r="N165" s="147">
        <f t="shared" si="16"/>
        <v>3.469387755102038E-2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363</v>
      </c>
      <c r="F166" s="147" t="str">
        <f t="shared" si="15"/>
        <v>-</v>
      </c>
      <c r="G166" s="146">
        <v>282</v>
      </c>
      <c r="H166" s="147">
        <f t="shared" si="15"/>
        <v>-0.22314049586776863</v>
      </c>
      <c r="I166" s="146">
        <v>300</v>
      </c>
      <c r="J166" s="147">
        <f t="shared" si="15"/>
        <v>6.3829787234042534E-2</v>
      </c>
      <c r="K166" s="146">
        <v>339</v>
      </c>
      <c r="L166" s="147">
        <f t="shared" si="15"/>
        <v>0.12999999999999989</v>
      </c>
      <c r="M166" s="146">
        <v>287</v>
      </c>
      <c r="N166" s="147">
        <f t="shared" si="16"/>
        <v>-0.15339233038348088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392</v>
      </c>
      <c r="F167" s="147" t="str">
        <f t="shared" si="15"/>
        <v>-</v>
      </c>
      <c r="G167" s="146">
        <v>279</v>
      </c>
      <c r="H167" s="147">
        <f t="shared" si="15"/>
        <v>-0.28826530612244894</v>
      </c>
      <c r="I167" s="146">
        <v>309</v>
      </c>
      <c r="J167" s="147">
        <f t="shared" si="15"/>
        <v>0.10752688172043001</v>
      </c>
      <c r="K167" s="146">
        <v>294</v>
      </c>
      <c r="L167" s="147">
        <f t="shared" si="15"/>
        <v>-4.8543689320388328E-2</v>
      </c>
      <c r="M167" s="146">
        <v>288</v>
      </c>
      <c r="N167" s="147">
        <f t="shared" si="16"/>
        <v>-2.0408163265306145E-2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162</v>
      </c>
      <c r="F168" s="147" t="str">
        <f t="shared" si="15"/>
        <v>-</v>
      </c>
      <c r="G168" s="146">
        <v>122</v>
      </c>
      <c r="H168" s="147">
        <f t="shared" si="15"/>
        <v>-0.24691358024691357</v>
      </c>
      <c r="I168" s="146">
        <v>150</v>
      </c>
      <c r="J168" s="147">
        <f t="shared" si="15"/>
        <v>0.22950819672131151</v>
      </c>
      <c r="K168" s="146">
        <v>118</v>
      </c>
      <c r="L168" s="147">
        <f t="shared" si="15"/>
        <v>-0.21333333333333337</v>
      </c>
      <c r="M168" s="146">
        <v>138</v>
      </c>
      <c r="N168" s="147">
        <f t="shared" si="16"/>
        <v>0.16949152542372881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212</v>
      </c>
      <c r="F169" s="147" t="str">
        <f t="shared" si="15"/>
        <v>-</v>
      </c>
      <c r="G169" s="146">
        <v>200</v>
      </c>
      <c r="H169" s="147">
        <f t="shared" si="15"/>
        <v>-5.6603773584905648E-2</v>
      </c>
      <c r="I169" s="146">
        <v>186</v>
      </c>
      <c r="J169" s="147">
        <f t="shared" si="15"/>
        <v>-6.9999999999999951E-2</v>
      </c>
      <c r="K169" s="146">
        <v>184</v>
      </c>
      <c r="L169" s="147">
        <f t="shared" si="15"/>
        <v>-1.0752688172043001E-2</v>
      </c>
      <c r="M169" s="146">
        <v>143</v>
      </c>
      <c r="N169" s="147">
        <f t="shared" si="16"/>
        <v>-0.22282608695652173</v>
      </c>
    </row>
    <row r="170" spans="2:14" x14ac:dyDescent="0.25">
      <c r="B170" s="145" t="s">
        <v>87</v>
      </c>
      <c r="C170" s="146">
        <v>285</v>
      </c>
      <c r="D170" s="147">
        <v>-0.25</v>
      </c>
      <c r="E170" s="146">
        <v>419</v>
      </c>
      <c r="F170" s="147">
        <f t="shared" si="15"/>
        <v>0.47017543859649114</v>
      </c>
      <c r="G170" s="146">
        <v>410</v>
      </c>
      <c r="H170" s="147">
        <f t="shared" si="15"/>
        <v>-2.1479713603818618E-2</v>
      </c>
      <c r="I170" s="146">
        <v>328</v>
      </c>
      <c r="J170" s="147">
        <f t="shared" si="15"/>
        <v>-0.19999999999999996</v>
      </c>
      <c r="K170" s="146">
        <v>334</v>
      </c>
      <c r="L170" s="147">
        <f t="shared" si="15"/>
        <v>1.8292682926829285E-2</v>
      </c>
      <c r="M170" s="146">
        <v>350</v>
      </c>
      <c r="N170" s="147">
        <f t="shared" si="16"/>
        <v>4.7904191616766401E-2</v>
      </c>
    </row>
    <row r="171" spans="2:14" x14ac:dyDescent="0.25">
      <c r="B171" s="145" t="s">
        <v>89</v>
      </c>
      <c r="C171" s="146">
        <v>48</v>
      </c>
      <c r="D171" s="147">
        <v>-0.77251184834123221</v>
      </c>
      <c r="E171" s="146">
        <v>180</v>
      </c>
      <c r="F171" s="147">
        <f t="shared" si="15"/>
        <v>2.75</v>
      </c>
      <c r="G171" s="146">
        <v>154</v>
      </c>
      <c r="H171" s="147">
        <f t="shared" si="15"/>
        <v>-0.14444444444444449</v>
      </c>
      <c r="I171" s="146">
        <v>208</v>
      </c>
      <c r="J171" s="147">
        <f t="shared" si="15"/>
        <v>0.35064935064935066</v>
      </c>
      <c r="K171" s="146">
        <v>152</v>
      </c>
      <c r="L171" s="147">
        <f t="shared" si="15"/>
        <v>-0.26923076923076927</v>
      </c>
      <c r="M171" s="146">
        <v>204</v>
      </c>
      <c r="N171" s="147">
        <f t="shared" si="16"/>
        <v>0.34210526315789469</v>
      </c>
    </row>
    <row r="172" spans="2:14" x14ac:dyDescent="0.25">
      <c r="B172" s="145" t="s">
        <v>91</v>
      </c>
      <c r="C172" s="146">
        <v>154</v>
      </c>
      <c r="D172" s="147">
        <v>-0.53191489361702127</v>
      </c>
      <c r="E172" s="146">
        <v>204</v>
      </c>
      <c r="F172" s="147">
        <f t="shared" si="15"/>
        <v>0.32467532467532467</v>
      </c>
      <c r="G172" s="146">
        <v>223</v>
      </c>
      <c r="H172" s="147">
        <f t="shared" si="15"/>
        <v>9.3137254901960675E-2</v>
      </c>
      <c r="I172" s="146">
        <v>290</v>
      </c>
      <c r="J172" s="147">
        <f t="shared" si="15"/>
        <v>0.30044843049327352</v>
      </c>
      <c r="K172" s="146">
        <v>286</v>
      </c>
      <c r="L172" s="147">
        <f t="shared" si="15"/>
        <v>-1.379310344827589E-2</v>
      </c>
      <c r="M172" s="146"/>
      <c r="N172" s="147"/>
    </row>
    <row r="173" spans="2:14" x14ac:dyDescent="0.25">
      <c r="B173" s="145" t="s">
        <v>93</v>
      </c>
      <c r="C173" s="146">
        <v>49</v>
      </c>
      <c r="D173" s="147">
        <v>-0.87037037037037035</v>
      </c>
      <c r="E173" s="146">
        <v>310</v>
      </c>
      <c r="F173" s="147">
        <f t="shared" si="15"/>
        <v>5.3265306122448983</v>
      </c>
      <c r="G173" s="146">
        <v>289</v>
      </c>
      <c r="H173" s="147">
        <f t="shared" si="15"/>
        <v>-6.7741935483870974E-2</v>
      </c>
      <c r="I173" s="146">
        <v>452</v>
      </c>
      <c r="J173" s="147">
        <f t="shared" si="15"/>
        <v>0.56401384083044981</v>
      </c>
      <c r="K173" s="146">
        <v>367</v>
      </c>
      <c r="L173" s="147">
        <f t="shared" si="15"/>
        <v>-0.18805309734513276</v>
      </c>
      <c r="M173" s="146"/>
      <c r="N173" s="147"/>
    </row>
    <row r="174" spans="2:14" x14ac:dyDescent="0.25">
      <c r="B174" s="145" t="s">
        <v>95</v>
      </c>
      <c r="C174" s="146">
        <v>202</v>
      </c>
      <c r="D174" s="147">
        <v>-0.40236686390532539</v>
      </c>
      <c r="E174" s="146">
        <v>364</v>
      </c>
      <c r="F174" s="147">
        <f t="shared" si="15"/>
        <v>0.80198019801980203</v>
      </c>
      <c r="G174" s="146">
        <v>357</v>
      </c>
      <c r="H174" s="147">
        <f t="shared" si="15"/>
        <v>-1.9230769230769273E-2</v>
      </c>
      <c r="I174" s="146">
        <v>304</v>
      </c>
      <c r="J174" s="147">
        <f t="shared" si="15"/>
        <v>-0.14845938375350143</v>
      </c>
      <c r="K174" s="146">
        <v>280</v>
      </c>
      <c r="L174" s="147">
        <f t="shared" si="15"/>
        <v>-7.8947368421052655E-2</v>
      </c>
      <c r="M174" s="146"/>
      <c r="N174" s="147"/>
    </row>
    <row r="175" spans="2:14" ht="15.75" x14ac:dyDescent="0.25">
      <c r="B175" s="148" t="s">
        <v>32</v>
      </c>
      <c r="C175" s="149">
        <v>1974</v>
      </c>
      <c r="D175" s="150">
        <v>-0.48780487804878048</v>
      </c>
      <c r="E175" s="149">
        <v>3541</v>
      </c>
      <c r="F175" s="150">
        <f t="shared" si="15"/>
        <v>0.79381965552178313</v>
      </c>
      <c r="G175" s="149">
        <v>3412</v>
      </c>
      <c r="H175" s="150">
        <f t="shared" si="15"/>
        <v>-3.6430386896356914E-2</v>
      </c>
      <c r="I175" s="149">
        <v>3885</v>
      </c>
      <c r="J175" s="150">
        <f t="shared" si="15"/>
        <v>0.13862837045720977</v>
      </c>
      <c r="K175" s="149">
        <v>3685</v>
      </c>
      <c r="L175" s="150">
        <f t="shared" si="15"/>
        <v>-5.1480051480051525E-2</v>
      </c>
      <c r="M175" s="149">
        <v>2727</v>
      </c>
      <c r="N175" s="150">
        <v>-9.0843023255814392E-3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247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71</v>
      </c>
      <c r="D185" s="147">
        <v>-4.0540540540540571E-2</v>
      </c>
      <c r="E185" s="146">
        <v>24</v>
      </c>
      <c r="F185" s="147">
        <f t="shared" ref="F185:L197" si="17">IFERROR(E185/C185-1,"-")</f>
        <v>-0.6619718309859155</v>
      </c>
      <c r="G185" s="146">
        <v>89</v>
      </c>
      <c r="H185" s="147">
        <f t="shared" si="17"/>
        <v>2.7083333333333335</v>
      </c>
      <c r="I185" s="146">
        <v>81</v>
      </c>
      <c r="J185" s="147">
        <f t="shared" si="17"/>
        <v>-8.98876404494382E-2</v>
      </c>
      <c r="K185" s="146">
        <v>171</v>
      </c>
      <c r="L185" s="147">
        <f t="shared" si="17"/>
        <v>1.1111111111111112</v>
      </c>
      <c r="M185" s="146">
        <v>130</v>
      </c>
      <c r="N185" s="147">
        <f t="shared" ref="N185:N193" si="18">IFERROR(M185/K185-1,"-")</f>
        <v>-0.23976608187134507</v>
      </c>
    </row>
    <row r="186" spans="1:15" x14ac:dyDescent="0.25">
      <c r="B186" s="145" t="s">
        <v>75</v>
      </c>
      <c r="C186" s="146">
        <v>29</v>
      </c>
      <c r="D186" s="147">
        <v>-0.546875</v>
      </c>
      <c r="E186" s="146">
        <v>14</v>
      </c>
      <c r="F186" s="147">
        <f t="shared" si="17"/>
        <v>-0.51724137931034475</v>
      </c>
      <c r="G186" s="146">
        <v>81</v>
      </c>
      <c r="H186" s="147">
        <f t="shared" si="17"/>
        <v>4.7857142857142856</v>
      </c>
      <c r="I186" s="146">
        <v>33</v>
      </c>
      <c r="J186" s="147">
        <f t="shared" si="17"/>
        <v>-0.59259259259259256</v>
      </c>
      <c r="K186" s="146">
        <v>95</v>
      </c>
      <c r="L186" s="147">
        <f t="shared" si="17"/>
        <v>1.8787878787878789</v>
      </c>
      <c r="M186" s="146">
        <v>92</v>
      </c>
      <c r="N186" s="147">
        <f t="shared" si="18"/>
        <v>-3.157894736842104E-2</v>
      </c>
    </row>
    <row r="187" spans="1:15" x14ac:dyDescent="0.25">
      <c r="B187" s="145" t="s">
        <v>77</v>
      </c>
      <c r="C187" s="146">
        <v>32</v>
      </c>
      <c r="D187" s="147">
        <v>-0.47540983606557374</v>
      </c>
      <c r="E187" s="146">
        <v>12</v>
      </c>
      <c r="F187" s="147">
        <f t="shared" si="17"/>
        <v>-0.625</v>
      </c>
      <c r="G187" s="146">
        <v>80</v>
      </c>
      <c r="H187" s="147">
        <f t="shared" si="17"/>
        <v>5.666666666666667</v>
      </c>
      <c r="I187" s="146">
        <v>71</v>
      </c>
      <c r="J187" s="147">
        <f t="shared" si="17"/>
        <v>-0.11250000000000004</v>
      </c>
      <c r="K187" s="146">
        <v>93</v>
      </c>
      <c r="L187" s="147">
        <f t="shared" si="17"/>
        <v>0.3098591549295775</v>
      </c>
      <c r="M187" s="146">
        <v>112</v>
      </c>
      <c r="N187" s="147">
        <f t="shared" si="18"/>
        <v>0.20430107526881724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35</v>
      </c>
      <c r="F188" s="147" t="str">
        <f t="shared" si="17"/>
        <v>-</v>
      </c>
      <c r="G188" s="146">
        <v>60</v>
      </c>
      <c r="H188" s="147">
        <f t="shared" si="17"/>
        <v>0.71428571428571419</v>
      </c>
      <c r="I188" s="146">
        <v>44</v>
      </c>
      <c r="J188" s="147">
        <f t="shared" si="17"/>
        <v>-0.26666666666666672</v>
      </c>
      <c r="K188" s="146">
        <v>87</v>
      </c>
      <c r="L188" s="147">
        <f t="shared" si="17"/>
        <v>0.97727272727272729</v>
      </c>
      <c r="M188" s="146">
        <v>94</v>
      </c>
      <c r="N188" s="147">
        <f t="shared" si="18"/>
        <v>8.0459770114942541E-2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44</v>
      </c>
      <c r="F189" s="147" t="str">
        <f t="shared" si="17"/>
        <v>-</v>
      </c>
      <c r="G189" s="146">
        <v>32</v>
      </c>
      <c r="H189" s="147">
        <f t="shared" si="17"/>
        <v>-0.27272727272727271</v>
      </c>
      <c r="I189" s="146">
        <v>32</v>
      </c>
      <c r="J189" s="147">
        <f t="shared" si="17"/>
        <v>0</v>
      </c>
      <c r="K189" s="146">
        <v>49</v>
      </c>
      <c r="L189" s="147">
        <f t="shared" si="17"/>
        <v>0.53125</v>
      </c>
      <c r="M189" s="146">
        <v>38</v>
      </c>
      <c r="N189" s="147">
        <f t="shared" si="18"/>
        <v>-0.22448979591836737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25</v>
      </c>
      <c r="F190" s="147" t="str">
        <f t="shared" si="17"/>
        <v>-</v>
      </c>
      <c r="G190" s="146">
        <v>31</v>
      </c>
      <c r="H190" s="147">
        <f t="shared" si="17"/>
        <v>0.24</v>
      </c>
      <c r="I190" s="146">
        <v>32</v>
      </c>
      <c r="J190" s="147">
        <f t="shared" si="17"/>
        <v>3.2258064516129004E-2</v>
      </c>
      <c r="K190" s="146">
        <v>19</v>
      </c>
      <c r="L190" s="147">
        <f t="shared" si="17"/>
        <v>-0.40625</v>
      </c>
      <c r="M190" s="146">
        <v>18</v>
      </c>
      <c r="N190" s="147">
        <f t="shared" si="18"/>
        <v>-5.2631578947368474E-2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43</v>
      </c>
      <c r="F191" s="147" t="str">
        <f t="shared" si="17"/>
        <v>-</v>
      </c>
      <c r="G191" s="146">
        <v>61</v>
      </c>
      <c r="H191" s="147">
        <f t="shared" si="17"/>
        <v>0.41860465116279078</v>
      </c>
      <c r="I191" s="146">
        <v>43</v>
      </c>
      <c r="J191" s="147">
        <f t="shared" si="17"/>
        <v>-0.29508196721311475</v>
      </c>
      <c r="K191" s="146">
        <v>25</v>
      </c>
      <c r="L191" s="147">
        <f t="shared" si="17"/>
        <v>-0.41860465116279066</v>
      </c>
      <c r="M191" s="146">
        <v>39</v>
      </c>
      <c r="N191" s="147">
        <f t="shared" si="18"/>
        <v>0.56000000000000005</v>
      </c>
    </row>
    <row r="192" spans="1:15" x14ac:dyDescent="0.25">
      <c r="B192" s="145" t="s">
        <v>87</v>
      </c>
      <c r="C192" s="146">
        <v>45</v>
      </c>
      <c r="D192" s="147">
        <v>1.0454545454545454</v>
      </c>
      <c r="E192" s="146">
        <v>39</v>
      </c>
      <c r="F192" s="147">
        <f t="shared" si="17"/>
        <v>-0.1333333333333333</v>
      </c>
      <c r="G192" s="146">
        <v>59</v>
      </c>
      <c r="H192" s="147">
        <f t="shared" si="17"/>
        <v>0.51282051282051277</v>
      </c>
      <c r="I192" s="146">
        <v>49</v>
      </c>
      <c r="J192" s="147">
        <f t="shared" si="17"/>
        <v>-0.16949152542372881</v>
      </c>
      <c r="K192" s="146">
        <v>59</v>
      </c>
      <c r="L192" s="147">
        <f t="shared" si="17"/>
        <v>0.20408163265306123</v>
      </c>
      <c r="M192" s="146">
        <v>37</v>
      </c>
      <c r="N192" s="147">
        <f t="shared" si="18"/>
        <v>-0.3728813559322034</v>
      </c>
    </row>
    <row r="193" spans="2:15" x14ac:dyDescent="0.25">
      <c r="B193" s="145" t="s">
        <v>89</v>
      </c>
      <c r="C193" s="146">
        <v>40</v>
      </c>
      <c r="D193" s="147">
        <v>1.5</v>
      </c>
      <c r="E193" s="146">
        <v>36</v>
      </c>
      <c r="F193" s="147">
        <f t="shared" si="17"/>
        <v>-9.9999999999999978E-2</v>
      </c>
      <c r="G193" s="146">
        <v>30</v>
      </c>
      <c r="H193" s="147">
        <f t="shared" si="17"/>
        <v>-0.16666666666666663</v>
      </c>
      <c r="I193" s="146">
        <v>41</v>
      </c>
      <c r="J193" s="147">
        <f t="shared" si="17"/>
        <v>0.3666666666666667</v>
      </c>
      <c r="K193" s="146">
        <v>41</v>
      </c>
      <c r="L193" s="147">
        <f t="shared" si="17"/>
        <v>0</v>
      </c>
      <c r="M193" s="146">
        <v>44</v>
      </c>
      <c r="N193" s="147">
        <f t="shared" si="18"/>
        <v>7.3170731707317138E-2</v>
      </c>
    </row>
    <row r="194" spans="2:15" x14ac:dyDescent="0.25">
      <c r="B194" s="145" t="s">
        <v>91</v>
      </c>
      <c r="C194" s="146">
        <v>39</v>
      </c>
      <c r="D194" s="147">
        <v>0.44444444444444442</v>
      </c>
      <c r="E194" s="146">
        <v>62</v>
      </c>
      <c r="F194" s="147">
        <f t="shared" si="17"/>
        <v>0.58974358974358965</v>
      </c>
      <c r="G194" s="146">
        <v>37</v>
      </c>
      <c r="H194" s="147">
        <f t="shared" si="17"/>
        <v>-0.40322580645161288</v>
      </c>
      <c r="I194" s="146">
        <v>40</v>
      </c>
      <c r="J194" s="147">
        <f t="shared" si="17"/>
        <v>8.1081081081081141E-2</v>
      </c>
      <c r="K194" s="146">
        <v>57</v>
      </c>
      <c r="L194" s="147">
        <f t="shared" si="17"/>
        <v>0.42500000000000004</v>
      </c>
      <c r="M194" s="146"/>
      <c r="N194" s="147"/>
    </row>
    <row r="195" spans="2:15" x14ac:dyDescent="0.25">
      <c r="B195" s="145" t="s">
        <v>93</v>
      </c>
      <c r="C195" s="146">
        <v>51</v>
      </c>
      <c r="D195" s="147">
        <v>-0.35443037974683544</v>
      </c>
      <c r="E195" s="146">
        <v>104</v>
      </c>
      <c r="F195" s="147">
        <f t="shared" si="17"/>
        <v>1.0392156862745097</v>
      </c>
      <c r="G195" s="146">
        <v>70</v>
      </c>
      <c r="H195" s="147">
        <f t="shared" si="17"/>
        <v>-0.32692307692307687</v>
      </c>
      <c r="I195" s="146">
        <v>105</v>
      </c>
      <c r="J195" s="147">
        <f t="shared" si="17"/>
        <v>0.5</v>
      </c>
      <c r="K195" s="146">
        <v>64</v>
      </c>
      <c r="L195" s="147">
        <f t="shared" si="17"/>
        <v>-0.39047619047619042</v>
      </c>
      <c r="M195" s="146"/>
      <c r="N195" s="147"/>
    </row>
    <row r="196" spans="2:15" x14ac:dyDescent="0.25">
      <c r="B196" s="145" t="s">
        <v>95</v>
      </c>
      <c r="C196" s="146">
        <v>20</v>
      </c>
      <c r="D196" s="147">
        <v>-0.5</v>
      </c>
      <c r="E196" s="146">
        <v>69</v>
      </c>
      <c r="F196" s="147">
        <f t="shared" si="17"/>
        <v>2.4500000000000002</v>
      </c>
      <c r="G196" s="146">
        <v>52</v>
      </c>
      <c r="H196" s="147">
        <f t="shared" si="17"/>
        <v>-0.24637681159420288</v>
      </c>
      <c r="I196" s="146">
        <v>79</v>
      </c>
      <c r="J196" s="147">
        <f t="shared" si="17"/>
        <v>0.51923076923076916</v>
      </c>
      <c r="K196" s="146">
        <v>143</v>
      </c>
      <c r="L196" s="147">
        <f t="shared" si="17"/>
        <v>0.81012658227848111</v>
      </c>
      <c r="M196" s="146"/>
      <c r="N196" s="147"/>
    </row>
    <row r="197" spans="2:15" ht="15.75" x14ac:dyDescent="0.25">
      <c r="B197" s="148" t="s">
        <v>32</v>
      </c>
      <c r="C197" s="149">
        <v>351</v>
      </c>
      <c r="D197" s="150">
        <v>-0.32369942196531787</v>
      </c>
      <c r="E197" s="149">
        <v>507</v>
      </c>
      <c r="F197" s="150">
        <f t="shared" si="17"/>
        <v>0.44444444444444442</v>
      </c>
      <c r="G197" s="149">
        <v>682</v>
      </c>
      <c r="H197" s="150">
        <f t="shared" si="17"/>
        <v>0.34516765285996054</v>
      </c>
      <c r="I197" s="149">
        <v>650</v>
      </c>
      <c r="J197" s="150">
        <f t="shared" si="17"/>
        <v>-4.692082111436946E-2</v>
      </c>
      <c r="K197" s="149">
        <v>903</v>
      </c>
      <c r="L197" s="150">
        <f t="shared" si="17"/>
        <v>0.38923076923076927</v>
      </c>
      <c r="M197" s="149">
        <v>604</v>
      </c>
      <c r="N197" s="150">
        <v>-5.477308294209704E-2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89</v>
      </c>
      <c r="D207" s="147">
        <v>0.11250000000000004</v>
      </c>
      <c r="E207" s="146">
        <v>5</v>
      </c>
      <c r="F207" s="147">
        <f t="shared" ref="F207:L219" si="19">IFERROR(E207/C207-1,"-")</f>
        <v>-0.9438202247191011</v>
      </c>
      <c r="G207" s="146">
        <v>129</v>
      </c>
      <c r="H207" s="147">
        <f t="shared" si="19"/>
        <v>24.8</v>
      </c>
      <c r="I207" s="146">
        <v>137</v>
      </c>
      <c r="J207" s="147">
        <f t="shared" si="19"/>
        <v>6.2015503875969102E-2</v>
      </c>
      <c r="K207" s="146">
        <v>154</v>
      </c>
      <c r="L207" s="147">
        <f t="shared" si="19"/>
        <v>0.12408759124087587</v>
      </c>
      <c r="M207" s="146">
        <v>182</v>
      </c>
      <c r="N207" s="147">
        <f t="shared" ref="N207:N215" si="20">IFERROR(M207/K207-1,"-")</f>
        <v>0.18181818181818188</v>
      </c>
    </row>
    <row r="208" spans="2:15" x14ac:dyDescent="0.25">
      <c r="B208" s="145" t="s">
        <v>75</v>
      </c>
      <c r="C208" s="146">
        <v>153</v>
      </c>
      <c r="D208" s="147">
        <v>2.1875</v>
      </c>
      <c r="E208" s="146">
        <v>10</v>
      </c>
      <c r="F208" s="147">
        <f t="shared" si="19"/>
        <v>-0.934640522875817</v>
      </c>
      <c r="G208" s="146">
        <v>117</v>
      </c>
      <c r="H208" s="147">
        <f t="shared" si="19"/>
        <v>10.7</v>
      </c>
      <c r="I208" s="146">
        <v>88</v>
      </c>
      <c r="J208" s="147">
        <f t="shared" si="19"/>
        <v>-0.24786324786324787</v>
      </c>
      <c r="K208" s="146">
        <v>146</v>
      </c>
      <c r="L208" s="147">
        <f t="shared" si="19"/>
        <v>0.65909090909090917</v>
      </c>
      <c r="M208" s="146">
        <v>134</v>
      </c>
      <c r="N208" s="147">
        <f t="shared" si="20"/>
        <v>-8.2191780821917804E-2</v>
      </c>
    </row>
    <row r="209" spans="2:15" x14ac:dyDescent="0.25">
      <c r="B209" s="145" t="s">
        <v>77</v>
      </c>
      <c r="C209" s="146">
        <v>23</v>
      </c>
      <c r="D209" s="147">
        <v>-0.77450980392156865</v>
      </c>
      <c r="E209" s="146">
        <v>22</v>
      </c>
      <c r="F209" s="147">
        <f t="shared" si="19"/>
        <v>-4.3478260869565188E-2</v>
      </c>
      <c r="G209" s="146">
        <v>156</v>
      </c>
      <c r="H209" s="147">
        <f t="shared" si="19"/>
        <v>6.0909090909090908</v>
      </c>
      <c r="I209" s="146">
        <v>155</v>
      </c>
      <c r="J209" s="147">
        <f t="shared" si="19"/>
        <v>-6.4102564102563875E-3</v>
      </c>
      <c r="K209" s="146">
        <v>158</v>
      </c>
      <c r="L209" s="147">
        <f t="shared" si="19"/>
        <v>1.9354838709677358E-2</v>
      </c>
      <c r="M209" s="146">
        <v>109</v>
      </c>
      <c r="N209" s="147">
        <f t="shared" si="20"/>
        <v>-0.310126582278481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12</v>
      </c>
      <c r="F210" s="147" t="str">
        <f t="shared" si="19"/>
        <v>-</v>
      </c>
      <c r="G210" s="146">
        <v>104</v>
      </c>
      <c r="H210" s="147">
        <f t="shared" si="19"/>
        <v>7.6666666666666661</v>
      </c>
      <c r="I210" s="146">
        <v>80</v>
      </c>
      <c r="J210" s="147">
        <f t="shared" si="19"/>
        <v>-0.23076923076923073</v>
      </c>
      <c r="K210" s="146">
        <v>62</v>
      </c>
      <c r="L210" s="147">
        <f t="shared" si="19"/>
        <v>-0.22499999999999998</v>
      </c>
      <c r="M210" s="146">
        <v>48</v>
      </c>
      <c r="N210" s="147">
        <f t="shared" si="20"/>
        <v>-0.22580645161290325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18</v>
      </c>
      <c r="F211" s="147" t="str">
        <f t="shared" si="19"/>
        <v>-</v>
      </c>
      <c r="G211" s="146">
        <v>81</v>
      </c>
      <c r="H211" s="147">
        <f t="shared" si="19"/>
        <v>3.5</v>
      </c>
      <c r="I211" s="146">
        <v>41</v>
      </c>
      <c r="J211" s="147">
        <f t="shared" si="19"/>
        <v>-0.49382716049382713</v>
      </c>
      <c r="K211" s="146">
        <v>42</v>
      </c>
      <c r="L211" s="147">
        <f t="shared" si="19"/>
        <v>2.4390243902439046E-2</v>
      </c>
      <c r="M211" s="146">
        <v>70</v>
      </c>
      <c r="N211" s="147">
        <f t="shared" si="20"/>
        <v>0.66666666666666674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17</v>
      </c>
      <c r="F212" s="147" t="str">
        <f t="shared" si="19"/>
        <v>-</v>
      </c>
      <c r="G212" s="146">
        <v>85</v>
      </c>
      <c r="H212" s="147">
        <f t="shared" si="19"/>
        <v>4</v>
      </c>
      <c r="I212" s="146">
        <v>30</v>
      </c>
      <c r="J212" s="147">
        <f t="shared" si="19"/>
        <v>-0.64705882352941169</v>
      </c>
      <c r="K212" s="146">
        <v>36</v>
      </c>
      <c r="L212" s="147">
        <f t="shared" si="19"/>
        <v>0.19999999999999996</v>
      </c>
      <c r="M212" s="146">
        <v>33</v>
      </c>
      <c r="N212" s="147">
        <f t="shared" si="20"/>
        <v>-8.333333333333337E-2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15</v>
      </c>
      <c r="F213" s="147" t="str">
        <f t="shared" si="19"/>
        <v>-</v>
      </c>
      <c r="G213" s="146">
        <v>42</v>
      </c>
      <c r="H213" s="147">
        <f t="shared" si="19"/>
        <v>1.7999999999999998</v>
      </c>
      <c r="I213" s="146">
        <v>38</v>
      </c>
      <c r="J213" s="147">
        <f t="shared" si="19"/>
        <v>-9.5238095238095233E-2</v>
      </c>
      <c r="K213" s="146">
        <v>29</v>
      </c>
      <c r="L213" s="147">
        <f t="shared" si="19"/>
        <v>-0.23684210526315785</v>
      </c>
      <c r="M213" s="146">
        <v>46</v>
      </c>
      <c r="N213" s="147">
        <f t="shared" si="20"/>
        <v>0.5862068965517242</v>
      </c>
    </row>
    <row r="214" spans="2:15" x14ac:dyDescent="0.25">
      <c r="B214" s="145" t="s">
        <v>87</v>
      </c>
      <c r="C214" s="146">
        <v>9</v>
      </c>
      <c r="D214" s="147">
        <v>-0.76315789473684215</v>
      </c>
      <c r="E214" s="146">
        <v>24</v>
      </c>
      <c r="F214" s="147">
        <f t="shared" si="19"/>
        <v>1.6666666666666665</v>
      </c>
      <c r="G214" s="146">
        <v>106</v>
      </c>
      <c r="H214" s="147">
        <f t="shared" si="19"/>
        <v>3.416666666666667</v>
      </c>
      <c r="I214" s="146">
        <v>46</v>
      </c>
      <c r="J214" s="147">
        <f t="shared" si="19"/>
        <v>-0.56603773584905659</v>
      </c>
      <c r="K214" s="146">
        <v>43</v>
      </c>
      <c r="L214" s="147">
        <f t="shared" si="19"/>
        <v>-6.5217391304347783E-2</v>
      </c>
      <c r="M214" s="146">
        <v>23</v>
      </c>
      <c r="N214" s="147">
        <f t="shared" si="20"/>
        <v>-0.46511627906976749</v>
      </c>
    </row>
    <row r="215" spans="2:15" x14ac:dyDescent="0.25">
      <c r="B215" s="145" t="s">
        <v>89</v>
      </c>
      <c r="C215" s="146">
        <v>6</v>
      </c>
      <c r="D215" s="147">
        <v>-0.7931034482758621</v>
      </c>
      <c r="E215" s="146">
        <v>39</v>
      </c>
      <c r="F215" s="147">
        <f t="shared" si="19"/>
        <v>5.5</v>
      </c>
      <c r="G215" s="146">
        <v>66</v>
      </c>
      <c r="H215" s="147">
        <f t="shared" si="19"/>
        <v>0.69230769230769229</v>
      </c>
      <c r="I215" s="146">
        <v>31</v>
      </c>
      <c r="J215" s="147">
        <f t="shared" si="19"/>
        <v>-0.53030303030303028</v>
      </c>
      <c r="K215" s="146">
        <v>31</v>
      </c>
      <c r="L215" s="147">
        <f t="shared" si="19"/>
        <v>0</v>
      </c>
      <c r="M215" s="146">
        <v>22</v>
      </c>
      <c r="N215" s="147">
        <f t="shared" si="20"/>
        <v>-0.29032258064516125</v>
      </c>
    </row>
    <row r="216" spans="2:15" x14ac:dyDescent="0.25">
      <c r="B216" s="145" t="s">
        <v>91</v>
      </c>
      <c r="C216" s="146">
        <v>4</v>
      </c>
      <c r="D216" s="147">
        <v>-0.94366197183098588</v>
      </c>
      <c r="E216" s="146">
        <v>46</v>
      </c>
      <c r="F216" s="147">
        <f t="shared" si="19"/>
        <v>10.5</v>
      </c>
      <c r="G216" s="146">
        <v>72</v>
      </c>
      <c r="H216" s="147">
        <f t="shared" si="19"/>
        <v>0.56521739130434789</v>
      </c>
      <c r="I216" s="146">
        <v>65</v>
      </c>
      <c r="J216" s="147">
        <f t="shared" si="19"/>
        <v>-9.722222222222221E-2</v>
      </c>
      <c r="K216" s="146">
        <v>79</v>
      </c>
      <c r="L216" s="147">
        <f t="shared" si="19"/>
        <v>0.21538461538461529</v>
      </c>
      <c r="M216" s="146"/>
      <c r="N216" s="147"/>
    </row>
    <row r="217" spans="2:15" x14ac:dyDescent="0.25">
      <c r="B217" s="145" t="s">
        <v>93</v>
      </c>
      <c r="C217" s="146">
        <v>18</v>
      </c>
      <c r="D217" s="147">
        <v>-0.83018867924528306</v>
      </c>
      <c r="E217" s="146">
        <v>117</v>
      </c>
      <c r="F217" s="147">
        <f t="shared" si="19"/>
        <v>5.5</v>
      </c>
      <c r="G217" s="146">
        <v>93</v>
      </c>
      <c r="H217" s="147">
        <f t="shared" si="19"/>
        <v>-0.20512820512820518</v>
      </c>
      <c r="I217" s="146">
        <v>114</v>
      </c>
      <c r="J217" s="147">
        <f t="shared" si="19"/>
        <v>0.22580645161290325</v>
      </c>
      <c r="K217" s="146">
        <v>78</v>
      </c>
      <c r="L217" s="147">
        <f t="shared" si="19"/>
        <v>-0.31578947368421051</v>
      </c>
      <c r="M217" s="146"/>
      <c r="N217" s="147"/>
    </row>
    <row r="218" spans="2:15" x14ac:dyDescent="0.25">
      <c r="B218" s="145" t="s">
        <v>95</v>
      </c>
      <c r="C218" s="146">
        <v>14</v>
      </c>
      <c r="D218" s="147">
        <v>-0.82499999999999996</v>
      </c>
      <c r="E218" s="146">
        <v>107</v>
      </c>
      <c r="F218" s="147">
        <f t="shared" si="19"/>
        <v>6.6428571428571432</v>
      </c>
      <c r="G218" s="146">
        <v>121</v>
      </c>
      <c r="H218" s="147">
        <f t="shared" si="19"/>
        <v>0.13084112149532712</v>
      </c>
      <c r="I218" s="146">
        <v>113</v>
      </c>
      <c r="J218" s="147">
        <f t="shared" si="19"/>
        <v>-6.6115702479338845E-2</v>
      </c>
      <c r="K218" s="146">
        <v>75</v>
      </c>
      <c r="L218" s="147">
        <f t="shared" si="19"/>
        <v>-0.33628318584070793</v>
      </c>
      <c r="M218" s="146"/>
      <c r="N218" s="147"/>
    </row>
    <row r="219" spans="2:15" ht="15.75" x14ac:dyDescent="0.25">
      <c r="B219" s="148" t="s">
        <v>32</v>
      </c>
      <c r="C219" s="149">
        <v>323</v>
      </c>
      <c r="D219" s="150">
        <v>-0.53791130185979974</v>
      </c>
      <c r="E219" s="149">
        <v>432</v>
      </c>
      <c r="F219" s="150">
        <f t="shared" si="19"/>
        <v>0.33746130030959742</v>
      </c>
      <c r="G219" s="149">
        <v>1172</v>
      </c>
      <c r="H219" s="150">
        <f t="shared" si="19"/>
        <v>1.7129629629629628</v>
      </c>
      <c r="I219" s="149">
        <v>938</v>
      </c>
      <c r="J219" s="150">
        <f t="shared" si="19"/>
        <v>-0.19965870307167233</v>
      </c>
      <c r="K219" s="149">
        <v>933</v>
      </c>
      <c r="L219" s="150">
        <f t="shared" si="19"/>
        <v>-5.3304904051172386E-3</v>
      </c>
      <c r="M219" s="149">
        <v>667</v>
      </c>
      <c r="N219" s="150">
        <v>-4.8502139800285282E-2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247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71</v>
      </c>
      <c r="D229" s="147">
        <v>-4.0540540540540571E-2</v>
      </c>
      <c r="E229" s="146">
        <v>24</v>
      </c>
      <c r="F229" s="147">
        <f t="shared" ref="F229:L241" si="21">IFERROR(E229/C229-1,"-")</f>
        <v>-0.6619718309859155</v>
      </c>
      <c r="G229" s="146">
        <v>89</v>
      </c>
      <c r="H229" s="147">
        <f t="shared" si="21"/>
        <v>2.7083333333333335</v>
      </c>
      <c r="I229" s="146">
        <v>81</v>
      </c>
      <c r="J229" s="147">
        <f t="shared" si="21"/>
        <v>-8.98876404494382E-2</v>
      </c>
      <c r="K229" s="146">
        <v>171</v>
      </c>
      <c r="L229" s="147">
        <f t="shared" si="21"/>
        <v>1.1111111111111112</v>
      </c>
      <c r="M229" s="146">
        <v>130</v>
      </c>
      <c r="N229" s="147">
        <f t="shared" ref="N229:N237" si="22">IFERROR(M229/K229-1,"-")</f>
        <v>-0.23976608187134507</v>
      </c>
    </row>
    <row r="230" spans="2:15" x14ac:dyDescent="0.25">
      <c r="B230" s="145" t="s">
        <v>75</v>
      </c>
      <c r="C230" s="146">
        <v>29</v>
      </c>
      <c r="D230" s="147">
        <v>-0.546875</v>
      </c>
      <c r="E230" s="146">
        <v>14</v>
      </c>
      <c r="F230" s="147">
        <f t="shared" si="21"/>
        <v>-0.51724137931034475</v>
      </c>
      <c r="G230" s="146">
        <v>81</v>
      </c>
      <c r="H230" s="147">
        <f t="shared" si="21"/>
        <v>4.7857142857142856</v>
      </c>
      <c r="I230" s="146">
        <v>33</v>
      </c>
      <c r="J230" s="147">
        <f t="shared" si="21"/>
        <v>-0.59259259259259256</v>
      </c>
      <c r="K230" s="146">
        <v>95</v>
      </c>
      <c r="L230" s="147">
        <f t="shared" si="21"/>
        <v>1.8787878787878789</v>
      </c>
      <c r="M230" s="146">
        <v>92</v>
      </c>
      <c r="N230" s="147">
        <f t="shared" si="22"/>
        <v>-3.157894736842104E-2</v>
      </c>
    </row>
    <row r="231" spans="2:15" x14ac:dyDescent="0.25">
      <c r="B231" s="145" t="s">
        <v>77</v>
      </c>
      <c r="C231" s="146">
        <v>32</v>
      </c>
      <c r="D231" s="147">
        <v>-0.47540983606557374</v>
      </c>
      <c r="E231" s="146">
        <v>12</v>
      </c>
      <c r="F231" s="147">
        <f t="shared" si="21"/>
        <v>-0.625</v>
      </c>
      <c r="G231" s="146">
        <v>80</v>
      </c>
      <c r="H231" s="147">
        <f t="shared" si="21"/>
        <v>5.666666666666667</v>
      </c>
      <c r="I231" s="146">
        <v>71</v>
      </c>
      <c r="J231" s="147">
        <f t="shared" si="21"/>
        <v>-0.11250000000000004</v>
      </c>
      <c r="K231" s="146">
        <v>93</v>
      </c>
      <c r="L231" s="147">
        <f t="shared" si="21"/>
        <v>0.3098591549295775</v>
      </c>
      <c r="M231" s="146">
        <v>112</v>
      </c>
      <c r="N231" s="147">
        <f t="shared" si="22"/>
        <v>0.20430107526881724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35</v>
      </c>
      <c r="F232" s="147" t="str">
        <f t="shared" si="21"/>
        <v>-</v>
      </c>
      <c r="G232" s="146">
        <v>60</v>
      </c>
      <c r="H232" s="147">
        <f t="shared" si="21"/>
        <v>0.71428571428571419</v>
      </c>
      <c r="I232" s="146">
        <v>44</v>
      </c>
      <c r="J232" s="147">
        <f t="shared" si="21"/>
        <v>-0.26666666666666672</v>
      </c>
      <c r="K232" s="146">
        <v>87</v>
      </c>
      <c r="L232" s="147">
        <f t="shared" si="21"/>
        <v>0.97727272727272729</v>
      </c>
      <c r="M232" s="146">
        <v>94</v>
      </c>
      <c r="N232" s="147">
        <f t="shared" si="22"/>
        <v>8.0459770114942541E-2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44</v>
      </c>
      <c r="F233" s="147" t="str">
        <f t="shared" si="21"/>
        <v>-</v>
      </c>
      <c r="G233" s="146">
        <v>32</v>
      </c>
      <c r="H233" s="147">
        <f t="shared" si="21"/>
        <v>-0.27272727272727271</v>
      </c>
      <c r="I233" s="146">
        <v>32</v>
      </c>
      <c r="J233" s="147">
        <f t="shared" si="21"/>
        <v>0</v>
      </c>
      <c r="K233" s="146">
        <v>49</v>
      </c>
      <c r="L233" s="147">
        <f t="shared" si="21"/>
        <v>0.53125</v>
      </c>
      <c r="M233" s="146">
        <v>38</v>
      </c>
      <c r="N233" s="147">
        <f t="shared" si="22"/>
        <v>-0.22448979591836737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25</v>
      </c>
      <c r="F234" s="147" t="str">
        <f t="shared" si="21"/>
        <v>-</v>
      </c>
      <c r="G234" s="146">
        <v>31</v>
      </c>
      <c r="H234" s="147">
        <f t="shared" si="21"/>
        <v>0.24</v>
      </c>
      <c r="I234" s="146">
        <v>32</v>
      </c>
      <c r="J234" s="147">
        <f t="shared" si="21"/>
        <v>3.2258064516129004E-2</v>
      </c>
      <c r="K234" s="146">
        <v>19</v>
      </c>
      <c r="L234" s="147">
        <f t="shared" si="21"/>
        <v>-0.40625</v>
      </c>
      <c r="M234" s="146">
        <v>18</v>
      </c>
      <c r="N234" s="147">
        <f t="shared" si="22"/>
        <v>-5.2631578947368474E-2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43</v>
      </c>
      <c r="F235" s="147" t="str">
        <f t="shared" si="21"/>
        <v>-</v>
      </c>
      <c r="G235" s="146">
        <v>61</v>
      </c>
      <c r="H235" s="147">
        <f t="shared" si="21"/>
        <v>0.41860465116279078</v>
      </c>
      <c r="I235" s="146">
        <v>43</v>
      </c>
      <c r="J235" s="147">
        <f t="shared" si="21"/>
        <v>-0.29508196721311475</v>
      </c>
      <c r="K235" s="146">
        <v>25</v>
      </c>
      <c r="L235" s="147">
        <f t="shared" si="21"/>
        <v>-0.41860465116279066</v>
      </c>
      <c r="M235" s="146">
        <v>39</v>
      </c>
      <c r="N235" s="147">
        <f t="shared" si="22"/>
        <v>0.56000000000000005</v>
      </c>
    </row>
    <row r="236" spans="2:15" x14ac:dyDescent="0.25">
      <c r="B236" s="145" t="s">
        <v>87</v>
      </c>
      <c r="C236" s="146">
        <v>45</v>
      </c>
      <c r="D236" s="147">
        <v>1.0454545454545454</v>
      </c>
      <c r="E236" s="146">
        <v>39</v>
      </c>
      <c r="F236" s="147">
        <f t="shared" si="21"/>
        <v>-0.1333333333333333</v>
      </c>
      <c r="G236" s="146">
        <v>59</v>
      </c>
      <c r="H236" s="147">
        <f t="shared" si="21"/>
        <v>0.51282051282051277</v>
      </c>
      <c r="I236" s="146">
        <v>49</v>
      </c>
      <c r="J236" s="147">
        <f t="shared" si="21"/>
        <v>-0.16949152542372881</v>
      </c>
      <c r="K236" s="146">
        <v>59</v>
      </c>
      <c r="L236" s="147">
        <f t="shared" si="21"/>
        <v>0.20408163265306123</v>
      </c>
      <c r="M236" s="146">
        <v>37</v>
      </c>
      <c r="N236" s="147">
        <f t="shared" si="22"/>
        <v>-0.3728813559322034</v>
      </c>
    </row>
    <row r="237" spans="2:15" x14ac:dyDescent="0.25">
      <c r="B237" s="145" t="s">
        <v>89</v>
      </c>
      <c r="C237" s="146">
        <v>40</v>
      </c>
      <c r="D237" s="147">
        <v>1.5</v>
      </c>
      <c r="E237" s="146">
        <v>36</v>
      </c>
      <c r="F237" s="147">
        <f t="shared" si="21"/>
        <v>-9.9999999999999978E-2</v>
      </c>
      <c r="G237" s="146">
        <v>30</v>
      </c>
      <c r="H237" s="147">
        <f t="shared" si="21"/>
        <v>-0.16666666666666663</v>
      </c>
      <c r="I237" s="146">
        <v>41</v>
      </c>
      <c r="J237" s="147">
        <f t="shared" si="21"/>
        <v>0.3666666666666667</v>
      </c>
      <c r="K237" s="146">
        <v>41</v>
      </c>
      <c r="L237" s="147">
        <f t="shared" si="21"/>
        <v>0</v>
      </c>
      <c r="M237" s="146">
        <v>44</v>
      </c>
      <c r="N237" s="147">
        <f t="shared" si="22"/>
        <v>7.3170731707317138E-2</v>
      </c>
    </row>
    <row r="238" spans="2:15" x14ac:dyDescent="0.25">
      <c r="B238" s="145" t="s">
        <v>91</v>
      </c>
      <c r="C238" s="146">
        <v>39</v>
      </c>
      <c r="D238" s="147">
        <v>0.44444444444444442</v>
      </c>
      <c r="E238" s="146">
        <v>62</v>
      </c>
      <c r="F238" s="147">
        <f t="shared" si="21"/>
        <v>0.58974358974358965</v>
      </c>
      <c r="G238" s="146">
        <v>37</v>
      </c>
      <c r="H238" s="147">
        <f t="shared" si="21"/>
        <v>-0.40322580645161288</v>
      </c>
      <c r="I238" s="146">
        <v>40</v>
      </c>
      <c r="J238" s="147">
        <f t="shared" si="21"/>
        <v>8.1081081081081141E-2</v>
      </c>
      <c r="K238" s="146">
        <v>57</v>
      </c>
      <c r="L238" s="147">
        <f t="shared" si="21"/>
        <v>0.42500000000000004</v>
      </c>
      <c r="M238" s="146"/>
      <c r="N238" s="147"/>
    </row>
    <row r="239" spans="2:15" x14ac:dyDescent="0.25">
      <c r="B239" s="145" t="s">
        <v>93</v>
      </c>
      <c r="C239" s="146">
        <v>51</v>
      </c>
      <c r="D239" s="147">
        <v>-0.35443037974683544</v>
      </c>
      <c r="E239" s="146">
        <v>104</v>
      </c>
      <c r="F239" s="147">
        <f t="shared" si="21"/>
        <v>1.0392156862745097</v>
      </c>
      <c r="G239" s="146">
        <v>70</v>
      </c>
      <c r="H239" s="147">
        <f t="shared" si="21"/>
        <v>-0.32692307692307687</v>
      </c>
      <c r="I239" s="146">
        <v>105</v>
      </c>
      <c r="J239" s="147">
        <f t="shared" si="21"/>
        <v>0.5</v>
      </c>
      <c r="K239" s="146">
        <v>64</v>
      </c>
      <c r="L239" s="147">
        <f t="shared" si="21"/>
        <v>-0.39047619047619042</v>
      </c>
      <c r="M239" s="146"/>
      <c r="N239" s="147"/>
    </row>
    <row r="240" spans="2:15" x14ac:dyDescent="0.25">
      <c r="B240" s="145" t="s">
        <v>95</v>
      </c>
      <c r="C240" s="146">
        <v>20</v>
      </c>
      <c r="D240" s="147">
        <v>-0.5</v>
      </c>
      <c r="E240" s="146">
        <v>69</v>
      </c>
      <c r="F240" s="147">
        <f t="shared" si="21"/>
        <v>2.4500000000000002</v>
      </c>
      <c r="G240" s="146">
        <v>52</v>
      </c>
      <c r="H240" s="147">
        <f t="shared" si="21"/>
        <v>-0.24637681159420288</v>
      </c>
      <c r="I240" s="146">
        <v>79</v>
      </c>
      <c r="J240" s="147">
        <f t="shared" si="21"/>
        <v>0.51923076923076916</v>
      </c>
      <c r="K240" s="146">
        <v>143</v>
      </c>
      <c r="L240" s="147">
        <f t="shared" si="21"/>
        <v>0.81012658227848111</v>
      </c>
      <c r="M240" s="146"/>
      <c r="N240" s="147"/>
    </row>
    <row r="241" spans="2:15" ht="15.75" x14ac:dyDescent="0.25">
      <c r="B241" s="148" t="s">
        <v>32</v>
      </c>
      <c r="C241" s="149">
        <v>351</v>
      </c>
      <c r="D241" s="150">
        <v>-0.32369942196531787</v>
      </c>
      <c r="E241" s="149">
        <v>507</v>
      </c>
      <c r="F241" s="150">
        <f t="shared" si="21"/>
        <v>0.44444444444444442</v>
      </c>
      <c r="G241" s="149">
        <v>682</v>
      </c>
      <c r="H241" s="150">
        <f t="shared" si="21"/>
        <v>0.34516765285996054</v>
      </c>
      <c r="I241" s="149">
        <v>650</v>
      </c>
      <c r="J241" s="150">
        <f t="shared" si="21"/>
        <v>-4.692082111436946E-2</v>
      </c>
      <c r="K241" s="149">
        <v>903</v>
      </c>
      <c r="L241" s="150">
        <f t="shared" si="21"/>
        <v>0.38923076923076927</v>
      </c>
      <c r="M241" s="149">
        <v>604</v>
      </c>
      <c r="N241" s="150">
        <v>-5.477308294209704E-2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249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87</v>
      </c>
      <c r="D251" s="147">
        <v>1.4166666666666665</v>
      </c>
      <c r="E251" s="146">
        <v>4</v>
      </c>
      <c r="F251" s="147">
        <f t="shared" ref="F251:L263" si="23">IFERROR(E251/C251-1,"-")</f>
        <v>-0.95402298850574718</v>
      </c>
      <c r="G251" s="146">
        <v>50</v>
      </c>
      <c r="H251" s="147">
        <f t="shared" si="23"/>
        <v>11.5</v>
      </c>
      <c r="I251" s="146">
        <v>36</v>
      </c>
      <c r="J251" s="147">
        <f t="shared" si="23"/>
        <v>-0.28000000000000003</v>
      </c>
      <c r="K251" s="146">
        <v>58</v>
      </c>
      <c r="L251" s="147">
        <f t="shared" si="23"/>
        <v>0.61111111111111116</v>
      </c>
      <c r="M251" s="146">
        <v>22</v>
      </c>
      <c r="N251" s="147">
        <f t="shared" ref="N251:N259" si="24">IFERROR(M251/K251-1,"-")</f>
        <v>-0.62068965517241381</v>
      </c>
    </row>
    <row r="252" spans="2:15" x14ac:dyDescent="0.25">
      <c r="B252" s="145" t="s">
        <v>75</v>
      </c>
      <c r="C252" s="146">
        <v>17</v>
      </c>
      <c r="D252" s="147">
        <v>-0.5</v>
      </c>
      <c r="E252" s="146">
        <v>5</v>
      </c>
      <c r="F252" s="147">
        <f t="shared" si="23"/>
        <v>-0.70588235294117641</v>
      </c>
      <c r="G252" s="146">
        <v>65</v>
      </c>
      <c r="H252" s="147">
        <f t="shared" si="23"/>
        <v>12</v>
      </c>
      <c r="I252" s="146">
        <v>17</v>
      </c>
      <c r="J252" s="147">
        <f t="shared" si="23"/>
        <v>-0.7384615384615385</v>
      </c>
      <c r="K252" s="146">
        <v>33</v>
      </c>
      <c r="L252" s="147">
        <f t="shared" si="23"/>
        <v>0.94117647058823528</v>
      </c>
      <c r="M252" s="146">
        <v>78</v>
      </c>
      <c r="N252" s="147">
        <f t="shared" si="24"/>
        <v>1.3636363636363638</v>
      </c>
    </row>
    <row r="253" spans="2:15" x14ac:dyDescent="0.25">
      <c r="B253" s="145" t="s">
        <v>77</v>
      </c>
      <c r="C253" s="146">
        <v>8</v>
      </c>
      <c r="D253" s="147">
        <v>-0.46666666666666667</v>
      </c>
      <c r="E253" s="146">
        <v>1</v>
      </c>
      <c r="F253" s="147">
        <f t="shared" si="23"/>
        <v>-0.875</v>
      </c>
      <c r="G253" s="146">
        <v>44</v>
      </c>
      <c r="H253" s="147">
        <f t="shared" si="23"/>
        <v>43</v>
      </c>
      <c r="I253" s="146">
        <v>14</v>
      </c>
      <c r="J253" s="147">
        <f t="shared" si="23"/>
        <v>-0.68181818181818188</v>
      </c>
      <c r="K253" s="146">
        <v>13</v>
      </c>
      <c r="L253" s="147">
        <f t="shared" si="23"/>
        <v>-7.1428571428571397E-2</v>
      </c>
      <c r="M253" s="146">
        <v>10</v>
      </c>
      <c r="N253" s="147">
        <f t="shared" si="24"/>
        <v>-0.23076923076923073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5</v>
      </c>
      <c r="F254" s="147" t="str">
        <f t="shared" si="23"/>
        <v>-</v>
      </c>
      <c r="G254" s="146">
        <v>10</v>
      </c>
      <c r="H254" s="147">
        <f t="shared" si="23"/>
        <v>1</v>
      </c>
      <c r="I254" s="146">
        <v>16</v>
      </c>
      <c r="J254" s="147">
        <f t="shared" si="23"/>
        <v>0.60000000000000009</v>
      </c>
      <c r="K254" s="146">
        <v>0</v>
      </c>
      <c r="L254" s="147">
        <f t="shared" si="23"/>
        <v>-1</v>
      </c>
      <c r="M254" s="146">
        <v>12</v>
      </c>
      <c r="N254" s="147" t="str">
        <f t="shared" si="24"/>
        <v>-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2</v>
      </c>
      <c r="F255" s="147" t="str">
        <f t="shared" si="23"/>
        <v>-</v>
      </c>
      <c r="G255" s="146">
        <v>6</v>
      </c>
      <c r="H255" s="147">
        <f t="shared" si="23"/>
        <v>2</v>
      </c>
      <c r="I255" s="146">
        <v>2</v>
      </c>
      <c r="J255" s="147">
        <f t="shared" si="23"/>
        <v>-0.66666666666666674</v>
      </c>
      <c r="K255" s="146">
        <v>0</v>
      </c>
      <c r="L255" s="147">
        <f t="shared" si="23"/>
        <v>-1</v>
      </c>
      <c r="M255" s="146">
        <v>4</v>
      </c>
      <c r="N255" s="147" t="str">
        <f t="shared" si="24"/>
        <v>-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0</v>
      </c>
      <c r="F256" s="147" t="str">
        <f t="shared" si="23"/>
        <v>-</v>
      </c>
      <c r="G256" s="146">
        <v>7</v>
      </c>
      <c r="H256" s="147" t="str">
        <f t="shared" si="23"/>
        <v>-</v>
      </c>
      <c r="I256" s="146">
        <v>2</v>
      </c>
      <c r="J256" s="147">
        <f t="shared" si="23"/>
        <v>-0.7142857142857143</v>
      </c>
      <c r="K256" s="146">
        <v>47</v>
      </c>
      <c r="L256" s="147">
        <f t="shared" si="23"/>
        <v>22.5</v>
      </c>
      <c r="M256" s="146">
        <v>2</v>
      </c>
      <c r="N256" s="147">
        <f t="shared" si="24"/>
        <v>-0.95744680851063835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2</v>
      </c>
      <c r="F257" s="147" t="str">
        <f t="shared" si="23"/>
        <v>-</v>
      </c>
      <c r="G257" s="146">
        <v>8</v>
      </c>
      <c r="H257" s="147">
        <f t="shared" si="23"/>
        <v>3</v>
      </c>
      <c r="I257" s="146">
        <v>9</v>
      </c>
      <c r="J257" s="147">
        <f t="shared" si="23"/>
        <v>0.125</v>
      </c>
      <c r="K257" s="146">
        <v>10</v>
      </c>
      <c r="L257" s="147">
        <f t="shared" si="23"/>
        <v>0.11111111111111116</v>
      </c>
      <c r="M257" s="146">
        <v>25</v>
      </c>
      <c r="N257" s="147">
        <f t="shared" si="24"/>
        <v>1.5</v>
      </c>
    </row>
    <row r="258" spans="2:15" x14ac:dyDescent="0.25">
      <c r="B258" s="145" t="s">
        <v>87</v>
      </c>
      <c r="C258" s="146">
        <v>1</v>
      </c>
      <c r="D258" s="147">
        <v>0</v>
      </c>
      <c r="E258" s="146">
        <v>0</v>
      </c>
      <c r="F258" s="147">
        <f t="shared" si="23"/>
        <v>-1</v>
      </c>
      <c r="G258" s="146">
        <v>27</v>
      </c>
      <c r="H258" s="147" t="str">
        <f t="shared" si="23"/>
        <v>-</v>
      </c>
      <c r="I258" s="146">
        <v>6</v>
      </c>
      <c r="J258" s="147">
        <f t="shared" si="23"/>
        <v>-0.77777777777777779</v>
      </c>
      <c r="K258" s="146">
        <v>4</v>
      </c>
      <c r="L258" s="147">
        <f t="shared" si="23"/>
        <v>-0.33333333333333337</v>
      </c>
      <c r="M258" s="146">
        <v>2</v>
      </c>
      <c r="N258" s="147">
        <f t="shared" si="24"/>
        <v>-0.5</v>
      </c>
    </row>
    <row r="259" spans="2:15" x14ac:dyDescent="0.25">
      <c r="B259" s="145" t="s">
        <v>89</v>
      </c>
      <c r="C259" s="146">
        <v>1</v>
      </c>
      <c r="D259" s="147">
        <v>-0.5</v>
      </c>
      <c r="E259" s="146">
        <v>1</v>
      </c>
      <c r="F259" s="147">
        <f t="shared" si="23"/>
        <v>0</v>
      </c>
      <c r="G259" s="146">
        <v>5</v>
      </c>
      <c r="H259" s="147">
        <f t="shared" si="23"/>
        <v>4</v>
      </c>
      <c r="I259" s="146">
        <v>4</v>
      </c>
      <c r="J259" s="147">
        <f t="shared" si="23"/>
        <v>-0.19999999999999996</v>
      </c>
      <c r="K259" s="146">
        <v>13</v>
      </c>
      <c r="L259" s="147">
        <f t="shared" si="23"/>
        <v>2.25</v>
      </c>
      <c r="M259" s="146">
        <v>2</v>
      </c>
      <c r="N259" s="147">
        <f t="shared" si="24"/>
        <v>-0.84615384615384615</v>
      </c>
    </row>
    <row r="260" spans="2:15" x14ac:dyDescent="0.25">
      <c r="B260" s="145" t="s">
        <v>91</v>
      </c>
      <c r="C260" s="146">
        <v>0</v>
      </c>
      <c r="D260" s="147">
        <v>-1</v>
      </c>
      <c r="E260" s="146">
        <v>31</v>
      </c>
      <c r="F260" s="147" t="str">
        <f t="shared" si="23"/>
        <v>-</v>
      </c>
      <c r="G260" s="146">
        <v>14</v>
      </c>
      <c r="H260" s="147">
        <f t="shared" si="23"/>
        <v>-0.54838709677419351</v>
      </c>
      <c r="I260" s="146">
        <v>6</v>
      </c>
      <c r="J260" s="147">
        <f t="shared" si="23"/>
        <v>-0.5714285714285714</v>
      </c>
      <c r="K260" s="146">
        <v>10</v>
      </c>
      <c r="L260" s="147">
        <f t="shared" si="23"/>
        <v>0.66666666666666674</v>
      </c>
      <c r="M260" s="146"/>
      <c r="N260" s="147"/>
    </row>
    <row r="261" spans="2:15" x14ac:dyDescent="0.25">
      <c r="B261" s="145" t="s">
        <v>93</v>
      </c>
      <c r="C261" s="146">
        <v>4</v>
      </c>
      <c r="D261" s="147">
        <v>-0.75</v>
      </c>
      <c r="E261" s="146">
        <v>22</v>
      </c>
      <c r="F261" s="147">
        <f t="shared" si="23"/>
        <v>4.5</v>
      </c>
      <c r="G261" s="146">
        <v>12</v>
      </c>
      <c r="H261" s="147">
        <f t="shared" si="23"/>
        <v>-0.45454545454545459</v>
      </c>
      <c r="I261" s="146">
        <v>24</v>
      </c>
      <c r="J261" s="147">
        <f t="shared" si="23"/>
        <v>1</v>
      </c>
      <c r="K261" s="146">
        <v>38</v>
      </c>
      <c r="L261" s="147">
        <f t="shared" si="23"/>
        <v>0.58333333333333326</v>
      </c>
      <c r="M261" s="146"/>
      <c r="N261" s="147"/>
    </row>
    <row r="262" spans="2:15" x14ac:dyDescent="0.25">
      <c r="B262" s="145" t="s">
        <v>95</v>
      </c>
      <c r="C262" s="146">
        <v>2</v>
      </c>
      <c r="D262" s="147">
        <v>-0.9</v>
      </c>
      <c r="E262" s="146">
        <v>32</v>
      </c>
      <c r="F262" s="147">
        <f t="shared" si="23"/>
        <v>15</v>
      </c>
      <c r="G262" s="146">
        <v>22</v>
      </c>
      <c r="H262" s="147">
        <f t="shared" si="23"/>
        <v>-0.3125</v>
      </c>
      <c r="I262" s="146">
        <v>17</v>
      </c>
      <c r="J262" s="147">
        <f t="shared" si="23"/>
        <v>-0.22727272727272729</v>
      </c>
      <c r="K262" s="146">
        <v>4</v>
      </c>
      <c r="L262" s="147">
        <f t="shared" si="23"/>
        <v>-0.76470588235294112</v>
      </c>
      <c r="M262" s="146"/>
      <c r="N262" s="147"/>
    </row>
    <row r="263" spans="2:15" ht="15.75" x14ac:dyDescent="0.25">
      <c r="B263" s="148" t="s">
        <v>32</v>
      </c>
      <c r="C263" s="149">
        <v>124</v>
      </c>
      <c r="D263" s="150">
        <v>-0.19999999999999996</v>
      </c>
      <c r="E263" s="149">
        <v>105</v>
      </c>
      <c r="F263" s="150">
        <f t="shared" si="23"/>
        <v>-0.15322580645161288</v>
      </c>
      <c r="G263" s="149">
        <v>270</v>
      </c>
      <c r="H263" s="150">
        <f t="shared" si="23"/>
        <v>1.5714285714285716</v>
      </c>
      <c r="I263" s="149">
        <v>153</v>
      </c>
      <c r="J263" s="150">
        <f t="shared" si="23"/>
        <v>-0.43333333333333335</v>
      </c>
      <c r="K263" s="149">
        <v>230</v>
      </c>
      <c r="L263" s="150">
        <f t="shared" si="23"/>
        <v>0.50326797385620914</v>
      </c>
      <c r="M263" s="149">
        <v>157</v>
      </c>
      <c r="N263" s="150">
        <v>-0.1179775280898876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250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30</v>
      </c>
      <c r="D273" s="147">
        <v>0.875</v>
      </c>
      <c r="E273" s="146">
        <v>7</v>
      </c>
      <c r="F273" s="147">
        <f t="shared" ref="F273:L285" si="25">IFERROR(E273/C273-1,"-")</f>
        <v>-0.76666666666666661</v>
      </c>
      <c r="G273" s="146">
        <v>37</v>
      </c>
      <c r="H273" s="147">
        <f t="shared" si="25"/>
        <v>4.2857142857142856</v>
      </c>
      <c r="I273" s="146">
        <v>64</v>
      </c>
      <c r="J273" s="147">
        <f t="shared" si="25"/>
        <v>0.72972972972972983</v>
      </c>
      <c r="K273" s="146">
        <v>161</v>
      </c>
      <c r="L273" s="147">
        <f t="shared" si="25"/>
        <v>1.515625</v>
      </c>
      <c r="M273" s="146">
        <v>83</v>
      </c>
      <c r="N273" s="147">
        <f t="shared" ref="N273:N281" si="26">IFERROR(M273/K273-1,"-")</f>
        <v>-0.48447204968944102</v>
      </c>
    </row>
    <row r="274" spans="2:14" x14ac:dyDescent="0.25">
      <c r="B274" s="145" t="s">
        <v>75</v>
      </c>
      <c r="C274" s="146">
        <v>26</v>
      </c>
      <c r="D274" s="147">
        <v>-0.21212121212121215</v>
      </c>
      <c r="E274" s="146">
        <v>2</v>
      </c>
      <c r="F274" s="147">
        <f t="shared" si="25"/>
        <v>-0.92307692307692313</v>
      </c>
      <c r="G274" s="146">
        <v>10</v>
      </c>
      <c r="H274" s="147">
        <f t="shared" si="25"/>
        <v>4</v>
      </c>
      <c r="I274" s="146">
        <v>16</v>
      </c>
      <c r="J274" s="147">
        <f t="shared" si="25"/>
        <v>0.60000000000000009</v>
      </c>
      <c r="K274" s="146">
        <v>45</v>
      </c>
      <c r="L274" s="147">
        <f t="shared" si="25"/>
        <v>1.8125</v>
      </c>
      <c r="M274" s="146">
        <v>11</v>
      </c>
      <c r="N274" s="147">
        <f t="shared" si="26"/>
        <v>-0.75555555555555554</v>
      </c>
    </row>
    <row r="275" spans="2:14" x14ac:dyDescent="0.25">
      <c r="B275" s="145" t="s">
        <v>77</v>
      </c>
      <c r="C275" s="146">
        <v>5</v>
      </c>
      <c r="D275" s="147">
        <v>-0.86842105263157898</v>
      </c>
      <c r="E275" s="146">
        <v>8</v>
      </c>
      <c r="F275" s="147">
        <f t="shared" si="25"/>
        <v>0.60000000000000009</v>
      </c>
      <c r="G275" s="146">
        <v>22</v>
      </c>
      <c r="H275" s="147">
        <f t="shared" si="25"/>
        <v>1.75</v>
      </c>
      <c r="I275" s="146">
        <v>38</v>
      </c>
      <c r="J275" s="147">
        <f t="shared" si="25"/>
        <v>0.72727272727272729</v>
      </c>
      <c r="K275" s="146">
        <v>35</v>
      </c>
      <c r="L275" s="147">
        <f t="shared" si="25"/>
        <v>-7.8947368421052655E-2</v>
      </c>
      <c r="M275" s="146">
        <v>29</v>
      </c>
      <c r="N275" s="147">
        <f t="shared" si="26"/>
        <v>-0.17142857142857137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8</v>
      </c>
      <c r="F276" s="147" t="str">
        <f t="shared" si="25"/>
        <v>-</v>
      </c>
      <c r="G276" s="146">
        <v>2</v>
      </c>
      <c r="H276" s="147">
        <f t="shared" si="25"/>
        <v>-0.75</v>
      </c>
      <c r="I276" s="146">
        <v>22</v>
      </c>
      <c r="J276" s="147">
        <f t="shared" si="25"/>
        <v>10</v>
      </c>
      <c r="K276" s="146">
        <v>20</v>
      </c>
      <c r="L276" s="147">
        <f t="shared" si="25"/>
        <v>-9.0909090909090939E-2</v>
      </c>
      <c r="M276" s="146">
        <v>6</v>
      </c>
      <c r="N276" s="147">
        <f t="shared" si="26"/>
        <v>-0.7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12</v>
      </c>
      <c r="F277" s="147" t="str">
        <f t="shared" si="25"/>
        <v>-</v>
      </c>
      <c r="G277" s="146">
        <v>6</v>
      </c>
      <c r="H277" s="147">
        <f t="shared" si="25"/>
        <v>-0.5</v>
      </c>
      <c r="I277" s="146">
        <v>6</v>
      </c>
      <c r="J277" s="147">
        <f t="shared" si="25"/>
        <v>0</v>
      </c>
      <c r="K277" s="146">
        <v>4</v>
      </c>
      <c r="L277" s="147">
        <f t="shared" si="25"/>
        <v>-0.33333333333333337</v>
      </c>
      <c r="M277" s="146">
        <v>10</v>
      </c>
      <c r="N277" s="147">
        <f t="shared" si="26"/>
        <v>1.5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5</v>
      </c>
      <c r="F278" s="147" t="str">
        <f t="shared" si="25"/>
        <v>-</v>
      </c>
      <c r="G278" s="146">
        <v>22</v>
      </c>
      <c r="H278" s="147">
        <f t="shared" si="25"/>
        <v>3.4000000000000004</v>
      </c>
      <c r="I278" s="146">
        <v>9</v>
      </c>
      <c r="J278" s="147">
        <f t="shared" si="25"/>
        <v>-0.59090909090909083</v>
      </c>
      <c r="K278" s="146">
        <v>0</v>
      </c>
      <c r="L278" s="147">
        <f t="shared" si="25"/>
        <v>-1</v>
      </c>
      <c r="M278" s="146">
        <v>4</v>
      </c>
      <c r="N278" s="147" t="str">
        <f t="shared" si="26"/>
        <v>-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2</v>
      </c>
      <c r="F279" s="147" t="str">
        <f t="shared" si="25"/>
        <v>-</v>
      </c>
      <c r="G279" s="146">
        <v>4</v>
      </c>
      <c r="H279" s="147">
        <f t="shared" si="25"/>
        <v>1</v>
      </c>
      <c r="I279" s="146">
        <v>9</v>
      </c>
      <c r="J279" s="147">
        <f t="shared" si="25"/>
        <v>1.25</v>
      </c>
      <c r="K279" s="146">
        <v>2</v>
      </c>
      <c r="L279" s="147">
        <f t="shared" si="25"/>
        <v>-0.77777777777777779</v>
      </c>
      <c r="M279" s="146">
        <v>6</v>
      </c>
      <c r="N279" s="147">
        <f t="shared" si="26"/>
        <v>2</v>
      </c>
    </row>
    <row r="280" spans="2:14" x14ac:dyDescent="0.25">
      <c r="B280" s="145" t="s">
        <v>87</v>
      </c>
      <c r="C280" s="146">
        <v>3</v>
      </c>
      <c r="D280" s="147">
        <v>-0.5714285714285714</v>
      </c>
      <c r="E280" s="146">
        <v>9</v>
      </c>
      <c r="F280" s="147">
        <f t="shared" si="25"/>
        <v>2</v>
      </c>
      <c r="G280" s="146">
        <v>5</v>
      </c>
      <c r="H280" s="147">
        <f t="shared" si="25"/>
        <v>-0.44444444444444442</v>
      </c>
      <c r="I280" s="146">
        <v>14</v>
      </c>
      <c r="J280" s="147">
        <f t="shared" si="25"/>
        <v>1.7999999999999998</v>
      </c>
      <c r="K280" s="146">
        <v>5</v>
      </c>
      <c r="L280" s="147">
        <f t="shared" si="25"/>
        <v>-0.64285714285714279</v>
      </c>
      <c r="M280" s="146">
        <v>4</v>
      </c>
      <c r="N280" s="147">
        <f t="shared" si="26"/>
        <v>-0.19999999999999996</v>
      </c>
    </row>
    <row r="281" spans="2:14" x14ac:dyDescent="0.25">
      <c r="B281" s="145" t="s">
        <v>89</v>
      </c>
      <c r="C281" s="146">
        <v>2</v>
      </c>
      <c r="D281" s="147" t="s">
        <v>233</v>
      </c>
      <c r="E281" s="146">
        <v>10</v>
      </c>
      <c r="F281" s="147">
        <f t="shared" si="25"/>
        <v>4</v>
      </c>
      <c r="G281" s="146">
        <v>6</v>
      </c>
      <c r="H281" s="147">
        <f t="shared" si="25"/>
        <v>-0.4</v>
      </c>
      <c r="I281" s="146">
        <v>12</v>
      </c>
      <c r="J281" s="147">
        <f t="shared" si="25"/>
        <v>1</v>
      </c>
      <c r="K281" s="146">
        <v>10</v>
      </c>
      <c r="L281" s="147">
        <f t="shared" si="25"/>
        <v>-0.16666666666666663</v>
      </c>
      <c r="M281" s="146">
        <v>6</v>
      </c>
      <c r="N281" s="147">
        <f t="shared" si="26"/>
        <v>-0.4</v>
      </c>
    </row>
    <row r="282" spans="2:14" x14ac:dyDescent="0.25">
      <c r="B282" s="145" t="s">
        <v>91</v>
      </c>
      <c r="C282" s="146">
        <v>4</v>
      </c>
      <c r="D282" s="147">
        <v>-0.81818181818181812</v>
      </c>
      <c r="E282" s="146">
        <v>4</v>
      </c>
      <c r="F282" s="147">
        <f t="shared" si="25"/>
        <v>0</v>
      </c>
      <c r="G282" s="146">
        <v>11</v>
      </c>
      <c r="H282" s="147">
        <f t="shared" si="25"/>
        <v>1.75</v>
      </c>
      <c r="I282" s="146">
        <v>16</v>
      </c>
      <c r="J282" s="147">
        <f t="shared" si="25"/>
        <v>0.45454545454545459</v>
      </c>
      <c r="K282" s="146">
        <v>26</v>
      </c>
      <c r="L282" s="147">
        <f t="shared" si="25"/>
        <v>0.625</v>
      </c>
      <c r="M282" s="146"/>
      <c r="N282" s="147"/>
    </row>
    <row r="283" spans="2:14" x14ac:dyDescent="0.25">
      <c r="B283" s="145" t="s">
        <v>93</v>
      </c>
      <c r="C283" s="146">
        <v>12</v>
      </c>
      <c r="D283" s="147">
        <v>-0.80645161290322576</v>
      </c>
      <c r="E283" s="146">
        <v>13</v>
      </c>
      <c r="F283" s="147">
        <f t="shared" si="25"/>
        <v>8.3333333333333259E-2</v>
      </c>
      <c r="G283" s="146">
        <v>8</v>
      </c>
      <c r="H283" s="147">
        <f t="shared" si="25"/>
        <v>-0.38461538461538458</v>
      </c>
      <c r="I283" s="146">
        <v>32</v>
      </c>
      <c r="J283" s="147">
        <f t="shared" si="25"/>
        <v>3</v>
      </c>
      <c r="K283" s="146">
        <v>34</v>
      </c>
      <c r="L283" s="147">
        <f t="shared" si="25"/>
        <v>6.25E-2</v>
      </c>
      <c r="M283" s="146"/>
      <c r="N283" s="147"/>
    </row>
    <row r="284" spans="2:14" x14ac:dyDescent="0.25">
      <c r="B284" s="145" t="s">
        <v>95</v>
      </c>
      <c r="C284" s="146">
        <v>5</v>
      </c>
      <c r="D284" s="147">
        <v>-0.87804878048780488</v>
      </c>
      <c r="E284" s="146">
        <v>16</v>
      </c>
      <c r="F284" s="147">
        <f t="shared" si="25"/>
        <v>2.2000000000000002</v>
      </c>
      <c r="G284" s="146">
        <v>35</v>
      </c>
      <c r="H284" s="147">
        <f t="shared" si="25"/>
        <v>1.1875</v>
      </c>
      <c r="I284" s="146">
        <v>32</v>
      </c>
      <c r="J284" s="147">
        <f t="shared" si="25"/>
        <v>-8.5714285714285743E-2</v>
      </c>
      <c r="K284" s="146">
        <v>42</v>
      </c>
      <c r="L284" s="147">
        <f t="shared" si="25"/>
        <v>0.3125</v>
      </c>
      <c r="M284" s="146"/>
      <c r="N284" s="147"/>
    </row>
    <row r="285" spans="2:14" ht="15.75" x14ac:dyDescent="0.25">
      <c r="B285" s="148" t="s">
        <v>32</v>
      </c>
      <c r="C285" s="149">
        <v>89</v>
      </c>
      <c r="D285" s="150">
        <v>-0.67158671586715868</v>
      </c>
      <c r="E285" s="149">
        <v>96</v>
      </c>
      <c r="F285" s="150">
        <f t="shared" si="25"/>
        <v>7.8651685393258397E-2</v>
      </c>
      <c r="G285" s="149">
        <v>168</v>
      </c>
      <c r="H285" s="150">
        <f t="shared" si="25"/>
        <v>0.75</v>
      </c>
      <c r="I285" s="149">
        <v>270</v>
      </c>
      <c r="J285" s="150">
        <f t="shared" si="25"/>
        <v>0.60714285714285721</v>
      </c>
      <c r="K285" s="149">
        <v>384</v>
      </c>
      <c r="L285" s="150">
        <f t="shared" si="25"/>
        <v>0.42222222222222228</v>
      </c>
      <c r="M285" s="149">
        <v>159</v>
      </c>
      <c r="N285" s="150">
        <v>-0.43617021276595747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CF80-0BEA-4208-9665-9827E2E2526A}">
  <sheetPr>
    <tabColor theme="7" tint="0.79998168889431442"/>
  </sheetPr>
  <dimension ref="A4:R23"/>
  <sheetViews>
    <sheetView showGridLines="0" zoomScaleNormal="100" workbookViewId="0">
      <selection activeCell="F10" sqref="F1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251</v>
      </c>
      <c r="N8" s="144" t="s">
        <v>71</v>
      </c>
      <c r="O8" s="143" t="s">
        <v>252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4847</v>
      </c>
      <c r="D9" s="146">
        <v>4716</v>
      </c>
      <c r="E9" s="147">
        <f t="shared" ref="E9:E21" si="0">D9/C9-1</f>
        <v>-2.7027027027026973E-2</v>
      </c>
      <c r="F9" s="146">
        <v>5197</v>
      </c>
      <c r="G9" s="147">
        <f>F9/D9-1</f>
        <v>0.10199321458863442</v>
      </c>
      <c r="H9" s="146">
        <v>1146</v>
      </c>
      <c r="I9" s="147">
        <f>IFERROR(H9/F9-1,"-")</f>
        <v>-0.77948816624975947</v>
      </c>
      <c r="J9" s="146">
        <v>3527</v>
      </c>
      <c r="K9" s="147">
        <f>IFERROR(J9/H9-1,"-")</f>
        <v>2.0776614310645725</v>
      </c>
      <c r="L9" s="146">
        <v>5390</v>
      </c>
      <c r="M9" s="147">
        <f t="shared" ref="M9:M21" si="1">IFERROR(L9/J9-1,"-")</f>
        <v>0.52821094414516589</v>
      </c>
      <c r="N9" s="146">
        <v>5217</v>
      </c>
      <c r="O9" s="147">
        <f>IFERROR(N9/L9-1,"-")</f>
        <v>-3.2096474953617782E-2</v>
      </c>
      <c r="P9" s="146">
        <v>5311</v>
      </c>
      <c r="Q9" s="147">
        <f t="shared" ref="Q9:Q20" si="2">IFERROR(P9/N9-1,"-")</f>
        <v>1.8018018018018056E-2</v>
      </c>
    </row>
    <row r="10" spans="1:18" x14ac:dyDescent="0.25">
      <c r="A10" s="1" t="s">
        <v>74</v>
      </c>
      <c r="B10" s="145" t="s">
        <v>75</v>
      </c>
      <c r="C10" s="146">
        <v>4884</v>
      </c>
      <c r="D10" s="146">
        <v>4935</v>
      </c>
      <c r="E10" s="147">
        <f t="shared" si="0"/>
        <v>1.0442260442260487E-2</v>
      </c>
      <c r="F10" s="146">
        <v>5359</v>
      </c>
      <c r="G10" s="147">
        <f t="shared" ref="G10:G20" si="3">F10/D10-1</f>
        <v>8.5916919959473148E-2</v>
      </c>
      <c r="H10" s="146">
        <v>1385</v>
      </c>
      <c r="I10" s="147">
        <f t="shared" ref="I10:I21" si="4">IFERROR(H10/F10-1,"-")</f>
        <v>-0.74155626049636125</v>
      </c>
      <c r="J10" s="146">
        <v>4177</v>
      </c>
      <c r="K10" s="147">
        <f t="shared" ref="K10:K21" si="5">IFERROR(J10/H10-1,"-")</f>
        <v>2.0158844765342958</v>
      </c>
      <c r="L10" s="146">
        <v>5270</v>
      </c>
      <c r="M10" s="147">
        <f t="shared" si="1"/>
        <v>0.2616710557816615</v>
      </c>
      <c r="N10" s="146">
        <v>4803</v>
      </c>
      <c r="O10" s="147">
        <f t="shared" ref="O10:O21" si="6">IFERROR(N10/L10-1,"-")</f>
        <v>-8.861480075901329E-2</v>
      </c>
      <c r="P10" s="146">
        <v>4194</v>
      </c>
      <c r="Q10" s="147">
        <f t="shared" si="2"/>
        <v>-0.12679575265459087</v>
      </c>
    </row>
    <row r="11" spans="1:18" x14ac:dyDescent="0.25">
      <c r="A11" s="1" t="s">
        <v>76</v>
      </c>
      <c r="B11" s="145" t="s">
        <v>77</v>
      </c>
      <c r="C11" s="146">
        <v>5201</v>
      </c>
      <c r="D11" s="146">
        <v>5148</v>
      </c>
      <c r="E11" s="147">
        <f t="shared" si="0"/>
        <v>-1.0190348009998074E-2</v>
      </c>
      <c r="F11" s="146">
        <v>2198</v>
      </c>
      <c r="G11" s="147">
        <f t="shared" si="3"/>
        <v>-0.57303807303807308</v>
      </c>
      <c r="H11" s="146">
        <v>2288</v>
      </c>
      <c r="I11" s="147">
        <f t="shared" si="4"/>
        <v>4.0946314831665109E-2</v>
      </c>
      <c r="J11" s="146">
        <v>4740</v>
      </c>
      <c r="K11" s="147">
        <f t="shared" si="5"/>
        <v>1.0716783216783217</v>
      </c>
      <c r="L11" s="146">
        <v>5659</v>
      </c>
      <c r="M11" s="147">
        <f t="shared" si="1"/>
        <v>0.19388185654008439</v>
      </c>
      <c r="N11" s="146">
        <v>5168</v>
      </c>
      <c r="O11" s="147">
        <f t="shared" si="6"/>
        <v>-8.6764446015197061E-2</v>
      </c>
      <c r="P11" s="146">
        <v>5342</v>
      </c>
      <c r="Q11" s="147">
        <f t="shared" si="2"/>
        <v>3.3668730650154854E-2</v>
      </c>
    </row>
    <row r="12" spans="1:18" x14ac:dyDescent="0.25">
      <c r="A12" s="1" t="s">
        <v>78</v>
      </c>
      <c r="B12" s="145" t="s">
        <v>79</v>
      </c>
      <c r="C12" s="146">
        <v>4789</v>
      </c>
      <c r="D12" s="146">
        <v>4194</v>
      </c>
      <c r="E12" s="147">
        <f t="shared" si="0"/>
        <v>-0.12424305700563787</v>
      </c>
      <c r="F12" s="146">
        <v>0</v>
      </c>
      <c r="G12" s="147">
        <f t="shared" si="3"/>
        <v>-1</v>
      </c>
      <c r="H12" s="146">
        <v>1830</v>
      </c>
      <c r="I12" s="147" t="str">
        <f t="shared" si="4"/>
        <v>-</v>
      </c>
      <c r="J12" s="146">
        <v>4075</v>
      </c>
      <c r="K12" s="147">
        <f t="shared" si="5"/>
        <v>1.2267759562841531</v>
      </c>
      <c r="L12" s="146">
        <v>5170</v>
      </c>
      <c r="M12" s="147">
        <f t="shared" si="1"/>
        <v>0.26871165644171779</v>
      </c>
      <c r="N12" s="146">
        <v>5054</v>
      </c>
      <c r="O12" s="147">
        <f t="shared" si="6"/>
        <v>-2.2437137330754364E-2</v>
      </c>
      <c r="P12" s="146">
        <v>4308</v>
      </c>
      <c r="Q12" s="147">
        <f t="shared" si="2"/>
        <v>-0.147605856747131</v>
      </c>
    </row>
    <row r="13" spans="1:18" x14ac:dyDescent="0.25">
      <c r="A13" s="1" t="s">
        <v>80</v>
      </c>
      <c r="B13" s="145" t="s">
        <v>81</v>
      </c>
      <c r="C13" s="146">
        <v>4097</v>
      </c>
      <c r="D13" s="146">
        <v>4065</v>
      </c>
      <c r="E13" s="147">
        <f t="shared" si="0"/>
        <v>-7.810593116914788E-3</v>
      </c>
      <c r="F13" s="146">
        <v>0</v>
      </c>
      <c r="G13" s="147">
        <f t="shared" si="3"/>
        <v>-1</v>
      </c>
      <c r="H13" s="146">
        <v>2659</v>
      </c>
      <c r="I13" s="147" t="str">
        <f t="shared" si="4"/>
        <v>-</v>
      </c>
      <c r="J13" s="146">
        <v>3632</v>
      </c>
      <c r="K13" s="147">
        <f t="shared" si="5"/>
        <v>0.365927040240692</v>
      </c>
      <c r="L13" s="146">
        <v>5013</v>
      </c>
      <c r="M13" s="147">
        <f t="shared" si="1"/>
        <v>0.38023127753303965</v>
      </c>
      <c r="N13" s="146">
        <v>4992</v>
      </c>
      <c r="O13" s="147">
        <f t="shared" si="6"/>
        <v>-4.1891083183722699E-3</v>
      </c>
      <c r="P13" s="146">
        <v>4998</v>
      </c>
      <c r="Q13" s="147">
        <f t="shared" si="2"/>
        <v>1.2019230769231282E-3</v>
      </c>
    </row>
    <row r="14" spans="1:18" x14ac:dyDescent="0.25">
      <c r="A14" s="1" t="s">
        <v>82</v>
      </c>
      <c r="B14" s="145" t="s">
        <v>83</v>
      </c>
      <c r="C14" s="146">
        <v>4053</v>
      </c>
      <c r="D14" s="146">
        <v>3920</v>
      </c>
      <c r="E14" s="147">
        <f t="shared" si="0"/>
        <v>-3.2815198618307395E-2</v>
      </c>
      <c r="F14" s="146">
        <v>0</v>
      </c>
      <c r="G14" s="147">
        <f t="shared" si="3"/>
        <v>-1</v>
      </c>
      <c r="H14" s="146">
        <v>2494</v>
      </c>
      <c r="I14" s="147" t="str">
        <f t="shared" si="4"/>
        <v>-</v>
      </c>
      <c r="J14" s="146">
        <v>4520</v>
      </c>
      <c r="K14" s="147">
        <f t="shared" si="5"/>
        <v>0.81234963913392133</v>
      </c>
      <c r="L14" s="146">
        <v>4181</v>
      </c>
      <c r="M14" s="147">
        <f t="shared" si="1"/>
        <v>-7.4999999999999956E-2</v>
      </c>
      <c r="N14" s="146">
        <v>3964</v>
      </c>
      <c r="O14" s="147">
        <f t="shared" si="6"/>
        <v>-5.1901458981104986E-2</v>
      </c>
      <c r="P14" s="146">
        <v>4119</v>
      </c>
      <c r="Q14" s="147">
        <f t="shared" si="2"/>
        <v>3.9101917255297769E-2</v>
      </c>
    </row>
    <row r="15" spans="1:18" x14ac:dyDescent="0.25">
      <c r="A15" s="1" t="s">
        <v>84</v>
      </c>
      <c r="B15" s="145" t="s">
        <v>85</v>
      </c>
      <c r="C15" s="146">
        <v>4147</v>
      </c>
      <c r="D15" s="146">
        <v>4387</v>
      </c>
      <c r="E15" s="147">
        <f t="shared" si="0"/>
        <v>5.7873161321437161E-2</v>
      </c>
      <c r="F15" s="146">
        <v>0</v>
      </c>
      <c r="G15" s="147">
        <f t="shared" si="3"/>
        <v>-1</v>
      </c>
      <c r="H15" s="146">
        <v>2428</v>
      </c>
      <c r="I15" s="147" t="str">
        <f t="shared" si="4"/>
        <v>-</v>
      </c>
      <c r="J15" s="146">
        <v>4275</v>
      </c>
      <c r="K15" s="147">
        <f t="shared" si="5"/>
        <v>0.76070840197693568</v>
      </c>
      <c r="L15" s="146">
        <v>4340</v>
      </c>
      <c r="M15" s="147">
        <f t="shared" si="1"/>
        <v>1.5204678362572999E-2</v>
      </c>
      <c r="N15" s="146">
        <v>4593</v>
      </c>
      <c r="O15" s="147">
        <f t="shared" si="6"/>
        <v>5.8294930875576023E-2</v>
      </c>
      <c r="P15" s="146">
        <v>3637</v>
      </c>
      <c r="Q15" s="147">
        <f t="shared" si="2"/>
        <v>-0.20814282603962553</v>
      </c>
    </row>
    <row r="16" spans="1:18" x14ac:dyDescent="0.25">
      <c r="A16" s="1" t="s">
        <v>86</v>
      </c>
      <c r="B16" s="145" t="s">
        <v>87</v>
      </c>
      <c r="C16" s="146">
        <v>3443</v>
      </c>
      <c r="D16" s="146">
        <v>4223</v>
      </c>
      <c r="E16" s="147">
        <f t="shared" si="0"/>
        <v>0.22654661632297413</v>
      </c>
      <c r="F16" s="146">
        <v>2777</v>
      </c>
      <c r="G16" s="147">
        <f t="shared" si="3"/>
        <v>-0.34241060857210515</v>
      </c>
      <c r="H16" s="146">
        <v>2929</v>
      </c>
      <c r="I16" s="147">
        <f t="shared" si="4"/>
        <v>5.473532589124952E-2</v>
      </c>
      <c r="J16" s="146">
        <v>3932</v>
      </c>
      <c r="K16" s="147">
        <f t="shared" si="5"/>
        <v>0.34243769204506647</v>
      </c>
      <c r="L16" s="146">
        <v>4645</v>
      </c>
      <c r="M16" s="147">
        <f t="shared" si="1"/>
        <v>0.18133265513733465</v>
      </c>
      <c r="N16" s="146">
        <v>2899</v>
      </c>
      <c r="O16" s="147">
        <f t="shared" si="6"/>
        <v>-0.37588805166846073</v>
      </c>
      <c r="P16" s="146">
        <v>4117</v>
      </c>
      <c r="Q16" s="147">
        <f t="shared" si="2"/>
        <v>0.42014487754398067</v>
      </c>
    </row>
    <row r="17" spans="1:17" x14ac:dyDescent="0.25">
      <c r="A17" s="1" t="s">
        <v>88</v>
      </c>
      <c r="B17" s="145" t="s">
        <v>89</v>
      </c>
      <c r="C17" s="146">
        <v>3174</v>
      </c>
      <c r="D17" s="146">
        <v>3835</v>
      </c>
      <c r="E17" s="147">
        <f t="shared" si="0"/>
        <v>0.20825456836798995</v>
      </c>
      <c r="F17" s="146">
        <v>1764</v>
      </c>
      <c r="G17" s="147">
        <f t="shared" si="3"/>
        <v>-0.54002607561929594</v>
      </c>
      <c r="H17" s="146">
        <v>3914</v>
      </c>
      <c r="I17" s="147">
        <f t="shared" si="4"/>
        <v>1.2188208616780045</v>
      </c>
      <c r="J17" s="146">
        <v>4578</v>
      </c>
      <c r="K17" s="147">
        <f t="shared" si="5"/>
        <v>0.16964741951967288</v>
      </c>
      <c r="L17" s="146">
        <v>4521</v>
      </c>
      <c r="M17" s="147">
        <f t="shared" si="1"/>
        <v>-1.2450851900393189E-2</v>
      </c>
      <c r="N17" s="146">
        <v>5087</v>
      </c>
      <c r="O17" s="147">
        <f t="shared" si="6"/>
        <v>0.12519354125193538</v>
      </c>
      <c r="P17" s="146">
        <v>4387</v>
      </c>
      <c r="Q17" s="147">
        <f t="shared" si="2"/>
        <v>-0.13760566149007269</v>
      </c>
    </row>
    <row r="18" spans="1:17" x14ac:dyDescent="0.25">
      <c r="A18" s="1" t="s">
        <v>90</v>
      </c>
      <c r="B18" s="145" t="s">
        <v>91</v>
      </c>
      <c r="C18" s="146">
        <v>4636</v>
      </c>
      <c r="D18" s="146">
        <v>4677</v>
      </c>
      <c r="E18" s="147">
        <f t="shared" si="0"/>
        <v>8.8438308886971129E-3</v>
      </c>
      <c r="F18" s="146">
        <v>1764</v>
      </c>
      <c r="G18" s="147">
        <f t="shared" si="3"/>
        <v>-0.62283515073765239</v>
      </c>
      <c r="H18" s="146">
        <v>3380</v>
      </c>
      <c r="I18" s="147">
        <f t="shared" si="4"/>
        <v>0.91609977324263037</v>
      </c>
      <c r="J18" s="146">
        <v>4025</v>
      </c>
      <c r="K18" s="147">
        <f t="shared" si="5"/>
        <v>0.19082840236686383</v>
      </c>
      <c r="L18" s="146">
        <v>4419</v>
      </c>
      <c r="M18" s="147">
        <f t="shared" si="1"/>
        <v>9.7888198757764E-2</v>
      </c>
      <c r="N18" s="146">
        <v>4919</v>
      </c>
      <c r="O18" s="147">
        <f t="shared" si="6"/>
        <v>0.11314777098891149</v>
      </c>
      <c r="P18" s="146" t="s">
        <v>233</v>
      </c>
      <c r="Q18" s="147" t="str">
        <f t="shared" si="2"/>
        <v>-</v>
      </c>
    </row>
    <row r="19" spans="1:17" x14ac:dyDescent="0.25">
      <c r="A19" s="1" t="s">
        <v>92</v>
      </c>
      <c r="B19" s="145" t="s">
        <v>93</v>
      </c>
      <c r="C19" s="146">
        <v>5331</v>
      </c>
      <c r="D19" s="146">
        <v>6020</v>
      </c>
      <c r="E19" s="147">
        <f t="shared" si="0"/>
        <v>0.12924404426936786</v>
      </c>
      <c r="F19" s="146">
        <v>1763</v>
      </c>
      <c r="G19" s="147">
        <f t="shared" si="3"/>
        <v>-0.70714285714285707</v>
      </c>
      <c r="H19" s="146">
        <v>4448</v>
      </c>
      <c r="I19" s="147">
        <f t="shared" si="4"/>
        <v>1.5229722064662505</v>
      </c>
      <c r="J19" s="146">
        <v>4838</v>
      </c>
      <c r="K19" s="147">
        <f t="shared" si="5"/>
        <v>8.7679856115107979E-2</v>
      </c>
      <c r="L19" s="146">
        <v>4964</v>
      </c>
      <c r="M19" s="147">
        <f t="shared" si="1"/>
        <v>2.6043819760231512E-2</v>
      </c>
      <c r="N19" s="146">
        <v>5464</v>
      </c>
      <c r="O19" s="147">
        <f t="shared" si="6"/>
        <v>0.10072522159548747</v>
      </c>
      <c r="P19" s="146" t="s">
        <v>233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5384</v>
      </c>
      <c r="D20" s="146">
        <v>5767</v>
      </c>
      <c r="E20" s="147">
        <f t="shared" si="0"/>
        <v>7.113670133729566E-2</v>
      </c>
      <c r="F20" s="146">
        <v>1794</v>
      </c>
      <c r="G20" s="147">
        <f t="shared" si="3"/>
        <v>-0.6889197156233744</v>
      </c>
      <c r="H20" s="146">
        <v>4543</v>
      </c>
      <c r="I20" s="147">
        <f t="shared" si="4"/>
        <v>1.5323299888517279</v>
      </c>
      <c r="J20" s="146">
        <v>5166</v>
      </c>
      <c r="K20" s="147">
        <f t="shared" si="5"/>
        <v>0.13713405238828957</v>
      </c>
      <c r="L20" s="146">
        <v>4585</v>
      </c>
      <c r="M20" s="147">
        <f t="shared" si="1"/>
        <v>-0.11246612466124661</v>
      </c>
      <c r="N20" s="146">
        <v>5228</v>
      </c>
      <c r="O20" s="147">
        <f t="shared" si="6"/>
        <v>0.14023991275899683</v>
      </c>
      <c r="P20" s="146" t="s">
        <v>233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53986</v>
      </c>
      <c r="D21" s="149">
        <v>55887</v>
      </c>
      <c r="E21" s="150">
        <f t="shared" si="0"/>
        <v>3.521283295669253E-2</v>
      </c>
      <c r="F21" s="149">
        <v>24221</v>
      </c>
      <c r="G21" s="150">
        <f>F21/D21-1</f>
        <v>-0.56660761894537193</v>
      </c>
      <c r="H21" s="149">
        <v>33444</v>
      </c>
      <c r="I21" s="150">
        <f t="shared" si="4"/>
        <v>0.38078526898146237</v>
      </c>
      <c r="J21" s="149">
        <v>51485</v>
      </c>
      <c r="K21" s="150">
        <f t="shared" si="5"/>
        <v>0.53943906231312044</v>
      </c>
      <c r="L21" s="149">
        <v>58157</v>
      </c>
      <c r="M21" s="150">
        <f t="shared" si="1"/>
        <v>0.12959114305137409</v>
      </c>
      <c r="N21" s="149">
        <v>57388</v>
      </c>
      <c r="O21" s="150">
        <f t="shared" si="6"/>
        <v>-1.3222827862510056E-2</v>
      </c>
      <c r="P21" s="149">
        <v>40413</v>
      </c>
      <c r="Q21" s="150">
        <v>-3.2649544007468223E-2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4D93DFBD-F9C1-43D1-BFBB-31A696F1A5DF}"/>
</file>

<file path=customXml/itemProps2.xml><?xml version="1.0" encoding="utf-8"?>
<ds:datastoreItem xmlns:ds="http://schemas.openxmlformats.org/officeDocument/2006/customXml" ds:itemID="{4765D03C-42E1-42C6-9C3A-6FAD4E0642F2}"/>
</file>

<file path=customXml/itemProps3.xml><?xml version="1.0" encoding="utf-8"?>
<ds:datastoreItem xmlns:ds="http://schemas.openxmlformats.org/officeDocument/2006/customXml" ds:itemID="{C92B30EA-360C-4887-893C-A251C54C18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2025-10-23T10:19:46Z</dcterms:created>
  <dcterms:modified xsi:type="dcterms:W3CDTF">2025-10-23T10:20:42Z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