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12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workbook.xml" ContentType="application/vnd.openxmlformats-officedocument.spreadsheetml.sheet.main+xml"/>
  <Override PartName="/xl/drawings/drawing62.xml" ContentType="application/vnd.openxmlformats-officedocument.drawingml.chartshapes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56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77.xml" ContentType="application/vnd.openxmlformats-officedocument.drawingml.chartshap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1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2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3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4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5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6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7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septiembre/"/>
    </mc:Choice>
  </mc:AlternateContent>
  <xr:revisionPtr revIDLastSave="0" documentId="8_{F7286CFC-991D-48EF-A597-42B5355B067F}" xr6:coauthVersionLast="47" xr6:coauthVersionMax="47" xr10:uidLastSave="{00000000-0000-0000-0000-000000000000}"/>
  <bookViews>
    <workbookView xWindow="-120" yWindow="-120" windowWidth="29040" windowHeight="15720" xr2:uid="{D817968F-BB0F-463D-834C-446E87F59756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5" l="1"/>
  <c r="I135" i="45"/>
  <c r="H135" i="45"/>
  <c r="P5" i="45"/>
  <c r="T5" i="45"/>
  <c r="N5" i="45"/>
  <c r="M5" i="45"/>
  <c r="J5" i="45"/>
  <c r="H5" i="45"/>
  <c r="F5" i="45"/>
  <c r="R5" i="44"/>
  <c r="T5" i="44"/>
  <c r="L5" i="44"/>
  <c r="Q5" i="44"/>
  <c r="J5" i="44"/>
  <c r="F5" i="44"/>
  <c r="L135" i="43"/>
  <c r="K135" i="43"/>
  <c r="I135" i="43"/>
  <c r="S5" i="43"/>
  <c r="R5" i="43"/>
  <c r="F5" i="43"/>
  <c r="O133" i="42"/>
  <c r="N133" i="42"/>
  <c r="M133" i="42"/>
  <c r="L133" i="42"/>
  <c r="K133" i="42"/>
  <c r="N5" i="42"/>
  <c r="L5" i="42"/>
  <c r="I5" i="42"/>
  <c r="H5" i="42"/>
  <c r="F5" i="42"/>
  <c r="L133" i="41"/>
  <c r="I133" i="41"/>
  <c r="N5" i="41"/>
  <c r="J5" i="41"/>
  <c r="I5" i="41"/>
  <c r="H5" i="41"/>
  <c r="F5" i="41"/>
  <c r="I133" i="40"/>
  <c r="H133" i="40"/>
  <c r="S5" i="40"/>
  <c r="R5" i="40"/>
  <c r="P5" i="40"/>
  <c r="L5" i="40"/>
  <c r="J5" i="40"/>
  <c r="F5" i="40"/>
  <c r="O123" i="39"/>
  <c r="K123" i="39"/>
  <c r="L123" i="39"/>
  <c r="O5" i="39"/>
  <c r="T5" i="39"/>
  <c r="M5" i="39"/>
  <c r="I5" i="39"/>
  <c r="H5" i="39"/>
  <c r="G5" i="39"/>
  <c r="B3" i="37"/>
  <c r="B3" i="36"/>
  <c r="AL29" i="35"/>
  <c r="AK29" i="35"/>
  <c r="W29" i="35"/>
  <c r="V29" i="35"/>
  <c r="H29" i="35"/>
  <c r="AL7" i="35"/>
  <c r="AK7" i="35"/>
  <c r="AJ7" i="35"/>
  <c r="AB7" i="35"/>
  <c r="V7" i="35"/>
  <c r="N7" i="35"/>
  <c r="H7" i="35"/>
  <c r="I95" i="33"/>
  <c r="E51" i="33"/>
  <c r="J30" i="33"/>
  <c r="I29" i="33"/>
  <c r="G29" i="33"/>
  <c r="N8" i="33"/>
  <c r="J96" i="31"/>
  <c r="F96" i="31"/>
  <c r="D96" i="31"/>
  <c r="L74" i="31"/>
  <c r="J74" i="31"/>
  <c r="H74" i="31"/>
  <c r="F74" i="31"/>
  <c r="J52" i="31"/>
  <c r="L52" i="31"/>
  <c r="H52" i="31"/>
  <c r="F52" i="31"/>
  <c r="D52" i="31"/>
  <c r="N8" i="31"/>
  <c r="L8" i="31"/>
  <c r="J8" i="31"/>
  <c r="H8" i="31"/>
  <c r="F8" i="31"/>
  <c r="D8" i="31"/>
  <c r="N272" i="30"/>
  <c r="L272" i="30"/>
  <c r="J272" i="30"/>
  <c r="H272" i="30"/>
  <c r="F272" i="30"/>
  <c r="D272" i="30"/>
  <c r="B270" i="30"/>
  <c r="N250" i="30"/>
  <c r="L250" i="30"/>
  <c r="H250" i="30"/>
  <c r="F250" i="30"/>
  <c r="D250" i="30"/>
  <c r="B248" i="30"/>
  <c r="J228" i="30"/>
  <c r="L228" i="30"/>
  <c r="H228" i="30"/>
  <c r="D228" i="30"/>
  <c r="B226" i="30"/>
  <c r="N206" i="30"/>
  <c r="H206" i="30"/>
  <c r="L206" i="30"/>
  <c r="J206" i="30"/>
  <c r="D206" i="30"/>
  <c r="B204" i="30"/>
  <c r="L184" i="30"/>
  <c r="N184" i="30"/>
  <c r="H184" i="30"/>
  <c r="F184" i="30"/>
  <c r="D184" i="30"/>
  <c r="B182" i="30"/>
  <c r="H162" i="30"/>
  <c r="L162" i="30"/>
  <c r="J162" i="30"/>
  <c r="F162" i="30"/>
  <c r="D162" i="30"/>
  <c r="B160" i="30"/>
  <c r="N140" i="30"/>
  <c r="L140" i="30"/>
  <c r="H140" i="30"/>
  <c r="F140" i="30"/>
  <c r="D140" i="30"/>
  <c r="B138" i="30"/>
  <c r="L118" i="30"/>
  <c r="N118" i="30"/>
  <c r="J118" i="30"/>
  <c r="F118" i="30"/>
  <c r="D118" i="30"/>
  <c r="B116" i="30"/>
  <c r="N96" i="30"/>
  <c r="L96" i="30"/>
  <c r="H96" i="30"/>
  <c r="F96" i="30"/>
  <c r="D96" i="30"/>
  <c r="L74" i="30"/>
  <c r="J74" i="30"/>
  <c r="F74" i="30"/>
  <c r="D74" i="30"/>
  <c r="L52" i="30"/>
  <c r="H52" i="30"/>
  <c r="L30" i="30"/>
  <c r="J30" i="30"/>
  <c r="N30" i="30"/>
  <c r="H30" i="30"/>
  <c r="F30" i="30"/>
  <c r="D30" i="30"/>
  <c r="H8" i="30"/>
  <c r="N8" i="30"/>
  <c r="L8" i="30"/>
  <c r="D8" i="30"/>
  <c r="J6" i="28"/>
  <c r="B4" i="28"/>
  <c r="I6" i="27"/>
  <c r="B3" i="27"/>
  <c r="I6" i="26"/>
  <c r="B4" i="26"/>
  <c r="K95" i="25"/>
  <c r="K7" i="25"/>
  <c r="B252" i="24"/>
  <c r="B226" i="24"/>
  <c r="B204" i="24"/>
  <c r="B182" i="24"/>
  <c r="B160" i="24"/>
  <c r="B138" i="24"/>
  <c r="B116" i="24"/>
  <c r="M95" i="24"/>
  <c r="W7" i="22"/>
  <c r="B4" i="22"/>
  <c r="B5" i="21"/>
  <c r="N7" i="19"/>
  <c r="F7" i="19"/>
  <c r="E7" i="19"/>
  <c r="B4" i="19"/>
  <c r="Y6" i="18"/>
  <c r="X6" i="18"/>
  <c r="R6" i="18"/>
  <c r="B3" i="18"/>
  <c r="K7" i="17"/>
  <c r="B4" i="17"/>
  <c r="W7" i="16"/>
  <c r="V7" i="16"/>
  <c r="J7" i="16"/>
  <c r="B4" i="16"/>
  <c r="X7" i="15"/>
  <c r="M7" i="15"/>
  <c r="L7" i="15"/>
  <c r="K7" i="15"/>
  <c r="I7" i="15"/>
  <c r="B4" i="15"/>
  <c r="T9" i="14"/>
  <c r="J9" i="14"/>
  <c r="I9" i="14"/>
  <c r="B6" i="14"/>
  <c r="W6" i="13"/>
  <c r="V6" i="13"/>
  <c r="I6" i="13"/>
  <c r="B3" i="13"/>
  <c r="T5" i="12"/>
  <c r="S5" i="12"/>
  <c r="L96" i="10"/>
  <c r="J96" i="10"/>
  <c r="K95" i="10"/>
  <c r="I95" i="10"/>
  <c r="N74" i="10"/>
  <c r="K73" i="10"/>
  <c r="I73" i="10" s="1"/>
  <c r="K7" i="10"/>
  <c r="M271" i="8"/>
  <c r="N272" i="8" s="1"/>
  <c r="B270" i="8"/>
  <c r="B248" i="8"/>
  <c r="L228" i="8"/>
  <c r="K227" i="8"/>
  <c r="B226" i="8"/>
  <c r="M205" i="8"/>
  <c r="N206" i="8" s="1"/>
  <c r="B204" i="8"/>
  <c r="B182" i="8"/>
  <c r="L162" i="8"/>
  <c r="K161" i="8"/>
  <c r="B160" i="8"/>
  <c r="M139" i="8"/>
  <c r="N140" i="8" s="1"/>
  <c r="B138" i="8"/>
  <c r="B116" i="8"/>
  <c r="L96" i="8"/>
  <c r="K95" i="8"/>
  <c r="N74" i="8"/>
  <c r="L74" i="8"/>
  <c r="M73" i="8"/>
  <c r="K73" i="8"/>
  <c r="N52" i="8"/>
  <c r="M51" i="8"/>
  <c r="K51" i="8"/>
  <c r="M29" i="8"/>
  <c r="N30" i="8" s="1"/>
  <c r="M249" i="8"/>
  <c r="N250" i="8" s="1"/>
  <c r="K7" i="8"/>
  <c r="S6" i="6"/>
  <c r="R6" i="6"/>
  <c r="B3" i="6"/>
  <c r="W6" i="5"/>
  <c r="M6" i="5"/>
  <c r="L6" i="5"/>
  <c r="K6" i="5"/>
  <c r="I6" i="5"/>
  <c r="J6" i="5"/>
  <c r="B3" i="5"/>
  <c r="L152" i="3"/>
  <c r="L79" i="3"/>
  <c r="K79" i="3"/>
  <c r="J6" i="3"/>
  <c r="L58" i="2"/>
  <c r="K58" i="2"/>
  <c r="J58" i="2"/>
  <c r="J31" i="2"/>
  <c r="B39" i="1"/>
  <c r="B38" i="1"/>
  <c r="B37" i="1"/>
  <c r="M2" i="1"/>
  <c r="H174" i="30"/>
  <c r="J172" i="30"/>
  <c r="J169" i="30"/>
  <c r="J166" i="30"/>
  <c r="J163" i="30"/>
  <c r="J131" i="30"/>
  <c r="J130" i="30"/>
  <c r="L129" i="30"/>
  <c r="L128" i="30"/>
  <c r="F127" i="30"/>
  <c r="J126" i="30"/>
  <c r="L125" i="30"/>
  <c r="F124" i="30"/>
  <c r="J123" i="30"/>
  <c r="L122" i="30"/>
  <c r="F121" i="30"/>
  <c r="J120" i="30"/>
  <c r="L119" i="30"/>
  <c r="H108" i="30"/>
  <c r="J106" i="30"/>
  <c r="F105" i="30"/>
  <c r="H103" i="30"/>
  <c r="F102" i="30"/>
  <c r="H100" i="30"/>
  <c r="N99" i="30"/>
  <c r="H99" i="30"/>
  <c r="N98" i="30"/>
  <c r="H98" i="30"/>
  <c r="N97" i="30"/>
  <c r="H97" i="30"/>
  <c r="J57" i="33"/>
  <c r="L21" i="33"/>
  <c r="H39" i="31"/>
  <c r="H36" i="31"/>
  <c r="H33" i="31"/>
  <c r="L283" i="30"/>
  <c r="J280" i="30"/>
  <c r="J277" i="30"/>
  <c r="J274" i="30"/>
  <c r="L260" i="30"/>
  <c r="L257" i="30"/>
  <c r="L254" i="30"/>
  <c r="L251" i="30"/>
  <c r="J263" i="30"/>
  <c r="L240" i="30"/>
  <c r="H237" i="30"/>
  <c r="N235" i="30"/>
  <c r="H234" i="30"/>
  <c r="N232" i="30"/>
  <c r="J219" i="30"/>
  <c r="H218" i="30"/>
  <c r="F217" i="30"/>
  <c r="L196" i="30"/>
  <c r="J195" i="30"/>
  <c r="H194" i="30"/>
  <c r="H193" i="30"/>
  <c r="H192" i="30"/>
  <c r="H191" i="30"/>
  <c r="H190" i="30"/>
  <c r="H189" i="30"/>
  <c r="H188" i="30"/>
  <c r="H187" i="30"/>
  <c r="H186" i="30"/>
  <c r="H185" i="30"/>
  <c r="J197" i="30"/>
  <c r="F174" i="30"/>
  <c r="H173" i="30"/>
  <c r="H172" i="30"/>
  <c r="L171" i="30"/>
  <c r="N170" i="30"/>
  <c r="F170" i="30"/>
  <c r="H169" i="30"/>
  <c r="L168" i="30"/>
  <c r="N167" i="30"/>
  <c r="F167" i="30"/>
  <c r="H166" i="30"/>
  <c r="L165" i="30"/>
  <c r="N164" i="30"/>
  <c r="F164" i="30"/>
  <c r="H163" i="30"/>
  <c r="H131" i="30"/>
  <c r="J129" i="30"/>
  <c r="N127" i="30"/>
  <c r="J39" i="33"/>
  <c r="F84" i="31"/>
  <c r="F256" i="30"/>
  <c r="J212" i="30"/>
  <c r="F196" i="30"/>
  <c r="N189" i="30"/>
  <c r="J167" i="30"/>
  <c r="L164" i="30"/>
  <c r="H152" i="30"/>
  <c r="N149" i="30"/>
  <c r="J147" i="30"/>
  <c r="H145" i="30"/>
  <c r="F128" i="30"/>
  <c r="J109" i="30"/>
  <c r="L107" i="30"/>
  <c r="N104" i="30"/>
  <c r="F104" i="30"/>
  <c r="J103" i="30"/>
  <c r="L102" i="30"/>
  <c r="L98" i="30"/>
  <c r="J97" i="30"/>
  <c r="J86" i="30"/>
  <c r="F85" i="30"/>
  <c r="F83" i="30"/>
  <c r="F80" i="30"/>
  <c r="F77" i="30"/>
  <c r="J64" i="30"/>
  <c r="N61" i="30"/>
  <c r="N60" i="30"/>
  <c r="N59" i="30"/>
  <c r="N58" i="30"/>
  <c r="N57" i="30"/>
  <c r="N56" i="30"/>
  <c r="F253" i="30"/>
  <c r="L217" i="30"/>
  <c r="J211" i="30"/>
  <c r="N188" i="30"/>
  <c r="J164" i="30"/>
  <c r="F149" i="30"/>
  <c r="L144" i="30"/>
  <c r="F130" i="30"/>
  <c r="J124" i="30"/>
  <c r="J121" i="30"/>
  <c r="F109" i="30"/>
  <c r="H107" i="30"/>
  <c r="L105" i="30"/>
  <c r="N101" i="30"/>
  <c r="F101" i="30"/>
  <c r="J100" i="30"/>
  <c r="F99" i="30"/>
  <c r="F87" i="30"/>
  <c r="N81" i="30"/>
  <c r="N78" i="30"/>
  <c r="N75" i="30"/>
  <c r="F65" i="30"/>
  <c r="H43" i="30"/>
  <c r="L42" i="30"/>
  <c r="F42" i="30"/>
  <c r="J41" i="30"/>
  <c r="H40" i="30"/>
  <c r="N39" i="30"/>
  <c r="H39" i="30"/>
  <c r="N38" i="30"/>
  <c r="H38" i="30"/>
  <c r="N37" i="30"/>
  <c r="H37" i="30"/>
  <c r="N36" i="30"/>
  <c r="H36" i="30"/>
  <c r="N35" i="30"/>
  <c r="H35" i="30"/>
  <c r="N34" i="30"/>
  <c r="H34" i="30"/>
  <c r="N33" i="30"/>
  <c r="H33" i="30"/>
  <c r="N32" i="30"/>
  <c r="H32" i="30"/>
  <c r="N31" i="30"/>
  <c r="H31" i="30"/>
  <c r="J285" i="30"/>
  <c r="J215" i="30"/>
  <c r="J209" i="30"/>
  <c r="L219" i="30"/>
  <c r="N192" i="30"/>
  <c r="N186" i="30"/>
  <c r="L150" i="30"/>
  <c r="F146" i="30"/>
  <c r="L141" i="30"/>
  <c r="N126" i="30"/>
  <c r="H125" i="30"/>
  <c r="N123" i="30"/>
  <c r="H122" i="30"/>
  <c r="N120" i="30"/>
  <c r="H119" i="30"/>
  <c r="H105" i="30"/>
  <c r="J104" i="30"/>
  <c r="H102" i="30"/>
  <c r="L101" i="30"/>
  <c r="N100" i="30"/>
  <c r="F100" i="30"/>
  <c r="F97" i="30"/>
  <c r="F63" i="30"/>
  <c r="L43" i="30"/>
  <c r="F43" i="30"/>
  <c r="J42" i="30"/>
  <c r="H41" i="30"/>
  <c r="L40" i="30"/>
  <c r="F40" i="30"/>
  <c r="L39" i="30"/>
  <c r="F39" i="30"/>
  <c r="L38" i="30"/>
  <c r="F38" i="30"/>
  <c r="L37" i="30"/>
  <c r="F37" i="30"/>
  <c r="L36" i="30"/>
  <c r="F36" i="30"/>
  <c r="L35" i="30"/>
  <c r="F35" i="30"/>
  <c r="L34" i="30"/>
  <c r="F34" i="30"/>
  <c r="L33" i="30"/>
  <c r="F33" i="30"/>
  <c r="L32" i="30"/>
  <c r="F32" i="30"/>
  <c r="L31" i="30"/>
  <c r="F31" i="30"/>
  <c r="H87" i="31"/>
  <c r="J262" i="30"/>
  <c r="J214" i="30"/>
  <c r="J208" i="30"/>
  <c r="N191" i="30"/>
  <c r="N185" i="30"/>
  <c r="L173" i="30"/>
  <c r="H165" i="30"/>
  <c r="F163" i="30"/>
  <c r="H153" i="30"/>
  <c r="J150" i="30"/>
  <c r="H148" i="30"/>
  <c r="N143" i="30"/>
  <c r="J141" i="30"/>
  <c r="L131" i="30"/>
  <c r="F129" i="30"/>
  <c r="L126" i="30"/>
  <c r="F125" i="30"/>
  <c r="L123" i="30"/>
  <c r="F122" i="30"/>
  <c r="L120" i="30"/>
  <c r="F119" i="30"/>
  <c r="F108" i="30"/>
  <c r="H106" i="30"/>
  <c r="H104" i="30"/>
  <c r="L103" i="30"/>
  <c r="J101" i="30"/>
  <c r="J99" i="30"/>
  <c r="L97" i="30"/>
  <c r="F82" i="30"/>
  <c r="F79" i="30"/>
  <c r="F76" i="30"/>
  <c r="L21" i="30"/>
  <c r="F21" i="30"/>
  <c r="J20" i="30"/>
  <c r="H19" i="30"/>
  <c r="L18" i="30"/>
  <c r="F18" i="30"/>
  <c r="L17" i="30"/>
  <c r="F17" i="30"/>
  <c r="L16" i="30"/>
  <c r="F16" i="30"/>
  <c r="L15" i="30"/>
  <c r="F15" i="30"/>
  <c r="L14" i="30"/>
  <c r="F14" i="30"/>
  <c r="L13" i="30"/>
  <c r="F13" i="30"/>
  <c r="L12" i="30"/>
  <c r="F12" i="30"/>
  <c r="L11" i="30"/>
  <c r="F11" i="30"/>
  <c r="L10" i="30"/>
  <c r="J16" i="33"/>
  <c r="F259" i="30"/>
  <c r="J213" i="30"/>
  <c r="J207" i="30"/>
  <c r="H197" i="30"/>
  <c r="N190" i="30"/>
  <c r="J152" i="30"/>
  <c r="L147" i="30"/>
  <c r="F143" i="30"/>
  <c r="H128" i="30"/>
  <c r="H126" i="30"/>
  <c r="N124" i="30"/>
  <c r="H123" i="30"/>
  <c r="N121" i="30"/>
  <c r="H120" i="30"/>
  <c r="L109" i="30"/>
  <c r="F106" i="30"/>
  <c r="N102" i="30"/>
  <c r="H101" i="30"/>
  <c r="L100" i="30"/>
  <c r="F98" i="30"/>
  <c r="J43" i="30"/>
  <c r="H42" i="30"/>
  <c r="L41" i="30"/>
  <c r="F41" i="30"/>
  <c r="J40" i="30"/>
  <c r="J39" i="30"/>
  <c r="J38" i="30"/>
  <c r="J37" i="30"/>
  <c r="J36" i="30"/>
  <c r="J35" i="30"/>
  <c r="J34" i="30"/>
  <c r="J33" i="30"/>
  <c r="J32" i="30"/>
  <c r="J31" i="30"/>
  <c r="N163" i="30"/>
  <c r="N146" i="30"/>
  <c r="L60" i="30"/>
  <c r="L57" i="30"/>
  <c r="L55" i="30"/>
  <c r="F54" i="30"/>
  <c r="H21" i="30"/>
  <c r="F20" i="30"/>
  <c r="N17" i="30"/>
  <c r="N16" i="30"/>
  <c r="N15" i="30"/>
  <c r="N14" i="30"/>
  <c r="N13" i="30"/>
  <c r="N12" i="30"/>
  <c r="N11" i="30"/>
  <c r="N10" i="30"/>
  <c r="F9" i="30"/>
  <c r="J144" i="30"/>
  <c r="J105" i="30"/>
  <c r="H86" i="30"/>
  <c r="H82" i="30"/>
  <c r="F75" i="30"/>
  <c r="J63" i="30"/>
  <c r="F60" i="30"/>
  <c r="F57" i="30"/>
  <c r="H55" i="30"/>
  <c r="N53" i="30"/>
  <c r="N82" i="30"/>
  <c r="L19" i="30"/>
  <c r="J18" i="30"/>
  <c r="J17" i="30"/>
  <c r="J16" i="30"/>
  <c r="J15" i="30"/>
  <c r="J14" i="30"/>
  <c r="J13" i="30"/>
  <c r="J12" i="30"/>
  <c r="J11" i="30"/>
  <c r="J10" i="30"/>
  <c r="N9" i="30"/>
  <c r="G20" i="28"/>
  <c r="H142" i="30"/>
  <c r="J127" i="30"/>
  <c r="L104" i="30"/>
  <c r="J85" i="30"/>
  <c r="F78" i="30"/>
  <c r="F55" i="30"/>
  <c r="L9" i="30"/>
  <c r="J216" i="30"/>
  <c r="N103" i="30"/>
  <c r="L99" i="30"/>
  <c r="F81" i="30"/>
  <c r="F62" i="30"/>
  <c r="F59" i="30"/>
  <c r="N54" i="30"/>
  <c r="J83" i="30"/>
  <c r="L20" i="30"/>
  <c r="J19" i="30"/>
  <c r="H18" i="30"/>
  <c r="H17" i="30"/>
  <c r="H16" i="30"/>
  <c r="H15" i="30"/>
  <c r="H14" i="30"/>
  <c r="H13" i="30"/>
  <c r="H12" i="30"/>
  <c r="H11" i="30"/>
  <c r="H10" i="30"/>
  <c r="J9" i="30"/>
  <c r="J210" i="30"/>
  <c r="N193" i="30"/>
  <c r="J170" i="30"/>
  <c r="J151" i="30"/>
  <c r="F103" i="30"/>
  <c r="F84" i="30"/>
  <c r="L65" i="30"/>
  <c r="L61" i="30"/>
  <c r="L58" i="30"/>
  <c r="F56" i="30"/>
  <c r="L54" i="30"/>
  <c r="F53" i="30"/>
  <c r="J21" i="30"/>
  <c r="H20" i="30"/>
  <c r="F19" i="30"/>
  <c r="F10" i="30"/>
  <c r="L108" i="30"/>
  <c r="F58" i="30"/>
  <c r="N187" i="30"/>
  <c r="J102" i="30"/>
  <c r="N55" i="30"/>
  <c r="J98" i="30"/>
  <c r="H76" i="30"/>
  <c r="H54" i="30"/>
  <c r="F62" i="28"/>
  <c r="C20" i="28"/>
  <c r="H87" i="25"/>
  <c r="F86" i="25"/>
  <c r="J85" i="25"/>
  <c r="H84" i="25"/>
  <c r="H83" i="25"/>
  <c r="H82" i="25"/>
  <c r="H81" i="25"/>
  <c r="H80" i="25"/>
  <c r="H79" i="25"/>
  <c r="H78" i="25"/>
  <c r="H77" i="25"/>
  <c r="H76" i="25"/>
  <c r="H75" i="25"/>
  <c r="J43" i="25"/>
  <c r="H42" i="25"/>
  <c r="F41" i="25"/>
  <c r="J40" i="25"/>
  <c r="J39" i="25"/>
  <c r="J38" i="25"/>
  <c r="J37" i="25"/>
  <c r="J36" i="25"/>
  <c r="J35" i="25"/>
  <c r="J34" i="25"/>
  <c r="J33" i="25"/>
  <c r="J32" i="25"/>
  <c r="J31" i="25"/>
  <c r="C104" i="28"/>
  <c r="H65" i="25"/>
  <c r="F64" i="25"/>
  <c r="J63" i="25"/>
  <c r="H62" i="25"/>
  <c r="H61" i="25"/>
  <c r="H60" i="25"/>
  <c r="H59" i="25"/>
  <c r="H58" i="25"/>
  <c r="H57" i="25"/>
  <c r="H56" i="25"/>
  <c r="H55" i="25"/>
  <c r="H54" i="25"/>
  <c r="H53" i="25"/>
  <c r="J21" i="25"/>
  <c r="H20" i="25"/>
  <c r="L19" i="25"/>
  <c r="F19" i="25"/>
  <c r="J18" i="25"/>
  <c r="J17" i="25"/>
  <c r="J16" i="25"/>
  <c r="J15" i="25"/>
  <c r="J14" i="25"/>
  <c r="J13" i="25"/>
  <c r="J12" i="25"/>
  <c r="J11" i="25"/>
  <c r="J10" i="25"/>
  <c r="J9" i="25"/>
  <c r="F61" i="30"/>
  <c r="E48" i="28"/>
  <c r="G132" i="27"/>
  <c r="C118" i="27"/>
  <c r="C90" i="27"/>
  <c r="C62" i="27"/>
  <c r="C34" i="27"/>
  <c r="F87" i="25"/>
  <c r="J86" i="25"/>
  <c r="H85" i="25"/>
  <c r="F84" i="25"/>
  <c r="F83" i="25"/>
  <c r="F82" i="25"/>
  <c r="F81" i="25"/>
  <c r="F80" i="25"/>
  <c r="F79" i="25"/>
  <c r="F78" i="25"/>
  <c r="H9" i="30"/>
  <c r="G146" i="28"/>
  <c r="F132" i="27"/>
  <c r="E48" i="26"/>
  <c r="E20" i="26"/>
  <c r="F65" i="25"/>
  <c r="J64" i="25"/>
  <c r="H63" i="25"/>
  <c r="F62" i="25"/>
  <c r="F61" i="25"/>
  <c r="F60" i="25"/>
  <c r="F59" i="25"/>
  <c r="F58" i="25"/>
  <c r="F57" i="25"/>
  <c r="F56" i="25"/>
  <c r="F55" i="25"/>
  <c r="F54" i="25"/>
  <c r="F53" i="25"/>
  <c r="H21" i="25"/>
  <c r="L20" i="25"/>
  <c r="F20" i="25"/>
  <c r="J19" i="25"/>
  <c r="H18" i="25"/>
  <c r="N17" i="25"/>
  <c r="H17" i="25"/>
  <c r="N16" i="25"/>
  <c r="H16" i="25"/>
  <c r="N15" i="25"/>
  <c r="H15" i="25"/>
  <c r="N14" i="25"/>
  <c r="H14" i="25"/>
  <c r="F166" i="30"/>
  <c r="G76" i="28"/>
  <c r="F104" i="27"/>
  <c r="F76" i="27"/>
  <c r="F48" i="27"/>
  <c r="F20" i="27"/>
  <c r="D76" i="26"/>
  <c r="D48" i="26"/>
  <c r="D20" i="26"/>
  <c r="J87" i="25"/>
  <c r="H86" i="25"/>
  <c r="F85" i="25"/>
  <c r="J84" i="25"/>
  <c r="J83" i="25"/>
  <c r="J82" i="25"/>
  <c r="J81" i="25"/>
  <c r="J80" i="25"/>
  <c r="J79" i="25"/>
  <c r="J78" i="25"/>
  <c r="J77" i="25"/>
  <c r="J76" i="25"/>
  <c r="J75" i="25"/>
  <c r="F43" i="25"/>
  <c r="J42" i="25"/>
  <c r="D118" i="28"/>
  <c r="E104" i="27"/>
  <c r="F62" i="26"/>
  <c r="J65" i="25"/>
  <c r="J60" i="25"/>
  <c r="J57" i="25"/>
  <c r="J54" i="25"/>
  <c r="F42" i="25"/>
  <c r="F21" i="25"/>
  <c r="L18" i="25"/>
  <c r="L17" i="25"/>
  <c r="L16" i="25"/>
  <c r="L15" i="25"/>
  <c r="L14" i="25"/>
  <c r="J219" i="24"/>
  <c r="H218" i="24"/>
  <c r="L217" i="24"/>
  <c r="J216" i="24"/>
  <c r="J215" i="24"/>
  <c r="J214" i="24"/>
  <c r="J213" i="24"/>
  <c r="J212" i="24"/>
  <c r="J211" i="24"/>
  <c r="J210" i="24"/>
  <c r="J209" i="24"/>
  <c r="J208" i="24"/>
  <c r="J207" i="24"/>
  <c r="L197" i="24"/>
  <c r="J196" i="24"/>
  <c r="H195" i="24"/>
  <c r="L194" i="24"/>
  <c r="L193" i="24"/>
  <c r="L192" i="24"/>
  <c r="L191" i="24"/>
  <c r="L190" i="24"/>
  <c r="L189" i="24"/>
  <c r="L188" i="24"/>
  <c r="L187" i="24"/>
  <c r="L186" i="24"/>
  <c r="L185" i="24"/>
  <c r="E76" i="27"/>
  <c r="F76" i="25"/>
  <c r="L13" i="25"/>
  <c r="N12" i="25"/>
  <c r="F12" i="25"/>
  <c r="H11" i="25"/>
  <c r="L10" i="25"/>
  <c r="N9" i="25"/>
  <c r="F9" i="25"/>
  <c r="J43" i="24"/>
  <c r="H42" i="24"/>
  <c r="L41" i="24"/>
  <c r="J40" i="24"/>
  <c r="J39" i="24"/>
  <c r="J38" i="24"/>
  <c r="J37" i="24"/>
  <c r="J36" i="24"/>
  <c r="J35" i="24"/>
  <c r="J34" i="24"/>
  <c r="J33" i="24"/>
  <c r="J32" i="24"/>
  <c r="J31" i="24"/>
  <c r="E48" i="27"/>
  <c r="C48" i="26"/>
  <c r="F63" i="25"/>
  <c r="J61" i="25"/>
  <c r="J58" i="25"/>
  <c r="J55" i="25"/>
  <c r="H43" i="25"/>
  <c r="H219" i="24"/>
  <c r="L218" i="24"/>
  <c r="J217" i="24"/>
  <c r="H216" i="24"/>
  <c r="N215" i="24"/>
  <c r="H215" i="24"/>
  <c r="N214" i="24"/>
  <c r="H214" i="24"/>
  <c r="N213" i="24"/>
  <c r="H213" i="24"/>
  <c r="N212" i="24"/>
  <c r="H212" i="24"/>
  <c r="N211" i="24"/>
  <c r="H211" i="24"/>
  <c r="N210" i="24"/>
  <c r="H210" i="24"/>
  <c r="N209" i="24"/>
  <c r="H209" i="24"/>
  <c r="N208" i="24"/>
  <c r="H208" i="24"/>
  <c r="N207" i="24"/>
  <c r="H207" i="24"/>
  <c r="J197" i="24"/>
  <c r="H196" i="24"/>
  <c r="L195" i="24"/>
  <c r="J194" i="24"/>
  <c r="J193" i="24"/>
  <c r="J192" i="24"/>
  <c r="J191" i="24"/>
  <c r="J190" i="24"/>
  <c r="J189" i="24"/>
  <c r="J188" i="24"/>
  <c r="J187" i="24"/>
  <c r="J186" i="24"/>
  <c r="J185" i="24"/>
  <c r="H153" i="24"/>
  <c r="L152" i="24"/>
  <c r="J151" i="24"/>
  <c r="H150" i="24"/>
  <c r="N149" i="24"/>
  <c r="H149" i="24"/>
  <c r="N148" i="24"/>
  <c r="D34" i="28"/>
  <c r="E20" i="27"/>
  <c r="F77" i="25"/>
  <c r="J41" i="25"/>
  <c r="H40" i="25"/>
  <c r="H39" i="25"/>
  <c r="H38" i="25"/>
  <c r="H37" i="25"/>
  <c r="H36" i="25"/>
  <c r="H35" i="25"/>
  <c r="H34" i="25"/>
  <c r="H33" i="25"/>
  <c r="H32" i="25"/>
  <c r="H31" i="25"/>
  <c r="L21" i="25"/>
  <c r="J20" i="25"/>
  <c r="H19" i="25"/>
  <c r="F18" i="25"/>
  <c r="F17" i="25"/>
  <c r="F16" i="25"/>
  <c r="F15" i="25"/>
  <c r="F14" i="25"/>
  <c r="H13" i="25"/>
  <c r="L12" i="25"/>
  <c r="N11" i="25"/>
  <c r="F11" i="25"/>
  <c r="H10" i="25"/>
  <c r="L9" i="25"/>
  <c r="H43" i="24"/>
  <c r="L42" i="24"/>
  <c r="J41" i="24"/>
  <c r="H40" i="24"/>
  <c r="N39" i="24"/>
  <c r="H39" i="24"/>
  <c r="N38" i="24"/>
  <c r="H38" i="24"/>
  <c r="N37" i="24"/>
  <c r="H37" i="24"/>
  <c r="N36" i="24"/>
  <c r="H36" i="24"/>
  <c r="N35" i="24"/>
  <c r="H35" i="24"/>
  <c r="N34" i="24"/>
  <c r="H34" i="24"/>
  <c r="N33" i="24"/>
  <c r="H33" i="24"/>
  <c r="J62" i="25"/>
  <c r="J53" i="25"/>
  <c r="H41" i="25"/>
  <c r="F38" i="25"/>
  <c r="F35" i="25"/>
  <c r="F32" i="25"/>
  <c r="F13" i="25"/>
  <c r="N10" i="25"/>
  <c r="H266" i="24"/>
  <c r="N263" i="24"/>
  <c r="N261" i="24"/>
  <c r="H217" i="24"/>
  <c r="L215" i="24"/>
  <c r="L212" i="24"/>
  <c r="L209" i="24"/>
  <c r="N147" i="24"/>
  <c r="H146" i="24"/>
  <c r="N144" i="24"/>
  <c r="H143" i="24"/>
  <c r="N141" i="24"/>
  <c r="H131" i="24"/>
  <c r="J130" i="24"/>
  <c r="J129" i="24"/>
  <c r="L128" i="24"/>
  <c r="N127" i="24"/>
  <c r="H126" i="24"/>
  <c r="L125" i="24"/>
  <c r="N124" i="24"/>
  <c r="H123" i="24"/>
  <c r="L122" i="24"/>
  <c r="N121" i="24"/>
  <c r="H120" i="24"/>
  <c r="L119" i="24"/>
  <c r="H107" i="24"/>
  <c r="L105" i="24"/>
  <c r="L102" i="24"/>
  <c r="L99" i="24"/>
  <c r="L32" i="24"/>
  <c r="H20" i="24"/>
  <c r="L17" i="24"/>
  <c r="N15" i="24"/>
  <c r="L14" i="24"/>
  <c r="N12" i="24"/>
  <c r="L11" i="24"/>
  <c r="N9" i="24"/>
  <c r="C20" i="26"/>
  <c r="F75" i="25"/>
  <c r="H256" i="24"/>
  <c r="J261" i="24"/>
  <c r="L196" i="24"/>
  <c r="H193" i="24"/>
  <c r="N191" i="24"/>
  <c r="H190" i="24"/>
  <c r="N188" i="24"/>
  <c r="H187" i="24"/>
  <c r="N185" i="24"/>
  <c r="L151" i="24"/>
  <c r="J150" i="24"/>
  <c r="J149" i="24"/>
  <c r="J148" i="24"/>
  <c r="L147" i="24"/>
  <c r="J145" i="24"/>
  <c r="L144" i="24"/>
  <c r="J142" i="24"/>
  <c r="L141" i="24"/>
  <c r="H130" i="24"/>
  <c r="J128" i="24"/>
  <c r="J125" i="24"/>
  <c r="J122" i="24"/>
  <c r="J119" i="24"/>
  <c r="H106" i="24"/>
  <c r="J105" i="24"/>
  <c r="N104" i="24"/>
  <c r="H103" i="24"/>
  <c r="J102" i="24"/>
  <c r="N101" i="24"/>
  <c r="H100" i="24"/>
  <c r="J99" i="24"/>
  <c r="N98" i="24"/>
  <c r="H97" i="24"/>
  <c r="J42" i="24"/>
  <c r="L40" i="24"/>
  <c r="L37" i="24"/>
  <c r="L34" i="24"/>
  <c r="H31" i="24"/>
  <c r="L21" i="24"/>
  <c r="J19" i="24"/>
  <c r="J17" i="24"/>
  <c r="H16" i="24"/>
  <c r="J14" i="24"/>
  <c r="H13" i="24"/>
  <c r="J11" i="24"/>
  <c r="H10" i="24"/>
  <c r="J56" i="25"/>
  <c r="F40" i="25"/>
  <c r="F37" i="25"/>
  <c r="F34" i="25"/>
  <c r="F31" i="25"/>
  <c r="H12" i="25"/>
  <c r="F10" i="25"/>
  <c r="J265" i="24"/>
  <c r="L257" i="24"/>
  <c r="N255" i="24"/>
  <c r="J218" i="24"/>
  <c r="L216" i="24"/>
  <c r="L213" i="24"/>
  <c r="L210" i="24"/>
  <c r="L207" i="24"/>
  <c r="L153" i="24"/>
  <c r="J152" i="24"/>
  <c r="H151" i="24"/>
  <c r="H148" i="24"/>
  <c r="N146" i="24"/>
  <c r="H145" i="24"/>
  <c r="N143" i="24"/>
  <c r="H142" i="24"/>
  <c r="H129" i="24"/>
  <c r="H128" i="24"/>
  <c r="L127" i="24"/>
  <c r="N126" i="24"/>
  <c r="H125" i="24"/>
  <c r="L124" i="24"/>
  <c r="N123" i="24"/>
  <c r="H122" i="24"/>
  <c r="L121" i="24"/>
  <c r="N120" i="24"/>
  <c r="H119" i="24"/>
  <c r="L109" i="24"/>
  <c r="L104" i="24"/>
  <c r="L101" i="24"/>
  <c r="L98" i="24"/>
  <c r="N31" i="24"/>
  <c r="J21" i="24"/>
  <c r="L18" i="24"/>
  <c r="N16" i="24"/>
  <c r="L15" i="24"/>
  <c r="N13" i="24"/>
  <c r="L12" i="24"/>
  <c r="N10" i="24"/>
  <c r="L9" i="24"/>
  <c r="H259" i="24"/>
  <c r="J257" i="24"/>
  <c r="H194" i="24"/>
  <c r="N192" i="24"/>
  <c r="H191" i="24"/>
  <c r="N189" i="24"/>
  <c r="H188" i="24"/>
  <c r="N186" i="24"/>
  <c r="H185" i="24"/>
  <c r="J147" i="24"/>
  <c r="L146" i="24"/>
  <c r="J144" i="24"/>
  <c r="L143" i="24"/>
  <c r="J141" i="24"/>
  <c r="J127" i="24"/>
  <c r="J124" i="24"/>
  <c r="J121" i="24"/>
  <c r="J109" i="24"/>
  <c r="L108" i="24"/>
  <c r="L107" i="24"/>
  <c r="H105" i="24"/>
  <c r="J104" i="24"/>
  <c r="N103" i="24"/>
  <c r="H102" i="24"/>
  <c r="J101" i="24"/>
  <c r="N100" i="24"/>
  <c r="H99" i="24"/>
  <c r="J98" i="24"/>
  <c r="N97" i="24"/>
  <c r="H41" i="24"/>
  <c r="L39" i="24"/>
  <c r="L36" i="24"/>
  <c r="L33" i="24"/>
  <c r="H32" i="24"/>
  <c r="L20" i="24"/>
  <c r="H19" i="24"/>
  <c r="J18" i="24"/>
  <c r="H17" i="24"/>
  <c r="J15" i="24"/>
  <c r="H14" i="24"/>
  <c r="J12" i="24"/>
  <c r="H11" i="24"/>
  <c r="J9" i="24"/>
  <c r="L87" i="30"/>
  <c r="H64" i="25"/>
  <c r="J59" i="25"/>
  <c r="F39" i="25"/>
  <c r="F36" i="25"/>
  <c r="F33" i="25"/>
  <c r="N13" i="25"/>
  <c r="L11" i="25"/>
  <c r="H9" i="25"/>
  <c r="H267" i="24"/>
  <c r="J264" i="24"/>
  <c r="L260" i="24"/>
  <c r="N258" i="24"/>
  <c r="L219" i="24"/>
  <c r="L214" i="24"/>
  <c r="L211" i="24"/>
  <c r="L208" i="24"/>
  <c r="J153" i="24"/>
  <c r="H152" i="24"/>
  <c r="H147" i="24"/>
  <c r="N145" i="24"/>
  <c r="H144" i="24"/>
  <c r="N142" i="24"/>
  <c r="H141" i="24"/>
  <c r="L131" i="24"/>
  <c r="L130" i="24"/>
  <c r="H127" i="24"/>
  <c r="L126" i="24"/>
  <c r="N125" i="24"/>
  <c r="H124" i="24"/>
  <c r="L123" i="24"/>
  <c r="N122" i="24"/>
  <c r="H121" i="24"/>
  <c r="L120" i="24"/>
  <c r="N119" i="24"/>
  <c r="J108" i="24"/>
  <c r="L106" i="24"/>
  <c r="L103" i="24"/>
  <c r="L100" i="24"/>
  <c r="L97" i="24"/>
  <c r="N32" i="24"/>
  <c r="L31" i="24"/>
  <c r="H21" i="24"/>
  <c r="N17" i="24"/>
  <c r="L16" i="24"/>
  <c r="N14" i="24"/>
  <c r="L13" i="24"/>
  <c r="N11" i="24"/>
  <c r="L10" i="24"/>
  <c r="J233" i="24"/>
  <c r="J195" i="24"/>
  <c r="H186" i="24"/>
  <c r="J170" i="24"/>
  <c r="J164" i="24"/>
  <c r="L150" i="24"/>
  <c r="L145" i="24"/>
  <c r="J107" i="24"/>
  <c r="N102" i="24"/>
  <c r="H98" i="24"/>
  <c r="H18" i="24"/>
  <c r="C133" i="22"/>
  <c r="E63" i="22"/>
  <c r="C50" i="21"/>
  <c r="H262" i="24"/>
  <c r="N193" i="24"/>
  <c r="J169" i="24"/>
  <c r="J163" i="24"/>
  <c r="L149" i="24"/>
  <c r="J123" i="24"/>
  <c r="J106" i="24"/>
  <c r="J97" i="24"/>
  <c r="L43" i="24"/>
  <c r="L38" i="24"/>
  <c r="J10" i="24"/>
  <c r="E105" i="22"/>
  <c r="G35" i="22"/>
  <c r="J260" i="24"/>
  <c r="J230" i="24"/>
  <c r="H192" i="24"/>
  <c r="J168" i="24"/>
  <c r="H174" i="24"/>
  <c r="L148" i="24"/>
  <c r="N105" i="24"/>
  <c r="H101" i="24"/>
  <c r="J13" i="24"/>
  <c r="E147" i="22"/>
  <c r="G77" i="22"/>
  <c r="D120" i="21"/>
  <c r="F92" i="21"/>
  <c r="N190" i="24"/>
  <c r="J167" i="24"/>
  <c r="J143" i="24"/>
  <c r="J131" i="24"/>
  <c r="J126" i="24"/>
  <c r="J100" i="24"/>
  <c r="J20" i="24"/>
  <c r="J16" i="24"/>
  <c r="H9" i="24"/>
  <c r="G119" i="22"/>
  <c r="D36" i="21"/>
  <c r="L241" i="24"/>
  <c r="H189" i="24"/>
  <c r="J166" i="24"/>
  <c r="L142" i="24"/>
  <c r="H109" i="24"/>
  <c r="H104" i="24"/>
  <c r="N99" i="24"/>
  <c r="L19" i="24"/>
  <c r="H12" i="24"/>
  <c r="G161" i="22"/>
  <c r="C49" i="22"/>
  <c r="C76" i="26"/>
  <c r="J165" i="24"/>
  <c r="L129" i="24"/>
  <c r="H15" i="24"/>
  <c r="C91" i="22"/>
  <c r="H197" i="24"/>
  <c r="J120" i="24"/>
  <c r="N187" i="24"/>
  <c r="J146" i="24"/>
  <c r="L35" i="24"/>
  <c r="Q21" i="22"/>
  <c r="H108" i="24"/>
  <c r="C134" i="21"/>
  <c r="O146" i="18"/>
  <c r="E120" i="18"/>
  <c r="E90" i="18"/>
  <c r="T78" i="18"/>
  <c r="T48" i="18"/>
  <c r="U8" i="18"/>
  <c r="C8" i="18"/>
  <c r="J171" i="24"/>
  <c r="J103" i="24"/>
  <c r="E106" i="21"/>
  <c r="N146" i="18"/>
  <c r="K134" i="18"/>
  <c r="V120" i="18"/>
  <c r="D120" i="18"/>
  <c r="O106" i="18"/>
  <c r="K104" i="18"/>
  <c r="V90" i="18"/>
  <c r="D90" i="18"/>
  <c r="O76" i="18"/>
  <c r="E50" i="18"/>
  <c r="E20" i="18"/>
  <c r="T8" i="18"/>
  <c r="E160" i="18"/>
  <c r="T132" i="18"/>
  <c r="U92" i="18"/>
  <c r="C92" i="18"/>
  <c r="N78" i="18"/>
  <c r="U62" i="18"/>
  <c r="C62" i="18"/>
  <c r="N48" i="18"/>
  <c r="K36" i="18"/>
  <c r="V22" i="18"/>
  <c r="D22" i="18"/>
  <c r="O8" i="18"/>
  <c r="E134" i="18"/>
  <c r="E104" i="18"/>
  <c r="T92" i="18"/>
  <c r="T62" i="18"/>
  <c r="U22" i="18"/>
  <c r="C22" i="18"/>
  <c r="N8" i="18"/>
  <c r="T148" i="18"/>
  <c r="U146" i="18"/>
  <c r="C146" i="18"/>
  <c r="N132" i="18"/>
  <c r="K120" i="18"/>
  <c r="V106" i="18"/>
  <c r="D106" i="18"/>
  <c r="O92" i="18"/>
  <c r="K90" i="18"/>
  <c r="V76" i="18"/>
  <c r="D76" i="18"/>
  <c r="O62" i="18"/>
  <c r="E36" i="18"/>
  <c r="T146" i="18"/>
  <c r="N92" i="18"/>
  <c r="C76" i="18"/>
  <c r="V36" i="18"/>
  <c r="K20" i="18"/>
  <c r="S132" i="18"/>
  <c r="D119" i="17"/>
  <c r="D93" i="17"/>
  <c r="D63" i="17"/>
  <c r="D37" i="17"/>
  <c r="D21" i="17"/>
  <c r="F23" i="16"/>
  <c r="R21" i="16"/>
  <c r="R9" i="16"/>
  <c r="F163" i="14"/>
  <c r="D135" i="14"/>
  <c r="F121" i="14"/>
  <c r="D93" i="14"/>
  <c r="F79" i="14"/>
  <c r="D51" i="14"/>
  <c r="F37" i="14"/>
  <c r="E23" i="14"/>
  <c r="U106" i="18"/>
  <c r="D36" i="18"/>
  <c r="G105" i="17"/>
  <c r="G79" i="17"/>
  <c r="G49" i="17"/>
  <c r="G23" i="17"/>
  <c r="S9" i="17"/>
  <c r="G147" i="16"/>
  <c r="G121" i="16"/>
  <c r="G91" i="16"/>
  <c r="G65" i="16"/>
  <c r="D23" i="16"/>
  <c r="P21" i="16"/>
  <c r="P9" i="16"/>
  <c r="D63" i="15"/>
  <c r="D21" i="15"/>
  <c r="E163" i="14"/>
  <c r="G149" i="14"/>
  <c r="E121" i="14"/>
  <c r="G107" i="14"/>
  <c r="E79" i="14"/>
  <c r="G65" i="14"/>
  <c r="E37" i="14"/>
  <c r="D23" i="14"/>
  <c r="C106" i="18"/>
  <c r="K50" i="18"/>
  <c r="D163" i="14"/>
  <c r="F149" i="14"/>
  <c r="D121" i="14"/>
  <c r="F107" i="14"/>
  <c r="D79" i="14"/>
  <c r="F65" i="14"/>
  <c r="D37" i="14"/>
  <c r="O160" i="18"/>
  <c r="D91" i="17"/>
  <c r="D65" i="17"/>
  <c r="D35" i="17"/>
  <c r="D9" i="17"/>
  <c r="G35" i="16"/>
  <c r="G21" i="16"/>
  <c r="G9" i="16"/>
  <c r="E149" i="14"/>
  <c r="G135" i="14"/>
  <c r="E107" i="14"/>
  <c r="G93" i="14"/>
  <c r="E65" i="14"/>
  <c r="G51" i="14"/>
  <c r="F118" i="18"/>
  <c r="N62" i="18"/>
  <c r="F148" i="18"/>
  <c r="G107" i="17"/>
  <c r="G77" i="17"/>
  <c r="G51" i="17"/>
  <c r="S21" i="17"/>
  <c r="G149" i="16"/>
  <c r="G119" i="16"/>
  <c r="G93" i="16"/>
  <c r="G63" i="16"/>
  <c r="G37" i="16"/>
  <c r="C35" i="16"/>
  <c r="C21" i="16"/>
  <c r="C9" i="16"/>
  <c r="G21" i="15"/>
  <c r="D149" i="14"/>
  <c r="F135" i="14"/>
  <c r="D107" i="14"/>
  <c r="F93" i="14"/>
  <c r="D65" i="14"/>
  <c r="F51" i="14"/>
  <c r="G23" i="14"/>
  <c r="O22" i="18"/>
  <c r="G121" i="14"/>
  <c r="C107" i="14"/>
  <c r="F23" i="14"/>
  <c r="F146" i="13"/>
  <c r="F90" i="13"/>
  <c r="F34" i="13"/>
  <c r="F20" i="13"/>
  <c r="U9" i="12"/>
  <c r="D56" i="12"/>
  <c r="U6" i="12"/>
  <c r="D53" i="12"/>
  <c r="D113" i="11"/>
  <c r="D110" i="11"/>
  <c r="D107" i="11"/>
  <c r="D104" i="11"/>
  <c r="D101" i="11"/>
  <c r="D90" i="11"/>
  <c r="D87" i="11"/>
  <c r="D84" i="11"/>
  <c r="D81" i="11"/>
  <c r="D78" i="11"/>
  <c r="L19" i="10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L101" i="8"/>
  <c r="L100" i="8"/>
  <c r="L99" i="8"/>
  <c r="L98" i="8"/>
  <c r="L97" i="8"/>
  <c r="J21" i="8"/>
  <c r="H20" i="8"/>
  <c r="L19" i="8"/>
  <c r="J18" i="8"/>
  <c r="J17" i="8"/>
  <c r="J16" i="8"/>
  <c r="J15" i="8"/>
  <c r="J14" i="8"/>
  <c r="J13" i="8"/>
  <c r="J12" i="8"/>
  <c r="J11" i="8"/>
  <c r="J10" i="8"/>
  <c r="J9" i="8"/>
  <c r="G78" i="18"/>
  <c r="F147" i="15"/>
  <c r="E135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H43" i="8"/>
  <c r="L42" i="8"/>
  <c r="J41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G163" i="14"/>
  <c r="C149" i="14"/>
  <c r="G37" i="14"/>
  <c r="D34" i="13"/>
  <c r="D20" i="13"/>
  <c r="D112" i="11"/>
  <c r="D109" i="11"/>
  <c r="D106" i="11"/>
  <c r="D103" i="11"/>
  <c r="D100" i="11"/>
  <c r="D89" i="11"/>
  <c r="D86" i="11"/>
  <c r="D83" i="11"/>
  <c r="D80" i="11"/>
  <c r="D77" i="11"/>
  <c r="N17" i="10"/>
  <c r="N16" i="10"/>
  <c r="N15" i="10"/>
  <c r="N14" i="10"/>
  <c r="N13" i="10"/>
  <c r="N12" i="10"/>
  <c r="N11" i="10"/>
  <c r="N10" i="10"/>
  <c r="N9" i="10"/>
  <c r="O20" i="9"/>
  <c r="I20" i="9"/>
  <c r="O18" i="9"/>
  <c r="I18" i="9"/>
  <c r="O16" i="9"/>
  <c r="I16" i="9"/>
  <c r="O14" i="9"/>
  <c r="I14" i="9"/>
  <c r="O12" i="9"/>
  <c r="I12" i="9"/>
  <c r="O10" i="9"/>
  <c r="I10" i="9"/>
  <c r="N127" i="8"/>
  <c r="N126" i="8"/>
  <c r="N125" i="8"/>
  <c r="N124" i="8"/>
  <c r="N123" i="8"/>
  <c r="N122" i="8"/>
  <c r="N121" i="8"/>
  <c r="N120" i="8"/>
  <c r="N119" i="8"/>
  <c r="H21" i="8"/>
  <c r="L20" i="8"/>
  <c r="J19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U76" i="18"/>
  <c r="E51" i="14"/>
  <c r="D65" i="11"/>
  <c r="D62" i="11"/>
  <c r="D59" i="11"/>
  <c r="D56" i="11"/>
  <c r="D42" i="11"/>
  <c r="D39" i="11"/>
  <c r="D36" i="11"/>
  <c r="D33" i="11"/>
  <c r="D19" i="11"/>
  <c r="D16" i="11"/>
  <c r="D13" i="11"/>
  <c r="D10" i="11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L43" i="8"/>
  <c r="J42" i="8"/>
  <c r="H41" i="8"/>
  <c r="L40" i="8"/>
  <c r="L39" i="8"/>
  <c r="L38" i="8"/>
  <c r="L37" i="8"/>
  <c r="L36" i="8"/>
  <c r="L35" i="8"/>
  <c r="L34" i="8"/>
  <c r="L33" i="8"/>
  <c r="L32" i="8"/>
  <c r="L31" i="8"/>
  <c r="G77" i="15"/>
  <c r="D35" i="15"/>
  <c r="U14" i="12"/>
  <c r="U7" i="12"/>
  <c r="D108" i="11"/>
  <c r="D67" i="11"/>
  <c r="D58" i="11"/>
  <c r="D18" i="11"/>
  <c r="D9" i="11"/>
  <c r="N103" i="10"/>
  <c r="N100" i="10"/>
  <c r="N97" i="10"/>
  <c r="L18" i="10"/>
  <c r="L15" i="10"/>
  <c r="L12" i="10"/>
  <c r="L9" i="10"/>
  <c r="O21" i="9"/>
  <c r="I19" i="9"/>
  <c r="O15" i="9"/>
  <c r="I13" i="9"/>
  <c r="O9" i="9"/>
  <c r="L263" i="8"/>
  <c r="L258" i="8"/>
  <c r="L255" i="8"/>
  <c r="L252" i="8"/>
  <c r="L240" i="8"/>
  <c r="N235" i="8"/>
  <c r="N232" i="8"/>
  <c r="N229" i="8"/>
  <c r="L197" i="8"/>
  <c r="L192" i="8"/>
  <c r="L189" i="8"/>
  <c r="L186" i="8"/>
  <c r="L174" i="8"/>
  <c r="N169" i="8"/>
  <c r="N166" i="8"/>
  <c r="N163" i="8"/>
  <c r="L131" i="8"/>
  <c r="L126" i="8"/>
  <c r="L123" i="8"/>
  <c r="L120" i="8"/>
  <c r="L108" i="8"/>
  <c r="N103" i="8"/>
  <c r="N100" i="8"/>
  <c r="N97" i="8"/>
  <c r="N83" i="8"/>
  <c r="N80" i="8"/>
  <c r="N77" i="8"/>
  <c r="J20" i="8"/>
  <c r="L18" i="8"/>
  <c r="L15" i="8"/>
  <c r="L12" i="8"/>
  <c r="L9" i="8"/>
  <c r="F18" i="2"/>
  <c r="G34" i="13"/>
  <c r="N82" i="10"/>
  <c r="M14" i="9"/>
  <c r="J37" i="8"/>
  <c r="G18" i="2"/>
  <c r="G161" i="15"/>
  <c r="D119" i="15"/>
  <c r="F21" i="15"/>
  <c r="O23" i="14"/>
  <c r="U49" i="12"/>
  <c r="U40" i="12"/>
  <c r="U31" i="12"/>
  <c r="U22" i="12"/>
  <c r="C56" i="12"/>
  <c r="D82" i="11"/>
  <c r="D41" i="11"/>
  <c r="D32" i="11"/>
  <c r="L20" i="10"/>
  <c r="G20" i="9"/>
  <c r="M16" i="9"/>
  <c r="G14" i="9"/>
  <c r="M10" i="9"/>
  <c r="J43" i="8"/>
  <c r="L41" i="8"/>
  <c r="J38" i="8"/>
  <c r="J35" i="8"/>
  <c r="J32" i="8"/>
  <c r="L284" i="8"/>
  <c r="E53" i="12"/>
  <c r="M20" i="9"/>
  <c r="L283" i="8"/>
  <c r="J34" i="8"/>
  <c r="M132" i="18"/>
  <c r="F63" i="15"/>
  <c r="U12" i="12"/>
  <c r="F56" i="12"/>
  <c r="D105" i="11"/>
  <c r="D64" i="11"/>
  <c r="D55" i="11"/>
  <c r="D15" i="11"/>
  <c r="N104" i="10"/>
  <c r="N101" i="10"/>
  <c r="N98" i="10"/>
  <c r="L21" i="10"/>
  <c r="L16" i="10"/>
  <c r="L13" i="10"/>
  <c r="L10" i="10"/>
  <c r="I21" i="9"/>
  <c r="O17" i="9"/>
  <c r="I15" i="9"/>
  <c r="O11" i="9"/>
  <c r="I9" i="9"/>
  <c r="L259" i="8"/>
  <c r="L256" i="8"/>
  <c r="L253" i="8"/>
  <c r="N236" i="8"/>
  <c r="N233" i="8"/>
  <c r="N230" i="8"/>
  <c r="L193" i="8"/>
  <c r="L190" i="8"/>
  <c r="L187" i="8"/>
  <c r="N170" i="8"/>
  <c r="N167" i="8"/>
  <c r="N164" i="8"/>
  <c r="L127" i="8"/>
  <c r="L124" i="8"/>
  <c r="L121" i="8"/>
  <c r="N104" i="8"/>
  <c r="N101" i="8"/>
  <c r="N98" i="8"/>
  <c r="N81" i="8"/>
  <c r="N78" i="8"/>
  <c r="N75" i="8"/>
  <c r="L21" i="8"/>
  <c r="L16" i="8"/>
  <c r="L13" i="8"/>
  <c r="L10" i="8"/>
  <c r="F17" i="2"/>
  <c r="U52" i="12"/>
  <c r="C54" i="12"/>
  <c r="D85" i="11"/>
  <c r="L217" i="8"/>
  <c r="L151" i="8"/>
  <c r="C105" i="15"/>
  <c r="U55" i="12"/>
  <c r="U46" i="12"/>
  <c r="U37" i="12"/>
  <c r="U28" i="12"/>
  <c r="U19" i="12"/>
  <c r="E56" i="12"/>
  <c r="D88" i="11"/>
  <c r="D79" i="11"/>
  <c r="D38" i="11"/>
  <c r="N81" i="10"/>
  <c r="N78" i="10"/>
  <c r="N75" i="10"/>
  <c r="M18" i="9"/>
  <c r="G16" i="9"/>
  <c r="M12" i="9"/>
  <c r="G10" i="9"/>
  <c r="L64" i="8"/>
  <c r="J39" i="8"/>
  <c r="J36" i="8"/>
  <c r="J33" i="8"/>
  <c r="E93" i="14"/>
  <c r="C104" i="13"/>
  <c r="G20" i="13"/>
  <c r="U25" i="12"/>
  <c r="U16" i="12"/>
  <c r="E55" i="12"/>
  <c r="D35" i="11"/>
  <c r="N79" i="10"/>
  <c r="H42" i="8"/>
  <c r="J31" i="8"/>
  <c r="G79" i="14"/>
  <c r="C65" i="14"/>
  <c r="U10" i="12"/>
  <c r="D54" i="12"/>
  <c r="F53" i="12"/>
  <c r="U57" i="12"/>
  <c r="F55" i="12"/>
  <c r="D111" i="11"/>
  <c r="D102" i="11"/>
  <c r="D61" i="11"/>
  <c r="D21" i="11"/>
  <c r="D12" i="11"/>
  <c r="N105" i="10"/>
  <c r="N102" i="10"/>
  <c r="N99" i="10"/>
  <c r="N53" i="10"/>
  <c r="L17" i="10"/>
  <c r="L14" i="10"/>
  <c r="L11" i="10"/>
  <c r="O19" i="9"/>
  <c r="I17" i="9"/>
  <c r="O13" i="9"/>
  <c r="I11" i="9"/>
  <c r="L260" i="8"/>
  <c r="L257" i="8"/>
  <c r="L254" i="8"/>
  <c r="L251" i="8"/>
  <c r="N237" i="8"/>
  <c r="N234" i="8"/>
  <c r="N231" i="8"/>
  <c r="L194" i="8"/>
  <c r="L191" i="8"/>
  <c r="L188" i="8"/>
  <c r="L185" i="8"/>
  <c r="N171" i="8"/>
  <c r="N168" i="8"/>
  <c r="N165" i="8"/>
  <c r="L128" i="8"/>
  <c r="L125" i="8"/>
  <c r="L122" i="8"/>
  <c r="L119" i="8"/>
  <c r="N105" i="8"/>
  <c r="N102" i="8"/>
  <c r="N99" i="8"/>
  <c r="N82" i="8"/>
  <c r="N79" i="8"/>
  <c r="N76" i="8"/>
  <c r="H19" i="8"/>
  <c r="L17" i="8"/>
  <c r="L14" i="8"/>
  <c r="L11" i="8"/>
  <c r="U43" i="12"/>
  <c r="U34" i="12"/>
  <c r="D44" i="11"/>
  <c r="N76" i="10"/>
  <c r="G18" i="9"/>
  <c r="G12" i="9"/>
  <c r="L63" i="8"/>
  <c r="J40" i="8"/>
  <c r="E49" i="15"/>
  <c r="J107" i="10"/>
  <c r="D57" i="12" l="1"/>
  <c r="H175" i="30"/>
  <c r="N229" i="30"/>
  <c r="N230" i="30"/>
  <c r="N231" i="30"/>
  <c r="F252" i="30"/>
  <c r="F255" i="30"/>
  <c r="F258" i="30"/>
  <c r="H261" i="30"/>
  <c r="H284" i="30"/>
  <c r="H43" i="31"/>
  <c r="F65" i="31"/>
  <c r="J13" i="33"/>
  <c r="J34" i="33"/>
  <c r="J99" i="33"/>
  <c r="N105" i="30"/>
  <c r="L106" i="30"/>
  <c r="J107" i="30"/>
  <c r="J108" i="30"/>
  <c r="H109" i="30"/>
  <c r="N119" i="30"/>
  <c r="H121" i="30"/>
  <c r="N122" i="30"/>
  <c r="H124" i="30"/>
  <c r="N125" i="30"/>
  <c r="H127" i="30"/>
  <c r="L130" i="30"/>
  <c r="L163" i="30"/>
  <c r="H164" i="30"/>
  <c r="F165" i="30"/>
  <c r="N165" i="30"/>
  <c r="L166" i="30"/>
  <c r="H167" i="30"/>
  <c r="F168" i="30"/>
  <c r="N168" i="30"/>
  <c r="L169" i="30"/>
  <c r="H170" i="30"/>
  <c r="F171" i="30"/>
  <c r="N171" i="30"/>
  <c r="L172" i="30"/>
  <c r="J173" i="30"/>
  <c r="J174" i="30"/>
  <c r="J175" i="30"/>
  <c r="L185" i="30"/>
  <c r="L186" i="30"/>
  <c r="L187" i="30"/>
  <c r="L188" i="30"/>
  <c r="L189" i="30"/>
  <c r="L190" i="30"/>
  <c r="L191" i="30"/>
  <c r="L192" i="30"/>
  <c r="L193" i="30"/>
  <c r="L194" i="30"/>
  <c r="F197" i="30"/>
  <c r="H233" i="30"/>
  <c r="N234" i="30"/>
  <c r="H236" i="30"/>
  <c r="N237" i="30"/>
  <c r="J239" i="30"/>
  <c r="H241" i="30"/>
  <c r="L252" i="30"/>
  <c r="J22" i="2"/>
  <c r="L22" i="2"/>
  <c r="K22" i="2"/>
  <c r="J50" i="2"/>
  <c r="L50" i="2"/>
  <c r="K50" i="2"/>
  <c r="K37" i="6"/>
  <c r="J37" i="6"/>
  <c r="I37" i="6"/>
  <c r="J61" i="3"/>
  <c r="K61" i="3"/>
  <c r="U38" i="5"/>
  <c r="S38" i="5"/>
  <c r="W38" i="5"/>
  <c r="V38" i="5"/>
  <c r="T38" i="5"/>
  <c r="L50" i="12"/>
  <c r="K50" i="12"/>
  <c r="J50" i="12"/>
  <c r="I50" i="12"/>
  <c r="J34" i="2"/>
  <c r="L34" i="2"/>
  <c r="K34" i="2"/>
  <c r="E42" i="2"/>
  <c r="I43" i="2"/>
  <c r="L40" i="2"/>
  <c r="K40" i="2"/>
  <c r="J40" i="2"/>
  <c r="L51" i="2"/>
  <c r="K51" i="2"/>
  <c r="J51" i="2"/>
  <c r="K55" i="3"/>
  <c r="J55" i="3"/>
  <c r="H113" i="3"/>
  <c r="L218" i="3"/>
  <c r="K218" i="3"/>
  <c r="J218" i="3"/>
  <c r="F196" i="3"/>
  <c r="V8" i="5"/>
  <c r="T8" i="5"/>
  <c r="W8" i="5"/>
  <c r="U8" i="5"/>
  <c r="S8" i="5"/>
  <c r="V14" i="5"/>
  <c r="T14" i="5"/>
  <c r="W14" i="5"/>
  <c r="U14" i="5"/>
  <c r="S14" i="5"/>
  <c r="I20" i="5"/>
  <c r="M20" i="5"/>
  <c r="L20" i="5"/>
  <c r="K20" i="5"/>
  <c r="J20" i="5"/>
  <c r="I26" i="5"/>
  <c r="M26" i="5"/>
  <c r="L26" i="5"/>
  <c r="K26" i="5"/>
  <c r="J26" i="5"/>
  <c r="L29" i="5"/>
  <c r="J29" i="5"/>
  <c r="M29" i="5"/>
  <c r="K29" i="5"/>
  <c r="I29" i="5"/>
  <c r="I32" i="5"/>
  <c r="M32" i="5"/>
  <c r="L32" i="5"/>
  <c r="K32" i="5"/>
  <c r="J32" i="5"/>
  <c r="S10" i="6"/>
  <c r="R10" i="6"/>
  <c r="Q10" i="6"/>
  <c r="S21" i="6"/>
  <c r="R21" i="6"/>
  <c r="Q21" i="6"/>
  <c r="V15" i="12"/>
  <c r="T15" i="12"/>
  <c r="S15" i="12"/>
  <c r="M51" i="15"/>
  <c r="L51" i="15"/>
  <c r="K51" i="15"/>
  <c r="J51" i="15"/>
  <c r="I51" i="15"/>
  <c r="Q88" i="18"/>
  <c r="L60" i="2"/>
  <c r="K60" i="2"/>
  <c r="J60" i="2"/>
  <c r="I69" i="2"/>
  <c r="L66" i="2"/>
  <c r="K66" i="2"/>
  <c r="J66" i="2"/>
  <c r="L74" i="2"/>
  <c r="K74" i="2"/>
  <c r="J74" i="2"/>
  <c r="K83" i="3"/>
  <c r="L83" i="3"/>
  <c r="J83" i="3"/>
  <c r="K92" i="3"/>
  <c r="L92" i="3"/>
  <c r="J92" i="3"/>
  <c r="K101" i="3"/>
  <c r="L101" i="3"/>
  <c r="J101" i="3"/>
  <c r="G119" i="3"/>
  <c r="H120" i="3"/>
  <c r="I121" i="3"/>
  <c r="K110" i="3"/>
  <c r="L110" i="3"/>
  <c r="J110" i="3"/>
  <c r="K142" i="3"/>
  <c r="L142" i="3"/>
  <c r="J142" i="3"/>
  <c r="K160" i="3"/>
  <c r="L160" i="3"/>
  <c r="J160" i="3"/>
  <c r="K169" i="3"/>
  <c r="L169" i="3"/>
  <c r="J169" i="3"/>
  <c r="F186" i="3"/>
  <c r="G187" i="3"/>
  <c r="K178" i="3"/>
  <c r="I189" i="3"/>
  <c r="L178" i="3"/>
  <c r="J178" i="3"/>
  <c r="E194" i="3"/>
  <c r="G196" i="3"/>
  <c r="K210" i="3"/>
  <c r="L210" i="3"/>
  <c r="J210" i="3"/>
  <c r="M9" i="5"/>
  <c r="K9" i="5"/>
  <c r="L9" i="5"/>
  <c r="J9" i="5"/>
  <c r="I9" i="5"/>
  <c r="M15" i="5"/>
  <c r="K15" i="5"/>
  <c r="L15" i="5"/>
  <c r="J15" i="5"/>
  <c r="I15" i="5"/>
  <c r="U20" i="5"/>
  <c r="S20" i="5"/>
  <c r="W20" i="5"/>
  <c r="V20" i="5"/>
  <c r="T20" i="5"/>
  <c r="U26" i="5"/>
  <c r="S26" i="5"/>
  <c r="W26" i="5"/>
  <c r="V26" i="5"/>
  <c r="T26" i="5"/>
  <c r="K7" i="6"/>
  <c r="J7" i="6"/>
  <c r="I7" i="6"/>
  <c r="S15" i="6"/>
  <c r="R15" i="6"/>
  <c r="Q15" i="6"/>
  <c r="S17" i="6"/>
  <c r="R17" i="6"/>
  <c r="Q17" i="6"/>
  <c r="S29" i="6"/>
  <c r="R29" i="6"/>
  <c r="Q29" i="6"/>
  <c r="S46" i="6"/>
  <c r="R46" i="6"/>
  <c r="Q46" i="6"/>
  <c r="V9" i="12"/>
  <c r="T9" i="12"/>
  <c r="S9" i="12"/>
  <c r="M15" i="15"/>
  <c r="L15" i="15"/>
  <c r="K15" i="15"/>
  <c r="J15" i="15"/>
  <c r="I15" i="15"/>
  <c r="M83" i="15"/>
  <c r="H91" i="15"/>
  <c r="L83" i="15"/>
  <c r="K83" i="15"/>
  <c r="J83" i="15"/>
  <c r="I83" i="15"/>
  <c r="J51" i="3"/>
  <c r="K51" i="3"/>
  <c r="H121" i="3"/>
  <c r="F188" i="3"/>
  <c r="L35" i="5"/>
  <c r="J35" i="5"/>
  <c r="M35" i="5"/>
  <c r="K35" i="5"/>
  <c r="I35" i="5"/>
  <c r="L41" i="5"/>
  <c r="J41" i="5"/>
  <c r="M41" i="5"/>
  <c r="K41" i="5"/>
  <c r="I41" i="5"/>
  <c r="U44" i="5"/>
  <c r="T44" i="5"/>
  <c r="S44" i="5"/>
  <c r="W44" i="5"/>
  <c r="V44" i="5"/>
  <c r="K43" i="6"/>
  <c r="J43" i="6"/>
  <c r="I43" i="6"/>
  <c r="L63" i="2"/>
  <c r="K63" i="2"/>
  <c r="J63" i="2"/>
  <c r="I24" i="5"/>
  <c r="M24" i="5"/>
  <c r="L24" i="5"/>
  <c r="K24" i="5"/>
  <c r="J24" i="5"/>
  <c r="L27" i="5"/>
  <c r="J27" i="5"/>
  <c r="M27" i="5"/>
  <c r="K27" i="5"/>
  <c r="I27" i="5"/>
  <c r="I30" i="5"/>
  <c r="M30" i="5"/>
  <c r="L30" i="5"/>
  <c r="K30" i="5"/>
  <c r="J30" i="5"/>
  <c r="L33" i="5"/>
  <c r="J33" i="5"/>
  <c r="M33" i="5"/>
  <c r="K33" i="5"/>
  <c r="I33" i="5"/>
  <c r="I36" i="5"/>
  <c r="M36" i="5"/>
  <c r="L36" i="5"/>
  <c r="K36" i="5"/>
  <c r="J36" i="5"/>
  <c r="L39" i="5"/>
  <c r="J39" i="5"/>
  <c r="M39" i="5"/>
  <c r="K39" i="5"/>
  <c r="I39" i="5"/>
  <c r="I42" i="5"/>
  <c r="M42" i="5"/>
  <c r="L42" i="5"/>
  <c r="K42" i="5"/>
  <c r="J42" i="5"/>
  <c r="L47" i="5"/>
  <c r="K47" i="5"/>
  <c r="J47" i="5"/>
  <c r="M47" i="5"/>
  <c r="I47" i="5"/>
  <c r="L51" i="5"/>
  <c r="K51" i="5"/>
  <c r="J51" i="5"/>
  <c r="M51" i="5"/>
  <c r="I51" i="5"/>
  <c r="Q48" i="6"/>
  <c r="S48" i="6"/>
  <c r="R48" i="6"/>
  <c r="S8" i="6"/>
  <c r="R8" i="6"/>
  <c r="Q8" i="6"/>
  <c r="S22" i="6"/>
  <c r="R22" i="6"/>
  <c r="Q22" i="6"/>
  <c r="S45" i="6"/>
  <c r="R45" i="6"/>
  <c r="Q45" i="6"/>
  <c r="V11" i="12"/>
  <c r="T11" i="12"/>
  <c r="S11" i="12"/>
  <c r="V18" i="12"/>
  <c r="T18" i="12"/>
  <c r="S18" i="12"/>
  <c r="V27" i="12"/>
  <c r="T27" i="12"/>
  <c r="S27" i="12"/>
  <c r="V36" i="12"/>
  <c r="T36" i="12"/>
  <c r="S36" i="12"/>
  <c r="V45" i="12"/>
  <c r="T45" i="12"/>
  <c r="S45" i="12"/>
  <c r="V54" i="12"/>
  <c r="T54" i="12"/>
  <c r="S54" i="12"/>
  <c r="U19" i="13"/>
  <c r="W19" i="13"/>
  <c r="V19" i="13"/>
  <c r="J28" i="18"/>
  <c r="I28" i="18"/>
  <c r="L8" i="2"/>
  <c r="J8" i="2"/>
  <c r="K8" i="2"/>
  <c r="L11" i="2"/>
  <c r="J11" i="2"/>
  <c r="K11" i="2"/>
  <c r="I17" i="2"/>
  <c r="L14" i="2"/>
  <c r="J14" i="2"/>
  <c r="K14" i="2"/>
  <c r="H189" i="3"/>
  <c r="I44" i="5"/>
  <c r="M44" i="5"/>
  <c r="L44" i="5"/>
  <c r="K44" i="5"/>
  <c r="J44" i="5"/>
  <c r="U52" i="5"/>
  <c r="T52" i="5"/>
  <c r="S52" i="5"/>
  <c r="W52" i="5"/>
  <c r="V52" i="5"/>
  <c r="S33" i="6"/>
  <c r="R33" i="6"/>
  <c r="Q33" i="6"/>
  <c r="L20" i="12"/>
  <c r="K20" i="12"/>
  <c r="J20" i="12"/>
  <c r="I20" i="12"/>
  <c r="L29" i="12"/>
  <c r="K29" i="12"/>
  <c r="J29" i="12"/>
  <c r="I29" i="12"/>
  <c r="L47" i="12"/>
  <c r="K47" i="12"/>
  <c r="J47" i="12"/>
  <c r="I47" i="12"/>
  <c r="H42" i="2"/>
  <c r="F43" i="2"/>
  <c r="J144" i="3"/>
  <c r="L144" i="3"/>
  <c r="K144" i="3"/>
  <c r="K80" i="3"/>
  <c r="L80" i="3"/>
  <c r="J80" i="3"/>
  <c r="K89" i="3"/>
  <c r="L89" i="3"/>
  <c r="J89" i="3"/>
  <c r="K98" i="3"/>
  <c r="L98" i="3"/>
  <c r="J98" i="3"/>
  <c r="G116" i="3"/>
  <c r="H117" i="3"/>
  <c r="K107" i="3"/>
  <c r="L107" i="3"/>
  <c r="I118" i="3"/>
  <c r="J107" i="3"/>
  <c r="K139" i="3"/>
  <c r="L139" i="3"/>
  <c r="J139" i="3"/>
  <c r="K157" i="3"/>
  <c r="L157" i="3"/>
  <c r="J157" i="3"/>
  <c r="K166" i="3"/>
  <c r="L166" i="3"/>
  <c r="J166" i="3"/>
  <c r="I186" i="3"/>
  <c r="K175" i="3"/>
  <c r="L175" i="3"/>
  <c r="J175" i="3"/>
  <c r="E191" i="3"/>
  <c r="G193" i="3"/>
  <c r="K184" i="3"/>
  <c r="L184" i="3"/>
  <c r="J184" i="3"/>
  <c r="I195" i="3"/>
  <c r="K216" i="3"/>
  <c r="L216" i="3"/>
  <c r="J216" i="3"/>
  <c r="M7" i="5"/>
  <c r="K7" i="5"/>
  <c r="J7" i="5"/>
  <c r="I7" i="5"/>
  <c r="L7" i="5"/>
  <c r="M13" i="5"/>
  <c r="K13" i="5"/>
  <c r="J13" i="5"/>
  <c r="I13" i="5"/>
  <c r="L13" i="5"/>
  <c r="U18" i="5"/>
  <c r="S18" i="5"/>
  <c r="V18" i="5"/>
  <c r="T18" i="5"/>
  <c r="W18" i="5"/>
  <c r="S16" i="6"/>
  <c r="R16" i="6"/>
  <c r="Q16" i="6"/>
  <c r="S27" i="6"/>
  <c r="R27" i="6"/>
  <c r="Q27" i="6"/>
  <c r="S40" i="6"/>
  <c r="R40" i="6"/>
  <c r="Q40" i="6"/>
  <c r="V8" i="12"/>
  <c r="S8" i="12"/>
  <c r="T8" i="12"/>
  <c r="T20" i="14"/>
  <c r="S20" i="14"/>
  <c r="M44" i="15"/>
  <c r="L44" i="15"/>
  <c r="K44" i="15"/>
  <c r="J44" i="15"/>
  <c r="I44" i="15"/>
  <c r="F187" i="3"/>
  <c r="S11" i="5"/>
  <c r="W11" i="5"/>
  <c r="V11" i="5"/>
  <c r="U11" i="5"/>
  <c r="T11" i="5"/>
  <c r="L17" i="5"/>
  <c r="J17" i="5"/>
  <c r="M17" i="5"/>
  <c r="K17" i="5"/>
  <c r="I17" i="5"/>
  <c r="I38" i="5"/>
  <c r="M38" i="5"/>
  <c r="L38" i="5"/>
  <c r="K38" i="5"/>
  <c r="J38" i="5"/>
  <c r="K25" i="6"/>
  <c r="J25" i="6"/>
  <c r="I25" i="6"/>
  <c r="L38" i="12"/>
  <c r="K38" i="12"/>
  <c r="J38" i="12"/>
  <c r="I38" i="12"/>
  <c r="V51" i="12"/>
  <c r="T51" i="12"/>
  <c r="S51" i="12"/>
  <c r="F42" i="2"/>
  <c r="I22" i="5"/>
  <c r="M22" i="5"/>
  <c r="J22" i="5"/>
  <c r="K22" i="5"/>
  <c r="L22" i="5"/>
  <c r="L25" i="5"/>
  <c r="J25" i="5"/>
  <c r="I25" i="5"/>
  <c r="K25" i="5"/>
  <c r="M25" i="5"/>
  <c r="I28" i="5"/>
  <c r="M28" i="5"/>
  <c r="J28" i="5"/>
  <c r="K28" i="5"/>
  <c r="L28" i="5"/>
  <c r="L31" i="5"/>
  <c r="J31" i="5"/>
  <c r="I31" i="5"/>
  <c r="K31" i="5"/>
  <c r="M31" i="5"/>
  <c r="I34" i="5"/>
  <c r="M34" i="5"/>
  <c r="J34" i="5"/>
  <c r="K34" i="5"/>
  <c r="L34" i="5"/>
  <c r="L37" i="5"/>
  <c r="J37" i="5"/>
  <c r="I37" i="5"/>
  <c r="K37" i="5"/>
  <c r="M37" i="5"/>
  <c r="I40" i="5"/>
  <c r="M40" i="5"/>
  <c r="J40" i="5"/>
  <c r="K40" i="5"/>
  <c r="L40" i="5"/>
  <c r="L43" i="5"/>
  <c r="J43" i="5"/>
  <c r="I43" i="5"/>
  <c r="K43" i="5"/>
  <c r="M43" i="5"/>
  <c r="S9" i="6"/>
  <c r="R9" i="6"/>
  <c r="Q9" i="6"/>
  <c r="S23" i="6"/>
  <c r="Q23" i="6"/>
  <c r="R23" i="6"/>
  <c r="S39" i="6"/>
  <c r="R39" i="6"/>
  <c r="Q39" i="6"/>
  <c r="V13" i="12"/>
  <c r="T13" i="12"/>
  <c r="S13" i="12"/>
  <c r="V21" i="12"/>
  <c r="T21" i="12"/>
  <c r="S21" i="12"/>
  <c r="V30" i="12"/>
  <c r="T30" i="12"/>
  <c r="S30" i="12"/>
  <c r="V39" i="12"/>
  <c r="T39" i="12"/>
  <c r="S39" i="12"/>
  <c r="V48" i="12"/>
  <c r="T48" i="12"/>
  <c r="S48" i="12"/>
  <c r="V57" i="12"/>
  <c r="T57" i="12"/>
  <c r="S57" i="12"/>
  <c r="T22" i="14"/>
  <c r="S22" i="14"/>
  <c r="M89" i="15"/>
  <c r="L89" i="15"/>
  <c r="K89" i="15"/>
  <c r="J89" i="15"/>
  <c r="I89" i="15"/>
  <c r="L23" i="2"/>
  <c r="K23" i="2"/>
  <c r="J23" i="2"/>
  <c r="L37" i="2"/>
  <c r="K37" i="2"/>
  <c r="J37" i="2"/>
  <c r="H69" i="2"/>
  <c r="K45" i="3"/>
  <c r="J45" i="3"/>
  <c r="H122" i="3"/>
  <c r="H190" i="3"/>
  <c r="L23" i="5"/>
  <c r="J23" i="5"/>
  <c r="M23" i="5"/>
  <c r="K23" i="5"/>
  <c r="I23" i="5"/>
  <c r="U48" i="5"/>
  <c r="T48" i="5"/>
  <c r="S48" i="5"/>
  <c r="W48" i="5"/>
  <c r="V48" i="5"/>
  <c r="K14" i="6"/>
  <c r="J14" i="6"/>
  <c r="I14" i="6"/>
  <c r="S51" i="6"/>
  <c r="R51" i="6"/>
  <c r="Q51" i="6"/>
  <c r="V24" i="12"/>
  <c r="T24" i="12"/>
  <c r="S24" i="12"/>
  <c r="V33" i="12"/>
  <c r="T33" i="12"/>
  <c r="S33" i="12"/>
  <c r="V42" i="12"/>
  <c r="T42" i="12"/>
  <c r="S42" i="12"/>
  <c r="H43" i="2"/>
  <c r="J59" i="2"/>
  <c r="K59" i="2"/>
  <c r="L59" i="2"/>
  <c r="L62" i="2"/>
  <c r="J62" i="2"/>
  <c r="K62" i="2"/>
  <c r="I68" i="2"/>
  <c r="L65" i="2"/>
  <c r="K65" i="2"/>
  <c r="J65" i="2"/>
  <c r="G69" i="2"/>
  <c r="J73" i="2"/>
  <c r="L73" i="2"/>
  <c r="K73" i="2"/>
  <c r="K86" i="3"/>
  <c r="J86" i="3"/>
  <c r="L86" i="3"/>
  <c r="K95" i="3"/>
  <c r="J95" i="3"/>
  <c r="L95" i="3"/>
  <c r="G113" i="3"/>
  <c r="H114" i="3"/>
  <c r="I115" i="3"/>
  <c r="K104" i="3"/>
  <c r="J104" i="3"/>
  <c r="L104" i="3"/>
  <c r="G122" i="3"/>
  <c r="H123" i="3"/>
  <c r="K136" i="3"/>
  <c r="L136" i="3"/>
  <c r="J136" i="3"/>
  <c r="K145" i="3"/>
  <c r="J145" i="3"/>
  <c r="L145" i="3"/>
  <c r="K154" i="3"/>
  <c r="J154" i="3"/>
  <c r="L154" i="3"/>
  <c r="K163" i="3"/>
  <c r="J163" i="3"/>
  <c r="L163" i="3"/>
  <c r="K172" i="3"/>
  <c r="J172" i="3"/>
  <c r="L172" i="3"/>
  <c r="E188" i="3"/>
  <c r="G190" i="3"/>
  <c r="I192" i="3"/>
  <c r="K181" i="3"/>
  <c r="J181" i="3"/>
  <c r="L181" i="3"/>
  <c r="K213" i="3"/>
  <c r="L213" i="3"/>
  <c r="J213" i="3"/>
  <c r="M11" i="5"/>
  <c r="K11" i="5"/>
  <c r="L11" i="5"/>
  <c r="J11" i="5"/>
  <c r="I11" i="5"/>
  <c r="U22" i="5"/>
  <c r="S22" i="5"/>
  <c r="W22" i="5"/>
  <c r="T22" i="5"/>
  <c r="V22" i="5"/>
  <c r="U28" i="5"/>
  <c r="S28" i="5"/>
  <c r="T28" i="5"/>
  <c r="W28" i="5"/>
  <c r="V28" i="5"/>
  <c r="L45" i="5"/>
  <c r="K45" i="5"/>
  <c r="J45" i="5"/>
  <c r="I45" i="5"/>
  <c r="M45" i="5"/>
  <c r="L49" i="5"/>
  <c r="K49" i="5"/>
  <c r="J49" i="5"/>
  <c r="M49" i="5"/>
  <c r="I49" i="5"/>
  <c r="S14" i="6"/>
  <c r="R14" i="6"/>
  <c r="Q14" i="6"/>
  <c r="S28" i="6"/>
  <c r="R28" i="6"/>
  <c r="Q28" i="6"/>
  <c r="S34" i="6"/>
  <c r="R34" i="6"/>
  <c r="Q34" i="6"/>
  <c r="S52" i="6"/>
  <c r="R52" i="6"/>
  <c r="Q52" i="6"/>
  <c r="V6" i="12"/>
  <c r="T6" i="12"/>
  <c r="S6" i="12"/>
  <c r="T18" i="14"/>
  <c r="S18" i="14"/>
  <c r="M38" i="15"/>
  <c r="L38" i="15"/>
  <c r="K38" i="15"/>
  <c r="J38" i="15"/>
  <c r="I38" i="15"/>
  <c r="M76" i="15"/>
  <c r="L76" i="15"/>
  <c r="K76" i="15"/>
  <c r="J76" i="15"/>
  <c r="I76" i="15"/>
  <c r="M115" i="15"/>
  <c r="L115" i="15"/>
  <c r="K115" i="15"/>
  <c r="J115" i="15"/>
  <c r="I115" i="15"/>
  <c r="I46" i="5"/>
  <c r="M46" i="5"/>
  <c r="K46" i="5"/>
  <c r="J46" i="5"/>
  <c r="L46" i="5"/>
  <c r="I48" i="5"/>
  <c r="M48" i="5"/>
  <c r="L48" i="5"/>
  <c r="K48" i="5"/>
  <c r="J48" i="5"/>
  <c r="I50" i="5"/>
  <c r="M50" i="5"/>
  <c r="K50" i="5"/>
  <c r="L50" i="5"/>
  <c r="J50" i="5"/>
  <c r="I52" i="5"/>
  <c r="M52" i="5"/>
  <c r="L52" i="5"/>
  <c r="K52" i="5"/>
  <c r="J52" i="5"/>
  <c r="T21" i="14"/>
  <c r="S21" i="14"/>
  <c r="T16" i="14"/>
  <c r="S16" i="14"/>
  <c r="M12" i="15"/>
  <c r="L12" i="15"/>
  <c r="K12" i="15"/>
  <c r="J12" i="15"/>
  <c r="I12" i="15"/>
  <c r="M31" i="15"/>
  <c r="L31" i="15"/>
  <c r="K31" i="15"/>
  <c r="J31" i="15"/>
  <c r="I31" i="15"/>
  <c r="M70" i="15"/>
  <c r="L70" i="15"/>
  <c r="K70" i="15"/>
  <c r="J70" i="15"/>
  <c r="I70" i="15"/>
  <c r="M109" i="15"/>
  <c r="L109" i="15"/>
  <c r="K109" i="15"/>
  <c r="J109" i="15"/>
  <c r="I109" i="15"/>
  <c r="T14" i="14"/>
  <c r="S14" i="14"/>
  <c r="M160" i="15"/>
  <c r="L160" i="15"/>
  <c r="K160" i="15"/>
  <c r="I160" i="15"/>
  <c r="J160" i="15"/>
  <c r="M25" i="15"/>
  <c r="L25" i="15"/>
  <c r="K25" i="15"/>
  <c r="J25" i="15"/>
  <c r="I25" i="15"/>
  <c r="M102" i="15"/>
  <c r="L102" i="15"/>
  <c r="K102" i="15"/>
  <c r="J102" i="15"/>
  <c r="I102" i="15"/>
  <c r="M128" i="15"/>
  <c r="L128" i="15"/>
  <c r="K128" i="15"/>
  <c r="I128" i="15"/>
  <c r="J128" i="15"/>
  <c r="S35" i="6"/>
  <c r="Q35" i="6"/>
  <c r="R35" i="6"/>
  <c r="S41" i="6"/>
  <c r="R41" i="6"/>
  <c r="Q41" i="6"/>
  <c r="S47" i="6"/>
  <c r="R47" i="6"/>
  <c r="Q47" i="6"/>
  <c r="T12" i="14"/>
  <c r="S12" i="14"/>
  <c r="M9" i="15"/>
  <c r="L9" i="15"/>
  <c r="K9" i="15"/>
  <c r="J9" i="15"/>
  <c r="I9" i="15"/>
  <c r="M18" i="15"/>
  <c r="L18" i="15"/>
  <c r="K18" i="15"/>
  <c r="J18" i="15"/>
  <c r="I18" i="15"/>
  <c r="M57" i="15"/>
  <c r="L57" i="15"/>
  <c r="K57" i="15"/>
  <c r="J57" i="15"/>
  <c r="I57" i="15"/>
  <c r="M96" i="15"/>
  <c r="L96" i="15"/>
  <c r="K96" i="15"/>
  <c r="J96" i="15"/>
  <c r="I96" i="15"/>
  <c r="X83" i="18"/>
  <c r="J26" i="14"/>
  <c r="I26" i="14"/>
  <c r="H37" i="14"/>
  <c r="J29" i="14"/>
  <c r="I29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H79" i="14"/>
  <c r="J71" i="14"/>
  <c r="I71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H121" i="14"/>
  <c r="J113" i="14"/>
  <c r="I113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H163" i="14"/>
  <c r="J155" i="14"/>
  <c r="I155" i="14"/>
  <c r="J158" i="14"/>
  <c r="I158" i="14"/>
  <c r="J161" i="14"/>
  <c r="I161" i="14"/>
  <c r="L24" i="15"/>
  <c r="K24" i="15"/>
  <c r="J24" i="15"/>
  <c r="I24" i="15"/>
  <c r="M24" i="15"/>
  <c r="L30" i="15"/>
  <c r="K30" i="15"/>
  <c r="J30" i="15"/>
  <c r="I30" i="15"/>
  <c r="M30" i="15"/>
  <c r="L37" i="15"/>
  <c r="K37" i="15"/>
  <c r="J37" i="15"/>
  <c r="I37" i="15"/>
  <c r="M37" i="15"/>
  <c r="L43" i="15"/>
  <c r="K43" i="15"/>
  <c r="J43" i="15"/>
  <c r="I43" i="15"/>
  <c r="M43" i="15"/>
  <c r="J9" i="18"/>
  <c r="H8" i="18"/>
  <c r="I9" i="18"/>
  <c r="Q69" i="18"/>
  <c r="J125" i="18"/>
  <c r="I125" i="18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K10" i="15"/>
  <c r="J10" i="15"/>
  <c r="I10" i="15"/>
  <c r="M10" i="15"/>
  <c r="L10" i="15"/>
  <c r="K13" i="15"/>
  <c r="J13" i="15"/>
  <c r="I13" i="15"/>
  <c r="M13" i="15"/>
  <c r="H21" i="15"/>
  <c r="L13" i="15"/>
  <c r="K16" i="15"/>
  <c r="J16" i="15"/>
  <c r="I16" i="15"/>
  <c r="M16" i="15"/>
  <c r="L16" i="15"/>
  <c r="J160" i="17"/>
  <c r="I160" i="17"/>
  <c r="X44" i="18"/>
  <c r="J27" i="14"/>
  <c r="I27" i="14"/>
  <c r="J30" i="14"/>
  <c r="I30" i="14"/>
  <c r="J33" i="14"/>
  <c r="I33" i="14"/>
  <c r="J36" i="14"/>
  <c r="I36" i="14"/>
  <c r="J40" i="14"/>
  <c r="I40" i="14"/>
  <c r="J43" i="14"/>
  <c r="I43" i="14"/>
  <c r="H51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I127" i="14"/>
  <c r="H135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X25" i="18"/>
  <c r="Q30" i="18"/>
  <c r="J86" i="18"/>
  <c r="I86" i="18"/>
  <c r="X141" i="18"/>
  <c r="I151" i="18"/>
  <c r="J151" i="18"/>
  <c r="I11" i="15"/>
  <c r="M11" i="15"/>
  <c r="L11" i="15"/>
  <c r="K11" i="15"/>
  <c r="J11" i="15"/>
  <c r="I14" i="15"/>
  <c r="M14" i="15"/>
  <c r="L14" i="15"/>
  <c r="K14" i="15"/>
  <c r="J14" i="15"/>
  <c r="I17" i="15"/>
  <c r="M17" i="15"/>
  <c r="L17" i="15"/>
  <c r="K17" i="15"/>
  <c r="J17" i="15"/>
  <c r="I20" i="15"/>
  <c r="M20" i="15"/>
  <c r="L20" i="15"/>
  <c r="K20" i="15"/>
  <c r="J20" i="15"/>
  <c r="I27" i="15"/>
  <c r="M27" i="15"/>
  <c r="H35" i="15"/>
  <c r="L27" i="15"/>
  <c r="K27" i="15"/>
  <c r="J27" i="15"/>
  <c r="I33" i="15"/>
  <c r="M33" i="15"/>
  <c r="L33" i="15"/>
  <c r="K33" i="15"/>
  <c r="J33" i="15"/>
  <c r="I40" i="15"/>
  <c r="M40" i="15"/>
  <c r="L40" i="15"/>
  <c r="K40" i="15"/>
  <c r="J40" i="15"/>
  <c r="I46" i="15"/>
  <c r="M46" i="15"/>
  <c r="L46" i="15"/>
  <c r="K46" i="15"/>
  <c r="J46" i="15"/>
  <c r="I53" i="15"/>
  <c r="M53" i="15"/>
  <c r="L53" i="15"/>
  <c r="K53" i="15"/>
  <c r="J53" i="15"/>
  <c r="I59" i="15"/>
  <c r="M59" i="15"/>
  <c r="L59" i="15"/>
  <c r="K59" i="15"/>
  <c r="J59" i="15"/>
  <c r="I66" i="15"/>
  <c r="M66" i="15"/>
  <c r="L66" i="15"/>
  <c r="K66" i="15"/>
  <c r="J66" i="15"/>
  <c r="I72" i="15"/>
  <c r="M72" i="15"/>
  <c r="L72" i="15"/>
  <c r="K72" i="15"/>
  <c r="J72" i="15"/>
  <c r="I79" i="15"/>
  <c r="M79" i="15"/>
  <c r="L79" i="15"/>
  <c r="K79" i="15"/>
  <c r="J79" i="15"/>
  <c r="I85" i="15"/>
  <c r="M85" i="15"/>
  <c r="L85" i="15"/>
  <c r="K85" i="15"/>
  <c r="J85" i="15"/>
  <c r="Q11" i="18"/>
  <c r="J67" i="18"/>
  <c r="I67" i="18"/>
  <c r="X122" i="18"/>
  <c r="Q127" i="18"/>
  <c r="I31" i="21"/>
  <c r="H31" i="21"/>
  <c r="J12" i="14"/>
  <c r="I12" i="14"/>
  <c r="J14" i="14"/>
  <c r="I14" i="14"/>
  <c r="J16" i="14"/>
  <c r="I16" i="14"/>
  <c r="J18" i="14"/>
  <c r="I18" i="14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H65" i="14"/>
  <c r="J57" i="14"/>
  <c r="I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H107" i="14"/>
  <c r="J99" i="14"/>
  <c r="I99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H149" i="14"/>
  <c r="J141" i="14"/>
  <c r="I141" i="14"/>
  <c r="J144" i="14"/>
  <c r="I144" i="14"/>
  <c r="J147" i="14"/>
  <c r="I147" i="14"/>
  <c r="J151" i="14"/>
  <c r="I151" i="14"/>
  <c r="J154" i="14"/>
  <c r="I154" i="14"/>
  <c r="J157" i="14"/>
  <c r="I157" i="14"/>
  <c r="J160" i="14"/>
  <c r="I160" i="14"/>
  <c r="J47" i="18"/>
  <c r="I47" i="18"/>
  <c r="X102" i="18"/>
  <c r="Q108" i="18"/>
  <c r="L47" i="22"/>
  <c r="K47" i="22"/>
  <c r="J47" i="22"/>
  <c r="Q156" i="18"/>
  <c r="X145" i="18"/>
  <c r="X17" i="18"/>
  <c r="Q23" i="18"/>
  <c r="P22" i="18"/>
  <c r="X37" i="18"/>
  <c r="W36" i="18"/>
  <c r="H48" i="18"/>
  <c r="J40" i="18"/>
  <c r="I40" i="18"/>
  <c r="Q42" i="18"/>
  <c r="X56" i="18"/>
  <c r="J59" i="18"/>
  <c r="I59" i="18"/>
  <c r="Q61" i="18"/>
  <c r="X75" i="18"/>
  <c r="J79" i="18"/>
  <c r="I79" i="18"/>
  <c r="H78" i="18"/>
  <c r="Q81" i="18"/>
  <c r="X95" i="18"/>
  <c r="J98" i="18"/>
  <c r="I98" i="18"/>
  <c r="Q100" i="18"/>
  <c r="X114" i="18"/>
  <c r="J117" i="18"/>
  <c r="I117" i="18"/>
  <c r="J137" i="18"/>
  <c r="I137" i="18"/>
  <c r="Q139" i="18"/>
  <c r="X157" i="18"/>
  <c r="Q159" i="19"/>
  <c r="P159" i="19"/>
  <c r="Y12" i="19"/>
  <c r="X12" i="19"/>
  <c r="X9" i="22"/>
  <c r="W9" i="22"/>
  <c r="V9" i="22"/>
  <c r="L67" i="22"/>
  <c r="K67" i="22"/>
  <c r="J67" i="22"/>
  <c r="X18" i="18"/>
  <c r="Q24" i="18"/>
  <c r="X38" i="18"/>
  <c r="J41" i="18"/>
  <c r="I41" i="18"/>
  <c r="Q43" i="18"/>
  <c r="X57" i="18"/>
  <c r="J60" i="18"/>
  <c r="I60" i="18"/>
  <c r="J80" i="18"/>
  <c r="I80" i="18"/>
  <c r="P90" i="18"/>
  <c r="Q82" i="18"/>
  <c r="W104" i="18"/>
  <c r="X96" i="18"/>
  <c r="J99" i="18"/>
  <c r="I99" i="18"/>
  <c r="Q101" i="18"/>
  <c r="X115" i="18"/>
  <c r="Q121" i="18"/>
  <c r="P120" i="18"/>
  <c r="X135" i="18"/>
  <c r="W134" i="18"/>
  <c r="H146" i="18"/>
  <c r="J138" i="18"/>
  <c r="I138" i="18"/>
  <c r="Q140" i="18"/>
  <c r="Q155" i="19"/>
  <c r="P155" i="19"/>
  <c r="X11" i="18"/>
  <c r="J14" i="18"/>
  <c r="I14" i="18"/>
  <c r="Q16" i="18"/>
  <c r="X30" i="18"/>
  <c r="J33" i="18"/>
  <c r="I33" i="18"/>
  <c r="J53" i="18"/>
  <c r="I53" i="18"/>
  <c r="Q55" i="18"/>
  <c r="X69" i="18"/>
  <c r="J72" i="18"/>
  <c r="I72" i="18"/>
  <c r="Q74" i="18"/>
  <c r="X88" i="18"/>
  <c r="Q94" i="18"/>
  <c r="X108" i="18"/>
  <c r="J111" i="18"/>
  <c r="I111" i="18"/>
  <c r="Q113" i="18"/>
  <c r="X127" i="18"/>
  <c r="J130" i="18"/>
  <c r="I130" i="18"/>
  <c r="Q144" i="18"/>
  <c r="Y15" i="19"/>
  <c r="X15" i="19"/>
  <c r="G162" i="21"/>
  <c r="I154" i="21"/>
  <c r="H154" i="21"/>
  <c r="W20" i="18"/>
  <c r="X12" i="18"/>
  <c r="J15" i="18"/>
  <c r="I15" i="18"/>
  <c r="Q17" i="18"/>
  <c r="X31" i="18"/>
  <c r="Q37" i="18"/>
  <c r="P36" i="18"/>
  <c r="X51" i="18"/>
  <c r="W50" i="18"/>
  <c r="H62" i="18"/>
  <c r="J54" i="18"/>
  <c r="I54" i="18"/>
  <c r="Q56" i="18"/>
  <c r="X70" i="18"/>
  <c r="J73" i="18"/>
  <c r="I73" i="18"/>
  <c r="Q75" i="18"/>
  <c r="X89" i="18"/>
  <c r="J93" i="18"/>
  <c r="I93" i="18"/>
  <c r="H92" i="18"/>
  <c r="Q95" i="18"/>
  <c r="X109" i="18"/>
  <c r="J112" i="18"/>
  <c r="I112" i="18"/>
  <c r="Q114" i="18"/>
  <c r="X128" i="18"/>
  <c r="J131" i="18"/>
  <c r="I131" i="18"/>
  <c r="Q10" i="18"/>
  <c r="X24" i="18"/>
  <c r="J27" i="18"/>
  <c r="I27" i="18"/>
  <c r="Q29" i="18"/>
  <c r="X43" i="18"/>
  <c r="J46" i="18"/>
  <c r="I46" i="18"/>
  <c r="J66" i="18"/>
  <c r="I66" i="18"/>
  <c r="P76" i="18"/>
  <c r="Q68" i="18"/>
  <c r="W90" i="18"/>
  <c r="X82" i="18"/>
  <c r="J85" i="18"/>
  <c r="I85" i="18"/>
  <c r="Q87" i="18"/>
  <c r="X101" i="18"/>
  <c r="Q107" i="18"/>
  <c r="P106" i="18"/>
  <c r="X121" i="18"/>
  <c r="W120" i="18"/>
  <c r="H132" i="18"/>
  <c r="J124" i="18"/>
  <c r="I124" i="18"/>
  <c r="Q126" i="18"/>
  <c r="X140" i="18"/>
  <c r="J149" i="18"/>
  <c r="I149" i="18"/>
  <c r="H148" i="18"/>
  <c r="Y10" i="19"/>
  <c r="X10" i="19"/>
  <c r="W9" i="19"/>
  <c r="Y13" i="19"/>
  <c r="X13" i="19"/>
  <c r="W21" i="19"/>
  <c r="Y16" i="19"/>
  <c r="X16" i="19"/>
  <c r="G78" i="21"/>
  <c r="I70" i="21"/>
  <c r="H70" i="21"/>
  <c r="L28" i="22"/>
  <c r="K28" i="22"/>
  <c r="J28" i="22"/>
  <c r="L144" i="22"/>
  <c r="K144" i="22"/>
  <c r="J144" i="22"/>
  <c r="Q158" i="19"/>
  <c r="P158" i="19"/>
  <c r="I109" i="21"/>
  <c r="H109" i="21"/>
  <c r="L125" i="22"/>
  <c r="I133" i="22"/>
  <c r="K125" i="22"/>
  <c r="J125" i="22"/>
  <c r="I147" i="21"/>
  <c r="H147" i="21"/>
  <c r="Q152" i="19"/>
  <c r="P152" i="19"/>
  <c r="L86" i="22"/>
  <c r="K86" i="22"/>
  <c r="J86" i="22"/>
  <c r="Q19" i="21"/>
  <c r="R19" i="21"/>
  <c r="R11" i="21"/>
  <c r="Q11" i="21"/>
  <c r="L17" i="22"/>
  <c r="K17" i="22"/>
  <c r="J17" i="22"/>
  <c r="X20" i="22"/>
  <c r="W20" i="22"/>
  <c r="V20" i="22"/>
  <c r="X15" i="22"/>
  <c r="W15" i="22"/>
  <c r="V15" i="22"/>
  <c r="L25" i="22"/>
  <c r="K25" i="22"/>
  <c r="J25" i="22"/>
  <c r="L44" i="22"/>
  <c r="K44" i="22"/>
  <c r="J44" i="22"/>
  <c r="L83" i="22"/>
  <c r="I91" i="22"/>
  <c r="K83" i="22"/>
  <c r="J83" i="22"/>
  <c r="L102" i="22"/>
  <c r="K102" i="22"/>
  <c r="J102" i="22"/>
  <c r="L122" i="22"/>
  <c r="K122" i="22"/>
  <c r="J122" i="22"/>
  <c r="L141" i="22"/>
  <c r="K141" i="22"/>
  <c r="J141" i="22"/>
  <c r="L160" i="22"/>
  <c r="K160" i="22"/>
  <c r="J160" i="22"/>
  <c r="P22" i="21"/>
  <c r="R14" i="21"/>
  <c r="Q14" i="21"/>
  <c r="L12" i="22"/>
  <c r="K12" i="22"/>
  <c r="J12" i="22"/>
  <c r="L41" i="22"/>
  <c r="I49" i="22"/>
  <c r="K41" i="22"/>
  <c r="J41" i="22"/>
  <c r="L60" i="22"/>
  <c r="K60" i="22"/>
  <c r="J60" i="22"/>
  <c r="L80" i="22"/>
  <c r="K80" i="22"/>
  <c r="J80" i="22"/>
  <c r="L99" i="22"/>
  <c r="K99" i="22"/>
  <c r="J99" i="22"/>
  <c r="L118" i="22"/>
  <c r="K118" i="22"/>
  <c r="J118" i="22"/>
  <c r="L138" i="22"/>
  <c r="K138" i="22"/>
  <c r="J138" i="22"/>
  <c r="L157" i="22"/>
  <c r="K157" i="22"/>
  <c r="J157" i="22"/>
  <c r="R17" i="21"/>
  <c r="Q17" i="21"/>
  <c r="L18" i="22"/>
  <c r="K18" i="22"/>
  <c r="J18" i="22"/>
  <c r="L38" i="22"/>
  <c r="K38" i="22"/>
  <c r="J38" i="22"/>
  <c r="L57" i="22"/>
  <c r="K57" i="22"/>
  <c r="J57" i="22"/>
  <c r="L76" i="22"/>
  <c r="K76" i="22"/>
  <c r="J76" i="22"/>
  <c r="L96" i="22"/>
  <c r="K96" i="22"/>
  <c r="J96" i="22"/>
  <c r="L115" i="22"/>
  <c r="K115" i="22"/>
  <c r="J115" i="22"/>
  <c r="L135" i="22"/>
  <c r="K135" i="22"/>
  <c r="J135" i="22"/>
  <c r="L154" i="22"/>
  <c r="K154" i="22"/>
  <c r="J154" i="22"/>
  <c r="R20" i="21"/>
  <c r="Q20" i="21"/>
  <c r="L34" i="22"/>
  <c r="K34" i="22"/>
  <c r="J34" i="22"/>
  <c r="L54" i="22"/>
  <c r="K54" i="22"/>
  <c r="J54" i="22"/>
  <c r="L73" i="22"/>
  <c r="K73" i="22"/>
  <c r="J73" i="22"/>
  <c r="L93" i="22"/>
  <c r="K93" i="22"/>
  <c r="J93" i="22"/>
  <c r="L112" i="22"/>
  <c r="K112" i="22"/>
  <c r="J112" i="22"/>
  <c r="L131" i="22"/>
  <c r="K131" i="22"/>
  <c r="J131" i="22"/>
  <c r="L151" i="22"/>
  <c r="K151" i="22"/>
  <c r="J151" i="22"/>
  <c r="I25" i="21"/>
  <c r="H25" i="21"/>
  <c r="I63" i="21"/>
  <c r="H63" i="21"/>
  <c r="I102" i="21"/>
  <c r="H102" i="21"/>
  <c r="L31" i="22"/>
  <c r="K31" i="22"/>
  <c r="J31" i="22"/>
  <c r="L51" i="22"/>
  <c r="K51" i="22"/>
  <c r="J51" i="22"/>
  <c r="L70" i="22"/>
  <c r="K70" i="22"/>
  <c r="J70" i="22"/>
  <c r="L89" i="22"/>
  <c r="K89" i="22"/>
  <c r="J89" i="22"/>
  <c r="L109" i="22"/>
  <c r="K109" i="22"/>
  <c r="J109" i="22"/>
  <c r="L128" i="22"/>
  <c r="K128" i="22"/>
  <c r="J128" i="22"/>
  <c r="M88" i="28"/>
  <c r="L88" i="28"/>
  <c r="K88" i="28"/>
  <c r="J88" i="28"/>
  <c r="I88" i="28"/>
  <c r="M121" i="28"/>
  <c r="L121" i="28"/>
  <c r="K121" i="28"/>
  <c r="J121" i="28"/>
  <c r="I121" i="28"/>
  <c r="M50" i="28"/>
  <c r="L50" i="28"/>
  <c r="K50" i="28"/>
  <c r="J50" i="28"/>
  <c r="I50" i="28"/>
  <c r="M82" i="28"/>
  <c r="H90" i="28"/>
  <c r="L82" i="28"/>
  <c r="K82" i="28"/>
  <c r="J82" i="28"/>
  <c r="I82" i="28"/>
  <c r="M11" i="28"/>
  <c r="L11" i="28"/>
  <c r="K11" i="28"/>
  <c r="J11" i="28"/>
  <c r="I11" i="28"/>
  <c r="I128" i="28"/>
  <c r="M128" i="28"/>
  <c r="L128" i="28"/>
  <c r="K128" i="28"/>
  <c r="J128" i="28"/>
  <c r="M43" i="28"/>
  <c r="L43" i="28"/>
  <c r="K43" i="28"/>
  <c r="J43" i="28"/>
  <c r="I43" i="28"/>
  <c r="M37" i="28"/>
  <c r="L37" i="28"/>
  <c r="K37" i="28"/>
  <c r="J37" i="28"/>
  <c r="I37" i="28"/>
  <c r="M75" i="28"/>
  <c r="L75" i="28"/>
  <c r="K75" i="28"/>
  <c r="J75" i="28"/>
  <c r="I75" i="28"/>
  <c r="M114" i="28"/>
  <c r="L114" i="28"/>
  <c r="K114" i="28"/>
  <c r="J114" i="28"/>
  <c r="I114" i="28"/>
  <c r="M30" i="28"/>
  <c r="L30" i="28"/>
  <c r="K30" i="28"/>
  <c r="J30" i="28"/>
  <c r="I30" i="28"/>
  <c r="M69" i="28"/>
  <c r="L69" i="28"/>
  <c r="K69" i="28"/>
  <c r="J69" i="28"/>
  <c r="I69" i="28"/>
  <c r="M108" i="28"/>
  <c r="L108" i="28"/>
  <c r="K108" i="28"/>
  <c r="J108" i="28"/>
  <c r="I108" i="28"/>
  <c r="K130" i="28"/>
  <c r="M130" i="28"/>
  <c r="L130" i="28"/>
  <c r="J130" i="28"/>
  <c r="I130" i="28"/>
  <c r="K156" i="28"/>
  <c r="I156" i="28"/>
  <c r="M156" i="28"/>
  <c r="L156" i="28"/>
  <c r="J156" i="28"/>
  <c r="I154" i="28"/>
  <c r="M154" i="28"/>
  <c r="K154" i="28"/>
  <c r="J154" i="28"/>
  <c r="L154" i="28"/>
  <c r="M24" i="28"/>
  <c r="L24" i="28"/>
  <c r="K24" i="28"/>
  <c r="J24" i="28"/>
  <c r="I24" i="28"/>
  <c r="M101" i="28"/>
  <c r="L101" i="28"/>
  <c r="K101" i="28"/>
  <c r="J101" i="28"/>
  <c r="I101" i="28"/>
  <c r="M152" i="28"/>
  <c r="K152" i="28"/>
  <c r="H160" i="28"/>
  <c r="L152" i="28"/>
  <c r="J152" i="28"/>
  <c r="I152" i="28"/>
  <c r="M17" i="28"/>
  <c r="L17" i="28"/>
  <c r="K17" i="28"/>
  <c r="J17" i="28"/>
  <c r="I17" i="28"/>
  <c r="M56" i="28"/>
  <c r="L56" i="28"/>
  <c r="K56" i="28"/>
  <c r="J56" i="28"/>
  <c r="I56" i="28"/>
  <c r="M95" i="28"/>
  <c r="L95" i="28"/>
  <c r="K95" i="28"/>
  <c r="J95" i="28"/>
  <c r="I95" i="28"/>
  <c r="K137" i="28"/>
  <c r="I137" i="28"/>
  <c r="M137" i="28"/>
  <c r="L137" i="28"/>
  <c r="J137" i="28"/>
  <c r="L255" i="30"/>
  <c r="L258" i="30"/>
  <c r="J275" i="30"/>
  <c r="J278" i="30"/>
  <c r="J281" i="30"/>
  <c r="H31" i="31"/>
  <c r="H34" i="31"/>
  <c r="H37" i="31"/>
  <c r="H40" i="31"/>
  <c r="F86" i="31"/>
  <c r="N166" i="30"/>
  <c r="L167" i="30"/>
  <c r="H168" i="30"/>
  <c r="F169" i="30"/>
  <c r="N169" i="30"/>
  <c r="L170" i="30"/>
  <c r="H171" i="30"/>
  <c r="F172" i="30"/>
  <c r="L174" i="30"/>
  <c r="L207" i="30"/>
  <c r="L208" i="30"/>
  <c r="L209" i="30"/>
  <c r="L210" i="30"/>
  <c r="L211" i="30"/>
  <c r="L212" i="30"/>
  <c r="L213" i="30"/>
  <c r="L214" i="30"/>
  <c r="L215" i="30"/>
  <c r="L216" i="30"/>
  <c r="F219" i="30"/>
  <c r="L241" i="30"/>
  <c r="H229" i="30"/>
  <c r="H230" i="30"/>
  <c r="H231" i="30"/>
  <c r="H232" i="30"/>
  <c r="N233" i="30"/>
  <c r="H235" i="30"/>
  <c r="N236" i="30"/>
  <c r="H238" i="30"/>
  <c r="F240" i="30"/>
  <c r="F251" i="30"/>
  <c r="L253" i="30"/>
  <c r="L256" i="30"/>
  <c r="L259" i="30"/>
  <c r="F263" i="30"/>
  <c r="J273" i="30"/>
  <c r="J276" i="30"/>
  <c r="J279" i="30"/>
  <c r="J282" i="30"/>
  <c r="H108" i="31"/>
  <c r="H32" i="31"/>
  <c r="H35" i="31"/>
  <c r="H38" i="31"/>
  <c r="J41" i="31"/>
  <c r="J62" i="31"/>
  <c r="F18" i="33"/>
  <c r="AL14" i="35"/>
  <c r="AJ14" i="35"/>
  <c r="AK14" i="35"/>
  <c r="F107" i="30"/>
  <c r="J119" i="30"/>
  <c r="F120" i="30"/>
  <c r="L121" i="30"/>
  <c r="J122" i="30"/>
  <c r="F123" i="30"/>
  <c r="L124" i="30"/>
  <c r="J125" i="30"/>
  <c r="F126" i="30"/>
  <c r="L127" i="30"/>
  <c r="J128" i="30"/>
  <c r="H129" i="30"/>
  <c r="H130" i="30"/>
  <c r="F131" i="30"/>
  <c r="J165" i="30"/>
  <c r="J168" i="30"/>
  <c r="J171" i="30"/>
  <c r="F173" i="30"/>
  <c r="F185" i="30"/>
  <c r="F186" i="30"/>
  <c r="F187" i="30"/>
  <c r="F188" i="30"/>
  <c r="F189" i="30"/>
  <c r="F190" i="30"/>
  <c r="F191" i="30"/>
  <c r="F192" i="30"/>
  <c r="F193" i="30"/>
  <c r="F194" i="30"/>
  <c r="H195" i="30"/>
  <c r="J196" i="30"/>
  <c r="L197" i="30"/>
  <c r="J229" i="30"/>
  <c r="J230" i="30"/>
  <c r="J231" i="30"/>
  <c r="F254" i="30"/>
  <c r="F257" i="30"/>
  <c r="F260" i="30"/>
  <c r="L263" i="30"/>
  <c r="F283" i="30"/>
  <c r="J99" i="31"/>
  <c r="F42" i="31"/>
  <c r="H63" i="31"/>
  <c r="H98" i="33"/>
  <c r="J10" i="33"/>
  <c r="J9" i="31"/>
  <c r="J10" i="31"/>
  <c r="J11" i="31"/>
  <c r="J12" i="31"/>
  <c r="J13" i="31"/>
  <c r="J14" i="31"/>
  <c r="J15" i="31"/>
  <c r="J16" i="31"/>
  <c r="J17" i="31"/>
  <c r="J18" i="31"/>
  <c r="F19" i="31"/>
  <c r="L19" i="31"/>
  <c r="H20" i="31"/>
  <c r="J21" i="31"/>
  <c r="J80" i="33"/>
  <c r="H31" i="33"/>
  <c r="L85" i="33"/>
  <c r="F101" i="33"/>
  <c r="J232" i="30"/>
  <c r="J233" i="30"/>
  <c r="J234" i="30"/>
  <c r="J235" i="30"/>
  <c r="J236" i="30"/>
  <c r="J237" i="30"/>
  <c r="J238" i="30"/>
  <c r="F239" i="30"/>
  <c r="L239" i="30"/>
  <c r="H240" i="30"/>
  <c r="J241" i="30"/>
  <c r="H251" i="30"/>
  <c r="N251" i="30"/>
  <c r="H252" i="30"/>
  <c r="N252" i="30"/>
  <c r="H253" i="30"/>
  <c r="N253" i="30"/>
  <c r="H254" i="30"/>
  <c r="N254" i="30"/>
  <c r="H255" i="30"/>
  <c r="N255" i="30"/>
  <c r="H256" i="30"/>
  <c r="N256" i="30"/>
  <c r="H257" i="30"/>
  <c r="N257" i="30"/>
  <c r="H258" i="30"/>
  <c r="N258" i="30"/>
  <c r="H259" i="30"/>
  <c r="N259" i="30"/>
  <c r="H260" i="30"/>
  <c r="J261" i="30"/>
  <c r="F262" i="30"/>
  <c r="L262" i="30"/>
  <c r="H263" i="30"/>
  <c r="F41" i="31"/>
  <c r="H42" i="31"/>
  <c r="L81" i="33"/>
  <c r="J9" i="33"/>
  <c r="J12" i="33"/>
  <c r="J15" i="33"/>
  <c r="L18" i="33"/>
  <c r="J20" i="33"/>
  <c r="H43" i="33"/>
  <c r="H37" i="33"/>
  <c r="F53" i="33"/>
  <c r="L59" i="33"/>
  <c r="H12" i="35"/>
  <c r="F9" i="31"/>
  <c r="L9" i="31"/>
  <c r="F10" i="31"/>
  <c r="L10" i="31"/>
  <c r="F11" i="31"/>
  <c r="L11" i="31"/>
  <c r="F12" i="31"/>
  <c r="L12" i="31"/>
  <c r="F13" i="31"/>
  <c r="L13" i="31"/>
  <c r="F14" i="31"/>
  <c r="L14" i="31"/>
  <c r="F15" i="31"/>
  <c r="L15" i="31"/>
  <c r="F16" i="31"/>
  <c r="L16" i="31"/>
  <c r="F17" i="31"/>
  <c r="L17" i="31"/>
  <c r="F18" i="31"/>
  <c r="L18" i="31"/>
  <c r="H19" i="31"/>
  <c r="J20" i="31"/>
  <c r="F21" i="31"/>
  <c r="L21" i="31"/>
  <c r="J43" i="33"/>
  <c r="J33" i="33"/>
  <c r="F35" i="33"/>
  <c r="J41" i="33"/>
  <c r="F81" i="33"/>
  <c r="F175" i="30"/>
  <c r="L175" i="30"/>
  <c r="J185" i="30"/>
  <c r="J186" i="30"/>
  <c r="J187" i="30"/>
  <c r="J188" i="30"/>
  <c r="J189" i="30"/>
  <c r="J190" i="30"/>
  <c r="J191" i="30"/>
  <c r="J192" i="30"/>
  <c r="J193" i="30"/>
  <c r="J194" i="30"/>
  <c r="F195" i="30"/>
  <c r="L195" i="30"/>
  <c r="J11" i="33"/>
  <c r="J14" i="33"/>
  <c r="J17" i="33"/>
  <c r="H19" i="33"/>
  <c r="F21" i="33"/>
  <c r="H32" i="33"/>
  <c r="H42" i="33"/>
  <c r="H55" i="33"/>
  <c r="L75" i="33"/>
  <c r="K87" i="33"/>
  <c r="V13" i="35"/>
  <c r="N17" i="35"/>
  <c r="W34" i="35"/>
  <c r="V34" i="35"/>
  <c r="H9" i="31"/>
  <c r="N9" i="31"/>
  <c r="H10" i="31"/>
  <c r="N10" i="31"/>
  <c r="H11" i="31"/>
  <c r="N11" i="31"/>
  <c r="H12" i="31"/>
  <c r="N12" i="31"/>
  <c r="H13" i="31"/>
  <c r="N13" i="31"/>
  <c r="H14" i="31"/>
  <c r="N14" i="31"/>
  <c r="H15" i="31"/>
  <c r="N15" i="31"/>
  <c r="H16" i="31"/>
  <c r="N16" i="31"/>
  <c r="H17" i="31"/>
  <c r="N17" i="31"/>
  <c r="H18" i="31"/>
  <c r="J19" i="31"/>
  <c r="F20" i="31"/>
  <c r="L20" i="31"/>
  <c r="H21" i="31"/>
  <c r="F53" i="31"/>
  <c r="F54" i="31"/>
  <c r="F55" i="31"/>
  <c r="F56" i="31"/>
  <c r="F57" i="31"/>
  <c r="F58" i="31"/>
  <c r="F59" i="31"/>
  <c r="F60" i="31"/>
  <c r="F61" i="31"/>
  <c r="F87" i="31"/>
  <c r="F107" i="31"/>
  <c r="L35" i="33"/>
  <c r="F63" i="33"/>
  <c r="H83" i="33"/>
  <c r="N97" i="33"/>
  <c r="N10" i="35"/>
  <c r="V10" i="35"/>
  <c r="I40" i="35"/>
  <c r="H40" i="35"/>
  <c r="Q16" i="36"/>
  <c r="P16" i="36"/>
  <c r="F9" i="33"/>
  <c r="L9" i="33"/>
  <c r="F10" i="33"/>
  <c r="L10" i="33"/>
  <c r="F11" i="33"/>
  <c r="L11" i="33"/>
  <c r="F12" i="33"/>
  <c r="L12" i="33"/>
  <c r="F13" i="33"/>
  <c r="L13" i="33"/>
  <c r="F14" i="33"/>
  <c r="L14" i="33"/>
  <c r="F15" i="33"/>
  <c r="F16" i="33"/>
  <c r="V9" i="35"/>
  <c r="AL11" i="35"/>
  <c r="AJ11" i="35"/>
  <c r="AK11" i="35"/>
  <c r="N14" i="35"/>
  <c r="AB15" i="35"/>
  <c r="W38" i="35"/>
  <c r="V38" i="35"/>
  <c r="AB9" i="35"/>
  <c r="I32" i="35"/>
  <c r="H32" i="35"/>
  <c r="J36" i="36"/>
  <c r="I36" i="36"/>
  <c r="H17" i="35"/>
  <c r="N16" i="35"/>
  <c r="V15" i="35"/>
  <c r="AB17" i="35"/>
  <c r="AL16" i="35"/>
  <c r="AJ16" i="35"/>
  <c r="AK16" i="35"/>
  <c r="N11" i="35"/>
  <c r="AB12" i="35"/>
  <c r="H15" i="35"/>
  <c r="V16" i="35"/>
  <c r="AL17" i="35"/>
  <c r="AJ17" i="35"/>
  <c r="AK17" i="35"/>
  <c r="W30" i="35"/>
  <c r="V30" i="35"/>
  <c r="Q24" i="36"/>
  <c r="P24" i="36"/>
  <c r="Q11" i="36"/>
  <c r="P11" i="36"/>
  <c r="Q15" i="36"/>
  <c r="P15" i="36"/>
  <c r="J26" i="36"/>
  <c r="I26" i="36"/>
  <c r="F36" i="33"/>
  <c r="L36" i="33"/>
  <c r="H38" i="33"/>
  <c r="F40" i="33"/>
  <c r="L40" i="33"/>
  <c r="F55" i="33"/>
  <c r="J59" i="33"/>
  <c r="L61" i="33"/>
  <c r="L76" i="33"/>
  <c r="F82" i="33"/>
  <c r="I36" i="35"/>
  <c r="H36" i="35"/>
  <c r="V33" i="35"/>
  <c r="W33" i="35"/>
  <c r="V37" i="35"/>
  <c r="W37" i="35"/>
  <c r="J22" i="36"/>
  <c r="I22" i="36"/>
  <c r="I32" i="36"/>
  <c r="J32" i="36"/>
  <c r="H9" i="35"/>
  <c r="AL10" i="35"/>
  <c r="AJ10" i="35"/>
  <c r="AK10" i="35"/>
  <c r="AB11" i="35"/>
  <c r="I30" i="35"/>
  <c r="H30" i="35"/>
  <c r="I34" i="35"/>
  <c r="H34" i="35"/>
  <c r="I38" i="35"/>
  <c r="H38" i="35"/>
  <c r="J24" i="36"/>
  <c r="I24" i="36"/>
  <c r="Q9" i="36"/>
  <c r="P9" i="36"/>
  <c r="J20" i="36"/>
  <c r="I20" i="36"/>
  <c r="W32" i="35"/>
  <c r="V32" i="35"/>
  <c r="H18" i="35"/>
  <c r="N18" i="35"/>
  <c r="V18" i="35"/>
  <c r="AB18" i="35"/>
  <c r="AL18" i="35"/>
  <c r="AJ18" i="35"/>
  <c r="AK18" i="35"/>
  <c r="I39" i="35"/>
  <c r="H39" i="35"/>
  <c r="AL39" i="35"/>
  <c r="AK39" i="35"/>
  <c r="J15" i="36"/>
  <c r="I15" i="36"/>
  <c r="J16" i="36"/>
  <c r="I16" i="36"/>
  <c r="J34" i="36"/>
  <c r="I34" i="36"/>
  <c r="AK30" i="35"/>
  <c r="AL30" i="35"/>
  <c r="AK32" i="35"/>
  <c r="AL32" i="35"/>
  <c r="AK34" i="35"/>
  <c r="AL34" i="35"/>
  <c r="AK36" i="35"/>
  <c r="AL36" i="35"/>
  <c r="I6" i="36"/>
  <c r="J6" i="36"/>
  <c r="J8" i="36"/>
  <c r="I8" i="36"/>
  <c r="J10" i="36"/>
  <c r="I10" i="36"/>
  <c r="O127" i="39"/>
  <c r="N127" i="39"/>
  <c r="M127" i="39"/>
  <c r="J129" i="39"/>
  <c r="L127" i="39"/>
  <c r="K127" i="39"/>
  <c r="N10" i="40"/>
  <c r="M10" i="40"/>
  <c r="L10" i="40"/>
  <c r="K125" i="39"/>
  <c r="O125" i="39"/>
  <c r="N125" i="39"/>
  <c r="M125" i="39"/>
  <c r="L125" i="39"/>
  <c r="Q18" i="37"/>
  <c r="P18" i="37"/>
  <c r="T6" i="41"/>
  <c r="S6" i="41"/>
  <c r="R6" i="41"/>
  <c r="Q6" i="41"/>
  <c r="P6" i="41"/>
  <c r="Q16" i="37"/>
  <c r="P16" i="37"/>
  <c r="I7" i="39"/>
  <c r="H7" i="39"/>
  <c r="G7" i="39"/>
  <c r="I8" i="39"/>
  <c r="H8" i="39"/>
  <c r="G8" i="39"/>
  <c r="I9" i="39"/>
  <c r="H9" i="39"/>
  <c r="G9" i="39"/>
  <c r="F11" i="39"/>
  <c r="I10" i="39"/>
  <c r="H10" i="39"/>
  <c r="G10" i="39"/>
  <c r="I137" i="41"/>
  <c r="H137" i="41"/>
  <c r="G137" i="41"/>
  <c r="F7" i="43"/>
  <c r="I140" i="43"/>
  <c r="H140" i="43"/>
  <c r="G140" i="43"/>
  <c r="F10" i="40"/>
  <c r="I137" i="40"/>
  <c r="H137" i="40"/>
  <c r="G137" i="40"/>
  <c r="M10" i="41"/>
  <c r="N10" i="41"/>
  <c r="L10" i="41"/>
  <c r="L6" i="39"/>
  <c r="K6" i="39"/>
  <c r="Q20" i="37"/>
  <c r="P20" i="37"/>
  <c r="Q22" i="37"/>
  <c r="P22" i="37"/>
  <c r="Q24" i="37"/>
  <c r="P24" i="37"/>
  <c r="D129" i="39"/>
  <c r="Q7" i="39"/>
  <c r="P7" i="39"/>
  <c r="O7" i="39"/>
  <c r="T7" i="39"/>
  <c r="R7" i="39"/>
  <c r="S7" i="39"/>
  <c r="Q8" i="39"/>
  <c r="P8" i="39"/>
  <c r="O8" i="39"/>
  <c r="T8" i="39"/>
  <c r="R8" i="39"/>
  <c r="S8" i="39"/>
  <c r="Q9" i="39"/>
  <c r="P9" i="39"/>
  <c r="O9" i="39"/>
  <c r="N11" i="39"/>
  <c r="T9" i="39"/>
  <c r="R9" i="39"/>
  <c r="S9" i="39"/>
  <c r="Q10" i="39"/>
  <c r="P10" i="39"/>
  <c r="O10" i="39"/>
  <c r="T10" i="39"/>
  <c r="R10" i="39"/>
  <c r="S10" i="39"/>
  <c r="N128" i="39"/>
  <c r="M128" i="39"/>
  <c r="L128" i="39"/>
  <c r="K128" i="39"/>
  <c r="O128" i="39"/>
  <c r="J11" i="40"/>
  <c r="I11" i="40"/>
  <c r="H11" i="40"/>
  <c r="J12" i="40"/>
  <c r="I12" i="40"/>
  <c r="H12" i="40"/>
  <c r="I138" i="40"/>
  <c r="H138" i="40"/>
  <c r="G138" i="40"/>
  <c r="O137" i="41"/>
  <c r="N137" i="41"/>
  <c r="M137" i="41"/>
  <c r="L137" i="41"/>
  <c r="K137" i="41"/>
  <c r="N15" i="43"/>
  <c r="M15" i="43"/>
  <c r="L15" i="43"/>
  <c r="N7" i="43"/>
  <c r="M7" i="43"/>
  <c r="L7" i="43"/>
  <c r="H10" i="44"/>
  <c r="J10" i="44"/>
  <c r="I10" i="44"/>
  <c r="C11" i="39"/>
  <c r="M135" i="40"/>
  <c r="L135" i="40"/>
  <c r="K135" i="40"/>
  <c r="O135" i="40"/>
  <c r="N135" i="40"/>
  <c r="N138" i="41"/>
  <c r="M138" i="41"/>
  <c r="L138" i="41"/>
  <c r="O138" i="41"/>
  <c r="K138" i="41"/>
  <c r="S11" i="42"/>
  <c r="R11" i="42"/>
  <c r="Q11" i="42"/>
  <c r="P11" i="42"/>
  <c r="T11" i="42"/>
  <c r="S12" i="42"/>
  <c r="R12" i="42"/>
  <c r="Q12" i="42"/>
  <c r="P12" i="42"/>
  <c r="T12" i="42"/>
  <c r="P8" i="43"/>
  <c r="T8" i="43"/>
  <c r="S8" i="43"/>
  <c r="R8" i="43"/>
  <c r="Q8" i="43"/>
  <c r="O136" i="43"/>
  <c r="J146" i="43"/>
  <c r="M136" i="43"/>
  <c r="L136" i="43"/>
  <c r="N136" i="43"/>
  <c r="N11" i="44"/>
  <c r="M11" i="44"/>
  <c r="L11" i="44"/>
  <c r="G6" i="39"/>
  <c r="H6" i="39"/>
  <c r="O6" i="39"/>
  <c r="R6" i="39"/>
  <c r="P6" i="39"/>
  <c r="Q6" i="39"/>
  <c r="K7" i="39"/>
  <c r="M7" i="39"/>
  <c r="L7" i="39"/>
  <c r="K8" i="39"/>
  <c r="M8" i="39"/>
  <c r="L8" i="39"/>
  <c r="D11" i="39"/>
  <c r="K9" i="39"/>
  <c r="J11" i="39"/>
  <c r="M9" i="39"/>
  <c r="L9" i="39"/>
  <c r="K10" i="39"/>
  <c r="M10" i="39"/>
  <c r="L10" i="39"/>
  <c r="Q11" i="40"/>
  <c r="P11" i="40"/>
  <c r="T11" i="40"/>
  <c r="S11" i="40"/>
  <c r="R11" i="40"/>
  <c r="Q12" i="40"/>
  <c r="P12" i="40"/>
  <c r="T12" i="40"/>
  <c r="S12" i="40"/>
  <c r="R12" i="40"/>
  <c r="H134" i="40"/>
  <c r="G134" i="40"/>
  <c r="I134" i="40"/>
  <c r="L136" i="40"/>
  <c r="K136" i="40"/>
  <c r="O136" i="40"/>
  <c r="N136" i="40"/>
  <c r="M136" i="40"/>
  <c r="M11" i="41"/>
  <c r="N11" i="41"/>
  <c r="L11" i="41"/>
  <c r="M12" i="41"/>
  <c r="N12" i="41"/>
  <c r="L12" i="41"/>
  <c r="J10" i="42"/>
  <c r="H10" i="42"/>
  <c r="I10" i="42"/>
  <c r="N136" i="42"/>
  <c r="M136" i="42"/>
  <c r="L136" i="42"/>
  <c r="K136" i="42"/>
  <c r="O136" i="42"/>
  <c r="F9" i="43"/>
  <c r="T12" i="44"/>
  <c r="S12" i="44"/>
  <c r="R12" i="44"/>
  <c r="Q12" i="44"/>
  <c r="P12" i="44"/>
  <c r="E11" i="39"/>
  <c r="G135" i="40"/>
  <c r="I135" i="40"/>
  <c r="H135" i="40"/>
  <c r="K137" i="40"/>
  <c r="O137" i="40"/>
  <c r="N137" i="40"/>
  <c r="M137" i="40"/>
  <c r="L137" i="40"/>
  <c r="I135" i="41"/>
  <c r="G135" i="41"/>
  <c r="H135" i="41"/>
  <c r="O135" i="42"/>
  <c r="N135" i="42"/>
  <c r="M135" i="42"/>
  <c r="L135" i="42"/>
  <c r="K135" i="42"/>
  <c r="F8" i="43"/>
  <c r="P7" i="43"/>
  <c r="Q7" i="43"/>
  <c r="T7" i="43"/>
  <c r="S7" i="43"/>
  <c r="R7" i="43"/>
  <c r="P6" i="43"/>
  <c r="T6" i="43"/>
  <c r="O16" i="43"/>
  <c r="S6" i="43"/>
  <c r="R6" i="43"/>
  <c r="Q6" i="43"/>
  <c r="P15" i="43"/>
  <c r="T15" i="43"/>
  <c r="S15" i="43"/>
  <c r="R15" i="43"/>
  <c r="Q15" i="43"/>
  <c r="T6" i="44"/>
  <c r="S6" i="44"/>
  <c r="R6" i="44"/>
  <c r="Q6" i="44"/>
  <c r="P6" i="44"/>
  <c r="O16" i="44"/>
  <c r="O126" i="39"/>
  <c r="N126" i="39"/>
  <c r="M126" i="39"/>
  <c r="L126" i="39"/>
  <c r="K126" i="39"/>
  <c r="C129" i="39"/>
  <c r="F11" i="40"/>
  <c r="N11" i="40"/>
  <c r="M11" i="40"/>
  <c r="L11" i="40"/>
  <c r="F12" i="40"/>
  <c r="N12" i="40"/>
  <c r="M12" i="40"/>
  <c r="L12" i="40"/>
  <c r="I136" i="40"/>
  <c r="H136" i="40"/>
  <c r="G136" i="40"/>
  <c r="O138" i="40"/>
  <c r="N138" i="40"/>
  <c r="M138" i="40"/>
  <c r="L138" i="40"/>
  <c r="K138" i="40"/>
  <c r="F8" i="41"/>
  <c r="F9" i="41"/>
  <c r="F10" i="41"/>
  <c r="F11" i="41"/>
  <c r="F12" i="41"/>
  <c r="I136" i="41"/>
  <c r="H136" i="41"/>
  <c r="G136" i="41"/>
  <c r="I134" i="42"/>
  <c r="H134" i="42"/>
  <c r="G134" i="42"/>
  <c r="I11" i="41"/>
  <c r="J11" i="41"/>
  <c r="H11" i="41"/>
  <c r="I12" i="41"/>
  <c r="J12" i="41"/>
  <c r="H12" i="41"/>
  <c r="H138" i="41"/>
  <c r="G138" i="41"/>
  <c r="I138" i="41"/>
  <c r="I135" i="42"/>
  <c r="H135" i="42"/>
  <c r="G135" i="42"/>
  <c r="M137" i="42"/>
  <c r="L137" i="42"/>
  <c r="K137" i="42"/>
  <c r="O137" i="42"/>
  <c r="N137" i="42"/>
  <c r="N137" i="43"/>
  <c r="L137" i="43"/>
  <c r="O137" i="43"/>
  <c r="M137" i="43"/>
  <c r="H141" i="43"/>
  <c r="G141" i="43"/>
  <c r="I141" i="43"/>
  <c r="K135" i="41"/>
  <c r="O135" i="41"/>
  <c r="N135" i="41"/>
  <c r="M135" i="41"/>
  <c r="L135" i="41"/>
  <c r="F11" i="42"/>
  <c r="M11" i="42"/>
  <c r="L11" i="42"/>
  <c r="N11" i="42"/>
  <c r="F12" i="42"/>
  <c r="M12" i="42"/>
  <c r="L12" i="42"/>
  <c r="N12" i="42"/>
  <c r="H136" i="42"/>
  <c r="G136" i="42"/>
  <c r="I136" i="42"/>
  <c r="L138" i="42"/>
  <c r="K138" i="42"/>
  <c r="O138" i="42"/>
  <c r="N138" i="42"/>
  <c r="M138" i="42"/>
  <c r="O140" i="43"/>
  <c r="N140" i="43"/>
  <c r="M140" i="43"/>
  <c r="L140" i="43"/>
  <c r="G144" i="43"/>
  <c r="I144" i="43"/>
  <c r="H144" i="43"/>
  <c r="H8" i="44"/>
  <c r="J8" i="44"/>
  <c r="I8" i="44"/>
  <c r="N9" i="44"/>
  <c r="M9" i="44"/>
  <c r="L9" i="44"/>
  <c r="T10" i="44"/>
  <c r="S10" i="44"/>
  <c r="R10" i="44"/>
  <c r="Q10" i="44"/>
  <c r="P10" i="44"/>
  <c r="S11" i="41"/>
  <c r="T11" i="41"/>
  <c r="R11" i="41"/>
  <c r="Q11" i="41"/>
  <c r="P11" i="41"/>
  <c r="S12" i="41"/>
  <c r="T12" i="41"/>
  <c r="R12" i="41"/>
  <c r="Q12" i="41"/>
  <c r="P12" i="41"/>
  <c r="O136" i="41"/>
  <c r="N136" i="41"/>
  <c r="M136" i="41"/>
  <c r="L136" i="41"/>
  <c r="K136" i="41"/>
  <c r="G137" i="42"/>
  <c r="I137" i="42"/>
  <c r="H137" i="42"/>
  <c r="D146" i="43"/>
  <c r="O142" i="43"/>
  <c r="M142" i="43"/>
  <c r="L142" i="43"/>
  <c r="N142" i="43"/>
  <c r="J11" i="42"/>
  <c r="H11" i="42"/>
  <c r="I11" i="42"/>
  <c r="J12" i="42"/>
  <c r="H12" i="42"/>
  <c r="I12" i="42"/>
  <c r="O134" i="42"/>
  <c r="N134" i="42"/>
  <c r="M134" i="42"/>
  <c r="L134" i="42"/>
  <c r="K134" i="42"/>
  <c r="I138" i="42"/>
  <c r="H138" i="42"/>
  <c r="G138" i="42"/>
  <c r="E146" i="43"/>
  <c r="N143" i="43"/>
  <c r="L143" i="43"/>
  <c r="M143" i="43"/>
  <c r="O143" i="43"/>
  <c r="H6" i="44"/>
  <c r="G16" i="44"/>
  <c r="J6" i="44"/>
  <c r="I6" i="44"/>
  <c r="N7" i="44"/>
  <c r="M7" i="44"/>
  <c r="L7" i="44"/>
  <c r="T8" i="44"/>
  <c r="S8" i="44"/>
  <c r="R8" i="44"/>
  <c r="Q8" i="44"/>
  <c r="P8" i="44"/>
  <c r="H12" i="44"/>
  <c r="J12" i="44"/>
  <c r="I12" i="44"/>
  <c r="H138" i="44"/>
  <c r="I138" i="44"/>
  <c r="G138" i="44"/>
  <c r="M9" i="43"/>
  <c r="N9" i="43"/>
  <c r="L9" i="43"/>
  <c r="M10" i="43"/>
  <c r="N10" i="43"/>
  <c r="L10" i="43"/>
  <c r="M11" i="43"/>
  <c r="N11" i="43"/>
  <c r="L11" i="43"/>
  <c r="M12" i="43"/>
  <c r="N12" i="43"/>
  <c r="L12" i="43"/>
  <c r="M13" i="43"/>
  <c r="N13" i="43"/>
  <c r="L13" i="43"/>
  <c r="M14" i="43"/>
  <c r="N14" i="43"/>
  <c r="L14" i="43"/>
  <c r="N141" i="43"/>
  <c r="M141" i="43"/>
  <c r="O141" i="43"/>
  <c r="L141" i="43"/>
  <c r="G138" i="43"/>
  <c r="I138" i="43"/>
  <c r="H138" i="43"/>
  <c r="E146" i="44"/>
  <c r="M138" i="43"/>
  <c r="O138" i="43"/>
  <c r="N138" i="43"/>
  <c r="L138" i="43"/>
  <c r="F7" i="44"/>
  <c r="F9" i="44"/>
  <c r="F11" i="44"/>
  <c r="F13" i="44"/>
  <c r="L139" i="43"/>
  <c r="O139" i="43"/>
  <c r="N139" i="43"/>
  <c r="M139" i="43"/>
  <c r="L145" i="43"/>
  <c r="O145" i="43"/>
  <c r="M145" i="43"/>
  <c r="N145" i="43"/>
  <c r="C16" i="44"/>
  <c r="T13" i="44"/>
  <c r="Q13" i="44"/>
  <c r="R13" i="44"/>
  <c r="P13" i="44"/>
  <c r="S13" i="44"/>
  <c r="T14" i="44"/>
  <c r="Q14" i="44"/>
  <c r="R14" i="44"/>
  <c r="P14" i="44"/>
  <c r="S14" i="44"/>
  <c r="T15" i="44"/>
  <c r="S15" i="44"/>
  <c r="Q15" i="44"/>
  <c r="R15" i="44"/>
  <c r="P15" i="44"/>
  <c r="L137" i="44"/>
  <c r="O137" i="44"/>
  <c r="N137" i="44"/>
  <c r="M137" i="44"/>
  <c r="O140" i="45"/>
  <c r="N140" i="45"/>
  <c r="M140" i="45"/>
  <c r="L140" i="45"/>
  <c r="D16" i="44"/>
  <c r="N6" i="44"/>
  <c r="K16" i="44"/>
  <c r="L6" i="44"/>
  <c r="M6" i="44"/>
  <c r="H7" i="44"/>
  <c r="I7" i="44"/>
  <c r="J7" i="44"/>
  <c r="T7" i="44"/>
  <c r="P7" i="44"/>
  <c r="S7" i="44"/>
  <c r="Q7" i="44"/>
  <c r="R7" i="44"/>
  <c r="N8" i="44"/>
  <c r="L8" i="44"/>
  <c r="M8" i="44"/>
  <c r="H9" i="44"/>
  <c r="I9" i="44"/>
  <c r="J9" i="44"/>
  <c r="T9" i="44"/>
  <c r="P9" i="44"/>
  <c r="S9" i="44"/>
  <c r="R9" i="44"/>
  <c r="Q9" i="44"/>
  <c r="N10" i="44"/>
  <c r="L10" i="44"/>
  <c r="M10" i="44"/>
  <c r="H11" i="44"/>
  <c r="I11" i="44"/>
  <c r="J11" i="44"/>
  <c r="T11" i="44"/>
  <c r="P11" i="44"/>
  <c r="S11" i="44"/>
  <c r="R11" i="44"/>
  <c r="Q11" i="44"/>
  <c r="N12" i="44"/>
  <c r="L12" i="44"/>
  <c r="M12" i="44"/>
  <c r="H13" i="44"/>
  <c r="I13" i="44"/>
  <c r="J13" i="44"/>
  <c r="H14" i="44"/>
  <c r="I14" i="44"/>
  <c r="J14" i="44"/>
  <c r="H15" i="44"/>
  <c r="I15" i="44"/>
  <c r="J15" i="44"/>
  <c r="N142" i="44"/>
  <c r="M142" i="44"/>
  <c r="L142" i="44"/>
  <c r="O142" i="44"/>
  <c r="I144" i="45"/>
  <c r="H144" i="45"/>
  <c r="G144" i="45"/>
  <c r="E16" i="44"/>
  <c r="F16" i="44" s="1"/>
  <c r="F6" i="44"/>
  <c r="F8" i="44"/>
  <c r="F10" i="44"/>
  <c r="F12" i="44"/>
  <c r="N13" i="44"/>
  <c r="M13" i="44"/>
  <c r="L13" i="44"/>
  <c r="F14" i="44"/>
  <c r="N14" i="44"/>
  <c r="M14" i="44"/>
  <c r="L14" i="44"/>
  <c r="F15" i="44"/>
  <c r="N15" i="44"/>
  <c r="M15" i="44"/>
  <c r="L15" i="44"/>
  <c r="D8" i="46"/>
  <c r="D17" i="46"/>
  <c r="D11" i="47"/>
  <c r="D20" i="47"/>
  <c r="D14" i="48"/>
  <c r="C16" i="45"/>
  <c r="S6" i="45"/>
  <c r="R6" i="45"/>
  <c r="Q6" i="45"/>
  <c r="T6" i="45"/>
  <c r="P6" i="45"/>
  <c r="O16" i="45"/>
  <c r="S8" i="45"/>
  <c r="R8" i="45"/>
  <c r="Q8" i="45"/>
  <c r="T8" i="45"/>
  <c r="P8" i="45"/>
  <c r="S10" i="45"/>
  <c r="R10" i="45"/>
  <c r="Q10" i="45"/>
  <c r="T10" i="45"/>
  <c r="P10" i="45"/>
  <c r="S12" i="45"/>
  <c r="R12" i="45"/>
  <c r="Q12" i="45"/>
  <c r="T12" i="45"/>
  <c r="P12" i="45"/>
  <c r="S14" i="45"/>
  <c r="R14" i="45"/>
  <c r="Q14" i="45"/>
  <c r="T14" i="45"/>
  <c r="P14" i="45"/>
  <c r="G142" i="45"/>
  <c r="I142" i="45"/>
  <c r="H142" i="45"/>
  <c r="D16" i="45"/>
  <c r="I139" i="45"/>
  <c r="H139" i="45"/>
  <c r="G139" i="45"/>
  <c r="D11" i="46"/>
  <c r="D20" i="46"/>
  <c r="D14" i="47"/>
  <c r="D8" i="48"/>
  <c r="D17" i="48"/>
  <c r="I138" i="45"/>
  <c r="H138" i="45"/>
  <c r="G138" i="45"/>
  <c r="S7" i="45"/>
  <c r="R7" i="45"/>
  <c r="Q7" i="45"/>
  <c r="T7" i="45"/>
  <c r="P7" i="45"/>
  <c r="S9" i="45"/>
  <c r="R9" i="45"/>
  <c r="Q9" i="45"/>
  <c r="T9" i="45"/>
  <c r="P9" i="45"/>
  <c r="S11" i="45"/>
  <c r="R11" i="45"/>
  <c r="Q11" i="45"/>
  <c r="T11" i="45"/>
  <c r="P11" i="45"/>
  <c r="S13" i="45"/>
  <c r="R13" i="45"/>
  <c r="Q13" i="45"/>
  <c r="T13" i="45"/>
  <c r="P13" i="45"/>
  <c r="S15" i="45"/>
  <c r="R15" i="45"/>
  <c r="Q15" i="45"/>
  <c r="T15" i="45"/>
  <c r="P15" i="45"/>
  <c r="I145" i="45"/>
  <c r="H145" i="45"/>
  <c r="G145" i="45"/>
  <c r="D14" i="46"/>
  <c r="D8" i="47"/>
  <c r="D17" i="47"/>
  <c r="D11" i="48"/>
  <c r="D20" i="48"/>
  <c r="F6" i="45"/>
  <c r="E16" i="45"/>
  <c r="F16" i="45" s="1"/>
  <c r="M6" i="45"/>
  <c r="L6" i="45"/>
  <c r="K16" i="45"/>
  <c r="N6" i="45"/>
  <c r="F7" i="45"/>
  <c r="M7" i="45"/>
  <c r="L7" i="45"/>
  <c r="N7" i="45"/>
  <c r="F8" i="45"/>
  <c r="M8" i="45"/>
  <c r="L8" i="45"/>
  <c r="N8" i="45"/>
  <c r="F9" i="45"/>
  <c r="M9" i="45"/>
  <c r="L9" i="45"/>
  <c r="N9" i="45"/>
  <c r="F10" i="45"/>
  <c r="M10" i="45"/>
  <c r="L10" i="45"/>
  <c r="N10" i="45"/>
  <c r="F11" i="45"/>
  <c r="M11" i="45"/>
  <c r="L11" i="45"/>
  <c r="N11" i="45"/>
  <c r="F12" i="45"/>
  <c r="M12" i="45"/>
  <c r="L12" i="45"/>
  <c r="N12" i="45"/>
  <c r="F13" i="45"/>
  <c r="M13" i="45"/>
  <c r="L13" i="45"/>
  <c r="N13" i="45"/>
  <c r="F14" i="45"/>
  <c r="M14" i="45"/>
  <c r="L14" i="45"/>
  <c r="N14" i="45"/>
  <c r="F15" i="45"/>
  <c r="M15" i="45"/>
  <c r="L15" i="45"/>
  <c r="N15" i="45"/>
  <c r="E146" i="45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G16" i="45"/>
  <c r="I6" i="45"/>
  <c r="H6" i="45"/>
  <c r="J6" i="45"/>
  <c r="J7" i="45"/>
  <c r="I7" i="45"/>
  <c r="H7" i="45"/>
  <c r="I8" i="45"/>
  <c r="H8" i="45"/>
  <c r="J8" i="45"/>
  <c r="J9" i="45"/>
  <c r="I9" i="45"/>
  <c r="H9" i="45"/>
  <c r="I10" i="45"/>
  <c r="H10" i="45"/>
  <c r="J10" i="45"/>
  <c r="J11" i="45"/>
  <c r="I11" i="45"/>
  <c r="H11" i="45"/>
  <c r="I12" i="45"/>
  <c r="H12" i="45"/>
  <c r="J12" i="45"/>
  <c r="J13" i="45"/>
  <c r="I13" i="45"/>
  <c r="H13" i="45"/>
  <c r="I14" i="45"/>
  <c r="H14" i="45"/>
  <c r="J14" i="45"/>
  <c r="J15" i="45"/>
  <c r="I15" i="45"/>
  <c r="H15" i="45"/>
  <c r="I137" i="45"/>
  <c r="H137" i="45"/>
  <c r="G137" i="45"/>
  <c r="I143" i="45"/>
  <c r="H143" i="45"/>
  <c r="G143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K31" i="2"/>
  <c r="K6" i="3"/>
  <c r="J152" i="3"/>
  <c r="N149" i="8"/>
  <c r="N148" i="8"/>
  <c r="N147" i="8"/>
  <c r="N146" i="8"/>
  <c r="N145" i="8"/>
  <c r="N144" i="8"/>
  <c r="N143" i="8"/>
  <c r="N142" i="8"/>
  <c r="N141" i="8"/>
  <c r="N215" i="8"/>
  <c r="N214" i="8"/>
  <c r="N213" i="8"/>
  <c r="N212" i="8"/>
  <c r="N211" i="8"/>
  <c r="N210" i="8"/>
  <c r="N209" i="8"/>
  <c r="N208" i="8"/>
  <c r="N207" i="8"/>
  <c r="N281" i="8"/>
  <c r="N280" i="8"/>
  <c r="N279" i="8"/>
  <c r="N278" i="8"/>
  <c r="N277" i="8"/>
  <c r="N276" i="8"/>
  <c r="N275" i="8"/>
  <c r="N274" i="8"/>
  <c r="N273" i="8"/>
  <c r="A13" i="12"/>
  <c r="K6" i="13"/>
  <c r="J6" i="13"/>
  <c r="T21" i="15"/>
  <c r="R20" i="13"/>
  <c r="J6" i="2"/>
  <c r="E17" i="2"/>
  <c r="L31" i="2"/>
  <c r="L6" i="3"/>
  <c r="V6" i="5"/>
  <c r="T6" i="5"/>
  <c r="N61" i="10"/>
  <c r="N60" i="10"/>
  <c r="N59" i="10"/>
  <c r="N58" i="10"/>
  <c r="N57" i="10"/>
  <c r="N56" i="10"/>
  <c r="N55" i="10"/>
  <c r="N54" i="10"/>
  <c r="K51" i="10"/>
  <c r="J74" i="10"/>
  <c r="J86" i="10"/>
  <c r="G73" i="10"/>
  <c r="J87" i="10"/>
  <c r="J84" i="10"/>
  <c r="J83" i="10"/>
  <c r="J82" i="10"/>
  <c r="J81" i="10"/>
  <c r="J80" i="10"/>
  <c r="J79" i="10"/>
  <c r="J78" i="10"/>
  <c r="J77" i="10"/>
  <c r="J76" i="10"/>
  <c r="J75" i="10"/>
  <c r="A14" i="12"/>
  <c r="A12" i="12"/>
  <c r="G54" i="12"/>
  <c r="G56" i="12"/>
  <c r="G53" i="12"/>
  <c r="G55" i="12"/>
  <c r="C146" i="13"/>
  <c r="C118" i="13"/>
  <c r="C90" i="13"/>
  <c r="C62" i="13"/>
  <c r="C132" i="13"/>
  <c r="C76" i="13"/>
  <c r="C34" i="13"/>
  <c r="C20" i="13"/>
  <c r="P20" i="13"/>
  <c r="C160" i="13"/>
  <c r="E147" i="15"/>
  <c r="E161" i="15"/>
  <c r="E63" i="15"/>
  <c r="E21" i="15"/>
  <c r="E77" i="15"/>
  <c r="E91" i="15"/>
  <c r="E105" i="15"/>
  <c r="E119" i="15"/>
  <c r="E35" i="15"/>
  <c r="E133" i="15"/>
  <c r="H18" i="2"/>
  <c r="S6" i="5"/>
  <c r="K6" i="6"/>
  <c r="J6" i="6"/>
  <c r="I6" i="6"/>
  <c r="N61" i="8"/>
  <c r="N60" i="8"/>
  <c r="N59" i="8"/>
  <c r="N58" i="8"/>
  <c r="N57" i="8"/>
  <c r="N56" i="8"/>
  <c r="N55" i="8"/>
  <c r="N54" i="8"/>
  <c r="N53" i="8"/>
  <c r="L84" i="8"/>
  <c r="L83" i="8"/>
  <c r="L82" i="8"/>
  <c r="L81" i="8"/>
  <c r="L80" i="8"/>
  <c r="L79" i="8"/>
  <c r="L78" i="8"/>
  <c r="L77" i="8"/>
  <c r="L76" i="8"/>
  <c r="L75" i="8"/>
  <c r="L85" i="8"/>
  <c r="L86" i="8"/>
  <c r="J108" i="10"/>
  <c r="G95" i="10"/>
  <c r="J109" i="10"/>
  <c r="J106" i="10"/>
  <c r="J105" i="10"/>
  <c r="J104" i="10"/>
  <c r="J103" i="10"/>
  <c r="J102" i="10"/>
  <c r="J101" i="10"/>
  <c r="J100" i="10"/>
  <c r="J99" i="10"/>
  <c r="J98" i="10"/>
  <c r="J97" i="10"/>
  <c r="L5" i="12"/>
  <c r="K5" i="12"/>
  <c r="J5" i="12"/>
  <c r="I5" i="12"/>
  <c r="A15" i="12"/>
  <c r="Q20" i="13"/>
  <c r="K6" i="2"/>
  <c r="L6" i="2"/>
  <c r="G17" i="2"/>
  <c r="E18" i="2"/>
  <c r="J79" i="3"/>
  <c r="U6" i="5"/>
  <c r="N52" i="10"/>
  <c r="L74" i="10"/>
  <c r="N77" i="10"/>
  <c r="N80" i="10"/>
  <c r="N83" i="10"/>
  <c r="J85" i="10"/>
  <c r="C48" i="13"/>
  <c r="H17" i="2"/>
  <c r="A11" i="12"/>
  <c r="O20" i="13"/>
  <c r="S20" i="13"/>
  <c r="I7" i="8"/>
  <c r="M95" i="8"/>
  <c r="N96" i="8" s="1"/>
  <c r="M161" i="8"/>
  <c r="N162" i="8" s="1"/>
  <c r="M227" i="8"/>
  <c r="N228" i="8" s="1"/>
  <c r="I7" i="10"/>
  <c r="N96" i="10"/>
  <c r="U5" i="12"/>
  <c r="E54" i="12"/>
  <c r="E57" i="12" s="1"/>
  <c r="C55" i="12"/>
  <c r="U17" i="12"/>
  <c r="U20" i="12"/>
  <c r="U23" i="12"/>
  <c r="U26" i="12"/>
  <c r="U29" i="12"/>
  <c r="U32" i="12"/>
  <c r="U35" i="12"/>
  <c r="U38" i="12"/>
  <c r="U41" i="12"/>
  <c r="U44" i="12"/>
  <c r="U47" i="12"/>
  <c r="U50" i="12"/>
  <c r="U53" i="12"/>
  <c r="U56" i="12"/>
  <c r="D146" i="13"/>
  <c r="D118" i="13"/>
  <c r="D90" i="13"/>
  <c r="D62" i="13"/>
  <c r="D160" i="13"/>
  <c r="D132" i="13"/>
  <c r="D104" i="13"/>
  <c r="D76" i="13"/>
  <c r="D48" i="13"/>
  <c r="F62" i="13"/>
  <c r="F118" i="13"/>
  <c r="U21" i="15"/>
  <c r="L8" i="8"/>
  <c r="L53" i="8"/>
  <c r="L54" i="8"/>
  <c r="L55" i="8"/>
  <c r="L56" i="8"/>
  <c r="L57" i="8"/>
  <c r="L58" i="8"/>
  <c r="L59" i="8"/>
  <c r="L60" i="8"/>
  <c r="L61" i="8"/>
  <c r="L62" i="8"/>
  <c r="L65" i="8"/>
  <c r="L107" i="8"/>
  <c r="K117" i="8"/>
  <c r="L118" i="8" s="1"/>
  <c r="L130" i="8"/>
  <c r="L141" i="8"/>
  <c r="L142" i="8"/>
  <c r="L143" i="8"/>
  <c r="L144" i="8"/>
  <c r="L145" i="8"/>
  <c r="L146" i="8"/>
  <c r="L147" i="8"/>
  <c r="L148" i="8"/>
  <c r="L149" i="8"/>
  <c r="L150" i="8"/>
  <c r="L153" i="8"/>
  <c r="L173" i="8"/>
  <c r="K183" i="8"/>
  <c r="L184" i="8" s="1"/>
  <c r="N185" i="8"/>
  <c r="N186" i="8"/>
  <c r="N187" i="8"/>
  <c r="N188" i="8"/>
  <c r="N189" i="8"/>
  <c r="N190" i="8"/>
  <c r="N191" i="8"/>
  <c r="N192" i="8"/>
  <c r="N193" i="8"/>
  <c r="L196" i="8"/>
  <c r="L207" i="8"/>
  <c r="L208" i="8"/>
  <c r="L209" i="8"/>
  <c r="L210" i="8"/>
  <c r="L211" i="8"/>
  <c r="L212" i="8"/>
  <c r="L213" i="8"/>
  <c r="L214" i="8"/>
  <c r="L215" i="8"/>
  <c r="L216" i="8"/>
  <c r="L219" i="8"/>
  <c r="L239" i="8"/>
  <c r="K249" i="8"/>
  <c r="L250" i="8" s="1"/>
  <c r="N251" i="8"/>
  <c r="N252" i="8"/>
  <c r="N253" i="8"/>
  <c r="N254" i="8"/>
  <c r="N255" i="8"/>
  <c r="N256" i="8"/>
  <c r="N257" i="8"/>
  <c r="N258" i="8"/>
  <c r="N259" i="8"/>
  <c r="L262" i="8"/>
  <c r="L273" i="8"/>
  <c r="L274" i="8"/>
  <c r="L275" i="8"/>
  <c r="L276" i="8"/>
  <c r="L277" i="8"/>
  <c r="L278" i="8"/>
  <c r="L279" i="8"/>
  <c r="L280" i="8"/>
  <c r="L281" i="8"/>
  <c r="L282" i="8"/>
  <c r="L285" i="8"/>
  <c r="L8" i="10"/>
  <c r="V5" i="12"/>
  <c r="F54" i="12"/>
  <c r="F57" i="12" s="1"/>
  <c r="D55" i="12"/>
  <c r="U8" i="12"/>
  <c r="E146" i="13"/>
  <c r="E118" i="13"/>
  <c r="E90" i="13"/>
  <c r="E62" i="13"/>
  <c r="E160" i="13"/>
  <c r="E132" i="13"/>
  <c r="E104" i="13"/>
  <c r="E76" i="13"/>
  <c r="E48" i="13"/>
  <c r="K152" i="3"/>
  <c r="Q6" i="6"/>
  <c r="N8" i="8"/>
  <c r="K29" i="8"/>
  <c r="L30" i="8" s="1"/>
  <c r="L87" i="8"/>
  <c r="M117" i="8"/>
  <c r="N118" i="8" s="1"/>
  <c r="M183" i="8"/>
  <c r="N184" i="8" s="1"/>
  <c r="N8" i="10"/>
  <c r="K29" i="10"/>
  <c r="N31" i="10"/>
  <c r="N32" i="10"/>
  <c r="N33" i="10"/>
  <c r="N34" i="10"/>
  <c r="N35" i="10"/>
  <c r="N36" i="10"/>
  <c r="N37" i="10"/>
  <c r="N38" i="10"/>
  <c r="N39" i="10"/>
  <c r="C53" i="12"/>
  <c r="C57" i="12" s="1"/>
  <c r="U11" i="12"/>
  <c r="U13" i="12"/>
  <c r="U15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F160" i="13"/>
  <c r="F132" i="13"/>
  <c r="F104" i="13"/>
  <c r="F76" i="13"/>
  <c r="F48" i="13"/>
  <c r="U6" i="13"/>
  <c r="E20" i="13"/>
  <c r="E34" i="13"/>
  <c r="S21" i="15"/>
  <c r="Q21" i="15"/>
  <c r="L52" i="8"/>
  <c r="L102" i="8"/>
  <c r="L103" i="8"/>
  <c r="L104" i="8"/>
  <c r="L105" i="8"/>
  <c r="L106" i="8"/>
  <c r="L109" i="8"/>
  <c r="L129" i="8"/>
  <c r="K139" i="8"/>
  <c r="L140" i="8" s="1"/>
  <c r="L152" i="8"/>
  <c r="L163" i="8"/>
  <c r="L164" i="8"/>
  <c r="L165" i="8"/>
  <c r="L166" i="8"/>
  <c r="L167" i="8"/>
  <c r="L168" i="8"/>
  <c r="L169" i="8"/>
  <c r="L170" i="8"/>
  <c r="L171" i="8"/>
  <c r="L172" i="8"/>
  <c r="L175" i="8"/>
  <c r="L195" i="8"/>
  <c r="K205" i="8"/>
  <c r="L206" i="8" s="1"/>
  <c r="L218" i="8"/>
  <c r="L229" i="8"/>
  <c r="L230" i="8"/>
  <c r="L231" i="8"/>
  <c r="L232" i="8"/>
  <c r="L233" i="8"/>
  <c r="L234" i="8"/>
  <c r="L235" i="8"/>
  <c r="L236" i="8"/>
  <c r="L237" i="8"/>
  <c r="L238" i="8"/>
  <c r="L241" i="8"/>
  <c r="L261" i="8"/>
  <c r="K271" i="8"/>
  <c r="L272" i="8" s="1"/>
  <c r="N30" i="10"/>
  <c r="G160" i="13"/>
  <c r="G132" i="13"/>
  <c r="G104" i="13"/>
  <c r="G76" i="13"/>
  <c r="G48" i="13"/>
  <c r="G146" i="13"/>
  <c r="G118" i="13"/>
  <c r="G90" i="13"/>
  <c r="G62" i="13"/>
  <c r="P23" i="14"/>
  <c r="F161" i="15"/>
  <c r="F133" i="15"/>
  <c r="F49" i="15"/>
  <c r="G63" i="15"/>
  <c r="C91" i="15"/>
  <c r="D105" i="15"/>
  <c r="G133" i="15"/>
  <c r="Q21" i="16"/>
  <c r="Q9" i="16"/>
  <c r="Q23" i="14"/>
  <c r="C37" i="14"/>
  <c r="C79" i="14"/>
  <c r="C121" i="14"/>
  <c r="C163" i="14"/>
  <c r="G147" i="15"/>
  <c r="F35" i="15"/>
  <c r="G49" i="15"/>
  <c r="C77" i="15"/>
  <c r="D91" i="15"/>
  <c r="F119" i="15"/>
  <c r="D51" i="16"/>
  <c r="D77" i="16"/>
  <c r="D107" i="16"/>
  <c r="D133" i="16"/>
  <c r="G148" i="18"/>
  <c r="G160" i="18"/>
  <c r="G146" i="18"/>
  <c r="G92" i="18"/>
  <c r="G62" i="18"/>
  <c r="G8" i="18"/>
  <c r="G106" i="18"/>
  <c r="G76" i="18"/>
  <c r="G22" i="18"/>
  <c r="G120" i="18"/>
  <c r="G90" i="18"/>
  <c r="G36" i="18"/>
  <c r="G134" i="18"/>
  <c r="G104" i="18"/>
  <c r="G50" i="18"/>
  <c r="G20" i="18"/>
  <c r="G132" i="18"/>
  <c r="G64" i="18"/>
  <c r="G34" i="18"/>
  <c r="G118" i="18"/>
  <c r="G48" i="18"/>
  <c r="C23" i="14"/>
  <c r="W7" i="15"/>
  <c r="C21" i="15"/>
  <c r="R21" i="15"/>
  <c r="G35" i="15"/>
  <c r="C63" i="15"/>
  <c r="D77" i="15"/>
  <c r="F105" i="15"/>
  <c r="G119" i="15"/>
  <c r="K7" i="16"/>
  <c r="I7" i="16"/>
  <c r="S21" i="16"/>
  <c r="S9" i="16"/>
  <c r="W7" i="17"/>
  <c r="V7" i="17"/>
  <c r="U7" i="17"/>
  <c r="C51" i="14"/>
  <c r="C93" i="14"/>
  <c r="C135" i="14"/>
  <c r="C133" i="15"/>
  <c r="C147" i="15"/>
  <c r="C49" i="15"/>
  <c r="F91" i="15"/>
  <c r="G105" i="15"/>
  <c r="N23" i="14"/>
  <c r="D133" i="15"/>
  <c r="D147" i="15"/>
  <c r="D161" i="15"/>
  <c r="J7" i="15"/>
  <c r="Y7" i="15"/>
  <c r="C35" i="15"/>
  <c r="D49" i="15"/>
  <c r="F77" i="15"/>
  <c r="G91" i="15"/>
  <c r="C119" i="15"/>
  <c r="C161" i="15"/>
  <c r="D149" i="16"/>
  <c r="D147" i="16"/>
  <c r="D121" i="16"/>
  <c r="D119" i="16"/>
  <c r="D93" i="16"/>
  <c r="D91" i="16"/>
  <c r="D65" i="16"/>
  <c r="D63" i="16"/>
  <c r="D37" i="16"/>
  <c r="D35" i="16"/>
  <c r="D21" i="16"/>
  <c r="D9" i="16"/>
  <c r="D49" i="16"/>
  <c r="D79" i="16"/>
  <c r="D105" i="16"/>
  <c r="D135" i="16"/>
  <c r="D161" i="16"/>
  <c r="E149" i="17"/>
  <c r="E147" i="17"/>
  <c r="E121" i="17"/>
  <c r="E161" i="17"/>
  <c r="E135" i="17"/>
  <c r="E133" i="17"/>
  <c r="E107" i="17"/>
  <c r="E105" i="17"/>
  <c r="E79" i="17"/>
  <c r="E77" i="17"/>
  <c r="E51" i="17"/>
  <c r="E49" i="17"/>
  <c r="E23" i="17"/>
  <c r="E119" i="17"/>
  <c r="E93" i="17"/>
  <c r="E91" i="17"/>
  <c r="E65" i="17"/>
  <c r="E63" i="17"/>
  <c r="E37" i="17"/>
  <c r="E35" i="17"/>
  <c r="E21" i="17"/>
  <c r="E9" i="17"/>
  <c r="N161" i="19"/>
  <c r="N149" i="19"/>
  <c r="M7" i="19"/>
  <c r="N21" i="19"/>
  <c r="N9" i="19"/>
  <c r="N147" i="19"/>
  <c r="N135" i="19"/>
  <c r="N105" i="19"/>
  <c r="N93" i="19"/>
  <c r="N63" i="19"/>
  <c r="N51" i="19"/>
  <c r="N119" i="19"/>
  <c r="N107" i="19"/>
  <c r="N77" i="19"/>
  <c r="N65" i="19"/>
  <c r="N35" i="19"/>
  <c r="N23" i="19"/>
  <c r="N121" i="19"/>
  <c r="N91" i="19"/>
  <c r="N133" i="19"/>
  <c r="N37" i="19"/>
  <c r="N79" i="19"/>
  <c r="N49" i="19"/>
  <c r="E23" i="16"/>
  <c r="E49" i="16"/>
  <c r="E51" i="16"/>
  <c r="E77" i="16"/>
  <c r="E79" i="16"/>
  <c r="E105" i="16"/>
  <c r="E107" i="16"/>
  <c r="E133" i="16"/>
  <c r="E135" i="16"/>
  <c r="E161" i="16"/>
  <c r="F149" i="17"/>
  <c r="F147" i="17"/>
  <c r="F121" i="17"/>
  <c r="F161" i="17"/>
  <c r="F135" i="17"/>
  <c r="F133" i="17"/>
  <c r="G121" i="17"/>
  <c r="G147" i="17"/>
  <c r="G149" i="17"/>
  <c r="L20" i="18"/>
  <c r="S34" i="18"/>
  <c r="L50" i="18"/>
  <c r="S64" i="18"/>
  <c r="C37" i="16"/>
  <c r="F49" i="16"/>
  <c r="F51" i="16"/>
  <c r="C63" i="16"/>
  <c r="C65" i="16"/>
  <c r="F77" i="16"/>
  <c r="F79" i="16"/>
  <c r="C91" i="16"/>
  <c r="C93" i="16"/>
  <c r="F105" i="16"/>
  <c r="F107" i="16"/>
  <c r="C119" i="16"/>
  <c r="C121" i="16"/>
  <c r="F133" i="16"/>
  <c r="F135" i="16"/>
  <c r="C147" i="16"/>
  <c r="C149" i="16"/>
  <c r="F161" i="16"/>
  <c r="G161" i="17"/>
  <c r="G135" i="17"/>
  <c r="G133" i="17"/>
  <c r="F9" i="17"/>
  <c r="O9" i="17"/>
  <c r="F21" i="17"/>
  <c r="O21" i="17"/>
  <c r="C23" i="17"/>
  <c r="F35" i="17"/>
  <c r="F37" i="17"/>
  <c r="C49" i="17"/>
  <c r="C51" i="17"/>
  <c r="F63" i="17"/>
  <c r="F65" i="17"/>
  <c r="C77" i="17"/>
  <c r="C79" i="17"/>
  <c r="F91" i="17"/>
  <c r="F93" i="17"/>
  <c r="C105" i="17"/>
  <c r="C107" i="17"/>
  <c r="F119" i="17"/>
  <c r="F34" i="18"/>
  <c r="M48" i="18"/>
  <c r="F64" i="18"/>
  <c r="M78" i="18"/>
  <c r="L118" i="18"/>
  <c r="G23" i="16"/>
  <c r="G49" i="16"/>
  <c r="G51" i="16"/>
  <c r="G77" i="16"/>
  <c r="G79" i="16"/>
  <c r="G105" i="16"/>
  <c r="G107" i="16"/>
  <c r="G133" i="16"/>
  <c r="G135" i="16"/>
  <c r="G161" i="16"/>
  <c r="G9" i="17"/>
  <c r="P9" i="17"/>
  <c r="G21" i="17"/>
  <c r="P21" i="17"/>
  <c r="D23" i="17"/>
  <c r="G35" i="17"/>
  <c r="G37" i="17"/>
  <c r="D49" i="17"/>
  <c r="D51" i="17"/>
  <c r="G63" i="17"/>
  <c r="G65" i="17"/>
  <c r="D77" i="17"/>
  <c r="D79" i="17"/>
  <c r="G91" i="17"/>
  <c r="G93" i="17"/>
  <c r="D105" i="17"/>
  <c r="D107" i="17"/>
  <c r="G119" i="17"/>
  <c r="D133" i="17"/>
  <c r="D135" i="17"/>
  <c r="D161" i="17"/>
  <c r="L132" i="18"/>
  <c r="L78" i="18"/>
  <c r="L48" i="18"/>
  <c r="L146" i="18"/>
  <c r="L92" i="18"/>
  <c r="L62" i="18"/>
  <c r="L8" i="18"/>
  <c r="L148" i="18"/>
  <c r="L106" i="18"/>
  <c r="L76" i="18"/>
  <c r="L22" i="18"/>
  <c r="L120" i="18"/>
  <c r="L90" i="18"/>
  <c r="L36" i="18"/>
  <c r="S148" i="18"/>
  <c r="S160" i="18"/>
  <c r="S146" i="18"/>
  <c r="S92" i="18"/>
  <c r="S62" i="18"/>
  <c r="S8" i="18"/>
  <c r="S106" i="18"/>
  <c r="S76" i="18"/>
  <c r="S22" i="18"/>
  <c r="S120" i="18"/>
  <c r="S90" i="18"/>
  <c r="S36" i="18"/>
  <c r="S134" i="18"/>
  <c r="S104" i="18"/>
  <c r="S50" i="18"/>
  <c r="S20" i="18"/>
  <c r="F104" i="18"/>
  <c r="M118" i="18"/>
  <c r="F134" i="18"/>
  <c r="U7" i="16"/>
  <c r="E9" i="16"/>
  <c r="E21" i="16"/>
  <c r="E35" i="16"/>
  <c r="E37" i="16"/>
  <c r="E63" i="16"/>
  <c r="E65" i="16"/>
  <c r="E91" i="16"/>
  <c r="E93" i="16"/>
  <c r="E119" i="16"/>
  <c r="E121" i="16"/>
  <c r="E147" i="16"/>
  <c r="E149" i="16"/>
  <c r="C161" i="17"/>
  <c r="C135" i="17"/>
  <c r="C133" i="17"/>
  <c r="C149" i="17"/>
  <c r="C147" i="17"/>
  <c r="C121" i="17"/>
  <c r="I7" i="17"/>
  <c r="Q9" i="17"/>
  <c r="Q21" i="17"/>
  <c r="M148" i="18"/>
  <c r="M160" i="18"/>
  <c r="M146" i="18"/>
  <c r="M92" i="18"/>
  <c r="M62" i="18"/>
  <c r="M8" i="18"/>
  <c r="M106" i="18"/>
  <c r="M76" i="18"/>
  <c r="M22" i="18"/>
  <c r="M120" i="18"/>
  <c r="M90" i="18"/>
  <c r="M36" i="18"/>
  <c r="M134" i="18"/>
  <c r="M104" i="18"/>
  <c r="M50" i="18"/>
  <c r="M20" i="18"/>
  <c r="L34" i="18"/>
  <c r="S48" i="18"/>
  <c r="L64" i="18"/>
  <c r="S78" i="18"/>
  <c r="F9" i="16"/>
  <c r="O9" i="16"/>
  <c r="F21" i="16"/>
  <c r="O21" i="16"/>
  <c r="C23" i="16"/>
  <c r="F35" i="16"/>
  <c r="F37" i="16"/>
  <c r="C49" i="16"/>
  <c r="C51" i="16"/>
  <c r="F63" i="16"/>
  <c r="F65" i="16"/>
  <c r="C77" i="16"/>
  <c r="C79" i="16"/>
  <c r="F91" i="16"/>
  <c r="F93" i="16"/>
  <c r="C105" i="16"/>
  <c r="C107" i="16"/>
  <c r="F119" i="16"/>
  <c r="F121" i="16"/>
  <c r="C133" i="16"/>
  <c r="C135" i="16"/>
  <c r="F147" i="16"/>
  <c r="F149" i="16"/>
  <c r="C161" i="16"/>
  <c r="D149" i="17"/>
  <c r="D147" i="17"/>
  <c r="D121" i="17"/>
  <c r="J7" i="17"/>
  <c r="C9" i="17"/>
  <c r="R9" i="17"/>
  <c r="C21" i="17"/>
  <c r="R21" i="17"/>
  <c r="F23" i="17"/>
  <c r="C35" i="17"/>
  <c r="C37" i="17"/>
  <c r="F49" i="17"/>
  <c r="F51" i="17"/>
  <c r="C63" i="17"/>
  <c r="C65" i="17"/>
  <c r="F77" i="17"/>
  <c r="F79" i="17"/>
  <c r="C91" i="17"/>
  <c r="C93" i="17"/>
  <c r="F105" i="17"/>
  <c r="F107" i="17"/>
  <c r="C119" i="17"/>
  <c r="F160" i="18"/>
  <c r="F132" i="18"/>
  <c r="F78" i="18"/>
  <c r="F48" i="18"/>
  <c r="F146" i="18"/>
  <c r="F92" i="18"/>
  <c r="F62" i="18"/>
  <c r="F8" i="18"/>
  <c r="F106" i="18"/>
  <c r="F76" i="18"/>
  <c r="F22" i="18"/>
  <c r="F120" i="18"/>
  <c r="F90" i="18"/>
  <c r="F36" i="18"/>
  <c r="F20" i="18"/>
  <c r="M34" i="18"/>
  <c r="F50" i="18"/>
  <c r="M64" i="18"/>
  <c r="L104" i="18"/>
  <c r="S118" i="18"/>
  <c r="L134" i="18"/>
  <c r="L160" i="18"/>
  <c r="N160" i="18"/>
  <c r="T160" i="18"/>
  <c r="D8" i="18"/>
  <c r="V8" i="18"/>
  <c r="E22" i="18"/>
  <c r="K22" i="18"/>
  <c r="N34" i="18"/>
  <c r="T34" i="18"/>
  <c r="C48" i="18"/>
  <c r="O48" i="18"/>
  <c r="U48" i="18"/>
  <c r="D62" i="18"/>
  <c r="V62" i="18"/>
  <c r="N64" i="18"/>
  <c r="T64" i="18"/>
  <c r="E76" i="18"/>
  <c r="K76" i="18"/>
  <c r="C78" i="18"/>
  <c r="O78" i="18"/>
  <c r="U78" i="18"/>
  <c r="D92" i="18"/>
  <c r="V92" i="18"/>
  <c r="E106" i="18"/>
  <c r="K106" i="18"/>
  <c r="N118" i="18"/>
  <c r="T118" i="18"/>
  <c r="C132" i="18"/>
  <c r="O132" i="18"/>
  <c r="U132" i="18"/>
  <c r="D146" i="18"/>
  <c r="V146" i="18"/>
  <c r="U148" i="18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D7" i="19"/>
  <c r="E9" i="19"/>
  <c r="E21" i="19"/>
  <c r="H133" i="22"/>
  <c r="H91" i="22"/>
  <c r="H49" i="22"/>
  <c r="H147" i="22"/>
  <c r="H105" i="22"/>
  <c r="H63" i="22"/>
  <c r="J7" i="22"/>
  <c r="H161" i="22"/>
  <c r="H119" i="22"/>
  <c r="H77" i="22"/>
  <c r="H35" i="22"/>
  <c r="H21" i="22"/>
  <c r="I6" i="18"/>
  <c r="E8" i="18"/>
  <c r="K8" i="18"/>
  <c r="N20" i="18"/>
  <c r="T20" i="18"/>
  <c r="C34" i="18"/>
  <c r="O34" i="18"/>
  <c r="U34" i="18"/>
  <c r="D48" i="18"/>
  <c r="V48" i="18"/>
  <c r="N50" i="18"/>
  <c r="T50" i="18"/>
  <c r="E62" i="18"/>
  <c r="K62" i="18"/>
  <c r="C64" i="18"/>
  <c r="O64" i="18"/>
  <c r="U64" i="18"/>
  <c r="D78" i="18"/>
  <c r="V78" i="18"/>
  <c r="E92" i="18"/>
  <c r="K92" i="18"/>
  <c r="N104" i="18"/>
  <c r="T104" i="18"/>
  <c r="C118" i="18"/>
  <c r="O118" i="18"/>
  <c r="U118" i="18"/>
  <c r="D132" i="18"/>
  <c r="V132" i="18"/>
  <c r="N134" i="18"/>
  <c r="T134" i="18"/>
  <c r="E146" i="18"/>
  <c r="K146" i="18"/>
  <c r="C160" i="18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F21" i="19"/>
  <c r="F9" i="19"/>
  <c r="D160" i="18"/>
  <c r="D148" i="18"/>
  <c r="J6" i="18"/>
  <c r="V160" i="18"/>
  <c r="V148" i="18"/>
  <c r="C20" i="18"/>
  <c r="O20" i="18"/>
  <c r="U20" i="18"/>
  <c r="D34" i="18"/>
  <c r="V34" i="18"/>
  <c r="N36" i="18"/>
  <c r="T36" i="18"/>
  <c r="E48" i="18"/>
  <c r="K48" i="18"/>
  <c r="C50" i="18"/>
  <c r="O50" i="18"/>
  <c r="U50" i="18"/>
  <c r="D64" i="18"/>
  <c r="V64" i="18"/>
  <c r="E78" i="18"/>
  <c r="K78" i="18"/>
  <c r="N90" i="18"/>
  <c r="T90" i="18"/>
  <c r="C104" i="18"/>
  <c r="O104" i="18"/>
  <c r="U104" i="18"/>
  <c r="D118" i="18"/>
  <c r="V118" i="18"/>
  <c r="N120" i="18"/>
  <c r="T120" i="18"/>
  <c r="E132" i="18"/>
  <c r="K132" i="18"/>
  <c r="C134" i="18"/>
  <c r="O134" i="18"/>
  <c r="U134" i="18"/>
  <c r="N148" i="18"/>
  <c r="U160" i="18"/>
  <c r="H7" i="19"/>
  <c r="X7" i="19"/>
  <c r="V7" i="19"/>
  <c r="O22" i="21"/>
  <c r="E148" i="18"/>
  <c r="K160" i="18"/>
  <c r="K148" i="18"/>
  <c r="Q6" i="18"/>
  <c r="D20" i="18"/>
  <c r="V20" i="18"/>
  <c r="N22" i="18"/>
  <c r="T22" i="18"/>
  <c r="E34" i="18"/>
  <c r="K34" i="18"/>
  <c r="C36" i="18"/>
  <c r="O36" i="18"/>
  <c r="U36" i="18"/>
  <c r="D50" i="18"/>
  <c r="V50" i="18"/>
  <c r="E64" i="18"/>
  <c r="K64" i="18"/>
  <c r="N76" i="18"/>
  <c r="T76" i="18"/>
  <c r="C90" i="18"/>
  <c r="O90" i="18"/>
  <c r="U90" i="18"/>
  <c r="D104" i="18"/>
  <c r="V104" i="18"/>
  <c r="N106" i="18"/>
  <c r="T106" i="18"/>
  <c r="E118" i="18"/>
  <c r="K118" i="18"/>
  <c r="C120" i="18"/>
  <c r="O120" i="18"/>
  <c r="U120" i="18"/>
  <c r="D134" i="18"/>
  <c r="V134" i="18"/>
  <c r="C148" i="18"/>
  <c r="O148" i="18"/>
  <c r="J7" i="19"/>
  <c r="P7" i="19"/>
  <c r="I8" i="21"/>
  <c r="H8" i="21"/>
  <c r="R7" i="19"/>
  <c r="C22" i="21"/>
  <c r="E36" i="21"/>
  <c r="D50" i="21"/>
  <c r="C64" i="21"/>
  <c r="F106" i="21"/>
  <c r="E120" i="21"/>
  <c r="D134" i="21"/>
  <c r="C148" i="21"/>
  <c r="X7" i="22"/>
  <c r="C21" i="22"/>
  <c r="R21" i="22"/>
  <c r="D49" i="22"/>
  <c r="F63" i="22"/>
  <c r="D91" i="22"/>
  <c r="F105" i="22"/>
  <c r="D133" i="22"/>
  <c r="F147" i="22"/>
  <c r="K7" i="24"/>
  <c r="M29" i="24"/>
  <c r="N163" i="24"/>
  <c r="N164" i="24"/>
  <c r="N165" i="24"/>
  <c r="N166" i="24"/>
  <c r="N167" i="24"/>
  <c r="N168" i="24"/>
  <c r="N169" i="24"/>
  <c r="N170" i="24"/>
  <c r="L235" i="24"/>
  <c r="J237" i="24"/>
  <c r="J239" i="24"/>
  <c r="Q8" i="21"/>
  <c r="D22" i="21"/>
  <c r="L22" i="21"/>
  <c r="F36" i="21"/>
  <c r="E50" i="21"/>
  <c r="D64" i="21"/>
  <c r="C78" i="21"/>
  <c r="F120" i="21"/>
  <c r="E134" i="21"/>
  <c r="D148" i="21"/>
  <c r="C162" i="21"/>
  <c r="D21" i="22"/>
  <c r="S21" i="22"/>
  <c r="C35" i="22"/>
  <c r="E49" i="22"/>
  <c r="G63" i="22"/>
  <c r="C77" i="22"/>
  <c r="E91" i="22"/>
  <c r="G105" i="22"/>
  <c r="C119" i="22"/>
  <c r="E133" i="22"/>
  <c r="G147" i="22"/>
  <c r="C161" i="22"/>
  <c r="M253" i="24"/>
  <c r="M205" i="24"/>
  <c r="M139" i="24"/>
  <c r="M51" i="24"/>
  <c r="M183" i="24"/>
  <c r="M117" i="24"/>
  <c r="N8" i="24"/>
  <c r="M161" i="24"/>
  <c r="L173" i="24"/>
  <c r="J175" i="24"/>
  <c r="J229" i="24"/>
  <c r="J232" i="24"/>
  <c r="N235" i="24"/>
  <c r="R8" i="21"/>
  <c r="E22" i="21"/>
  <c r="M22" i="21"/>
  <c r="F50" i="21"/>
  <c r="E64" i="21"/>
  <c r="D78" i="21"/>
  <c r="C92" i="21"/>
  <c r="F134" i="21"/>
  <c r="E148" i="21"/>
  <c r="D162" i="21"/>
  <c r="K7" i="22"/>
  <c r="E21" i="22"/>
  <c r="T21" i="22"/>
  <c r="D35" i="22"/>
  <c r="F49" i="22"/>
  <c r="D77" i="22"/>
  <c r="F91" i="22"/>
  <c r="D119" i="22"/>
  <c r="F133" i="22"/>
  <c r="D161" i="22"/>
  <c r="J241" i="24"/>
  <c r="H239" i="24"/>
  <c r="N236" i="24"/>
  <c r="N233" i="24"/>
  <c r="H233" i="24"/>
  <c r="N232" i="24"/>
  <c r="H232" i="24"/>
  <c r="N231" i="24"/>
  <c r="H231" i="24"/>
  <c r="N230" i="24"/>
  <c r="H230" i="24"/>
  <c r="N229" i="24"/>
  <c r="H229" i="24"/>
  <c r="L240" i="24"/>
  <c r="J238" i="24"/>
  <c r="H237" i="24"/>
  <c r="L236" i="24"/>
  <c r="J235" i="24"/>
  <c r="H234" i="24"/>
  <c r="H241" i="24"/>
  <c r="J240" i="24"/>
  <c r="N237" i="24"/>
  <c r="N234" i="24"/>
  <c r="L233" i="24"/>
  <c r="L232" i="24"/>
  <c r="L231" i="24"/>
  <c r="L230" i="24"/>
  <c r="L229" i="24"/>
  <c r="L239" i="24"/>
  <c r="H238" i="24"/>
  <c r="L237" i="24"/>
  <c r="J236" i="24"/>
  <c r="H235" i="24"/>
  <c r="L234" i="24"/>
  <c r="J234" i="24"/>
  <c r="H236" i="24"/>
  <c r="F22" i="21"/>
  <c r="N22" i="21"/>
  <c r="F64" i="21"/>
  <c r="E78" i="21"/>
  <c r="D92" i="21"/>
  <c r="C106" i="21"/>
  <c r="F148" i="21"/>
  <c r="E162" i="21"/>
  <c r="L7" i="22"/>
  <c r="F21" i="22"/>
  <c r="E35" i="22"/>
  <c r="G49" i="22"/>
  <c r="C63" i="22"/>
  <c r="E77" i="22"/>
  <c r="G91" i="22"/>
  <c r="C105" i="22"/>
  <c r="E119" i="22"/>
  <c r="G133" i="22"/>
  <c r="C147" i="22"/>
  <c r="E161" i="22"/>
  <c r="M73" i="24"/>
  <c r="H163" i="24"/>
  <c r="H164" i="24"/>
  <c r="H165" i="24"/>
  <c r="H166" i="24"/>
  <c r="H167" i="24"/>
  <c r="H168" i="24"/>
  <c r="H169" i="24"/>
  <c r="H170" i="24"/>
  <c r="H171" i="24"/>
  <c r="J172" i="24"/>
  <c r="J231" i="24"/>
  <c r="H240" i="24"/>
  <c r="K73" i="25"/>
  <c r="K51" i="25"/>
  <c r="I7" i="25"/>
  <c r="L8" i="25" s="1"/>
  <c r="K29" i="25"/>
  <c r="C36" i="21"/>
  <c r="F78" i="21"/>
  <c r="E92" i="21"/>
  <c r="D106" i="21"/>
  <c r="C120" i="21"/>
  <c r="F162" i="21"/>
  <c r="V7" i="22"/>
  <c r="G21" i="22"/>
  <c r="P21" i="22"/>
  <c r="F35" i="22"/>
  <c r="D63" i="22"/>
  <c r="F77" i="22"/>
  <c r="D105" i="22"/>
  <c r="F119" i="22"/>
  <c r="D147" i="22"/>
  <c r="F161" i="22"/>
  <c r="H175" i="24"/>
  <c r="L174" i="24"/>
  <c r="J173" i="24"/>
  <c r="H172" i="24"/>
  <c r="N171" i="24"/>
  <c r="L175" i="24"/>
  <c r="J174" i="24"/>
  <c r="H173" i="24"/>
  <c r="L172" i="24"/>
  <c r="L171" i="24"/>
  <c r="L170" i="24"/>
  <c r="L169" i="24"/>
  <c r="L168" i="24"/>
  <c r="L167" i="24"/>
  <c r="L166" i="24"/>
  <c r="L165" i="24"/>
  <c r="L164" i="24"/>
  <c r="L163" i="24"/>
  <c r="M227" i="24"/>
  <c r="L238" i="24"/>
  <c r="H255" i="24"/>
  <c r="J256" i="24"/>
  <c r="H258" i="24"/>
  <c r="J259" i="24"/>
  <c r="H261" i="24"/>
  <c r="J262" i="24"/>
  <c r="F146" i="26"/>
  <c r="F118" i="26"/>
  <c r="F90" i="26"/>
  <c r="F76" i="26"/>
  <c r="F48" i="26"/>
  <c r="F20" i="26"/>
  <c r="F160" i="26"/>
  <c r="F132" i="26"/>
  <c r="F104" i="26"/>
  <c r="F34" i="26"/>
  <c r="L256" i="24"/>
  <c r="N257" i="24"/>
  <c r="L259" i="24"/>
  <c r="N260" i="24"/>
  <c r="L262" i="24"/>
  <c r="H263" i="24"/>
  <c r="L265" i="24"/>
  <c r="L266" i="24"/>
  <c r="J267" i="24"/>
  <c r="N8" i="25"/>
  <c r="M73" i="25"/>
  <c r="N74" i="25" s="1"/>
  <c r="J255" i="24"/>
  <c r="H257" i="24"/>
  <c r="J258" i="24"/>
  <c r="H260" i="24"/>
  <c r="L267" i="24"/>
  <c r="J266" i="24"/>
  <c r="H265" i="24"/>
  <c r="L264" i="24"/>
  <c r="L263" i="24"/>
  <c r="L255" i="24"/>
  <c r="N256" i="24"/>
  <c r="L258" i="24"/>
  <c r="N259" i="24"/>
  <c r="L261" i="24"/>
  <c r="N262" i="24"/>
  <c r="J263" i="24"/>
  <c r="H264" i="24"/>
  <c r="M51" i="25"/>
  <c r="N52" i="25" s="1"/>
  <c r="M29" i="25"/>
  <c r="M95" i="25"/>
  <c r="N96" i="25" s="1"/>
  <c r="G146" i="26"/>
  <c r="G118" i="26"/>
  <c r="G90" i="26"/>
  <c r="G34" i="26"/>
  <c r="G62" i="26"/>
  <c r="E76" i="26"/>
  <c r="D146" i="28"/>
  <c r="D48" i="28"/>
  <c r="D160" i="28"/>
  <c r="D62" i="28"/>
  <c r="D76" i="28"/>
  <c r="D132" i="28"/>
  <c r="D90" i="28"/>
  <c r="D104" i="28"/>
  <c r="D20" i="28"/>
  <c r="C160" i="26"/>
  <c r="C132" i="26"/>
  <c r="C104" i="26"/>
  <c r="C34" i="26"/>
  <c r="C62" i="26"/>
  <c r="G104" i="26"/>
  <c r="G132" i="26"/>
  <c r="G160" i="26"/>
  <c r="D160" i="26"/>
  <c r="D132" i="26"/>
  <c r="D104" i="26"/>
  <c r="J6" i="26"/>
  <c r="G20" i="26"/>
  <c r="D34" i="26"/>
  <c r="G48" i="26"/>
  <c r="D62" i="26"/>
  <c r="G76" i="26"/>
  <c r="C90" i="26"/>
  <c r="C118" i="26"/>
  <c r="C146" i="26"/>
  <c r="K6" i="27"/>
  <c r="J6" i="27"/>
  <c r="E160" i="26"/>
  <c r="E132" i="26"/>
  <c r="E104" i="26"/>
  <c r="E146" i="26"/>
  <c r="E118" i="26"/>
  <c r="E90" i="26"/>
  <c r="K6" i="26"/>
  <c r="E34" i="26"/>
  <c r="E62" i="26"/>
  <c r="D90" i="26"/>
  <c r="D118" i="26"/>
  <c r="D146" i="26"/>
  <c r="C160" i="27"/>
  <c r="C132" i="27"/>
  <c r="C104" i="27"/>
  <c r="C76" i="27"/>
  <c r="C48" i="27"/>
  <c r="C20" i="27"/>
  <c r="C146" i="27"/>
  <c r="D160" i="27"/>
  <c r="D132" i="27"/>
  <c r="G20" i="27"/>
  <c r="D34" i="27"/>
  <c r="G48" i="27"/>
  <c r="D62" i="27"/>
  <c r="G76" i="27"/>
  <c r="D90" i="27"/>
  <c r="G104" i="27"/>
  <c r="D118" i="27"/>
  <c r="F160" i="27"/>
  <c r="E160" i="27"/>
  <c r="E132" i="27"/>
  <c r="E34" i="27"/>
  <c r="E62" i="27"/>
  <c r="E90" i="27"/>
  <c r="E118" i="27"/>
  <c r="F146" i="27"/>
  <c r="F34" i="27"/>
  <c r="F62" i="27"/>
  <c r="F90" i="27"/>
  <c r="F118" i="27"/>
  <c r="D146" i="27"/>
  <c r="G160" i="27"/>
  <c r="G146" i="27"/>
  <c r="D20" i="27"/>
  <c r="G34" i="27"/>
  <c r="D48" i="27"/>
  <c r="G62" i="27"/>
  <c r="D76" i="27"/>
  <c r="G90" i="27"/>
  <c r="D104" i="27"/>
  <c r="G118" i="27"/>
  <c r="E146" i="27"/>
  <c r="E132" i="28"/>
  <c r="E160" i="28"/>
  <c r="K6" i="28"/>
  <c r="E34" i="28"/>
  <c r="F48" i="28"/>
  <c r="G62" i="28"/>
  <c r="C90" i="28"/>
  <c r="E118" i="28"/>
  <c r="C132" i="28"/>
  <c r="F8" i="30"/>
  <c r="H64" i="30"/>
  <c r="H84" i="30"/>
  <c r="H81" i="30"/>
  <c r="H78" i="30"/>
  <c r="H75" i="30"/>
  <c r="H62" i="30"/>
  <c r="H61" i="30"/>
  <c r="H60" i="30"/>
  <c r="H59" i="30"/>
  <c r="H58" i="30"/>
  <c r="H57" i="30"/>
  <c r="H85" i="30"/>
  <c r="H83" i="30"/>
  <c r="H80" i="30"/>
  <c r="H77" i="30"/>
  <c r="H63" i="30"/>
  <c r="H87" i="30"/>
  <c r="H65" i="30"/>
  <c r="F146" i="28"/>
  <c r="L6" i="28"/>
  <c r="E20" i="28"/>
  <c r="F34" i="28"/>
  <c r="G48" i="28"/>
  <c r="C76" i="28"/>
  <c r="E104" i="28"/>
  <c r="F118" i="28"/>
  <c r="H53" i="30"/>
  <c r="H56" i="30"/>
  <c r="G160" i="28"/>
  <c r="M6" i="28"/>
  <c r="F20" i="28"/>
  <c r="G34" i="28"/>
  <c r="C62" i="28"/>
  <c r="E90" i="28"/>
  <c r="F104" i="28"/>
  <c r="G118" i="28"/>
  <c r="F132" i="28"/>
  <c r="C160" i="28"/>
  <c r="J8" i="30"/>
  <c r="L63" i="30"/>
  <c r="L85" i="30"/>
  <c r="L83" i="30"/>
  <c r="L80" i="30"/>
  <c r="L77" i="30"/>
  <c r="L84" i="30"/>
  <c r="L81" i="30"/>
  <c r="L78" i="30"/>
  <c r="L75" i="30"/>
  <c r="L62" i="30"/>
  <c r="L86" i="30"/>
  <c r="L64" i="30"/>
  <c r="L82" i="30"/>
  <c r="L79" i="30"/>
  <c r="L76" i="30"/>
  <c r="L53" i="30"/>
  <c r="L56" i="30"/>
  <c r="L59" i="30"/>
  <c r="C48" i="28"/>
  <c r="E76" i="28"/>
  <c r="F90" i="28"/>
  <c r="G104" i="28"/>
  <c r="G132" i="28"/>
  <c r="C146" i="28"/>
  <c r="I6" i="28"/>
  <c r="C34" i="28"/>
  <c r="E62" i="28"/>
  <c r="F76" i="28"/>
  <c r="G90" i="28"/>
  <c r="C118" i="28"/>
  <c r="E146" i="28"/>
  <c r="F160" i="28"/>
  <c r="H74" i="30"/>
  <c r="H79" i="30"/>
  <c r="J96" i="30"/>
  <c r="N52" i="30"/>
  <c r="J75" i="30"/>
  <c r="N77" i="30"/>
  <c r="J78" i="30"/>
  <c r="N80" i="30"/>
  <c r="J81" i="30"/>
  <c r="N83" i="30"/>
  <c r="J84" i="30"/>
  <c r="H118" i="30"/>
  <c r="D52" i="30"/>
  <c r="J53" i="30"/>
  <c r="J54" i="30"/>
  <c r="J55" i="30"/>
  <c r="J56" i="30"/>
  <c r="J57" i="30"/>
  <c r="J58" i="30"/>
  <c r="J59" i="30"/>
  <c r="J60" i="30"/>
  <c r="J61" i="30"/>
  <c r="J87" i="30"/>
  <c r="F52" i="30"/>
  <c r="F64" i="30"/>
  <c r="N76" i="30"/>
  <c r="J77" i="30"/>
  <c r="N79" i="30"/>
  <c r="J80" i="30"/>
  <c r="F86" i="30"/>
  <c r="J140" i="30"/>
  <c r="J65" i="30"/>
  <c r="J62" i="30"/>
  <c r="J52" i="30"/>
  <c r="J76" i="30"/>
  <c r="J79" i="30"/>
  <c r="J82" i="30"/>
  <c r="N162" i="30"/>
  <c r="F141" i="30"/>
  <c r="L142" i="30"/>
  <c r="F144" i="30"/>
  <c r="L145" i="30"/>
  <c r="F147" i="30"/>
  <c r="L148" i="30"/>
  <c r="F150" i="30"/>
  <c r="L153" i="30"/>
  <c r="F228" i="30"/>
  <c r="L85" i="31"/>
  <c r="L108" i="31"/>
  <c r="L63" i="31"/>
  <c r="L109" i="31"/>
  <c r="L106" i="31"/>
  <c r="L105" i="31"/>
  <c r="L104" i="31"/>
  <c r="L103" i="31"/>
  <c r="L102" i="31"/>
  <c r="L101" i="31"/>
  <c r="L100" i="31"/>
  <c r="L99" i="31"/>
  <c r="L98" i="31"/>
  <c r="L97" i="31"/>
  <c r="L64" i="31"/>
  <c r="L84" i="31"/>
  <c r="L83" i="31"/>
  <c r="L82" i="31"/>
  <c r="L81" i="31"/>
  <c r="L80" i="31"/>
  <c r="L79" i="31"/>
  <c r="L78" i="31"/>
  <c r="L77" i="31"/>
  <c r="L76" i="31"/>
  <c r="L75" i="31"/>
  <c r="L60" i="31"/>
  <c r="L59" i="31"/>
  <c r="L58" i="31"/>
  <c r="L57" i="31"/>
  <c r="L56" i="31"/>
  <c r="L55" i="31"/>
  <c r="L54" i="31"/>
  <c r="L53" i="31"/>
  <c r="L65" i="31"/>
  <c r="L61" i="31"/>
  <c r="L43" i="31"/>
  <c r="L40" i="31"/>
  <c r="L39" i="31"/>
  <c r="L38" i="31"/>
  <c r="L37" i="31"/>
  <c r="L36" i="31"/>
  <c r="L35" i="31"/>
  <c r="L34" i="31"/>
  <c r="L33" i="31"/>
  <c r="L32" i="31"/>
  <c r="L31" i="31"/>
  <c r="L86" i="31"/>
  <c r="L87" i="31"/>
  <c r="L62" i="31"/>
  <c r="L41" i="31"/>
  <c r="L107" i="31"/>
  <c r="L42" i="31"/>
  <c r="N74" i="30"/>
  <c r="H141" i="30"/>
  <c r="N142" i="30"/>
  <c r="J143" i="30"/>
  <c r="H144" i="30"/>
  <c r="N145" i="30"/>
  <c r="J146" i="30"/>
  <c r="H147" i="30"/>
  <c r="N148" i="30"/>
  <c r="J149" i="30"/>
  <c r="H150" i="30"/>
  <c r="F151" i="30"/>
  <c r="F152" i="30"/>
  <c r="F207" i="30"/>
  <c r="F208" i="30"/>
  <c r="F209" i="30"/>
  <c r="F210" i="30"/>
  <c r="F211" i="30"/>
  <c r="F212" i="30"/>
  <c r="F213" i="30"/>
  <c r="F214" i="30"/>
  <c r="F215" i="30"/>
  <c r="F216" i="30"/>
  <c r="H217" i="30"/>
  <c r="J218" i="30"/>
  <c r="L30" i="31"/>
  <c r="F142" i="30"/>
  <c r="L143" i="30"/>
  <c r="F145" i="30"/>
  <c r="L146" i="30"/>
  <c r="F148" i="30"/>
  <c r="L149" i="30"/>
  <c r="H151" i="30"/>
  <c r="F153" i="30"/>
  <c r="H219" i="30"/>
  <c r="L218" i="30"/>
  <c r="F218" i="30"/>
  <c r="J217" i="30"/>
  <c r="H216" i="30"/>
  <c r="N215" i="30"/>
  <c r="H215" i="30"/>
  <c r="N214" i="30"/>
  <c r="H214" i="30"/>
  <c r="N213" i="30"/>
  <c r="H213" i="30"/>
  <c r="N212" i="30"/>
  <c r="H212" i="30"/>
  <c r="N211" i="30"/>
  <c r="H211" i="30"/>
  <c r="N210" i="30"/>
  <c r="H210" i="30"/>
  <c r="N209" i="30"/>
  <c r="H209" i="30"/>
  <c r="N208" i="30"/>
  <c r="H208" i="30"/>
  <c r="N207" i="30"/>
  <c r="H207" i="30"/>
  <c r="AU7" i="35"/>
  <c r="AT7" i="35"/>
  <c r="AS7" i="35"/>
  <c r="AR7" i="35"/>
  <c r="AV7" i="35"/>
  <c r="J184" i="30"/>
  <c r="F206" i="30"/>
  <c r="N228" i="30"/>
  <c r="J250" i="30"/>
  <c r="M95" i="31"/>
  <c r="N96" i="31" s="1"/>
  <c r="M73" i="31"/>
  <c r="N74" i="31" s="1"/>
  <c r="M51" i="31"/>
  <c r="N52" i="31" s="1"/>
  <c r="M29" i="31"/>
  <c r="N141" i="30"/>
  <c r="J142" i="30"/>
  <c r="H143" i="30"/>
  <c r="N144" i="30"/>
  <c r="J145" i="30"/>
  <c r="H146" i="30"/>
  <c r="N147" i="30"/>
  <c r="J148" i="30"/>
  <c r="H149" i="30"/>
  <c r="L151" i="30"/>
  <c r="L152" i="30"/>
  <c r="J153" i="30"/>
  <c r="H53" i="31"/>
  <c r="H54" i="31"/>
  <c r="H55" i="31"/>
  <c r="H56" i="31"/>
  <c r="H57" i="31"/>
  <c r="H58" i="31"/>
  <c r="H59" i="31"/>
  <c r="H60" i="31"/>
  <c r="D74" i="31"/>
  <c r="F75" i="31"/>
  <c r="H96" i="31"/>
  <c r="J101" i="31"/>
  <c r="J104" i="31"/>
  <c r="J109" i="31"/>
  <c r="F65" i="33"/>
  <c r="F273" i="30"/>
  <c r="L273" i="30"/>
  <c r="F274" i="30"/>
  <c r="L274" i="30"/>
  <c r="F275" i="30"/>
  <c r="L275" i="30"/>
  <c r="F276" i="30"/>
  <c r="L276" i="30"/>
  <c r="F277" i="30"/>
  <c r="L277" i="30"/>
  <c r="F278" i="30"/>
  <c r="L278" i="30"/>
  <c r="F279" i="30"/>
  <c r="L279" i="30"/>
  <c r="F280" i="30"/>
  <c r="L280" i="30"/>
  <c r="F281" i="30"/>
  <c r="L281" i="30"/>
  <c r="F282" i="30"/>
  <c r="L282" i="30"/>
  <c r="H283" i="30"/>
  <c r="J284" i="30"/>
  <c r="F285" i="30"/>
  <c r="L285" i="30"/>
  <c r="D30" i="31"/>
  <c r="J31" i="31"/>
  <c r="J32" i="31"/>
  <c r="J33" i="31"/>
  <c r="J34" i="31"/>
  <c r="J35" i="31"/>
  <c r="J36" i="31"/>
  <c r="J37" i="31"/>
  <c r="J38" i="31"/>
  <c r="J39" i="31"/>
  <c r="J40" i="31"/>
  <c r="J43" i="31"/>
  <c r="J61" i="31"/>
  <c r="J64" i="31"/>
  <c r="H75" i="31"/>
  <c r="F76" i="31"/>
  <c r="F77" i="31"/>
  <c r="F78" i="31"/>
  <c r="F79" i="31"/>
  <c r="F80" i="31"/>
  <c r="F81" i="31"/>
  <c r="F82" i="31"/>
  <c r="F83" i="31"/>
  <c r="H85" i="31"/>
  <c r="J86" i="31"/>
  <c r="F85" i="31"/>
  <c r="F108" i="31"/>
  <c r="F63" i="31"/>
  <c r="F109" i="31"/>
  <c r="F106" i="31"/>
  <c r="F105" i="31"/>
  <c r="F104" i="31"/>
  <c r="F103" i="31"/>
  <c r="F102" i="31"/>
  <c r="F101" i="31"/>
  <c r="F100" i="31"/>
  <c r="F99" i="31"/>
  <c r="F98" i="31"/>
  <c r="F97" i="31"/>
  <c r="F64" i="31"/>
  <c r="F30" i="31"/>
  <c r="J53" i="31"/>
  <c r="J54" i="31"/>
  <c r="J55" i="31"/>
  <c r="J56" i="31"/>
  <c r="J57" i="31"/>
  <c r="J58" i="31"/>
  <c r="J59" i="31"/>
  <c r="J60" i="31"/>
  <c r="F62" i="31"/>
  <c r="J75" i="31"/>
  <c r="H76" i="31"/>
  <c r="H77" i="31"/>
  <c r="H78" i="31"/>
  <c r="H79" i="31"/>
  <c r="H80" i="31"/>
  <c r="H81" i="31"/>
  <c r="H82" i="31"/>
  <c r="H83" i="31"/>
  <c r="H84" i="31"/>
  <c r="J85" i="31"/>
  <c r="L96" i="31"/>
  <c r="J100" i="31"/>
  <c r="J103" i="31"/>
  <c r="J106" i="31"/>
  <c r="N105" i="33"/>
  <c r="N99" i="33"/>
  <c r="M73" i="33"/>
  <c r="N100" i="33"/>
  <c r="N101" i="33"/>
  <c r="M95" i="33"/>
  <c r="N96" i="33" s="1"/>
  <c r="N102" i="33"/>
  <c r="N103" i="33"/>
  <c r="N16" i="33"/>
  <c r="N15" i="33"/>
  <c r="N14" i="33"/>
  <c r="N13" i="33"/>
  <c r="N12" i="33"/>
  <c r="N11" i="33"/>
  <c r="N10" i="33"/>
  <c r="N9" i="33"/>
  <c r="N98" i="33"/>
  <c r="M51" i="33"/>
  <c r="M29" i="33"/>
  <c r="N104" i="33"/>
  <c r="H196" i="30"/>
  <c r="F229" i="30"/>
  <c r="L229" i="30"/>
  <c r="F230" i="30"/>
  <c r="L230" i="30"/>
  <c r="F231" i="30"/>
  <c r="L231" i="30"/>
  <c r="F232" i="30"/>
  <c r="L232" i="30"/>
  <c r="F233" i="30"/>
  <c r="L233" i="30"/>
  <c r="F234" i="30"/>
  <c r="L234" i="30"/>
  <c r="F235" i="30"/>
  <c r="L235" i="30"/>
  <c r="F236" i="30"/>
  <c r="L236" i="30"/>
  <c r="F237" i="30"/>
  <c r="L237" i="30"/>
  <c r="F238" i="30"/>
  <c r="L238" i="30"/>
  <c r="H239" i="30"/>
  <c r="J240" i="30"/>
  <c r="F241" i="30"/>
  <c r="J251" i="30"/>
  <c r="J252" i="30"/>
  <c r="J253" i="30"/>
  <c r="J254" i="30"/>
  <c r="J255" i="30"/>
  <c r="J256" i="30"/>
  <c r="J257" i="30"/>
  <c r="J258" i="30"/>
  <c r="J259" i="30"/>
  <c r="J260" i="30"/>
  <c r="F261" i="30"/>
  <c r="L261" i="30"/>
  <c r="H262" i="30"/>
  <c r="H273" i="30"/>
  <c r="N273" i="30"/>
  <c r="H274" i="30"/>
  <c r="N274" i="30"/>
  <c r="H275" i="30"/>
  <c r="N275" i="30"/>
  <c r="H276" i="30"/>
  <c r="N276" i="30"/>
  <c r="H277" i="30"/>
  <c r="N277" i="30"/>
  <c r="H278" i="30"/>
  <c r="N278" i="30"/>
  <c r="H279" i="30"/>
  <c r="N279" i="30"/>
  <c r="H280" i="30"/>
  <c r="N280" i="30"/>
  <c r="H281" i="30"/>
  <c r="N281" i="30"/>
  <c r="H282" i="30"/>
  <c r="J283" i="30"/>
  <c r="F284" i="30"/>
  <c r="L284" i="30"/>
  <c r="H285" i="30"/>
  <c r="H86" i="31"/>
  <c r="H109" i="31"/>
  <c r="H106" i="31"/>
  <c r="H105" i="31"/>
  <c r="H104" i="31"/>
  <c r="H103" i="31"/>
  <c r="H102" i="31"/>
  <c r="H101" i="31"/>
  <c r="H100" i="31"/>
  <c r="H99" i="31"/>
  <c r="H98" i="31"/>
  <c r="H97" i="31"/>
  <c r="H64" i="31"/>
  <c r="H107" i="31"/>
  <c r="H65" i="31"/>
  <c r="H62" i="31"/>
  <c r="H61" i="31"/>
  <c r="H30" i="31"/>
  <c r="F31" i="31"/>
  <c r="F32" i="31"/>
  <c r="F33" i="31"/>
  <c r="F34" i="31"/>
  <c r="F35" i="31"/>
  <c r="F36" i="31"/>
  <c r="F37" i="31"/>
  <c r="F38" i="31"/>
  <c r="F39" i="31"/>
  <c r="F40" i="31"/>
  <c r="H41" i="31"/>
  <c r="J42" i="31"/>
  <c r="F43" i="31"/>
  <c r="J97" i="31"/>
  <c r="J98" i="31"/>
  <c r="C109" i="33"/>
  <c r="C95" i="33"/>
  <c r="D96" i="33" s="1"/>
  <c r="C51" i="33"/>
  <c r="F52" i="33" s="1"/>
  <c r="C29" i="33"/>
  <c r="C87" i="33"/>
  <c r="C73" i="33"/>
  <c r="D74" i="33" s="1"/>
  <c r="D8" i="33"/>
  <c r="J87" i="31"/>
  <c r="J84" i="31"/>
  <c r="J83" i="31"/>
  <c r="J82" i="31"/>
  <c r="J81" i="31"/>
  <c r="J80" i="31"/>
  <c r="J79" i="31"/>
  <c r="J78" i="31"/>
  <c r="J77" i="31"/>
  <c r="J76" i="31"/>
  <c r="J107" i="31"/>
  <c r="J65" i="31"/>
  <c r="J108" i="31"/>
  <c r="J63" i="31"/>
  <c r="J30" i="31"/>
  <c r="J102" i="31"/>
  <c r="J105" i="31"/>
  <c r="F107" i="33"/>
  <c r="F103" i="33"/>
  <c r="E95" i="33"/>
  <c r="F96" i="33" s="1"/>
  <c r="F83" i="33"/>
  <c r="F77" i="33"/>
  <c r="F57" i="33"/>
  <c r="F104" i="33"/>
  <c r="F98" i="33"/>
  <c r="F86" i="33"/>
  <c r="F84" i="33"/>
  <c r="F78" i="33"/>
  <c r="F58" i="33"/>
  <c r="F105" i="33"/>
  <c r="F99" i="33"/>
  <c r="F108" i="33"/>
  <c r="F106" i="33"/>
  <c r="F100" i="33"/>
  <c r="F80" i="33"/>
  <c r="F60" i="33"/>
  <c r="F54" i="33"/>
  <c r="F42" i="33"/>
  <c r="F8" i="33"/>
  <c r="K29" i="33"/>
  <c r="J32" i="33"/>
  <c r="F34" i="33"/>
  <c r="L34" i="33"/>
  <c r="H36" i="33"/>
  <c r="J38" i="33"/>
  <c r="H40" i="33"/>
  <c r="K51" i="33"/>
  <c r="J54" i="33"/>
  <c r="L56" i="33"/>
  <c r="F62" i="33"/>
  <c r="L64" i="33"/>
  <c r="F79" i="33"/>
  <c r="H81" i="33"/>
  <c r="J83" i="33"/>
  <c r="J106" i="33"/>
  <c r="J108" i="33"/>
  <c r="H105" i="33"/>
  <c r="H99" i="33"/>
  <c r="H79" i="33"/>
  <c r="H63" i="33"/>
  <c r="H59" i="33"/>
  <c r="H53" i="33"/>
  <c r="H108" i="33"/>
  <c r="H106" i="33"/>
  <c r="H100" i="33"/>
  <c r="H80" i="33"/>
  <c r="H60" i="33"/>
  <c r="H54" i="33"/>
  <c r="G51" i="33"/>
  <c r="H101" i="33"/>
  <c r="H102" i="33"/>
  <c r="H82" i="33"/>
  <c r="H76" i="33"/>
  <c r="G73" i="33"/>
  <c r="H64" i="33"/>
  <c r="H62" i="33"/>
  <c r="H56" i="33"/>
  <c r="H8" i="33"/>
  <c r="L15" i="33"/>
  <c r="L16" i="33"/>
  <c r="F17" i="33"/>
  <c r="L17" i="33"/>
  <c r="H18" i="33"/>
  <c r="J19" i="33"/>
  <c r="F20" i="33"/>
  <c r="L20" i="33"/>
  <c r="H21" i="33"/>
  <c r="J31" i="33"/>
  <c r="F33" i="33"/>
  <c r="L33" i="33"/>
  <c r="H35" i="33"/>
  <c r="J37" i="33"/>
  <c r="F39" i="33"/>
  <c r="L39" i="33"/>
  <c r="F41" i="33"/>
  <c r="L41" i="33"/>
  <c r="J42" i="33"/>
  <c r="J53" i="33"/>
  <c r="L55" i="33"/>
  <c r="F61" i="33"/>
  <c r="J63" i="33"/>
  <c r="F76" i="33"/>
  <c r="H78" i="33"/>
  <c r="L82" i="33"/>
  <c r="H86" i="33"/>
  <c r="L101" i="33"/>
  <c r="H103" i="33"/>
  <c r="J101" i="33"/>
  <c r="J85" i="33"/>
  <c r="J81" i="33"/>
  <c r="J61" i="33"/>
  <c r="J55" i="33"/>
  <c r="I51" i="33"/>
  <c r="J102" i="33"/>
  <c r="J82" i="33"/>
  <c r="J76" i="33"/>
  <c r="J64" i="33"/>
  <c r="J62" i="33"/>
  <c r="J56" i="33"/>
  <c r="J107" i="33"/>
  <c r="J103" i="33"/>
  <c r="J104" i="33"/>
  <c r="J98" i="33"/>
  <c r="J86" i="33"/>
  <c r="J84" i="33"/>
  <c r="J78" i="33"/>
  <c r="J58" i="33"/>
  <c r="J8" i="33"/>
  <c r="F32" i="33"/>
  <c r="L32" i="33"/>
  <c r="H34" i="33"/>
  <c r="J36" i="33"/>
  <c r="F38" i="33"/>
  <c r="L38" i="33"/>
  <c r="J40" i="33"/>
  <c r="L53" i="33"/>
  <c r="F59" i="33"/>
  <c r="H61" i="33"/>
  <c r="L63" i="33"/>
  <c r="E73" i="33"/>
  <c r="F74" i="33" s="1"/>
  <c r="H77" i="33"/>
  <c r="J79" i="33"/>
  <c r="F85" i="33"/>
  <c r="J100" i="33"/>
  <c r="F102" i="33"/>
  <c r="L107" i="33"/>
  <c r="L103" i="33"/>
  <c r="L83" i="33"/>
  <c r="L77" i="33"/>
  <c r="L57" i="33"/>
  <c r="L104" i="33"/>
  <c r="L98" i="33"/>
  <c r="L86" i="33"/>
  <c r="L84" i="33"/>
  <c r="L78" i="33"/>
  <c r="K73" i="33"/>
  <c r="L58" i="33"/>
  <c r="L105" i="33"/>
  <c r="L99" i="33"/>
  <c r="L108" i="33"/>
  <c r="L106" i="33"/>
  <c r="L100" i="33"/>
  <c r="K95" i="33"/>
  <c r="L96" i="33" s="1"/>
  <c r="L80" i="33"/>
  <c r="L60" i="33"/>
  <c r="L54" i="33"/>
  <c r="L42" i="33"/>
  <c r="L8" i="33"/>
  <c r="H9" i="33"/>
  <c r="H10" i="33"/>
  <c r="H11" i="33"/>
  <c r="H12" i="33"/>
  <c r="H13" i="33"/>
  <c r="H14" i="33"/>
  <c r="H15" i="33"/>
  <c r="H16" i="33"/>
  <c r="H17" i="33"/>
  <c r="J18" i="33"/>
  <c r="F19" i="33"/>
  <c r="L19" i="33"/>
  <c r="H20" i="33"/>
  <c r="J21" i="33"/>
  <c r="E29" i="33"/>
  <c r="H30" i="33" s="1"/>
  <c r="F31" i="33"/>
  <c r="L31" i="33"/>
  <c r="H33" i="33"/>
  <c r="J35" i="33"/>
  <c r="F37" i="33"/>
  <c r="L37" i="33"/>
  <c r="H39" i="33"/>
  <c r="H41" i="33"/>
  <c r="F56" i="33"/>
  <c r="H58" i="33"/>
  <c r="J60" i="33"/>
  <c r="L62" i="33"/>
  <c r="F64" i="33"/>
  <c r="I73" i="33"/>
  <c r="J77" i="33"/>
  <c r="L79" i="33"/>
  <c r="H85" i="33"/>
  <c r="J105" i="33"/>
  <c r="H107" i="33"/>
  <c r="H57" i="33"/>
  <c r="H84" i="33"/>
  <c r="G95" i="33"/>
  <c r="L102" i="33"/>
  <c r="H104" i="33"/>
  <c r="N9" i="35"/>
  <c r="H10" i="35"/>
  <c r="H11" i="35"/>
  <c r="V12" i="35"/>
  <c r="N13" i="35"/>
  <c r="H14" i="35"/>
  <c r="AB14" i="35"/>
  <c r="I5" i="36"/>
  <c r="Q5" i="36"/>
  <c r="H8" i="35"/>
  <c r="N8" i="35"/>
  <c r="V8" i="35"/>
  <c r="AB8" i="35"/>
  <c r="AB10" i="35"/>
  <c r="V11" i="35"/>
  <c r="N12" i="35"/>
  <c r="H13" i="35"/>
  <c r="AB13" i="35"/>
  <c r="V14" i="35"/>
  <c r="N15" i="35"/>
  <c r="H16" i="35"/>
  <c r="AB16" i="35"/>
  <c r="V17" i="35"/>
  <c r="J5" i="36"/>
  <c r="P5" i="36"/>
  <c r="J5" i="37"/>
  <c r="I5" i="37"/>
  <c r="I29" i="35"/>
  <c r="C146" i="43"/>
  <c r="N135" i="43"/>
  <c r="O135" i="43"/>
  <c r="O133" i="40"/>
  <c r="N133" i="40"/>
  <c r="M133" i="40"/>
  <c r="L133" i="40"/>
  <c r="K133" i="40"/>
  <c r="P5" i="37"/>
  <c r="Q5" i="37"/>
  <c r="O133" i="41"/>
  <c r="J5" i="43"/>
  <c r="I5" i="43"/>
  <c r="H5" i="43"/>
  <c r="M5" i="43"/>
  <c r="L5" i="43"/>
  <c r="E129" i="39"/>
  <c r="S5" i="39"/>
  <c r="R5" i="39"/>
  <c r="Q5" i="39"/>
  <c r="P5" i="39"/>
  <c r="I123" i="39"/>
  <c r="H123" i="39"/>
  <c r="M123" i="39"/>
  <c r="G123" i="39"/>
  <c r="T5" i="41"/>
  <c r="S5" i="41"/>
  <c r="R5" i="41"/>
  <c r="Q5" i="41"/>
  <c r="P5" i="41"/>
  <c r="N133" i="41"/>
  <c r="M5" i="40"/>
  <c r="K5" i="39"/>
  <c r="N123" i="39"/>
  <c r="H5" i="40"/>
  <c r="N5" i="40"/>
  <c r="T5" i="40"/>
  <c r="F6" i="41"/>
  <c r="F7" i="41"/>
  <c r="G133" i="41"/>
  <c r="S5" i="42"/>
  <c r="R5" i="42"/>
  <c r="Q5" i="42"/>
  <c r="P5" i="42"/>
  <c r="I133" i="42"/>
  <c r="H133" i="42"/>
  <c r="L5" i="39"/>
  <c r="I5" i="40"/>
  <c r="G133" i="40"/>
  <c r="L5" i="41"/>
  <c r="H133" i="41"/>
  <c r="T5" i="42"/>
  <c r="G133" i="42"/>
  <c r="M5" i="41"/>
  <c r="Q5" i="40"/>
  <c r="F6" i="40"/>
  <c r="F7" i="40"/>
  <c r="F8" i="40"/>
  <c r="F9" i="40"/>
  <c r="M133" i="41"/>
  <c r="K133" i="41"/>
  <c r="J5" i="42"/>
  <c r="N5" i="43"/>
  <c r="T5" i="43"/>
  <c r="F10" i="43"/>
  <c r="F11" i="43"/>
  <c r="F12" i="43"/>
  <c r="F13" i="43"/>
  <c r="F14" i="43"/>
  <c r="F15" i="43"/>
  <c r="I5" i="44"/>
  <c r="H5" i="44"/>
  <c r="F6" i="42"/>
  <c r="F7" i="42"/>
  <c r="F8" i="42"/>
  <c r="F9" i="42"/>
  <c r="F10" i="42"/>
  <c r="C16" i="43"/>
  <c r="H135" i="44"/>
  <c r="G135" i="44"/>
  <c r="L135" i="44"/>
  <c r="D16" i="43"/>
  <c r="P5" i="43"/>
  <c r="H135" i="43"/>
  <c r="M135" i="43"/>
  <c r="G135" i="43"/>
  <c r="I135" i="44"/>
  <c r="M5" i="42"/>
  <c r="Q5" i="43"/>
  <c r="N5" i="44"/>
  <c r="M5" i="44"/>
  <c r="S5" i="44"/>
  <c r="N135" i="44"/>
  <c r="M135" i="44"/>
  <c r="K135" i="44"/>
  <c r="D146" i="44"/>
  <c r="O135" i="44"/>
  <c r="D146" i="45"/>
  <c r="P5" i="44"/>
  <c r="C146" i="44"/>
  <c r="I5" i="45"/>
  <c r="C146" i="45"/>
  <c r="S5" i="45"/>
  <c r="R5" i="45"/>
  <c r="Q5" i="45"/>
  <c r="N135" i="45"/>
  <c r="M135" i="45"/>
  <c r="L135" i="45"/>
  <c r="K135" i="45"/>
  <c r="L5" i="45"/>
  <c r="G135" i="45"/>
  <c r="H96" i="33" l="1"/>
  <c r="G57" i="12"/>
  <c r="K140" i="43"/>
  <c r="L74" i="33"/>
  <c r="J96" i="33"/>
  <c r="K144" i="43"/>
  <c r="H74" i="33"/>
  <c r="J74" i="33"/>
  <c r="K139" i="45"/>
  <c r="K143" i="45"/>
  <c r="G136" i="45"/>
  <c r="F146" i="45"/>
  <c r="I136" i="45"/>
  <c r="H136" i="45"/>
  <c r="K136" i="45" s="1"/>
  <c r="H141" i="45"/>
  <c r="K141" i="45" s="1"/>
  <c r="G141" i="45"/>
  <c r="I141" i="45"/>
  <c r="I140" i="45"/>
  <c r="H140" i="45"/>
  <c r="K140" i="45" s="1"/>
  <c r="G140" i="45"/>
  <c r="M136" i="45"/>
  <c r="L136" i="45"/>
  <c r="O136" i="45"/>
  <c r="J146" i="45"/>
  <c r="N136" i="45"/>
  <c r="M142" i="45"/>
  <c r="L142" i="45"/>
  <c r="O142" i="45"/>
  <c r="N142" i="45"/>
  <c r="L137" i="45"/>
  <c r="O137" i="45"/>
  <c r="N137" i="45"/>
  <c r="M137" i="45"/>
  <c r="L143" i="45"/>
  <c r="O143" i="45"/>
  <c r="N143" i="45"/>
  <c r="M143" i="45"/>
  <c r="O138" i="45"/>
  <c r="N138" i="45"/>
  <c r="M138" i="45"/>
  <c r="L138" i="45"/>
  <c r="O144" i="45"/>
  <c r="N144" i="45"/>
  <c r="M144" i="45"/>
  <c r="L144" i="45"/>
  <c r="O139" i="45"/>
  <c r="N139" i="45"/>
  <c r="M139" i="45"/>
  <c r="L139" i="45"/>
  <c r="O145" i="45"/>
  <c r="N145" i="45"/>
  <c r="M145" i="45"/>
  <c r="L145" i="45"/>
  <c r="N141" i="45"/>
  <c r="M141" i="45"/>
  <c r="L141" i="45"/>
  <c r="O141" i="45"/>
  <c r="M136" i="44"/>
  <c r="J146" i="44"/>
  <c r="L136" i="44"/>
  <c r="O136" i="44"/>
  <c r="N136" i="44"/>
  <c r="N138" i="44"/>
  <c r="M138" i="44"/>
  <c r="L138" i="44"/>
  <c r="O138" i="44"/>
  <c r="L141" i="44"/>
  <c r="M141" i="44"/>
  <c r="O141" i="44"/>
  <c r="N141" i="44"/>
  <c r="O139" i="44"/>
  <c r="M139" i="44"/>
  <c r="L139" i="44"/>
  <c r="N139" i="44"/>
  <c r="M140" i="44"/>
  <c r="N140" i="44"/>
  <c r="O140" i="44"/>
  <c r="L140" i="44"/>
  <c r="N145" i="44"/>
  <c r="O145" i="44"/>
  <c r="M145" i="44"/>
  <c r="L145" i="44"/>
  <c r="O144" i="44"/>
  <c r="N144" i="44"/>
  <c r="M144" i="44"/>
  <c r="L144" i="44"/>
  <c r="O143" i="44"/>
  <c r="N143" i="44"/>
  <c r="M143" i="44"/>
  <c r="L143" i="44"/>
  <c r="M144" i="43"/>
  <c r="L144" i="43"/>
  <c r="O144" i="43"/>
  <c r="N144" i="43"/>
  <c r="M9" i="42"/>
  <c r="J9" i="42"/>
  <c r="H9" i="42"/>
  <c r="I9" i="42"/>
  <c r="M8" i="42"/>
  <c r="J8" i="42"/>
  <c r="H8" i="42"/>
  <c r="I8" i="42"/>
  <c r="J7" i="42"/>
  <c r="H7" i="42"/>
  <c r="I7" i="42"/>
  <c r="J6" i="42"/>
  <c r="H6" i="42"/>
  <c r="I6" i="42"/>
  <c r="I136" i="43"/>
  <c r="G136" i="43"/>
  <c r="H136" i="43"/>
  <c r="K136" i="43" s="1"/>
  <c r="F146" i="43"/>
  <c r="I142" i="43"/>
  <c r="G142" i="43"/>
  <c r="H142" i="43"/>
  <c r="K142" i="43" s="1"/>
  <c r="H137" i="43"/>
  <c r="G137" i="43"/>
  <c r="I137" i="43"/>
  <c r="H143" i="43"/>
  <c r="I143" i="43"/>
  <c r="G143" i="43"/>
  <c r="I139" i="43"/>
  <c r="H139" i="43"/>
  <c r="K139" i="43" s="1"/>
  <c r="G139" i="43"/>
  <c r="I145" i="43"/>
  <c r="H145" i="43"/>
  <c r="G145" i="43"/>
  <c r="E16" i="43"/>
  <c r="F16" i="43" s="1"/>
  <c r="F6" i="43"/>
  <c r="I139" i="44"/>
  <c r="G139" i="44"/>
  <c r="H139" i="44"/>
  <c r="G140" i="44"/>
  <c r="I140" i="44"/>
  <c r="H140" i="44"/>
  <c r="H145" i="44"/>
  <c r="I145" i="44"/>
  <c r="G145" i="44"/>
  <c r="I144" i="44"/>
  <c r="H144" i="44"/>
  <c r="G144" i="44"/>
  <c r="G136" i="44"/>
  <c r="F146" i="44"/>
  <c r="I136" i="44"/>
  <c r="H136" i="44"/>
  <c r="H143" i="44"/>
  <c r="G143" i="44"/>
  <c r="I143" i="44"/>
  <c r="I137" i="44"/>
  <c r="H137" i="44"/>
  <c r="G137" i="44"/>
  <c r="G142" i="44"/>
  <c r="I142" i="44"/>
  <c r="H142" i="44"/>
  <c r="H141" i="44"/>
  <c r="G141" i="44"/>
  <c r="I141" i="44"/>
  <c r="P14" i="43"/>
  <c r="S14" i="43"/>
  <c r="T14" i="43"/>
  <c r="R14" i="43"/>
  <c r="Q14" i="43"/>
  <c r="P13" i="43"/>
  <c r="S13" i="43"/>
  <c r="T13" i="43"/>
  <c r="R13" i="43"/>
  <c r="Q13" i="43"/>
  <c r="P12" i="43"/>
  <c r="S12" i="43"/>
  <c r="T12" i="43"/>
  <c r="R12" i="43"/>
  <c r="Q12" i="43"/>
  <c r="P11" i="43"/>
  <c r="S11" i="43"/>
  <c r="T11" i="43"/>
  <c r="R11" i="43"/>
  <c r="Q11" i="43"/>
  <c r="P10" i="43"/>
  <c r="S10" i="43"/>
  <c r="T10" i="43"/>
  <c r="R10" i="43"/>
  <c r="Q10" i="43"/>
  <c r="P9" i="43"/>
  <c r="S9" i="43"/>
  <c r="T9" i="43"/>
  <c r="R9" i="43"/>
  <c r="Q9" i="43"/>
  <c r="M8" i="43"/>
  <c r="L8" i="43"/>
  <c r="N8" i="43"/>
  <c r="M6" i="43"/>
  <c r="L6" i="43"/>
  <c r="K16" i="43"/>
  <c r="N6" i="43"/>
  <c r="M10" i="42"/>
  <c r="L10" i="42"/>
  <c r="N10" i="42"/>
  <c r="L9" i="42"/>
  <c r="N9" i="42"/>
  <c r="L8" i="42"/>
  <c r="N8" i="42"/>
  <c r="M7" i="42"/>
  <c r="L7" i="42"/>
  <c r="N7" i="42"/>
  <c r="M6" i="42"/>
  <c r="L6" i="42"/>
  <c r="N6" i="42"/>
  <c r="L134" i="41"/>
  <c r="K134" i="41"/>
  <c r="O134" i="41"/>
  <c r="N134" i="41"/>
  <c r="M134" i="41"/>
  <c r="N9" i="40"/>
  <c r="L9" i="40"/>
  <c r="N8" i="40"/>
  <c r="L8" i="40"/>
  <c r="N7" i="40"/>
  <c r="M7" i="40"/>
  <c r="L7" i="40"/>
  <c r="N6" i="40"/>
  <c r="M6" i="40"/>
  <c r="L6" i="40"/>
  <c r="H7" i="41"/>
  <c r="J7" i="41"/>
  <c r="I7" i="41"/>
  <c r="H6" i="41"/>
  <c r="J6" i="41"/>
  <c r="I6" i="41"/>
  <c r="I8" i="41"/>
  <c r="M8" i="41"/>
  <c r="J8" i="41"/>
  <c r="H8" i="41"/>
  <c r="I9" i="41"/>
  <c r="M9" i="41"/>
  <c r="J9" i="41"/>
  <c r="H9" i="41"/>
  <c r="I10" i="41"/>
  <c r="J10" i="41"/>
  <c r="H10" i="41"/>
  <c r="L124" i="39"/>
  <c r="O124" i="39"/>
  <c r="N124" i="39"/>
  <c r="M124" i="39"/>
  <c r="N9" i="41"/>
  <c r="L9" i="41"/>
  <c r="N8" i="41"/>
  <c r="L8" i="41"/>
  <c r="Q10" i="40"/>
  <c r="AA20" i="40"/>
  <c r="P10" i="40"/>
  <c r="T10" i="40"/>
  <c r="S10" i="40"/>
  <c r="R10" i="40"/>
  <c r="Q9" i="40"/>
  <c r="P9" i="40"/>
  <c r="T9" i="40"/>
  <c r="S9" i="40"/>
  <c r="R9" i="40"/>
  <c r="Q8" i="40"/>
  <c r="P8" i="40"/>
  <c r="T8" i="40"/>
  <c r="S8" i="40"/>
  <c r="R8" i="40"/>
  <c r="Q7" i="40"/>
  <c r="P7" i="40"/>
  <c r="T7" i="40"/>
  <c r="AA19" i="40" s="1"/>
  <c r="S7" i="40"/>
  <c r="R7" i="40"/>
  <c r="Q6" i="40"/>
  <c r="P6" i="40"/>
  <c r="T6" i="40"/>
  <c r="S6" i="40"/>
  <c r="R6" i="40"/>
  <c r="S10" i="42"/>
  <c r="R10" i="42"/>
  <c r="Q10" i="42"/>
  <c r="P10" i="42"/>
  <c r="T10" i="42"/>
  <c r="AA20" i="42" s="1"/>
  <c r="S9" i="42"/>
  <c r="R9" i="42"/>
  <c r="Q9" i="42"/>
  <c r="P9" i="42"/>
  <c r="T9" i="42"/>
  <c r="S8" i="42"/>
  <c r="R8" i="42"/>
  <c r="Q8" i="42"/>
  <c r="P8" i="42"/>
  <c r="T8" i="42"/>
  <c r="S7" i="42"/>
  <c r="R7" i="42"/>
  <c r="Q7" i="42"/>
  <c r="P7" i="42"/>
  <c r="AA19" i="42"/>
  <c r="T7" i="42"/>
  <c r="S6" i="42"/>
  <c r="R6" i="42"/>
  <c r="Q6" i="42"/>
  <c r="P6" i="42"/>
  <c r="T6" i="42"/>
  <c r="H134" i="41"/>
  <c r="G134" i="41"/>
  <c r="I134" i="41"/>
  <c r="M7" i="41"/>
  <c r="N7" i="41"/>
  <c r="L7" i="41"/>
  <c r="N6" i="41"/>
  <c r="M6" i="41"/>
  <c r="L6" i="41"/>
  <c r="J10" i="40"/>
  <c r="I10" i="40"/>
  <c r="H10" i="40"/>
  <c r="J9" i="40"/>
  <c r="I9" i="40"/>
  <c r="H9" i="40"/>
  <c r="M9" i="40"/>
  <c r="J8" i="40"/>
  <c r="I8" i="40"/>
  <c r="H8" i="40"/>
  <c r="M8" i="40"/>
  <c r="J7" i="40"/>
  <c r="I7" i="40"/>
  <c r="H7" i="40"/>
  <c r="J6" i="40"/>
  <c r="I6" i="40"/>
  <c r="H6" i="40"/>
  <c r="AA19" i="41"/>
  <c r="S7" i="41"/>
  <c r="T7" i="41"/>
  <c r="R7" i="41"/>
  <c r="Q7" i="41"/>
  <c r="P7" i="41"/>
  <c r="S8" i="41"/>
  <c r="T8" i="41"/>
  <c r="R8" i="41"/>
  <c r="Q8" i="41"/>
  <c r="P8" i="41"/>
  <c r="S9" i="41"/>
  <c r="T9" i="41"/>
  <c r="R9" i="41"/>
  <c r="Q9" i="41"/>
  <c r="P9" i="41"/>
  <c r="S10" i="41"/>
  <c r="T10" i="41"/>
  <c r="AA20" i="41" s="1"/>
  <c r="R10" i="41"/>
  <c r="Q10" i="41"/>
  <c r="P10" i="41"/>
  <c r="H124" i="39"/>
  <c r="G124" i="39"/>
  <c r="I126" i="39"/>
  <c r="H126" i="39"/>
  <c r="G126" i="39"/>
  <c r="I127" i="39"/>
  <c r="F129" i="39"/>
  <c r="H127" i="39"/>
  <c r="G127" i="39"/>
  <c r="H128" i="39"/>
  <c r="G128" i="39"/>
  <c r="I128" i="39"/>
  <c r="P35" i="37"/>
  <c r="Q35" i="37"/>
  <c r="P29" i="37"/>
  <c r="Q29" i="37"/>
  <c r="Q26" i="37"/>
  <c r="P26" i="37"/>
  <c r="Q45" i="37"/>
  <c r="P45" i="37"/>
  <c r="Q41" i="37"/>
  <c r="P41" i="37"/>
  <c r="Q37" i="37"/>
  <c r="P37" i="37"/>
  <c r="Q14" i="37"/>
  <c r="P14" i="37"/>
  <c r="Q12" i="37"/>
  <c r="P12" i="37"/>
  <c r="Q10" i="37"/>
  <c r="P10" i="37"/>
  <c r="Q8" i="37"/>
  <c r="P8" i="37"/>
  <c r="Q6" i="37"/>
  <c r="P6" i="37"/>
  <c r="J6" i="43"/>
  <c r="G16" i="43"/>
  <c r="I6" i="43"/>
  <c r="H6" i="43"/>
  <c r="J8" i="43"/>
  <c r="I8" i="43"/>
  <c r="H8" i="43"/>
  <c r="J7" i="43"/>
  <c r="I7" i="43"/>
  <c r="H7" i="43"/>
  <c r="J9" i="43"/>
  <c r="I9" i="43"/>
  <c r="H9" i="43"/>
  <c r="J10" i="43"/>
  <c r="I10" i="43"/>
  <c r="H10" i="43"/>
  <c r="J11" i="43"/>
  <c r="I11" i="43"/>
  <c r="H11" i="43"/>
  <c r="J12" i="43"/>
  <c r="I12" i="43"/>
  <c r="H12" i="43"/>
  <c r="J13" i="43"/>
  <c r="I13" i="43"/>
  <c r="H13" i="43"/>
  <c r="J14" i="43"/>
  <c r="I14" i="43"/>
  <c r="H14" i="43"/>
  <c r="J15" i="43"/>
  <c r="H15" i="43"/>
  <c r="I15" i="43"/>
  <c r="P33" i="37"/>
  <c r="Q33" i="37"/>
  <c r="Q25" i="37"/>
  <c r="P25" i="37"/>
  <c r="Q23" i="37"/>
  <c r="P23" i="37"/>
  <c r="Q21" i="37"/>
  <c r="P21" i="37"/>
  <c r="Q19" i="37"/>
  <c r="P19" i="37"/>
  <c r="Q17" i="37"/>
  <c r="P17" i="37"/>
  <c r="N134" i="40"/>
  <c r="M134" i="40"/>
  <c r="L134" i="40"/>
  <c r="K134" i="40"/>
  <c r="O134" i="40"/>
  <c r="I125" i="39"/>
  <c r="H125" i="39"/>
  <c r="G125" i="39"/>
  <c r="Q47" i="37"/>
  <c r="P47" i="37"/>
  <c r="Q43" i="37"/>
  <c r="P43" i="37"/>
  <c r="Q39" i="37"/>
  <c r="P39" i="37"/>
  <c r="P31" i="37"/>
  <c r="Q31" i="37"/>
  <c r="P27" i="37"/>
  <c r="Q27" i="37"/>
  <c r="Q15" i="37"/>
  <c r="P15" i="37"/>
  <c r="Q13" i="37"/>
  <c r="P13" i="37"/>
  <c r="Q11" i="37"/>
  <c r="P11" i="37"/>
  <c r="Q9" i="37"/>
  <c r="P9" i="37"/>
  <c r="Q7" i="37"/>
  <c r="P7" i="37"/>
  <c r="Q49" i="37"/>
  <c r="P49" i="37"/>
  <c r="Q51" i="37"/>
  <c r="P51" i="37"/>
  <c r="Q28" i="37"/>
  <c r="P28" i="37"/>
  <c r="Q30" i="37"/>
  <c r="P30" i="37"/>
  <c r="P32" i="37"/>
  <c r="Q32" i="37"/>
  <c r="Q34" i="37"/>
  <c r="P34" i="37"/>
  <c r="Q36" i="37"/>
  <c r="P36" i="37"/>
  <c r="P38" i="37"/>
  <c r="Q38" i="37"/>
  <c r="Q40" i="37"/>
  <c r="P40" i="37"/>
  <c r="P42" i="37"/>
  <c r="Q42" i="37"/>
  <c r="Q44" i="37"/>
  <c r="P44" i="37"/>
  <c r="P46" i="37"/>
  <c r="Q46" i="37"/>
  <c r="Q48" i="37"/>
  <c r="P48" i="37"/>
  <c r="Q50" i="37"/>
  <c r="P50" i="37"/>
  <c r="J28" i="36"/>
  <c r="I28" i="36"/>
  <c r="J13" i="36"/>
  <c r="I13" i="36"/>
  <c r="I11" i="36"/>
  <c r="J11" i="36"/>
  <c r="J9" i="36"/>
  <c r="I9" i="36"/>
  <c r="J7" i="36"/>
  <c r="I7" i="36"/>
  <c r="J38" i="36"/>
  <c r="I38" i="36"/>
  <c r="J44" i="36"/>
  <c r="I44" i="36"/>
  <c r="J50" i="36"/>
  <c r="I50" i="36"/>
  <c r="J27" i="36"/>
  <c r="I27" i="36"/>
  <c r="I30" i="36"/>
  <c r="J30" i="36"/>
  <c r="J21" i="36"/>
  <c r="I21" i="36"/>
  <c r="J23" i="36"/>
  <c r="I23" i="36"/>
  <c r="J25" i="36"/>
  <c r="I25" i="36"/>
  <c r="J42" i="36"/>
  <c r="I42" i="36"/>
  <c r="J48" i="36"/>
  <c r="I48" i="36"/>
  <c r="J14" i="36"/>
  <c r="I14" i="36"/>
  <c r="J40" i="36"/>
  <c r="I40" i="36"/>
  <c r="J46" i="36"/>
  <c r="I46" i="36"/>
  <c r="J29" i="36"/>
  <c r="I29" i="36"/>
  <c r="J31" i="36"/>
  <c r="I31" i="36"/>
  <c r="J33" i="36"/>
  <c r="I33" i="36"/>
  <c r="J35" i="36"/>
  <c r="I35" i="36"/>
  <c r="J37" i="36"/>
  <c r="I37" i="36"/>
  <c r="J39" i="36"/>
  <c r="I39" i="36"/>
  <c r="J41" i="36"/>
  <c r="I41" i="36"/>
  <c r="J43" i="36"/>
  <c r="I43" i="36"/>
  <c r="J45" i="36"/>
  <c r="I45" i="36"/>
  <c r="J47" i="36"/>
  <c r="I47" i="36"/>
  <c r="J49" i="36"/>
  <c r="I49" i="36"/>
  <c r="J51" i="36"/>
  <c r="I51" i="36"/>
  <c r="AK37" i="35"/>
  <c r="AL37" i="35"/>
  <c r="AL35" i="35"/>
  <c r="AK35" i="35"/>
  <c r="AL33" i="35"/>
  <c r="AK33" i="35"/>
  <c r="AL31" i="35"/>
  <c r="AK31" i="35"/>
  <c r="J11" i="37"/>
  <c r="I11" i="37"/>
  <c r="J35" i="37"/>
  <c r="I35" i="37"/>
  <c r="J49" i="37"/>
  <c r="I49" i="37"/>
  <c r="I32" i="37"/>
  <c r="J32" i="37"/>
  <c r="J45" i="37"/>
  <c r="I45" i="37"/>
  <c r="J9" i="37"/>
  <c r="I9" i="37"/>
  <c r="J15" i="37"/>
  <c r="I15" i="37"/>
  <c r="J29" i="37"/>
  <c r="I29" i="37"/>
  <c r="J41" i="37"/>
  <c r="I41" i="37"/>
  <c r="J37" i="37"/>
  <c r="I37" i="37"/>
  <c r="J7" i="37"/>
  <c r="I7" i="37"/>
  <c r="J13" i="37"/>
  <c r="I13" i="37"/>
  <c r="J17" i="37"/>
  <c r="I17" i="37"/>
  <c r="J19" i="37"/>
  <c r="I19" i="37"/>
  <c r="J21" i="37"/>
  <c r="I21" i="37"/>
  <c r="J23" i="37"/>
  <c r="I23" i="37"/>
  <c r="J25" i="37"/>
  <c r="I25" i="37"/>
  <c r="J27" i="37"/>
  <c r="I27" i="37"/>
  <c r="J28" i="37"/>
  <c r="I28" i="37"/>
  <c r="J31" i="37"/>
  <c r="I31" i="37"/>
  <c r="I34" i="37"/>
  <c r="J34" i="37"/>
  <c r="I6" i="37"/>
  <c r="J6" i="37"/>
  <c r="I8" i="37"/>
  <c r="J8" i="37"/>
  <c r="I10" i="37"/>
  <c r="J10" i="37"/>
  <c r="I12" i="37"/>
  <c r="J12" i="37"/>
  <c r="I14" i="37"/>
  <c r="J14" i="37"/>
  <c r="J39" i="37"/>
  <c r="I39" i="37"/>
  <c r="J43" i="37"/>
  <c r="I43" i="37"/>
  <c r="J47" i="37"/>
  <c r="I47" i="37"/>
  <c r="I16" i="37"/>
  <c r="J16" i="37"/>
  <c r="J18" i="37"/>
  <c r="I18" i="37"/>
  <c r="I20" i="37"/>
  <c r="J20" i="37"/>
  <c r="I22" i="37"/>
  <c r="J22" i="37"/>
  <c r="I24" i="37"/>
  <c r="J24" i="37"/>
  <c r="I26" i="37"/>
  <c r="J26" i="37"/>
  <c r="I30" i="37"/>
  <c r="J30" i="37"/>
  <c r="J33" i="37"/>
  <c r="I33" i="37"/>
  <c r="I36" i="37"/>
  <c r="J36" i="37"/>
  <c r="J51" i="37"/>
  <c r="I51" i="37"/>
  <c r="I38" i="37"/>
  <c r="J38" i="37"/>
  <c r="I40" i="37"/>
  <c r="J40" i="37"/>
  <c r="I42" i="37"/>
  <c r="J42" i="37"/>
  <c r="I44" i="37"/>
  <c r="J44" i="37"/>
  <c r="I46" i="37"/>
  <c r="J46" i="37"/>
  <c r="I48" i="37"/>
  <c r="J48" i="37"/>
  <c r="I50" i="37"/>
  <c r="J50" i="37"/>
  <c r="J19" i="36"/>
  <c r="I19" i="36"/>
  <c r="I37" i="35"/>
  <c r="H37" i="35"/>
  <c r="I35" i="35"/>
  <c r="H35" i="35"/>
  <c r="I33" i="35"/>
  <c r="H33" i="35"/>
  <c r="I31" i="35"/>
  <c r="H31" i="35"/>
  <c r="J18" i="36"/>
  <c r="I18" i="36"/>
  <c r="J17" i="36"/>
  <c r="I17" i="36"/>
  <c r="J12" i="36"/>
  <c r="I12" i="36"/>
  <c r="AK40" i="35"/>
  <c r="AL40" i="35"/>
  <c r="AK38" i="35"/>
  <c r="AL38" i="35"/>
  <c r="Q42" i="36"/>
  <c r="P42" i="36"/>
  <c r="Q7" i="36"/>
  <c r="P7" i="36"/>
  <c r="V39" i="35"/>
  <c r="W39" i="35"/>
  <c r="V35" i="35"/>
  <c r="W35" i="35"/>
  <c r="V31" i="35"/>
  <c r="W31" i="35"/>
  <c r="AL15" i="35"/>
  <c r="AJ15" i="35"/>
  <c r="AK15" i="35"/>
  <c r="AL12" i="35"/>
  <c r="AJ12" i="35"/>
  <c r="AK12" i="35"/>
  <c r="AJ9" i="35"/>
  <c r="AK9" i="35"/>
  <c r="AL9" i="35"/>
  <c r="AL8" i="35"/>
  <c r="AJ8" i="35"/>
  <c r="AK8" i="35"/>
  <c r="P20" i="36"/>
  <c r="Q20" i="36"/>
  <c r="P17" i="36"/>
  <c r="Q17" i="36"/>
  <c r="Q18" i="36"/>
  <c r="P18" i="36"/>
  <c r="P19" i="36"/>
  <c r="Q19" i="36"/>
  <c r="P21" i="36"/>
  <c r="Q21" i="36"/>
  <c r="P25" i="36"/>
  <c r="Q25" i="36"/>
  <c r="Q36" i="36"/>
  <c r="P36" i="36"/>
  <c r="Q50" i="36"/>
  <c r="P50" i="36"/>
  <c r="Q6" i="36"/>
  <c r="P6" i="36"/>
  <c r="Q8" i="36"/>
  <c r="P8" i="36"/>
  <c r="Q10" i="36"/>
  <c r="P10" i="36"/>
  <c r="Q12" i="36"/>
  <c r="P12" i="36"/>
  <c r="Q22" i="36"/>
  <c r="P22" i="36"/>
  <c r="Q26" i="36"/>
  <c r="P26" i="36"/>
  <c r="Q44" i="36"/>
  <c r="P44" i="36"/>
  <c r="Q13" i="36"/>
  <c r="P13" i="36"/>
  <c r="Q14" i="36"/>
  <c r="P14" i="36"/>
  <c r="P23" i="36"/>
  <c r="Q23" i="36"/>
  <c r="Q48" i="36"/>
  <c r="P48" i="36"/>
  <c r="P27" i="36"/>
  <c r="Q27" i="36"/>
  <c r="Q30" i="36"/>
  <c r="P30" i="36"/>
  <c r="P33" i="36"/>
  <c r="Q33" i="36"/>
  <c r="Q40" i="36"/>
  <c r="P40" i="36"/>
  <c r="Q46" i="36"/>
  <c r="P46" i="36"/>
  <c r="P29" i="36"/>
  <c r="Q29" i="36"/>
  <c r="Q32" i="36"/>
  <c r="P32" i="36"/>
  <c r="Q28" i="36"/>
  <c r="P28" i="36"/>
  <c r="P31" i="36"/>
  <c r="Q31" i="36"/>
  <c r="Q34" i="36"/>
  <c r="P34" i="36"/>
  <c r="P35" i="36"/>
  <c r="Q35" i="36"/>
  <c r="P37" i="36"/>
  <c r="Q37" i="36"/>
  <c r="P39" i="36"/>
  <c r="Q39" i="36"/>
  <c r="P41" i="36"/>
  <c r="Q41" i="36"/>
  <c r="P43" i="36"/>
  <c r="Q43" i="36"/>
  <c r="P45" i="36"/>
  <c r="Q45" i="36"/>
  <c r="P47" i="36"/>
  <c r="Q47" i="36"/>
  <c r="P49" i="36"/>
  <c r="Q49" i="36"/>
  <c r="P51" i="36"/>
  <c r="Q51" i="36"/>
  <c r="W40" i="35"/>
  <c r="V40" i="35"/>
  <c r="W36" i="35"/>
  <c r="V36" i="35"/>
  <c r="AL13" i="35"/>
  <c r="AJ13" i="35"/>
  <c r="AK13" i="35"/>
  <c r="Q38" i="36"/>
  <c r="P38" i="36"/>
  <c r="H97" i="33"/>
  <c r="G109" i="33"/>
  <c r="H109" i="33" s="1"/>
  <c r="H75" i="33"/>
  <c r="G87" i="33"/>
  <c r="F43" i="33"/>
  <c r="F30" i="33"/>
  <c r="K109" i="33"/>
  <c r="L97" i="33"/>
  <c r="F75" i="33"/>
  <c r="E87" i="33"/>
  <c r="F87" i="33" s="1"/>
  <c r="J97" i="33"/>
  <c r="I109" i="33"/>
  <c r="J109" i="33" s="1"/>
  <c r="J52" i="33"/>
  <c r="J65" i="33"/>
  <c r="I87" i="33"/>
  <c r="J87" i="33" s="1"/>
  <c r="J75" i="33"/>
  <c r="H65" i="33"/>
  <c r="H52" i="33"/>
  <c r="L52" i="33"/>
  <c r="L65" i="33"/>
  <c r="L43" i="33"/>
  <c r="L30" i="33"/>
  <c r="E109" i="33"/>
  <c r="F109" i="33" s="1"/>
  <c r="F97" i="33"/>
  <c r="D30" i="33"/>
  <c r="D52" i="33"/>
  <c r="N38" i="33"/>
  <c r="N33" i="33"/>
  <c r="N34" i="33"/>
  <c r="N35" i="33"/>
  <c r="N30" i="33"/>
  <c r="N36" i="33"/>
  <c r="N37" i="33"/>
  <c r="N31" i="33"/>
  <c r="N32" i="33"/>
  <c r="N59" i="33"/>
  <c r="N53" i="33"/>
  <c r="N60" i="33"/>
  <c r="N54" i="33"/>
  <c r="N56" i="33"/>
  <c r="N52" i="33"/>
  <c r="N55" i="33"/>
  <c r="N57" i="33"/>
  <c r="N58" i="33"/>
  <c r="N61" i="33"/>
  <c r="N79" i="33"/>
  <c r="N74" i="33"/>
  <c r="N80" i="33"/>
  <c r="N82" i="33"/>
  <c r="N76" i="33"/>
  <c r="N78" i="33"/>
  <c r="N81" i="33"/>
  <c r="N83" i="33"/>
  <c r="N75" i="33"/>
  <c r="N77" i="33"/>
  <c r="N105" i="31"/>
  <c r="N104" i="31"/>
  <c r="N103" i="31"/>
  <c r="N102" i="31"/>
  <c r="N101" i="31"/>
  <c r="N100" i="31"/>
  <c r="N99" i="31"/>
  <c r="N98" i="31"/>
  <c r="N97" i="31"/>
  <c r="N61" i="31"/>
  <c r="N60" i="31"/>
  <c r="N59" i="31"/>
  <c r="N58" i="31"/>
  <c r="N57" i="31"/>
  <c r="N56" i="31"/>
  <c r="N55" i="31"/>
  <c r="N54" i="31"/>
  <c r="N53" i="31"/>
  <c r="N30" i="31"/>
  <c r="N82" i="31"/>
  <c r="N76" i="31"/>
  <c r="N38" i="31"/>
  <c r="N35" i="31"/>
  <c r="N32" i="31"/>
  <c r="N81" i="31"/>
  <c r="N75" i="31"/>
  <c r="N79" i="31"/>
  <c r="N78" i="31"/>
  <c r="N39" i="31"/>
  <c r="N36" i="31"/>
  <c r="N33" i="31"/>
  <c r="N83" i="31"/>
  <c r="N77" i="31"/>
  <c r="N37" i="31"/>
  <c r="N34" i="31"/>
  <c r="N80" i="31"/>
  <c r="N31" i="31"/>
  <c r="AV8" i="35"/>
  <c r="AU8" i="35"/>
  <c r="AT8" i="35"/>
  <c r="AS8" i="35"/>
  <c r="AR8" i="35"/>
  <c r="AR14" i="35"/>
  <c r="AV14" i="35"/>
  <c r="AU14" i="35"/>
  <c r="AT14" i="35"/>
  <c r="AS14" i="35"/>
  <c r="AR11" i="35"/>
  <c r="AV11" i="35"/>
  <c r="AU11" i="35"/>
  <c r="AT11" i="35"/>
  <c r="AS11" i="35"/>
  <c r="AQ22" i="35"/>
  <c r="AR17" i="35"/>
  <c r="AV17" i="35"/>
  <c r="AU17" i="35"/>
  <c r="AT17" i="35"/>
  <c r="AS17" i="35"/>
  <c r="AR10" i="35"/>
  <c r="AV10" i="35"/>
  <c r="AU10" i="35"/>
  <c r="AT10" i="35"/>
  <c r="AS10" i="35"/>
  <c r="AR13" i="35"/>
  <c r="AV13" i="35"/>
  <c r="AU13" i="35"/>
  <c r="AT13" i="35"/>
  <c r="AS13" i="35"/>
  <c r="AR16" i="35"/>
  <c r="AV16" i="35"/>
  <c r="AU16" i="35"/>
  <c r="AT16" i="35"/>
  <c r="AS16" i="35"/>
  <c r="AR18" i="35"/>
  <c r="AV18" i="35"/>
  <c r="AU18" i="35"/>
  <c r="AT18" i="35"/>
  <c r="AS18" i="35"/>
  <c r="AR12" i="35"/>
  <c r="AV12" i="35"/>
  <c r="AS12" i="35"/>
  <c r="AU12" i="35"/>
  <c r="AT12" i="35"/>
  <c r="AR15" i="35"/>
  <c r="AV15" i="35"/>
  <c r="AS15" i="35"/>
  <c r="AT15" i="35"/>
  <c r="AU15" i="35"/>
  <c r="AV9" i="35"/>
  <c r="AU9" i="35"/>
  <c r="AT9" i="35"/>
  <c r="AS9" i="35"/>
  <c r="AR9" i="35"/>
  <c r="L151" i="28"/>
  <c r="J151" i="28"/>
  <c r="M151" i="28"/>
  <c r="K151" i="28"/>
  <c r="I151" i="28"/>
  <c r="I141" i="28"/>
  <c r="M141" i="28"/>
  <c r="L141" i="28"/>
  <c r="K141" i="28"/>
  <c r="J141" i="28"/>
  <c r="M126" i="28"/>
  <c r="L126" i="28"/>
  <c r="K126" i="28"/>
  <c r="J126" i="28"/>
  <c r="I126" i="28"/>
  <c r="K124" i="28"/>
  <c r="M124" i="28"/>
  <c r="L124" i="28"/>
  <c r="J124" i="28"/>
  <c r="I124" i="28"/>
  <c r="H132" i="28"/>
  <c r="I122" i="28"/>
  <c r="M122" i="28"/>
  <c r="L122" i="28"/>
  <c r="K122" i="28"/>
  <c r="J122" i="28"/>
  <c r="M115" i="28"/>
  <c r="L115" i="28"/>
  <c r="K115" i="28"/>
  <c r="J115" i="28"/>
  <c r="I115" i="28"/>
  <c r="M109" i="28"/>
  <c r="L109" i="28"/>
  <c r="K109" i="28"/>
  <c r="J109" i="28"/>
  <c r="I109" i="28"/>
  <c r="M102" i="28"/>
  <c r="L102" i="28"/>
  <c r="K102" i="28"/>
  <c r="J102" i="28"/>
  <c r="I102" i="28"/>
  <c r="M96" i="28"/>
  <c r="H104" i="28"/>
  <c r="L96" i="28"/>
  <c r="K96" i="28"/>
  <c r="J96" i="28"/>
  <c r="I96" i="28"/>
  <c r="M89" i="28"/>
  <c r="L89" i="28"/>
  <c r="K89" i="28"/>
  <c r="J89" i="28"/>
  <c r="I89" i="28"/>
  <c r="M83" i="28"/>
  <c r="L83" i="28"/>
  <c r="K83" i="28"/>
  <c r="J83" i="28"/>
  <c r="I83" i="28"/>
  <c r="M70" i="28"/>
  <c r="L70" i="28"/>
  <c r="K70" i="28"/>
  <c r="J70" i="28"/>
  <c r="I70" i="28"/>
  <c r="M64" i="28"/>
  <c r="L64" i="28"/>
  <c r="K64" i="28"/>
  <c r="J64" i="28"/>
  <c r="I64" i="28"/>
  <c r="M57" i="28"/>
  <c r="L57" i="28"/>
  <c r="K57" i="28"/>
  <c r="J57" i="28"/>
  <c r="I57" i="28"/>
  <c r="M51" i="28"/>
  <c r="L51" i="28"/>
  <c r="K51" i="28"/>
  <c r="J51" i="28"/>
  <c r="I51" i="28"/>
  <c r="M44" i="28"/>
  <c r="L44" i="28"/>
  <c r="K44" i="28"/>
  <c r="J44" i="28"/>
  <c r="I44" i="28"/>
  <c r="M38" i="28"/>
  <c r="L38" i="28"/>
  <c r="K38" i="28"/>
  <c r="J38" i="28"/>
  <c r="I38" i="28"/>
  <c r="M31" i="28"/>
  <c r="L31" i="28"/>
  <c r="K31" i="28"/>
  <c r="J31" i="28"/>
  <c r="I31" i="28"/>
  <c r="M25" i="28"/>
  <c r="L25" i="28"/>
  <c r="K25" i="28"/>
  <c r="J25" i="28"/>
  <c r="I25" i="28"/>
  <c r="M18" i="28"/>
  <c r="L18" i="28"/>
  <c r="K18" i="28"/>
  <c r="J18" i="28"/>
  <c r="I18" i="28"/>
  <c r="M12" i="28"/>
  <c r="H20" i="28"/>
  <c r="L12" i="28"/>
  <c r="K12" i="28"/>
  <c r="J12" i="28"/>
  <c r="I12" i="28"/>
  <c r="K150" i="28"/>
  <c r="I150" i="28"/>
  <c r="J150" i="28"/>
  <c r="M150" i="28"/>
  <c r="L150" i="28"/>
  <c r="M145" i="28"/>
  <c r="K145" i="28"/>
  <c r="I145" i="28"/>
  <c r="L145" i="28"/>
  <c r="J145" i="28"/>
  <c r="I116" i="28"/>
  <c r="M116" i="28"/>
  <c r="L116" i="28"/>
  <c r="K116" i="28"/>
  <c r="J116" i="28"/>
  <c r="I110" i="28"/>
  <c r="M110" i="28"/>
  <c r="H118" i="28"/>
  <c r="L110" i="28"/>
  <c r="K110" i="28"/>
  <c r="J110" i="28"/>
  <c r="I103" i="28"/>
  <c r="M103" i="28"/>
  <c r="L103" i="28"/>
  <c r="K103" i="28"/>
  <c r="J103" i="28"/>
  <c r="I97" i="28"/>
  <c r="M97" i="28"/>
  <c r="L97" i="28"/>
  <c r="K97" i="28"/>
  <c r="J97" i="28"/>
  <c r="I84" i="28"/>
  <c r="M84" i="28"/>
  <c r="L84" i="28"/>
  <c r="K84" i="28"/>
  <c r="J84" i="28"/>
  <c r="I78" i="28"/>
  <c r="M78" i="28"/>
  <c r="L78" i="28"/>
  <c r="K78" i="28"/>
  <c r="J78" i="28"/>
  <c r="I71" i="28"/>
  <c r="M71" i="28"/>
  <c r="L71" i="28"/>
  <c r="K71" i="28"/>
  <c r="J71" i="28"/>
  <c r="I65" i="28"/>
  <c r="M65" i="28"/>
  <c r="L65" i="28"/>
  <c r="K65" i="28"/>
  <c r="J65" i="28"/>
  <c r="I58" i="28"/>
  <c r="M58" i="28"/>
  <c r="L58" i="28"/>
  <c r="K58" i="28"/>
  <c r="J58" i="28"/>
  <c r="I52" i="28"/>
  <c r="M52" i="28"/>
  <c r="L52" i="28"/>
  <c r="K52" i="28"/>
  <c r="J52" i="28"/>
  <c r="I45" i="28"/>
  <c r="M45" i="28"/>
  <c r="L45" i="28"/>
  <c r="K45" i="28"/>
  <c r="J45" i="28"/>
  <c r="I39" i="28"/>
  <c r="M39" i="28"/>
  <c r="L39" i="28"/>
  <c r="K39" i="28"/>
  <c r="J39" i="28"/>
  <c r="I32" i="28"/>
  <c r="M32" i="28"/>
  <c r="L32" i="28"/>
  <c r="K32" i="28"/>
  <c r="J32" i="28"/>
  <c r="I26" i="28"/>
  <c r="M26" i="28"/>
  <c r="H34" i="28"/>
  <c r="L26" i="28"/>
  <c r="K26" i="28"/>
  <c r="J26" i="28"/>
  <c r="I19" i="28"/>
  <c r="M19" i="28"/>
  <c r="L19" i="28"/>
  <c r="K19" i="28"/>
  <c r="J19" i="28"/>
  <c r="I13" i="28"/>
  <c r="M13" i="28"/>
  <c r="L13" i="28"/>
  <c r="K13" i="28"/>
  <c r="J13" i="28"/>
  <c r="J136" i="28"/>
  <c r="I136" i="28"/>
  <c r="M136" i="28"/>
  <c r="L136" i="28"/>
  <c r="K136" i="28"/>
  <c r="J142" i="28"/>
  <c r="M142" i="28"/>
  <c r="L142" i="28"/>
  <c r="K142" i="28"/>
  <c r="I142" i="28"/>
  <c r="J149" i="28"/>
  <c r="L149" i="28"/>
  <c r="K149" i="28"/>
  <c r="I149" i="28"/>
  <c r="M149" i="28"/>
  <c r="J155" i="28"/>
  <c r="I155" i="28"/>
  <c r="M155" i="28"/>
  <c r="L155" i="28"/>
  <c r="K155" i="28"/>
  <c r="K127" i="28"/>
  <c r="J127" i="28"/>
  <c r="I127" i="28"/>
  <c r="M127" i="28"/>
  <c r="L127" i="28"/>
  <c r="L134" i="28"/>
  <c r="M134" i="28"/>
  <c r="K134" i="28"/>
  <c r="J134" i="28"/>
  <c r="I134" i="28"/>
  <c r="L140" i="28"/>
  <c r="J140" i="28"/>
  <c r="I140" i="28"/>
  <c r="M140" i="28"/>
  <c r="K140" i="28"/>
  <c r="L153" i="28"/>
  <c r="M153" i="28"/>
  <c r="K153" i="28"/>
  <c r="J153" i="28"/>
  <c r="I153" i="28"/>
  <c r="L159" i="28"/>
  <c r="J159" i="28"/>
  <c r="I159" i="28"/>
  <c r="M159" i="28"/>
  <c r="K159" i="28"/>
  <c r="L144" i="28"/>
  <c r="J144" i="28"/>
  <c r="K144" i="28"/>
  <c r="I144" i="28"/>
  <c r="M144" i="28"/>
  <c r="I135" i="28"/>
  <c r="M135" i="28"/>
  <c r="K135" i="28"/>
  <c r="J135" i="28"/>
  <c r="L135" i="28"/>
  <c r="L131" i="28"/>
  <c r="J131" i="28"/>
  <c r="I131" i="28"/>
  <c r="M131" i="28"/>
  <c r="K131" i="28"/>
  <c r="J129" i="28"/>
  <c r="K129" i="28"/>
  <c r="I129" i="28"/>
  <c r="M129" i="28"/>
  <c r="L129" i="28"/>
  <c r="J117" i="28"/>
  <c r="I117" i="28"/>
  <c r="M117" i="28"/>
  <c r="L117" i="28"/>
  <c r="K117" i="28"/>
  <c r="J111" i="28"/>
  <c r="I111" i="28"/>
  <c r="M111" i="28"/>
  <c r="L111" i="28"/>
  <c r="K111" i="28"/>
  <c r="J98" i="28"/>
  <c r="I98" i="28"/>
  <c r="M98" i="28"/>
  <c r="L98" i="28"/>
  <c r="K98" i="28"/>
  <c r="J92" i="28"/>
  <c r="I92" i="28"/>
  <c r="M92" i="28"/>
  <c r="L92" i="28"/>
  <c r="K92" i="28"/>
  <c r="J85" i="28"/>
  <c r="I85" i="28"/>
  <c r="M85" i="28"/>
  <c r="L85" i="28"/>
  <c r="K85" i="28"/>
  <c r="J79" i="28"/>
  <c r="I79" i="28"/>
  <c r="M79" i="28"/>
  <c r="L79" i="28"/>
  <c r="K79" i="28"/>
  <c r="J72" i="28"/>
  <c r="I72" i="28"/>
  <c r="M72" i="28"/>
  <c r="L72" i="28"/>
  <c r="K72" i="28"/>
  <c r="J66" i="28"/>
  <c r="I66" i="28"/>
  <c r="M66" i="28"/>
  <c r="L66" i="28"/>
  <c r="K66" i="28"/>
  <c r="J59" i="28"/>
  <c r="I59" i="28"/>
  <c r="M59" i="28"/>
  <c r="L59" i="28"/>
  <c r="K59" i="28"/>
  <c r="J53" i="28"/>
  <c r="I53" i="28"/>
  <c r="M53" i="28"/>
  <c r="L53" i="28"/>
  <c r="K53" i="28"/>
  <c r="J46" i="28"/>
  <c r="I46" i="28"/>
  <c r="M46" i="28"/>
  <c r="L46" i="28"/>
  <c r="K46" i="28"/>
  <c r="J40" i="28"/>
  <c r="I40" i="28"/>
  <c r="M40" i="28"/>
  <c r="H48" i="28"/>
  <c r="L40" i="28"/>
  <c r="K40" i="28"/>
  <c r="J33" i="28"/>
  <c r="I33" i="28"/>
  <c r="M33" i="28"/>
  <c r="L33" i="28"/>
  <c r="K33" i="28"/>
  <c r="J27" i="28"/>
  <c r="I27" i="28"/>
  <c r="M27" i="28"/>
  <c r="L27" i="28"/>
  <c r="K27" i="28"/>
  <c r="J14" i="28"/>
  <c r="I14" i="28"/>
  <c r="M14" i="28"/>
  <c r="L14" i="28"/>
  <c r="K14" i="28"/>
  <c r="J8" i="28"/>
  <c r="I8" i="28"/>
  <c r="M8" i="28"/>
  <c r="L8" i="28"/>
  <c r="K8" i="28"/>
  <c r="M158" i="28"/>
  <c r="K158" i="28"/>
  <c r="L158" i="28"/>
  <c r="J158" i="28"/>
  <c r="I158" i="28"/>
  <c r="K143" i="28"/>
  <c r="I143" i="28"/>
  <c r="M143" i="28"/>
  <c r="L143" i="28"/>
  <c r="J143" i="28"/>
  <c r="M139" i="28"/>
  <c r="K139" i="28"/>
  <c r="L139" i="28"/>
  <c r="J139" i="28"/>
  <c r="I139" i="28"/>
  <c r="L125" i="28"/>
  <c r="K125" i="28"/>
  <c r="J125" i="28"/>
  <c r="I125" i="28"/>
  <c r="M125" i="28"/>
  <c r="J123" i="28"/>
  <c r="L123" i="28"/>
  <c r="K123" i="28"/>
  <c r="I123" i="28"/>
  <c r="M123" i="28"/>
  <c r="K112" i="28"/>
  <c r="J112" i="28"/>
  <c r="I112" i="28"/>
  <c r="M112" i="28"/>
  <c r="L112" i="28"/>
  <c r="K106" i="28"/>
  <c r="J106" i="28"/>
  <c r="I106" i="28"/>
  <c r="M106" i="28"/>
  <c r="L106" i="28"/>
  <c r="K99" i="28"/>
  <c r="J99" i="28"/>
  <c r="I99" i="28"/>
  <c r="M99" i="28"/>
  <c r="L99" i="28"/>
  <c r="K93" i="28"/>
  <c r="J93" i="28"/>
  <c r="I93" i="28"/>
  <c r="M93" i="28"/>
  <c r="L93" i="28"/>
  <c r="K86" i="28"/>
  <c r="J86" i="28"/>
  <c r="I86" i="28"/>
  <c r="M86" i="28"/>
  <c r="L86" i="28"/>
  <c r="K80" i="28"/>
  <c r="J80" i="28"/>
  <c r="I80" i="28"/>
  <c r="M80" i="28"/>
  <c r="L80" i="28"/>
  <c r="K73" i="28"/>
  <c r="J73" i="28"/>
  <c r="I73" i="28"/>
  <c r="M73" i="28"/>
  <c r="L73" i="28"/>
  <c r="K67" i="28"/>
  <c r="J67" i="28"/>
  <c r="I67" i="28"/>
  <c r="M67" i="28"/>
  <c r="L67" i="28"/>
  <c r="K60" i="28"/>
  <c r="J60" i="28"/>
  <c r="I60" i="28"/>
  <c r="M60" i="28"/>
  <c r="L60" i="28"/>
  <c r="K54" i="28"/>
  <c r="J54" i="28"/>
  <c r="I54" i="28"/>
  <c r="M54" i="28"/>
  <c r="H62" i="28"/>
  <c r="L54" i="28"/>
  <c r="K47" i="28"/>
  <c r="J47" i="28"/>
  <c r="I47" i="28"/>
  <c r="M47" i="28"/>
  <c r="L47" i="28"/>
  <c r="K41" i="28"/>
  <c r="J41" i="28"/>
  <c r="I41" i="28"/>
  <c r="M41" i="28"/>
  <c r="L41" i="28"/>
  <c r="K28" i="28"/>
  <c r="J28" i="28"/>
  <c r="I28" i="28"/>
  <c r="M28" i="28"/>
  <c r="L28" i="28"/>
  <c r="K22" i="28"/>
  <c r="J22" i="28"/>
  <c r="I22" i="28"/>
  <c r="M22" i="28"/>
  <c r="L22" i="28"/>
  <c r="K15" i="28"/>
  <c r="J15" i="28"/>
  <c r="I15" i="28"/>
  <c r="M15" i="28"/>
  <c r="L15" i="28"/>
  <c r="K9" i="28"/>
  <c r="J9" i="28"/>
  <c r="I9" i="28"/>
  <c r="M9" i="28"/>
  <c r="L9" i="28"/>
  <c r="L157" i="28"/>
  <c r="J157" i="28"/>
  <c r="M157" i="28"/>
  <c r="K157" i="28"/>
  <c r="I157" i="28"/>
  <c r="I148" i="28"/>
  <c r="M148" i="28"/>
  <c r="L148" i="28"/>
  <c r="K148" i="28"/>
  <c r="J148" i="28"/>
  <c r="H146" i="28"/>
  <c r="L138" i="28"/>
  <c r="J138" i="28"/>
  <c r="M138" i="28"/>
  <c r="K138" i="28"/>
  <c r="I138" i="28"/>
  <c r="L120" i="28"/>
  <c r="K120" i="28"/>
  <c r="J120" i="28"/>
  <c r="I120" i="28"/>
  <c r="M120" i="28"/>
  <c r="L113" i="28"/>
  <c r="K113" i="28"/>
  <c r="J113" i="28"/>
  <c r="I113" i="28"/>
  <c r="M113" i="28"/>
  <c r="L107" i="28"/>
  <c r="K107" i="28"/>
  <c r="J107" i="28"/>
  <c r="I107" i="28"/>
  <c r="M107" i="28"/>
  <c r="L100" i="28"/>
  <c r="K100" i="28"/>
  <c r="J100" i="28"/>
  <c r="I100" i="28"/>
  <c r="M100" i="28"/>
  <c r="L94" i="28"/>
  <c r="K94" i="28"/>
  <c r="J94" i="28"/>
  <c r="I94" i="28"/>
  <c r="M94" i="28"/>
  <c r="L87" i="28"/>
  <c r="K87" i="28"/>
  <c r="J87" i="28"/>
  <c r="I87" i="28"/>
  <c r="M87" i="28"/>
  <c r="L81" i="28"/>
  <c r="K81" i="28"/>
  <c r="J81" i="28"/>
  <c r="I81" i="28"/>
  <c r="M81" i="28"/>
  <c r="L74" i="28"/>
  <c r="K74" i="28"/>
  <c r="J74" i="28"/>
  <c r="I74" i="28"/>
  <c r="M74" i="28"/>
  <c r="H76" i="28"/>
  <c r="L68" i="28"/>
  <c r="K68" i="28"/>
  <c r="J68" i="28"/>
  <c r="I68" i="28"/>
  <c r="M68" i="28"/>
  <c r="L61" i="28"/>
  <c r="K61" i="28"/>
  <c r="J61" i="28"/>
  <c r="I61" i="28"/>
  <c r="M61" i="28"/>
  <c r="L55" i="28"/>
  <c r="K55" i="28"/>
  <c r="J55" i="28"/>
  <c r="I55" i="28"/>
  <c r="M55" i="28"/>
  <c r="L42" i="28"/>
  <c r="K42" i="28"/>
  <c r="J42" i="28"/>
  <c r="I42" i="28"/>
  <c r="M42" i="28"/>
  <c r="L36" i="28"/>
  <c r="K36" i="28"/>
  <c r="J36" i="28"/>
  <c r="I36" i="28"/>
  <c r="M36" i="28"/>
  <c r="L29" i="28"/>
  <c r="K29" i="28"/>
  <c r="J29" i="28"/>
  <c r="I29" i="28"/>
  <c r="M29" i="28"/>
  <c r="L23" i="28"/>
  <c r="K23" i="28"/>
  <c r="J23" i="28"/>
  <c r="I23" i="28"/>
  <c r="M23" i="28"/>
  <c r="L16" i="28"/>
  <c r="K16" i="28"/>
  <c r="J16" i="28"/>
  <c r="I16" i="28"/>
  <c r="M16" i="28"/>
  <c r="L10" i="28"/>
  <c r="K10" i="28"/>
  <c r="J10" i="28"/>
  <c r="I10" i="28"/>
  <c r="M10" i="28"/>
  <c r="K74" i="26"/>
  <c r="J74" i="26"/>
  <c r="I74" i="26"/>
  <c r="K72" i="26"/>
  <c r="J72" i="26"/>
  <c r="I72" i="26"/>
  <c r="K70" i="26"/>
  <c r="J70" i="26"/>
  <c r="I70" i="26"/>
  <c r="H76" i="26"/>
  <c r="K68" i="26"/>
  <c r="J68" i="26"/>
  <c r="I68" i="26"/>
  <c r="K66" i="26"/>
  <c r="J66" i="26"/>
  <c r="I66" i="26"/>
  <c r="K64" i="26"/>
  <c r="J64" i="26"/>
  <c r="I64" i="26"/>
  <c r="K61" i="26"/>
  <c r="J61" i="26"/>
  <c r="I61" i="26"/>
  <c r="K59" i="26"/>
  <c r="J59" i="26"/>
  <c r="I59" i="26"/>
  <c r="K57" i="26"/>
  <c r="J57" i="26"/>
  <c r="I57" i="26"/>
  <c r="K55" i="26"/>
  <c r="J55" i="26"/>
  <c r="I55" i="26"/>
  <c r="K53" i="26"/>
  <c r="J53" i="26"/>
  <c r="I53" i="26"/>
  <c r="K51" i="26"/>
  <c r="J51" i="26"/>
  <c r="I51" i="26"/>
  <c r="K46" i="26"/>
  <c r="J46" i="26"/>
  <c r="I46" i="26"/>
  <c r="K44" i="26"/>
  <c r="J44" i="26"/>
  <c r="I44" i="26"/>
  <c r="K42" i="26"/>
  <c r="J42" i="26"/>
  <c r="I42" i="26"/>
  <c r="H48" i="26"/>
  <c r="K40" i="26"/>
  <c r="J40" i="26"/>
  <c r="I40" i="26"/>
  <c r="K38" i="26"/>
  <c r="J38" i="26"/>
  <c r="I38" i="26"/>
  <c r="K36" i="26"/>
  <c r="J36" i="26"/>
  <c r="I36" i="26"/>
  <c r="K33" i="26"/>
  <c r="J33" i="26"/>
  <c r="I33" i="26"/>
  <c r="K31" i="26"/>
  <c r="J31" i="26"/>
  <c r="I31" i="26"/>
  <c r="K29" i="26"/>
  <c r="J29" i="26"/>
  <c r="I29" i="26"/>
  <c r="K27" i="26"/>
  <c r="J27" i="26"/>
  <c r="I27" i="26"/>
  <c r="K25" i="26"/>
  <c r="J25" i="26"/>
  <c r="I25" i="26"/>
  <c r="K23" i="26"/>
  <c r="J23" i="26"/>
  <c r="I23" i="26"/>
  <c r="K18" i="26"/>
  <c r="J18" i="26"/>
  <c r="I18" i="26"/>
  <c r="K16" i="26"/>
  <c r="J16" i="26"/>
  <c r="I16" i="26"/>
  <c r="K14" i="26"/>
  <c r="J14" i="26"/>
  <c r="I14" i="26"/>
  <c r="H20" i="26"/>
  <c r="K12" i="26"/>
  <c r="J12" i="26"/>
  <c r="I12" i="26"/>
  <c r="K10" i="26"/>
  <c r="J10" i="26"/>
  <c r="I10" i="26"/>
  <c r="K8" i="26"/>
  <c r="J8" i="26"/>
  <c r="I8" i="26"/>
  <c r="K114" i="27"/>
  <c r="J114" i="27"/>
  <c r="I114" i="27"/>
  <c r="K112" i="27"/>
  <c r="J112" i="27"/>
  <c r="I112" i="27"/>
  <c r="H118" i="27"/>
  <c r="K110" i="27"/>
  <c r="J110" i="27"/>
  <c r="I110" i="27"/>
  <c r="K108" i="27"/>
  <c r="J108" i="27"/>
  <c r="I108" i="27"/>
  <c r="K106" i="27"/>
  <c r="J106" i="27"/>
  <c r="I106" i="27"/>
  <c r="K103" i="27"/>
  <c r="J103" i="27"/>
  <c r="I103" i="27"/>
  <c r="K101" i="27"/>
  <c r="J101" i="27"/>
  <c r="I101" i="27"/>
  <c r="K99" i="27"/>
  <c r="J99" i="27"/>
  <c r="I99" i="27"/>
  <c r="K97" i="27"/>
  <c r="J97" i="27"/>
  <c r="I97" i="27"/>
  <c r="K95" i="27"/>
  <c r="J95" i="27"/>
  <c r="I95" i="27"/>
  <c r="K93" i="27"/>
  <c r="J93" i="27"/>
  <c r="I93" i="27"/>
  <c r="K88" i="27"/>
  <c r="J88" i="27"/>
  <c r="I88" i="27"/>
  <c r="K86" i="27"/>
  <c r="J86" i="27"/>
  <c r="I86" i="27"/>
  <c r="K84" i="27"/>
  <c r="J84" i="27"/>
  <c r="I84" i="27"/>
  <c r="K82" i="27"/>
  <c r="J82" i="27"/>
  <c r="I82" i="27"/>
  <c r="H90" i="27"/>
  <c r="K80" i="27"/>
  <c r="J80" i="27"/>
  <c r="I80" i="27"/>
  <c r="K78" i="27"/>
  <c r="J78" i="27"/>
  <c r="I78" i="27"/>
  <c r="K75" i="27"/>
  <c r="J75" i="27"/>
  <c r="I75" i="27"/>
  <c r="K73" i="27"/>
  <c r="J73" i="27"/>
  <c r="I73" i="27"/>
  <c r="K71" i="27"/>
  <c r="J71" i="27"/>
  <c r="I71" i="27"/>
  <c r="K69" i="27"/>
  <c r="J69" i="27"/>
  <c r="I69" i="27"/>
  <c r="K67" i="27"/>
  <c r="J67" i="27"/>
  <c r="I67" i="27"/>
  <c r="K65" i="27"/>
  <c r="J65" i="27"/>
  <c r="I65" i="27"/>
  <c r="K60" i="27"/>
  <c r="J60" i="27"/>
  <c r="I60" i="27"/>
  <c r="K58" i="27"/>
  <c r="J58" i="27"/>
  <c r="I58" i="27"/>
  <c r="K56" i="27"/>
  <c r="J56" i="27"/>
  <c r="I56" i="27"/>
  <c r="K54" i="27"/>
  <c r="J54" i="27"/>
  <c r="I54" i="27"/>
  <c r="H62" i="27"/>
  <c r="K52" i="27"/>
  <c r="J52" i="27"/>
  <c r="I52" i="27"/>
  <c r="K50" i="27"/>
  <c r="J50" i="27"/>
  <c r="I50" i="27"/>
  <c r="K47" i="27"/>
  <c r="J47" i="27"/>
  <c r="I47" i="27"/>
  <c r="K45" i="27"/>
  <c r="J45" i="27"/>
  <c r="I45" i="27"/>
  <c r="K43" i="27"/>
  <c r="J43" i="27"/>
  <c r="I43" i="27"/>
  <c r="K41" i="27"/>
  <c r="J41" i="27"/>
  <c r="I41" i="27"/>
  <c r="K39" i="27"/>
  <c r="J39" i="27"/>
  <c r="I39" i="27"/>
  <c r="K37" i="27"/>
  <c r="J37" i="27"/>
  <c r="I37" i="27"/>
  <c r="K32" i="27"/>
  <c r="J32" i="27"/>
  <c r="I32" i="27"/>
  <c r="K30" i="27"/>
  <c r="J30" i="27"/>
  <c r="I30" i="27"/>
  <c r="K28" i="27"/>
  <c r="J28" i="27"/>
  <c r="I28" i="27"/>
  <c r="K26" i="27"/>
  <c r="J26" i="27"/>
  <c r="I26" i="27"/>
  <c r="H34" i="27"/>
  <c r="K24" i="27"/>
  <c r="J24" i="27"/>
  <c r="I24" i="27"/>
  <c r="K22" i="27"/>
  <c r="J22" i="27"/>
  <c r="I22" i="27"/>
  <c r="K19" i="27"/>
  <c r="J19" i="27"/>
  <c r="I19" i="27"/>
  <c r="K17" i="27"/>
  <c r="J17" i="27"/>
  <c r="I17" i="27"/>
  <c r="K15" i="27"/>
  <c r="J15" i="27"/>
  <c r="I15" i="27"/>
  <c r="K13" i="27"/>
  <c r="J13" i="27"/>
  <c r="I13" i="27"/>
  <c r="K11" i="27"/>
  <c r="J11" i="27"/>
  <c r="I11" i="27"/>
  <c r="K9" i="27"/>
  <c r="J9" i="27"/>
  <c r="I9" i="27"/>
  <c r="K120" i="27"/>
  <c r="J120" i="27"/>
  <c r="I120" i="27"/>
  <c r="K124" i="27"/>
  <c r="J124" i="27"/>
  <c r="I124" i="27"/>
  <c r="H132" i="27"/>
  <c r="K128" i="27"/>
  <c r="J128" i="27"/>
  <c r="I128" i="27"/>
  <c r="K137" i="27"/>
  <c r="J137" i="27"/>
  <c r="I137" i="27"/>
  <c r="K141" i="27"/>
  <c r="J141" i="27"/>
  <c r="I141" i="27"/>
  <c r="K145" i="27"/>
  <c r="J145" i="27"/>
  <c r="I145" i="27"/>
  <c r="J8" i="27"/>
  <c r="I8" i="27"/>
  <c r="K8" i="27"/>
  <c r="J10" i="27"/>
  <c r="I10" i="27"/>
  <c r="K10" i="27"/>
  <c r="J12" i="27"/>
  <c r="I12" i="27"/>
  <c r="H20" i="27"/>
  <c r="K12" i="27"/>
  <c r="J14" i="27"/>
  <c r="I14" i="27"/>
  <c r="K14" i="27"/>
  <c r="J16" i="27"/>
  <c r="I16" i="27"/>
  <c r="K16" i="27"/>
  <c r="J18" i="27"/>
  <c r="I18" i="27"/>
  <c r="K18" i="27"/>
  <c r="J23" i="27"/>
  <c r="I23" i="27"/>
  <c r="K23" i="27"/>
  <c r="J25" i="27"/>
  <c r="I25" i="27"/>
  <c r="K25" i="27"/>
  <c r="J27" i="27"/>
  <c r="I27" i="27"/>
  <c r="K27" i="27"/>
  <c r="J29" i="27"/>
  <c r="I29" i="27"/>
  <c r="K29" i="27"/>
  <c r="J31" i="27"/>
  <c r="I31" i="27"/>
  <c r="K31" i="27"/>
  <c r="J33" i="27"/>
  <c r="I33" i="27"/>
  <c r="K33" i="27"/>
  <c r="J36" i="27"/>
  <c r="I36" i="27"/>
  <c r="K36" i="27"/>
  <c r="J38" i="27"/>
  <c r="I38" i="27"/>
  <c r="K38" i="27"/>
  <c r="J40" i="27"/>
  <c r="I40" i="27"/>
  <c r="H48" i="27"/>
  <c r="K40" i="27"/>
  <c r="J42" i="27"/>
  <c r="I42" i="27"/>
  <c r="K42" i="27"/>
  <c r="J44" i="27"/>
  <c r="I44" i="27"/>
  <c r="K44" i="27"/>
  <c r="J46" i="27"/>
  <c r="I46" i="27"/>
  <c r="K46" i="27"/>
  <c r="J51" i="27"/>
  <c r="I51" i="27"/>
  <c r="K51" i="27"/>
  <c r="J53" i="27"/>
  <c r="I53" i="27"/>
  <c r="K53" i="27"/>
  <c r="J55" i="27"/>
  <c r="I55" i="27"/>
  <c r="K55" i="27"/>
  <c r="J57" i="27"/>
  <c r="I57" i="27"/>
  <c r="K57" i="27"/>
  <c r="J59" i="27"/>
  <c r="I59" i="27"/>
  <c r="K59" i="27"/>
  <c r="J61" i="27"/>
  <c r="I61" i="27"/>
  <c r="K61" i="27"/>
  <c r="J64" i="27"/>
  <c r="I64" i="27"/>
  <c r="K64" i="27"/>
  <c r="J66" i="27"/>
  <c r="I66" i="27"/>
  <c r="K66" i="27"/>
  <c r="J68" i="27"/>
  <c r="I68" i="27"/>
  <c r="H76" i="27"/>
  <c r="K68" i="27"/>
  <c r="J70" i="27"/>
  <c r="I70" i="27"/>
  <c r="K70" i="27"/>
  <c r="J72" i="27"/>
  <c r="I72" i="27"/>
  <c r="K72" i="27"/>
  <c r="J74" i="27"/>
  <c r="I74" i="27"/>
  <c r="K74" i="27"/>
  <c r="J79" i="27"/>
  <c r="I79" i="27"/>
  <c r="K79" i="27"/>
  <c r="J81" i="27"/>
  <c r="I81" i="27"/>
  <c r="K81" i="27"/>
  <c r="J83" i="27"/>
  <c r="I83" i="27"/>
  <c r="K83" i="27"/>
  <c r="J85" i="27"/>
  <c r="I85" i="27"/>
  <c r="K85" i="27"/>
  <c r="J87" i="27"/>
  <c r="I87" i="27"/>
  <c r="K87" i="27"/>
  <c r="J89" i="27"/>
  <c r="I89" i="27"/>
  <c r="K89" i="27"/>
  <c r="J92" i="27"/>
  <c r="I92" i="27"/>
  <c r="K92" i="27"/>
  <c r="J94" i="27"/>
  <c r="I94" i="27"/>
  <c r="K94" i="27"/>
  <c r="J96" i="27"/>
  <c r="I96" i="27"/>
  <c r="H104" i="27"/>
  <c r="K96" i="27"/>
  <c r="J98" i="27"/>
  <c r="I98" i="27"/>
  <c r="K98" i="27"/>
  <c r="J100" i="27"/>
  <c r="I100" i="27"/>
  <c r="K100" i="27"/>
  <c r="J102" i="27"/>
  <c r="I102" i="27"/>
  <c r="K102" i="27"/>
  <c r="J107" i="27"/>
  <c r="I107" i="27"/>
  <c r="K107" i="27"/>
  <c r="J109" i="27"/>
  <c r="I109" i="27"/>
  <c r="K109" i="27"/>
  <c r="J111" i="27"/>
  <c r="I111" i="27"/>
  <c r="K111" i="27"/>
  <c r="J113" i="27"/>
  <c r="I113" i="27"/>
  <c r="K113" i="27"/>
  <c r="J115" i="27"/>
  <c r="I115" i="27"/>
  <c r="K115" i="27"/>
  <c r="K148" i="27"/>
  <c r="J148" i="27"/>
  <c r="I148" i="27"/>
  <c r="K150" i="27"/>
  <c r="J150" i="27"/>
  <c r="I150" i="27"/>
  <c r="K152" i="27"/>
  <c r="J152" i="27"/>
  <c r="I152" i="27"/>
  <c r="H160" i="27"/>
  <c r="K154" i="27"/>
  <c r="J154" i="27"/>
  <c r="I154" i="27"/>
  <c r="K156" i="27"/>
  <c r="J156" i="27"/>
  <c r="I156" i="27"/>
  <c r="K158" i="27"/>
  <c r="J158" i="27"/>
  <c r="I158" i="27"/>
  <c r="K116" i="27"/>
  <c r="J116" i="27"/>
  <c r="I116" i="27"/>
  <c r="K117" i="27"/>
  <c r="J117" i="27"/>
  <c r="I117" i="27"/>
  <c r="K122" i="27"/>
  <c r="J122" i="27"/>
  <c r="I122" i="27"/>
  <c r="K126" i="27"/>
  <c r="J126" i="27"/>
  <c r="I126" i="27"/>
  <c r="K130" i="27"/>
  <c r="J130" i="27"/>
  <c r="I130" i="27"/>
  <c r="K135" i="27"/>
  <c r="J135" i="27"/>
  <c r="I135" i="27"/>
  <c r="K139" i="27"/>
  <c r="J139" i="27"/>
  <c r="I139" i="27"/>
  <c r="K143" i="27"/>
  <c r="J143" i="27"/>
  <c r="I143" i="27"/>
  <c r="K121" i="27"/>
  <c r="J121" i="27"/>
  <c r="I121" i="27"/>
  <c r="K123" i="27"/>
  <c r="J123" i="27"/>
  <c r="I123" i="27"/>
  <c r="K125" i="27"/>
  <c r="J125" i="27"/>
  <c r="I125" i="27"/>
  <c r="K127" i="27"/>
  <c r="J127" i="27"/>
  <c r="I127" i="27"/>
  <c r="K129" i="27"/>
  <c r="J129" i="27"/>
  <c r="I129" i="27"/>
  <c r="K131" i="27"/>
  <c r="J131" i="27"/>
  <c r="I131" i="27"/>
  <c r="K134" i="27"/>
  <c r="J134" i="27"/>
  <c r="I134" i="27"/>
  <c r="K136" i="27"/>
  <c r="J136" i="27"/>
  <c r="I136" i="27"/>
  <c r="H146" i="27"/>
  <c r="K138" i="27"/>
  <c r="J138" i="27"/>
  <c r="I138" i="27"/>
  <c r="K140" i="27"/>
  <c r="J140" i="27"/>
  <c r="I140" i="27"/>
  <c r="K142" i="27"/>
  <c r="J142" i="27"/>
  <c r="I142" i="27"/>
  <c r="K144" i="27"/>
  <c r="J144" i="27"/>
  <c r="I144" i="27"/>
  <c r="J149" i="27"/>
  <c r="K149" i="27"/>
  <c r="I149" i="27"/>
  <c r="J151" i="27"/>
  <c r="K151" i="27"/>
  <c r="I151" i="27"/>
  <c r="J153" i="27"/>
  <c r="K153" i="27"/>
  <c r="I153" i="27"/>
  <c r="J155" i="27"/>
  <c r="K155" i="27"/>
  <c r="I155" i="27"/>
  <c r="J157" i="27"/>
  <c r="K157" i="27"/>
  <c r="I157" i="27"/>
  <c r="J159" i="27"/>
  <c r="K159" i="27"/>
  <c r="I159" i="27"/>
  <c r="K75" i="26"/>
  <c r="J75" i="26"/>
  <c r="I75" i="26"/>
  <c r="K73" i="26"/>
  <c r="J73" i="26"/>
  <c r="I73" i="26"/>
  <c r="K71" i="26"/>
  <c r="J71" i="26"/>
  <c r="I71" i="26"/>
  <c r="K69" i="26"/>
  <c r="J69" i="26"/>
  <c r="I69" i="26"/>
  <c r="K67" i="26"/>
  <c r="J67" i="26"/>
  <c r="I67" i="26"/>
  <c r="K65" i="26"/>
  <c r="J65" i="26"/>
  <c r="I65" i="26"/>
  <c r="K60" i="26"/>
  <c r="J60" i="26"/>
  <c r="I60" i="26"/>
  <c r="K58" i="26"/>
  <c r="J58" i="26"/>
  <c r="I58" i="26"/>
  <c r="K56" i="26"/>
  <c r="J56" i="26"/>
  <c r="I56" i="26"/>
  <c r="K54" i="26"/>
  <c r="J54" i="26"/>
  <c r="I54" i="26"/>
  <c r="H62" i="26"/>
  <c r="K52" i="26"/>
  <c r="J52" i="26"/>
  <c r="I52" i="26"/>
  <c r="K50" i="26"/>
  <c r="J50" i="26"/>
  <c r="I50" i="26"/>
  <c r="K47" i="26"/>
  <c r="J47" i="26"/>
  <c r="I47" i="26"/>
  <c r="K45" i="26"/>
  <c r="J45" i="26"/>
  <c r="I45" i="26"/>
  <c r="K43" i="26"/>
  <c r="J43" i="26"/>
  <c r="I43" i="26"/>
  <c r="K41" i="26"/>
  <c r="J41" i="26"/>
  <c r="I41" i="26"/>
  <c r="K39" i="26"/>
  <c r="J39" i="26"/>
  <c r="I39" i="26"/>
  <c r="K37" i="26"/>
  <c r="J37" i="26"/>
  <c r="I37" i="26"/>
  <c r="K32" i="26"/>
  <c r="J32" i="26"/>
  <c r="I32" i="26"/>
  <c r="K30" i="26"/>
  <c r="J30" i="26"/>
  <c r="I30" i="26"/>
  <c r="K28" i="26"/>
  <c r="J28" i="26"/>
  <c r="I28" i="26"/>
  <c r="K26" i="26"/>
  <c r="J26" i="26"/>
  <c r="I26" i="26"/>
  <c r="H34" i="26"/>
  <c r="K24" i="26"/>
  <c r="J24" i="26"/>
  <c r="I24" i="26"/>
  <c r="K22" i="26"/>
  <c r="J22" i="26"/>
  <c r="I22" i="26"/>
  <c r="K19" i="26"/>
  <c r="J19" i="26"/>
  <c r="I19" i="26"/>
  <c r="K17" i="26"/>
  <c r="J17" i="26"/>
  <c r="I17" i="26"/>
  <c r="K15" i="26"/>
  <c r="J15" i="26"/>
  <c r="I15" i="26"/>
  <c r="K13" i="26"/>
  <c r="J13" i="26"/>
  <c r="I13" i="26"/>
  <c r="K11" i="26"/>
  <c r="J11" i="26"/>
  <c r="I11" i="26"/>
  <c r="K9" i="26"/>
  <c r="J9" i="26"/>
  <c r="I9" i="26"/>
  <c r="K79" i="26"/>
  <c r="J79" i="26"/>
  <c r="I79" i="26"/>
  <c r="K81" i="26"/>
  <c r="J81" i="26"/>
  <c r="I81" i="26"/>
  <c r="K83" i="26"/>
  <c r="J83" i="26"/>
  <c r="I83" i="26"/>
  <c r="K85" i="26"/>
  <c r="J85" i="26"/>
  <c r="I85" i="26"/>
  <c r="K87" i="26"/>
  <c r="J87" i="26"/>
  <c r="I87" i="26"/>
  <c r="K89" i="26"/>
  <c r="J89" i="26"/>
  <c r="I89" i="26"/>
  <c r="K92" i="26"/>
  <c r="J92" i="26"/>
  <c r="I92" i="26"/>
  <c r="K94" i="26"/>
  <c r="J94" i="26"/>
  <c r="I94" i="26"/>
  <c r="K96" i="26"/>
  <c r="J96" i="26"/>
  <c r="I96" i="26"/>
  <c r="H104" i="26"/>
  <c r="K98" i="26"/>
  <c r="J98" i="26"/>
  <c r="I98" i="26"/>
  <c r="K100" i="26"/>
  <c r="J100" i="26"/>
  <c r="I100" i="26"/>
  <c r="K102" i="26"/>
  <c r="J102" i="26"/>
  <c r="I102" i="26"/>
  <c r="K107" i="26"/>
  <c r="J107" i="26"/>
  <c r="I107" i="26"/>
  <c r="K109" i="26"/>
  <c r="J109" i="26"/>
  <c r="I109" i="26"/>
  <c r="K111" i="26"/>
  <c r="J111" i="26"/>
  <c r="I111" i="26"/>
  <c r="K113" i="26"/>
  <c r="J113" i="26"/>
  <c r="I113" i="26"/>
  <c r="K115" i="26"/>
  <c r="J115" i="26"/>
  <c r="I115" i="26"/>
  <c r="K117" i="26"/>
  <c r="J117" i="26"/>
  <c r="I117" i="26"/>
  <c r="K120" i="26"/>
  <c r="J120" i="26"/>
  <c r="I120" i="26"/>
  <c r="K122" i="26"/>
  <c r="J122" i="26"/>
  <c r="I122" i="26"/>
  <c r="K124" i="26"/>
  <c r="J124" i="26"/>
  <c r="I124" i="26"/>
  <c r="H132" i="26"/>
  <c r="K126" i="26"/>
  <c r="J126" i="26"/>
  <c r="I126" i="26"/>
  <c r="K128" i="26"/>
  <c r="J128" i="26"/>
  <c r="I128" i="26"/>
  <c r="K130" i="26"/>
  <c r="J130" i="26"/>
  <c r="I130" i="26"/>
  <c r="K135" i="26"/>
  <c r="J135" i="26"/>
  <c r="I135" i="26"/>
  <c r="K137" i="26"/>
  <c r="J137" i="26"/>
  <c r="I137" i="26"/>
  <c r="K139" i="26"/>
  <c r="J139" i="26"/>
  <c r="I139" i="26"/>
  <c r="K141" i="26"/>
  <c r="J141" i="26"/>
  <c r="I141" i="26"/>
  <c r="K143" i="26"/>
  <c r="J143" i="26"/>
  <c r="I143" i="26"/>
  <c r="K145" i="26"/>
  <c r="J145" i="26"/>
  <c r="I145" i="26"/>
  <c r="K148" i="26"/>
  <c r="J148" i="26"/>
  <c r="I148" i="26"/>
  <c r="K150" i="26"/>
  <c r="J150" i="26"/>
  <c r="I150" i="26"/>
  <c r="K152" i="26"/>
  <c r="J152" i="26"/>
  <c r="I152" i="26"/>
  <c r="H160" i="26"/>
  <c r="K154" i="26"/>
  <c r="J154" i="26"/>
  <c r="I154" i="26"/>
  <c r="K156" i="26"/>
  <c r="J156" i="26"/>
  <c r="I156" i="26"/>
  <c r="K158" i="26"/>
  <c r="J158" i="26"/>
  <c r="I158" i="26"/>
  <c r="K78" i="26"/>
  <c r="J78" i="26"/>
  <c r="I78" i="26"/>
  <c r="K80" i="26"/>
  <c r="J80" i="26"/>
  <c r="I80" i="26"/>
  <c r="H90" i="26"/>
  <c r="K82" i="26"/>
  <c r="J82" i="26"/>
  <c r="I82" i="26"/>
  <c r="K84" i="26"/>
  <c r="J84" i="26"/>
  <c r="I84" i="26"/>
  <c r="K86" i="26"/>
  <c r="J86" i="26"/>
  <c r="I86" i="26"/>
  <c r="K88" i="26"/>
  <c r="J88" i="26"/>
  <c r="I88" i="26"/>
  <c r="K93" i="26"/>
  <c r="J93" i="26"/>
  <c r="I93" i="26"/>
  <c r="K95" i="26"/>
  <c r="J95" i="26"/>
  <c r="I95" i="26"/>
  <c r="K97" i="26"/>
  <c r="J97" i="26"/>
  <c r="I97" i="26"/>
  <c r="K99" i="26"/>
  <c r="J99" i="26"/>
  <c r="I99" i="26"/>
  <c r="K101" i="26"/>
  <c r="J101" i="26"/>
  <c r="I101" i="26"/>
  <c r="K103" i="26"/>
  <c r="J103" i="26"/>
  <c r="I103" i="26"/>
  <c r="K106" i="26"/>
  <c r="J106" i="26"/>
  <c r="I106" i="26"/>
  <c r="K108" i="26"/>
  <c r="J108" i="26"/>
  <c r="I108" i="26"/>
  <c r="H118" i="26"/>
  <c r="K110" i="26"/>
  <c r="J110" i="26"/>
  <c r="I110" i="26"/>
  <c r="K112" i="26"/>
  <c r="J112" i="26"/>
  <c r="I112" i="26"/>
  <c r="K114" i="26"/>
  <c r="J114" i="26"/>
  <c r="I114" i="26"/>
  <c r="K116" i="26"/>
  <c r="J116" i="26"/>
  <c r="I116" i="26"/>
  <c r="K121" i="26"/>
  <c r="J121" i="26"/>
  <c r="I121" i="26"/>
  <c r="K123" i="26"/>
  <c r="J123" i="26"/>
  <c r="I123" i="26"/>
  <c r="K125" i="26"/>
  <c r="J125" i="26"/>
  <c r="I125" i="26"/>
  <c r="K127" i="26"/>
  <c r="J127" i="26"/>
  <c r="I127" i="26"/>
  <c r="K129" i="26"/>
  <c r="J129" i="26"/>
  <c r="I129" i="26"/>
  <c r="K131" i="26"/>
  <c r="J131" i="26"/>
  <c r="I131" i="26"/>
  <c r="K134" i="26"/>
  <c r="J134" i="26"/>
  <c r="I134" i="26"/>
  <c r="K136" i="26"/>
  <c r="J136" i="26"/>
  <c r="I136" i="26"/>
  <c r="H146" i="26"/>
  <c r="K138" i="26"/>
  <c r="J138" i="26"/>
  <c r="I138" i="26"/>
  <c r="K140" i="26"/>
  <c r="J140" i="26"/>
  <c r="I140" i="26"/>
  <c r="K142" i="26"/>
  <c r="J142" i="26"/>
  <c r="I142" i="26"/>
  <c r="K144" i="26"/>
  <c r="J144" i="26"/>
  <c r="I144" i="26"/>
  <c r="K149" i="26"/>
  <c r="J149" i="26"/>
  <c r="I149" i="26"/>
  <c r="K151" i="26"/>
  <c r="J151" i="26"/>
  <c r="I151" i="26"/>
  <c r="K153" i="26"/>
  <c r="J153" i="26"/>
  <c r="I153" i="26"/>
  <c r="K155" i="26"/>
  <c r="J155" i="26"/>
  <c r="I155" i="26"/>
  <c r="K157" i="26"/>
  <c r="J157" i="26"/>
  <c r="I157" i="26"/>
  <c r="K159" i="26"/>
  <c r="J159" i="26"/>
  <c r="I159" i="26"/>
  <c r="N83" i="25"/>
  <c r="N82" i="25"/>
  <c r="N81" i="25"/>
  <c r="N80" i="25"/>
  <c r="N79" i="25"/>
  <c r="N78" i="25"/>
  <c r="N77" i="25"/>
  <c r="N76" i="25"/>
  <c r="N75" i="25"/>
  <c r="N61" i="25"/>
  <c r="N60" i="25"/>
  <c r="N59" i="25"/>
  <c r="N58" i="25"/>
  <c r="N57" i="25"/>
  <c r="N56" i="25"/>
  <c r="N55" i="25"/>
  <c r="N54" i="25"/>
  <c r="N53" i="25"/>
  <c r="N30" i="25"/>
  <c r="N39" i="25"/>
  <c r="N38" i="25"/>
  <c r="N37" i="25"/>
  <c r="N36" i="25"/>
  <c r="N35" i="25"/>
  <c r="N34" i="25"/>
  <c r="N33" i="25"/>
  <c r="N32" i="25"/>
  <c r="N31" i="25"/>
  <c r="N103" i="25"/>
  <c r="N100" i="25"/>
  <c r="N97" i="25"/>
  <c r="N105" i="25"/>
  <c r="N102" i="25"/>
  <c r="N99" i="25"/>
  <c r="N98" i="25"/>
  <c r="N104" i="25"/>
  <c r="N101" i="25"/>
  <c r="X14" i="22"/>
  <c r="W14" i="22"/>
  <c r="V14" i="22"/>
  <c r="L11" i="22"/>
  <c r="K11" i="22"/>
  <c r="J11" i="22"/>
  <c r="L86" i="25"/>
  <c r="L41" i="25"/>
  <c r="L109" i="25"/>
  <c r="L106" i="25"/>
  <c r="L105" i="25"/>
  <c r="L104" i="25"/>
  <c r="L103" i="25"/>
  <c r="L102" i="25"/>
  <c r="L101" i="25"/>
  <c r="L100" i="25"/>
  <c r="L99" i="25"/>
  <c r="L98" i="25"/>
  <c r="L97" i="25"/>
  <c r="L64" i="25"/>
  <c r="L87" i="25"/>
  <c r="L84" i="25"/>
  <c r="L83" i="25"/>
  <c r="L82" i="25"/>
  <c r="L81" i="25"/>
  <c r="L80" i="25"/>
  <c r="L79" i="25"/>
  <c r="L78" i="25"/>
  <c r="L77" i="25"/>
  <c r="L107" i="25"/>
  <c r="L65" i="25"/>
  <c r="L62" i="25"/>
  <c r="L61" i="25"/>
  <c r="L60" i="25"/>
  <c r="L59" i="25"/>
  <c r="L58" i="25"/>
  <c r="L57" i="25"/>
  <c r="L56" i="25"/>
  <c r="L55" i="25"/>
  <c r="L54" i="25"/>
  <c r="L53" i="25"/>
  <c r="L85" i="25"/>
  <c r="L43" i="25"/>
  <c r="L63" i="25"/>
  <c r="L40" i="25"/>
  <c r="L39" i="25"/>
  <c r="L38" i="25"/>
  <c r="L37" i="25"/>
  <c r="L36" i="25"/>
  <c r="L35" i="25"/>
  <c r="L34" i="25"/>
  <c r="L33" i="25"/>
  <c r="L32" i="25"/>
  <c r="L31" i="25"/>
  <c r="L75" i="25"/>
  <c r="L108" i="25"/>
  <c r="L42" i="25"/>
  <c r="L76" i="25"/>
  <c r="I95" i="25"/>
  <c r="I73" i="25"/>
  <c r="I29" i="25"/>
  <c r="L30" i="25" s="1"/>
  <c r="I51" i="25"/>
  <c r="L52" i="25" s="1"/>
  <c r="G7" i="25"/>
  <c r="J8" i="25"/>
  <c r="N83" i="24"/>
  <c r="N82" i="24"/>
  <c r="N81" i="24"/>
  <c r="N80" i="24"/>
  <c r="N79" i="24"/>
  <c r="N78" i="24"/>
  <c r="N77" i="24"/>
  <c r="N76" i="24"/>
  <c r="N75" i="24"/>
  <c r="J158" i="22"/>
  <c r="L158" i="22"/>
  <c r="K158" i="22"/>
  <c r="J155" i="22"/>
  <c r="L155" i="22"/>
  <c r="K155" i="22"/>
  <c r="J152" i="22"/>
  <c r="L152" i="22"/>
  <c r="K152" i="22"/>
  <c r="J149" i="22"/>
  <c r="L149" i="22"/>
  <c r="K149" i="22"/>
  <c r="J145" i="22"/>
  <c r="L145" i="22"/>
  <c r="K145" i="22"/>
  <c r="J142" i="22"/>
  <c r="L142" i="22"/>
  <c r="K142" i="22"/>
  <c r="J139" i="22"/>
  <c r="L139" i="22"/>
  <c r="I147" i="22"/>
  <c r="K139" i="22"/>
  <c r="J136" i="22"/>
  <c r="L136" i="22"/>
  <c r="K136" i="22"/>
  <c r="J132" i="22"/>
  <c r="L132" i="22"/>
  <c r="K132" i="22"/>
  <c r="J129" i="22"/>
  <c r="L129" i="22"/>
  <c r="K129" i="22"/>
  <c r="J126" i="22"/>
  <c r="L126" i="22"/>
  <c r="K126" i="22"/>
  <c r="J123" i="22"/>
  <c r="L123" i="22"/>
  <c r="K123" i="22"/>
  <c r="J116" i="22"/>
  <c r="L116" i="22"/>
  <c r="K116" i="22"/>
  <c r="J113" i="22"/>
  <c r="L113" i="22"/>
  <c r="K113" i="22"/>
  <c r="J110" i="22"/>
  <c r="L110" i="22"/>
  <c r="K110" i="22"/>
  <c r="J107" i="22"/>
  <c r="L107" i="22"/>
  <c r="K107" i="22"/>
  <c r="J103" i="22"/>
  <c r="L103" i="22"/>
  <c r="K103" i="22"/>
  <c r="J100" i="22"/>
  <c r="L100" i="22"/>
  <c r="K100" i="22"/>
  <c r="J97" i="22"/>
  <c r="L97" i="22"/>
  <c r="K97" i="22"/>
  <c r="I105" i="22"/>
  <c r="J94" i="22"/>
  <c r="L94" i="22"/>
  <c r="K94" i="22"/>
  <c r="J90" i="22"/>
  <c r="L90" i="22"/>
  <c r="K90" i="22"/>
  <c r="J87" i="22"/>
  <c r="L87" i="22"/>
  <c r="K87" i="22"/>
  <c r="J84" i="22"/>
  <c r="L84" i="22"/>
  <c r="K84" i="22"/>
  <c r="J81" i="22"/>
  <c r="L81" i="22"/>
  <c r="K81" i="22"/>
  <c r="J74" i="22"/>
  <c r="L74" i="22"/>
  <c r="K74" i="22"/>
  <c r="J71" i="22"/>
  <c r="L71" i="22"/>
  <c r="K71" i="22"/>
  <c r="J68" i="22"/>
  <c r="L68" i="22"/>
  <c r="K68" i="22"/>
  <c r="J65" i="22"/>
  <c r="L65" i="22"/>
  <c r="K65" i="22"/>
  <c r="J61" i="22"/>
  <c r="L61" i="22"/>
  <c r="K61" i="22"/>
  <c r="J58" i="22"/>
  <c r="L58" i="22"/>
  <c r="K58" i="22"/>
  <c r="J55" i="22"/>
  <c r="L55" i="22"/>
  <c r="I63" i="22"/>
  <c r="K55" i="22"/>
  <c r="J52" i="22"/>
  <c r="L52" i="22"/>
  <c r="K52" i="22"/>
  <c r="J48" i="22"/>
  <c r="L48" i="22"/>
  <c r="K48" i="22"/>
  <c r="J45" i="22"/>
  <c r="L45" i="22"/>
  <c r="K45" i="22"/>
  <c r="J42" i="22"/>
  <c r="L42" i="22"/>
  <c r="K42" i="22"/>
  <c r="J39" i="22"/>
  <c r="L39" i="22"/>
  <c r="K39" i="22"/>
  <c r="J32" i="22"/>
  <c r="L32" i="22"/>
  <c r="K32" i="22"/>
  <c r="J29" i="22"/>
  <c r="L29" i="22"/>
  <c r="K29" i="22"/>
  <c r="J26" i="22"/>
  <c r="L26" i="22"/>
  <c r="K26" i="22"/>
  <c r="J23" i="22"/>
  <c r="L23" i="22"/>
  <c r="K23" i="22"/>
  <c r="V19" i="22"/>
  <c r="X19" i="22"/>
  <c r="W19" i="22"/>
  <c r="J16" i="22"/>
  <c r="L16" i="22"/>
  <c r="K16" i="22"/>
  <c r="V13" i="22"/>
  <c r="X13" i="22"/>
  <c r="U21" i="22"/>
  <c r="W13" i="22"/>
  <c r="J10" i="22"/>
  <c r="L10" i="22"/>
  <c r="K10" i="22"/>
  <c r="Q16" i="21"/>
  <c r="R16" i="21"/>
  <c r="Q13" i="21"/>
  <c r="R13" i="21"/>
  <c r="Q10" i="21"/>
  <c r="R10" i="21"/>
  <c r="W18" i="22"/>
  <c r="V18" i="22"/>
  <c r="X18" i="22"/>
  <c r="K15" i="22"/>
  <c r="J15" i="22"/>
  <c r="L15" i="22"/>
  <c r="W12" i="22"/>
  <c r="V12" i="22"/>
  <c r="X12" i="22"/>
  <c r="K9" i="22"/>
  <c r="J9" i="22"/>
  <c r="L9" i="22"/>
  <c r="N60" i="24"/>
  <c r="N57" i="24"/>
  <c r="N54" i="24"/>
  <c r="N59" i="24"/>
  <c r="N56" i="24"/>
  <c r="N53" i="24"/>
  <c r="N61" i="24"/>
  <c r="N58" i="24"/>
  <c r="N55" i="24"/>
  <c r="L159" i="22"/>
  <c r="K159" i="22"/>
  <c r="J159" i="22"/>
  <c r="L156" i="22"/>
  <c r="K156" i="22"/>
  <c r="J156" i="22"/>
  <c r="L153" i="22"/>
  <c r="I161" i="22"/>
  <c r="K153" i="22"/>
  <c r="J153" i="22"/>
  <c r="L150" i="22"/>
  <c r="K150" i="22"/>
  <c r="J150" i="22"/>
  <c r="L146" i="22"/>
  <c r="K146" i="22"/>
  <c r="J146" i="22"/>
  <c r="L143" i="22"/>
  <c r="K143" i="22"/>
  <c r="J143" i="22"/>
  <c r="L140" i="22"/>
  <c r="K140" i="22"/>
  <c r="J140" i="22"/>
  <c r="L137" i="22"/>
  <c r="K137" i="22"/>
  <c r="J137" i="22"/>
  <c r="L130" i="22"/>
  <c r="K130" i="22"/>
  <c r="J130" i="22"/>
  <c r="L127" i="22"/>
  <c r="K127" i="22"/>
  <c r="J127" i="22"/>
  <c r="L124" i="22"/>
  <c r="K124" i="22"/>
  <c r="J124" i="22"/>
  <c r="L121" i="22"/>
  <c r="K121" i="22"/>
  <c r="J121" i="22"/>
  <c r="L117" i="22"/>
  <c r="K117" i="22"/>
  <c r="J117" i="22"/>
  <c r="L114" i="22"/>
  <c r="K114" i="22"/>
  <c r="J114" i="22"/>
  <c r="L111" i="22"/>
  <c r="I119" i="22"/>
  <c r="K111" i="22"/>
  <c r="J111" i="22"/>
  <c r="L108" i="22"/>
  <c r="K108" i="22"/>
  <c r="J108" i="22"/>
  <c r="L104" i="22"/>
  <c r="K104" i="22"/>
  <c r="J104" i="22"/>
  <c r="L101" i="22"/>
  <c r="K101" i="22"/>
  <c r="J101" i="22"/>
  <c r="L98" i="22"/>
  <c r="K98" i="22"/>
  <c r="J98" i="22"/>
  <c r="L95" i="22"/>
  <c r="K95" i="22"/>
  <c r="J95" i="22"/>
  <c r="L88" i="22"/>
  <c r="K88" i="22"/>
  <c r="J88" i="22"/>
  <c r="L85" i="22"/>
  <c r="K85" i="22"/>
  <c r="J85" i="22"/>
  <c r="L82" i="22"/>
  <c r="K82" i="22"/>
  <c r="J82" i="22"/>
  <c r="L79" i="22"/>
  <c r="K79" i="22"/>
  <c r="J79" i="22"/>
  <c r="L75" i="22"/>
  <c r="K75" i="22"/>
  <c r="J75" i="22"/>
  <c r="L72" i="22"/>
  <c r="K72" i="22"/>
  <c r="J72" i="22"/>
  <c r="L69" i="22"/>
  <c r="I77" i="22"/>
  <c r="K69" i="22"/>
  <c r="J69" i="22"/>
  <c r="L66" i="22"/>
  <c r="K66" i="22"/>
  <c r="J66" i="22"/>
  <c r="L62" i="22"/>
  <c r="K62" i="22"/>
  <c r="J62" i="22"/>
  <c r="L59" i="22"/>
  <c r="K59" i="22"/>
  <c r="J59" i="22"/>
  <c r="L56" i="22"/>
  <c r="K56" i="22"/>
  <c r="J56" i="22"/>
  <c r="L53" i="22"/>
  <c r="K53" i="22"/>
  <c r="J53" i="22"/>
  <c r="L46" i="22"/>
  <c r="K46" i="22"/>
  <c r="J46" i="22"/>
  <c r="L43" i="22"/>
  <c r="K43" i="22"/>
  <c r="J43" i="22"/>
  <c r="L40" i="22"/>
  <c r="K40" i="22"/>
  <c r="J40" i="22"/>
  <c r="L37" i="22"/>
  <c r="K37" i="22"/>
  <c r="J37" i="22"/>
  <c r="L33" i="22"/>
  <c r="K33" i="22"/>
  <c r="J33" i="22"/>
  <c r="L30" i="22"/>
  <c r="K30" i="22"/>
  <c r="J30" i="22"/>
  <c r="L27" i="22"/>
  <c r="I35" i="22"/>
  <c r="K27" i="22"/>
  <c r="J27" i="22"/>
  <c r="L24" i="22"/>
  <c r="K24" i="22"/>
  <c r="J24" i="22"/>
  <c r="L20" i="22"/>
  <c r="K20" i="22"/>
  <c r="J20" i="22"/>
  <c r="X17" i="22"/>
  <c r="W17" i="22"/>
  <c r="V17" i="22"/>
  <c r="L14" i="22"/>
  <c r="K14" i="22"/>
  <c r="J14" i="22"/>
  <c r="X11" i="22"/>
  <c r="W11" i="22"/>
  <c r="V11" i="22"/>
  <c r="R21" i="21"/>
  <c r="Q21" i="21"/>
  <c r="R18" i="21"/>
  <c r="Q18" i="21"/>
  <c r="R15" i="21"/>
  <c r="Q15" i="21"/>
  <c r="R12" i="21"/>
  <c r="Q12" i="21"/>
  <c r="K227" i="24"/>
  <c r="K73" i="24"/>
  <c r="K253" i="24"/>
  <c r="K205" i="24"/>
  <c r="K117" i="24"/>
  <c r="K139" i="24"/>
  <c r="K183" i="24"/>
  <c r="K161" i="24"/>
  <c r="K51" i="24"/>
  <c r="L8" i="24"/>
  <c r="I7" i="24"/>
  <c r="K95" i="24"/>
  <c r="K29" i="24"/>
  <c r="L19" i="22"/>
  <c r="K19" i="22"/>
  <c r="J19" i="22"/>
  <c r="X16" i="22"/>
  <c r="W16" i="22"/>
  <c r="V16" i="22"/>
  <c r="L13" i="22"/>
  <c r="I21" i="22"/>
  <c r="K13" i="22"/>
  <c r="J13" i="22"/>
  <c r="X10" i="22"/>
  <c r="W10" i="22"/>
  <c r="V10" i="22"/>
  <c r="I141" i="21"/>
  <c r="H141" i="21"/>
  <c r="I145" i="19"/>
  <c r="H145" i="19"/>
  <c r="I144" i="19"/>
  <c r="H144" i="19"/>
  <c r="I143" i="19"/>
  <c r="H143" i="19"/>
  <c r="I142" i="19"/>
  <c r="H142" i="19"/>
  <c r="I141" i="19"/>
  <c r="H141" i="19"/>
  <c r="I140" i="19"/>
  <c r="H140" i="19"/>
  <c r="G147" i="19"/>
  <c r="I139" i="19"/>
  <c r="H139" i="19"/>
  <c r="I138" i="19"/>
  <c r="H138" i="19"/>
  <c r="I137" i="19"/>
  <c r="H137" i="19"/>
  <c r="G135" i="19"/>
  <c r="J136" i="19"/>
  <c r="I136" i="19"/>
  <c r="H136" i="19"/>
  <c r="I132" i="19"/>
  <c r="H132" i="19"/>
  <c r="J131" i="19"/>
  <c r="I131" i="19"/>
  <c r="H131" i="19"/>
  <c r="I130" i="19"/>
  <c r="H130" i="19"/>
  <c r="J129" i="19"/>
  <c r="I129" i="19"/>
  <c r="H129" i="19"/>
  <c r="I128" i="19"/>
  <c r="H128" i="19"/>
  <c r="J127" i="19"/>
  <c r="I127" i="19"/>
  <c r="H127" i="19"/>
  <c r="I126" i="19"/>
  <c r="H126" i="19"/>
  <c r="G133" i="19"/>
  <c r="I125" i="19"/>
  <c r="H125" i="19"/>
  <c r="I124" i="19"/>
  <c r="H124" i="19"/>
  <c r="I123" i="19"/>
  <c r="H123" i="19"/>
  <c r="G121" i="19"/>
  <c r="I122" i="19"/>
  <c r="H122" i="19"/>
  <c r="I118" i="19"/>
  <c r="H118" i="19"/>
  <c r="I117" i="19"/>
  <c r="H117" i="19"/>
  <c r="I116" i="19"/>
  <c r="H116" i="19"/>
  <c r="I115" i="19"/>
  <c r="H115" i="19"/>
  <c r="I114" i="19"/>
  <c r="H114" i="19"/>
  <c r="I113" i="19"/>
  <c r="H113" i="19"/>
  <c r="I112" i="19"/>
  <c r="H112" i="19"/>
  <c r="G119" i="19"/>
  <c r="J111" i="19"/>
  <c r="I111" i="19"/>
  <c r="H111" i="19"/>
  <c r="I110" i="19"/>
  <c r="H110" i="19"/>
  <c r="J109" i="19"/>
  <c r="I109" i="19"/>
  <c r="H109" i="19"/>
  <c r="G107" i="19"/>
  <c r="I108" i="19"/>
  <c r="H108" i="19"/>
  <c r="I104" i="19"/>
  <c r="H104" i="19"/>
  <c r="I103" i="19"/>
  <c r="H103" i="19"/>
  <c r="I102" i="19"/>
  <c r="H102" i="19"/>
  <c r="I101" i="19"/>
  <c r="H101" i="19"/>
  <c r="I100" i="19"/>
  <c r="H100" i="19"/>
  <c r="I99" i="19"/>
  <c r="H99" i="19"/>
  <c r="I98" i="19"/>
  <c r="H98" i="19"/>
  <c r="G105" i="19"/>
  <c r="I97" i="19"/>
  <c r="H97" i="19"/>
  <c r="I96" i="19"/>
  <c r="H96" i="19"/>
  <c r="I95" i="19"/>
  <c r="H95" i="19"/>
  <c r="G93" i="19"/>
  <c r="I94" i="19"/>
  <c r="H94" i="19"/>
  <c r="J90" i="19"/>
  <c r="I90" i="19"/>
  <c r="H90" i="19"/>
  <c r="I89" i="19"/>
  <c r="H89" i="19"/>
  <c r="J88" i="19"/>
  <c r="I88" i="19"/>
  <c r="H88" i="19"/>
  <c r="I87" i="19"/>
  <c r="H87" i="19"/>
  <c r="J86" i="19"/>
  <c r="I86" i="19"/>
  <c r="H86" i="19"/>
  <c r="I85" i="19"/>
  <c r="H85" i="19"/>
  <c r="J84" i="19"/>
  <c r="I84" i="19"/>
  <c r="H84" i="19"/>
  <c r="G91" i="19"/>
  <c r="I83" i="19"/>
  <c r="H83" i="19"/>
  <c r="I82" i="19"/>
  <c r="H82" i="19"/>
  <c r="I81" i="19"/>
  <c r="H81" i="19"/>
  <c r="G79" i="19"/>
  <c r="I80" i="19"/>
  <c r="H80" i="19"/>
  <c r="I76" i="19"/>
  <c r="H76" i="19"/>
  <c r="I75" i="19"/>
  <c r="H75" i="19"/>
  <c r="I74" i="19"/>
  <c r="H74" i="19"/>
  <c r="I73" i="19"/>
  <c r="H73" i="19"/>
  <c r="I72" i="19"/>
  <c r="H72" i="19"/>
  <c r="I71" i="19"/>
  <c r="H71" i="19"/>
  <c r="I70" i="19"/>
  <c r="H70" i="19"/>
  <c r="G77" i="19"/>
  <c r="I69" i="19"/>
  <c r="H69" i="19"/>
  <c r="J68" i="19"/>
  <c r="I68" i="19"/>
  <c r="H68" i="19"/>
  <c r="I67" i="19"/>
  <c r="H67" i="19"/>
  <c r="G65" i="19"/>
  <c r="I66" i="19"/>
  <c r="H66" i="19"/>
  <c r="I62" i="19"/>
  <c r="H62" i="19"/>
  <c r="I61" i="19"/>
  <c r="H61" i="19"/>
  <c r="I60" i="19"/>
  <c r="H60" i="19"/>
  <c r="I59" i="19"/>
  <c r="H59" i="19"/>
  <c r="I58" i="19"/>
  <c r="H58" i="19"/>
  <c r="I57" i="19"/>
  <c r="H57" i="19"/>
  <c r="I56" i="19"/>
  <c r="H56" i="19"/>
  <c r="G63" i="19"/>
  <c r="I55" i="19"/>
  <c r="H55" i="19"/>
  <c r="I54" i="19"/>
  <c r="H54" i="19"/>
  <c r="I53" i="19"/>
  <c r="H53" i="19"/>
  <c r="G51" i="19"/>
  <c r="J52" i="19"/>
  <c r="I52" i="19"/>
  <c r="H52" i="19"/>
  <c r="I48" i="19"/>
  <c r="H48" i="19"/>
  <c r="J47" i="19"/>
  <c r="I47" i="19"/>
  <c r="H47" i="19"/>
  <c r="I46" i="19"/>
  <c r="H46" i="19"/>
  <c r="J45" i="19"/>
  <c r="I45" i="19"/>
  <c r="H45" i="19"/>
  <c r="I44" i="19"/>
  <c r="H44" i="19"/>
  <c r="J43" i="19"/>
  <c r="I43" i="19"/>
  <c r="H43" i="19"/>
  <c r="I42" i="19"/>
  <c r="H42" i="19"/>
  <c r="G49" i="19"/>
  <c r="I41" i="19"/>
  <c r="H41" i="19"/>
  <c r="I40" i="19"/>
  <c r="H40" i="19"/>
  <c r="I39" i="19"/>
  <c r="H39" i="19"/>
  <c r="G37" i="19"/>
  <c r="I38" i="19"/>
  <c r="H38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G35" i="19"/>
  <c r="J27" i="19"/>
  <c r="I27" i="19"/>
  <c r="H27" i="19"/>
  <c r="I26" i="19"/>
  <c r="H26" i="19"/>
  <c r="J25" i="19"/>
  <c r="I25" i="19"/>
  <c r="H25" i="19"/>
  <c r="G23" i="19"/>
  <c r="I24" i="19"/>
  <c r="H24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G21" i="19"/>
  <c r="I13" i="19"/>
  <c r="H13" i="19"/>
  <c r="I12" i="19"/>
  <c r="H12" i="19"/>
  <c r="I11" i="19"/>
  <c r="H11" i="19"/>
  <c r="G9" i="19"/>
  <c r="J145" i="19" s="1"/>
  <c r="I10" i="19"/>
  <c r="H10" i="19"/>
  <c r="H146" i="19"/>
  <c r="J146" i="19"/>
  <c r="I146" i="19"/>
  <c r="H150" i="19"/>
  <c r="G149" i="19"/>
  <c r="J150" i="19"/>
  <c r="I150" i="19"/>
  <c r="H151" i="19"/>
  <c r="J151" i="19"/>
  <c r="I151" i="19"/>
  <c r="H152" i="19"/>
  <c r="J152" i="19"/>
  <c r="I152" i="19"/>
  <c r="H153" i="19"/>
  <c r="G161" i="19"/>
  <c r="J153" i="19"/>
  <c r="I153" i="19"/>
  <c r="H154" i="19"/>
  <c r="J154" i="19"/>
  <c r="I154" i="19"/>
  <c r="H155" i="19"/>
  <c r="J155" i="19"/>
  <c r="I155" i="19"/>
  <c r="H156" i="19"/>
  <c r="J156" i="19"/>
  <c r="I156" i="19"/>
  <c r="H157" i="19"/>
  <c r="J157" i="19"/>
  <c r="I157" i="19"/>
  <c r="H158" i="19"/>
  <c r="J158" i="19"/>
  <c r="I158" i="19"/>
  <c r="H159" i="19"/>
  <c r="J159" i="19"/>
  <c r="I159" i="19"/>
  <c r="H160" i="19"/>
  <c r="J160" i="19"/>
  <c r="I160" i="19"/>
  <c r="I96" i="21"/>
  <c r="H96" i="21"/>
  <c r="I57" i="21"/>
  <c r="H57" i="21"/>
  <c r="R156" i="19"/>
  <c r="Q156" i="19"/>
  <c r="P156" i="19"/>
  <c r="Q153" i="19"/>
  <c r="P153" i="19"/>
  <c r="O161" i="19"/>
  <c r="Q150" i="19"/>
  <c r="P150" i="19"/>
  <c r="O149" i="19"/>
  <c r="I128" i="21"/>
  <c r="H128" i="21"/>
  <c r="I89" i="21"/>
  <c r="H89" i="21"/>
  <c r="Q146" i="19"/>
  <c r="P146" i="19"/>
  <c r="I160" i="21"/>
  <c r="H160" i="21"/>
  <c r="I122" i="21"/>
  <c r="H122" i="21"/>
  <c r="I83" i="21"/>
  <c r="H83" i="21"/>
  <c r="I44" i="21"/>
  <c r="H44" i="21"/>
  <c r="I12" i="21"/>
  <c r="H12" i="21"/>
  <c r="I15" i="21"/>
  <c r="H15" i="21"/>
  <c r="I18" i="21"/>
  <c r="H18" i="21"/>
  <c r="I21" i="21"/>
  <c r="H21" i="21"/>
  <c r="I26" i="21"/>
  <c r="H26" i="21"/>
  <c r="I32" i="21"/>
  <c r="H32" i="21"/>
  <c r="I39" i="21"/>
  <c r="H39" i="21"/>
  <c r="I45" i="21"/>
  <c r="H45" i="21"/>
  <c r="I52" i="21"/>
  <c r="H52" i="21"/>
  <c r="I58" i="21"/>
  <c r="H58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I129" i="21"/>
  <c r="H129" i="21"/>
  <c r="I136" i="21"/>
  <c r="H136" i="21"/>
  <c r="I142" i="21"/>
  <c r="H142" i="21"/>
  <c r="I155" i="21"/>
  <c r="H155" i="21"/>
  <c r="I161" i="21"/>
  <c r="H161" i="21"/>
  <c r="I27" i="21"/>
  <c r="H27" i="21"/>
  <c r="I33" i="21"/>
  <c r="H33" i="21"/>
  <c r="I40" i="21"/>
  <c r="H40" i="21"/>
  <c r="I46" i="21"/>
  <c r="H46" i="21"/>
  <c r="I53" i="21"/>
  <c r="H53" i="21"/>
  <c r="I59" i="21"/>
  <c r="H59" i="21"/>
  <c r="I66" i="21"/>
  <c r="H66" i="21"/>
  <c r="I72" i="21"/>
  <c r="H72" i="21"/>
  <c r="I85" i="21"/>
  <c r="H85" i="21"/>
  <c r="I91" i="21"/>
  <c r="H91" i="21"/>
  <c r="G106" i="21"/>
  <c r="I98" i="21"/>
  <c r="H98" i="21"/>
  <c r="I104" i="21"/>
  <c r="H104" i="21"/>
  <c r="I111" i="21"/>
  <c r="H111" i="21"/>
  <c r="I117" i="21"/>
  <c r="H117" i="21"/>
  <c r="I124" i="21"/>
  <c r="H124" i="21"/>
  <c r="I130" i="21"/>
  <c r="H130" i="21"/>
  <c r="I137" i="21"/>
  <c r="H137" i="21"/>
  <c r="I143" i="21"/>
  <c r="H143" i="21"/>
  <c r="I150" i="21"/>
  <c r="H150" i="21"/>
  <c r="I156" i="21"/>
  <c r="H156" i="21"/>
  <c r="I10" i="21"/>
  <c r="H10" i="21"/>
  <c r="I13" i="21"/>
  <c r="H13" i="21"/>
  <c r="I16" i="21"/>
  <c r="H16" i="21"/>
  <c r="I19" i="21"/>
  <c r="H19" i="21"/>
  <c r="G36" i="21"/>
  <c r="I28" i="21"/>
  <c r="H28" i="21"/>
  <c r="I34" i="21"/>
  <c r="H34" i="21"/>
  <c r="I41" i="21"/>
  <c r="H41" i="21"/>
  <c r="I47" i="21"/>
  <c r="H47" i="21"/>
  <c r="I54" i="21"/>
  <c r="H54" i="21"/>
  <c r="I60" i="21"/>
  <c r="H60" i="21"/>
  <c r="I67" i="21"/>
  <c r="H67" i="21"/>
  <c r="I73" i="21"/>
  <c r="H73" i="21"/>
  <c r="I80" i="21"/>
  <c r="H80" i="21"/>
  <c r="I86" i="21"/>
  <c r="H86" i="21"/>
  <c r="I99" i="21"/>
  <c r="H99" i="21"/>
  <c r="I105" i="21"/>
  <c r="H105" i="21"/>
  <c r="G120" i="21"/>
  <c r="I112" i="21"/>
  <c r="H112" i="21"/>
  <c r="I118" i="21"/>
  <c r="H118" i="21"/>
  <c r="I125" i="21"/>
  <c r="H125" i="21"/>
  <c r="I131" i="21"/>
  <c r="H131" i="21"/>
  <c r="I138" i="21"/>
  <c r="H138" i="21"/>
  <c r="I144" i="21"/>
  <c r="H144" i="21"/>
  <c r="I151" i="21"/>
  <c r="H151" i="21"/>
  <c r="I157" i="21"/>
  <c r="H157" i="21"/>
  <c r="H29" i="21"/>
  <c r="I29" i="21"/>
  <c r="H35" i="21"/>
  <c r="I35" i="21"/>
  <c r="H42" i="21"/>
  <c r="G50" i="21"/>
  <c r="I42" i="21"/>
  <c r="H48" i="21"/>
  <c r="I48" i="21"/>
  <c r="H55" i="21"/>
  <c r="I55" i="21"/>
  <c r="H61" i="21"/>
  <c r="I61" i="21"/>
  <c r="H68" i="21"/>
  <c r="I68" i="21"/>
  <c r="H74" i="21"/>
  <c r="I74" i="21"/>
  <c r="H81" i="21"/>
  <c r="I81" i="21"/>
  <c r="H87" i="21"/>
  <c r="I87" i="21"/>
  <c r="H94" i="21"/>
  <c r="I94" i="21"/>
  <c r="H100" i="21"/>
  <c r="I100" i="21"/>
  <c r="H113" i="21"/>
  <c r="I113" i="21"/>
  <c r="H119" i="21"/>
  <c r="I119" i="21"/>
  <c r="H126" i="21"/>
  <c r="G134" i="21"/>
  <c r="I126" i="21"/>
  <c r="H132" i="21"/>
  <c r="I132" i="21"/>
  <c r="H139" i="21"/>
  <c r="I139" i="21"/>
  <c r="H145" i="21"/>
  <c r="I145" i="21"/>
  <c r="H152" i="21"/>
  <c r="I152" i="21"/>
  <c r="H158" i="21"/>
  <c r="I158" i="21"/>
  <c r="I11" i="21"/>
  <c r="H11" i="21"/>
  <c r="G22" i="21"/>
  <c r="I14" i="21"/>
  <c r="H14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I101" i="21"/>
  <c r="H101" i="21"/>
  <c r="I108" i="21"/>
  <c r="H108" i="21"/>
  <c r="I114" i="21"/>
  <c r="H114" i="21"/>
  <c r="I127" i="21"/>
  <c r="H127" i="21"/>
  <c r="I133" i="21"/>
  <c r="H133" i="21"/>
  <c r="G148" i="21"/>
  <c r="I140" i="21"/>
  <c r="H140" i="21"/>
  <c r="I146" i="21"/>
  <c r="H146" i="21"/>
  <c r="I153" i="21"/>
  <c r="H153" i="21"/>
  <c r="I159" i="21"/>
  <c r="H159" i="21"/>
  <c r="Q160" i="19"/>
  <c r="P160" i="19"/>
  <c r="Q157" i="19"/>
  <c r="P157" i="19"/>
  <c r="Q154" i="19"/>
  <c r="P154" i="19"/>
  <c r="Q151" i="19"/>
  <c r="P151" i="19"/>
  <c r="I115" i="21"/>
  <c r="H115" i="21"/>
  <c r="I76" i="21"/>
  <c r="H76" i="21"/>
  <c r="I38" i="21"/>
  <c r="H38" i="21"/>
  <c r="Q145" i="19"/>
  <c r="P145" i="19"/>
  <c r="Q144" i="19"/>
  <c r="P144" i="19"/>
  <c r="Q143" i="19"/>
  <c r="P143" i="19"/>
  <c r="Q142" i="19"/>
  <c r="P142" i="19"/>
  <c r="Q141" i="19"/>
  <c r="P141" i="19"/>
  <c r="Q140" i="19"/>
  <c r="P140" i="19"/>
  <c r="Q139" i="19"/>
  <c r="O147" i="19"/>
  <c r="P139" i="19"/>
  <c r="Q138" i="19"/>
  <c r="P138" i="19"/>
  <c r="Q137" i="19"/>
  <c r="P137" i="19"/>
  <c r="Q136" i="19"/>
  <c r="P136" i="19"/>
  <c r="O135" i="19"/>
  <c r="Q132" i="19"/>
  <c r="P132" i="19"/>
  <c r="R131" i="19"/>
  <c r="Q131" i="19"/>
  <c r="P131" i="19"/>
  <c r="Q130" i="19"/>
  <c r="P130" i="19"/>
  <c r="R129" i="19"/>
  <c r="Q129" i="19"/>
  <c r="P129" i="19"/>
  <c r="Q128" i="19"/>
  <c r="P128" i="19"/>
  <c r="R127" i="19"/>
  <c r="Q127" i="19"/>
  <c r="P127" i="19"/>
  <c r="Q126" i="19"/>
  <c r="P126" i="19"/>
  <c r="R125" i="19"/>
  <c r="Q125" i="19"/>
  <c r="P125" i="19"/>
  <c r="O133" i="19"/>
  <c r="Q124" i="19"/>
  <c r="P124" i="19"/>
  <c r="Q123" i="19"/>
  <c r="P123" i="19"/>
  <c r="Q122" i="19"/>
  <c r="P122" i="19"/>
  <c r="O121" i="19"/>
  <c r="Q118" i="19"/>
  <c r="P118" i="19"/>
  <c r="Q117" i="19"/>
  <c r="P117" i="19"/>
  <c r="Q116" i="19"/>
  <c r="P116" i="19"/>
  <c r="Q115" i="19"/>
  <c r="P115" i="19"/>
  <c r="Q114" i="19"/>
  <c r="P114" i="19"/>
  <c r="Q113" i="19"/>
  <c r="P113" i="19"/>
  <c r="Q112" i="19"/>
  <c r="P112" i="19"/>
  <c r="Q111" i="19"/>
  <c r="P111" i="19"/>
  <c r="O119" i="19"/>
  <c r="Q110" i="19"/>
  <c r="P110" i="19"/>
  <c r="R109" i="19"/>
  <c r="Q109" i="19"/>
  <c r="P109" i="19"/>
  <c r="Q108" i="19"/>
  <c r="P108" i="19"/>
  <c r="O107" i="19"/>
  <c r="Q104" i="19"/>
  <c r="P104" i="19"/>
  <c r="Q103" i="19"/>
  <c r="P103" i="19"/>
  <c r="Q102" i="19"/>
  <c r="P102" i="19"/>
  <c r="Q101" i="19"/>
  <c r="P101" i="19"/>
  <c r="Q100" i="19"/>
  <c r="P100" i="19"/>
  <c r="Q99" i="19"/>
  <c r="P99" i="19"/>
  <c r="Q98" i="19"/>
  <c r="P98" i="19"/>
  <c r="Q97" i="19"/>
  <c r="P97" i="19"/>
  <c r="O105" i="19"/>
  <c r="Q96" i="19"/>
  <c r="P96" i="19"/>
  <c r="Q95" i="19"/>
  <c r="P95" i="19"/>
  <c r="Q94" i="19"/>
  <c r="P94" i="19"/>
  <c r="O93" i="19"/>
  <c r="R90" i="19"/>
  <c r="Q90" i="19"/>
  <c r="P90" i="19"/>
  <c r="Q89" i="19"/>
  <c r="P89" i="19"/>
  <c r="R88" i="19"/>
  <c r="Q88" i="19"/>
  <c r="P88" i="19"/>
  <c r="Q87" i="19"/>
  <c r="P87" i="19"/>
  <c r="R86" i="19"/>
  <c r="Q86" i="19"/>
  <c r="P86" i="19"/>
  <c r="Q85" i="19"/>
  <c r="P85" i="19"/>
  <c r="R84" i="19"/>
  <c r="Q84" i="19"/>
  <c r="P84" i="19"/>
  <c r="Q83" i="19"/>
  <c r="P83" i="19"/>
  <c r="O91" i="19"/>
  <c r="Q82" i="19"/>
  <c r="P82" i="19"/>
  <c r="Q81" i="19"/>
  <c r="P81" i="19"/>
  <c r="Q80" i="19"/>
  <c r="P80" i="19"/>
  <c r="O79" i="19"/>
  <c r="Q76" i="19"/>
  <c r="P76" i="19"/>
  <c r="Q75" i="19"/>
  <c r="P75" i="19"/>
  <c r="Q74" i="19"/>
  <c r="P74" i="19"/>
  <c r="Q73" i="19"/>
  <c r="P73" i="19"/>
  <c r="Q72" i="19"/>
  <c r="P72" i="19"/>
  <c r="Q71" i="19"/>
  <c r="P71" i="19"/>
  <c r="Q70" i="19"/>
  <c r="P70" i="19"/>
  <c r="Q69" i="19"/>
  <c r="P69" i="19"/>
  <c r="O77" i="19"/>
  <c r="R68" i="19"/>
  <c r="Q68" i="19"/>
  <c r="P68" i="19"/>
  <c r="Q67" i="19"/>
  <c r="P67" i="19"/>
  <c r="R66" i="19"/>
  <c r="Q66" i="19"/>
  <c r="P66" i="19"/>
  <c r="O65" i="19"/>
  <c r="Q62" i="19"/>
  <c r="P62" i="19"/>
  <c r="Q61" i="19"/>
  <c r="P61" i="19"/>
  <c r="Q60" i="19"/>
  <c r="P60" i="19"/>
  <c r="Q59" i="19"/>
  <c r="P59" i="19"/>
  <c r="Q58" i="19"/>
  <c r="P58" i="19"/>
  <c r="Q57" i="19"/>
  <c r="P57" i="19"/>
  <c r="Q56" i="19"/>
  <c r="P56" i="19"/>
  <c r="Q55" i="19"/>
  <c r="P55" i="19"/>
  <c r="O63" i="19"/>
  <c r="Q54" i="19"/>
  <c r="P54" i="19"/>
  <c r="Q53" i="19"/>
  <c r="P53" i="19"/>
  <c r="Q52" i="19"/>
  <c r="P52" i="19"/>
  <c r="O51" i="19"/>
  <c r="Q48" i="19"/>
  <c r="P48" i="19"/>
  <c r="R47" i="19"/>
  <c r="Q47" i="19"/>
  <c r="P47" i="19"/>
  <c r="Q46" i="19"/>
  <c r="P46" i="19"/>
  <c r="R45" i="19"/>
  <c r="Q45" i="19"/>
  <c r="P45" i="19"/>
  <c r="Q44" i="19"/>
  <c r="P44" i="19"/>
  <c r="R43" i="19"/>
  <c r="Q43" i="19"/>
  <c r="P43" i="19"/>
  <c r="R42" i="19"/>
  <c r="Q42" i="19"/>
  <c r="P42" i="19"/>
  <c r="R41" i="19"/>
  <c r="Q41" i="19"/>
  <c r="P41" i="19"/>
  <c r="O49" i="19"/>
  <c r="Q40" i="19"/>
  <c r="P40" i="19"/>
  <c r="Q39" i="19"/>
  <c r="P39" i="19"/>
  <c r="Q38" i="19"/>
  <c r="P38" i="19"/>
  <c r="O37" i="19"/>
  <c r="Q34" i="19"/>
  <c r="P34" i="19"/>
  <c r="Q33" i="19"/>
  <c r="P33" i="19"/>
  <c r="Q32" i="19"/>
  <c r="P32" i="19"/>
  <c r="Q31" i="19"/>
  <c r="P31" i="19"/>
  <c r="R30" i="19"/>
  <c r="Q30" i="19"/>
  <c r="P30" i="19"/>
  <c r="Q29" i="19"/>
  <c r="P29" i="19"/>
  <c r="R28" i="19"/>
  <c r="Q28" i="19"/>
  <c r="P28" i="19"/>
  <c r="Q27" i="19"/>
  <c r="P27" i="19"/>
  <c r="O35" i="19"/>
  <c r="R26" i="19"/>
  <c r="Q26" i="19"/>
  <c r="P26" i="19"/>
  <c r="R25" i="19"/>
  <c r="Q25" i="19"/>
  <c r="P25" i="19"/>
  <c r="R24" i="19"/>
  <c r="Q24" i="19"/>
  <c r="P24" i="19"/>
  <c r="O23" i="19"/>
  <c r="Q20" i="19"/>
  <c r="P20" i="19"/>
  <c r="Q19" i="19"/>
  <c r="P19" i="19"/>
  <c r="Q18" i="19"/>
  <c r="P18" i="19"/>
  <c r="P17" i="19"/>
  <c r="Q17" i="19"/>
  <c r="P16" i="19"/>
  <c r="Q16" i="19"/>
  <c r="P15" i="19"/>
  <c r="Q15" i="19"/>
  <c r="P14" i="19"/>
  <c r="Q14" i="19"/>
  <c r="P13" i="19"/>
  <c r="O21" i="19"/>
  <c r="Q13" i="19"/>
  <c r="R12" i="19"/>
  <c r="P12" i="19"/>
  <c r="Q12" i="19"/>
  <c r="R11" i="19"/>
  <c r="P11" i="19"/>
  <c r="Q11" i="19"/>
  <c r="R10" i="19"/>
  <c r="P10" i="19"/>
  <c r="O9" i="19"/>
  <c r="R138" i="19" s="1"/>
  <c r="Q10" i="19"/>
  <c r="R150" i="18"/>
  <c r="Q150" i="18"/>
  <c r="X144" i="18"/>
  <c r="Q141" i="18"/>
  <c r="J139" i="18"/>
  <c r="I139" i="18"/>
  <c r="X136" i="18"/>
  <c r="P134" i="18"/>
  <c r="Q135" i="18"/>
  <c r="X129" i="18"/>
  <c r="Q128" i="18"/>
  <c r="J126" i="18"/>
  <c r="I126" i="18"/>
  <c r="X123" i="18"/>
  <c r="Q122" i="18"/>
  <c r="X116" i="18"/>
  <c r="Q115" i="18"/>
  <c r="J113" i="18"/>
  <c r="I113" i="18"/>
  <c r="W118" i="18"/>
  <c r="Y110" i="18"/>
  <c r="X110" i="18"/>
  <c r="Q109" i="18"/>
  <c r="J107" i="18"/>
  <c r="I107" i="18"/>
  <c r="H106" i="18"/>
  <c r="X103" i="18"/>
  <c r="Q102" i="18"/>
  <c r="J100" i="18"/>
  <c r="I100" i="18"/>
  <c r="X97" i="18"/>
  <c r="P104" i="18"/>
  <c r="Q96" i="18"/>
  <c r="J94" i="18"/>
  <c r="I94" i="18"/>
  <c r="Q89" i="18"/>
  <c r="J87" i="18"/>
  <c r="I87" i="18"/>
  <c r="Y84" i="18"/>
  <c r="X84" i="18"/>
  <c r="Q83" i="18"/>
  <c r="J81" i="18"/>
  <c r="I81" i="18"/>
  <c r="J74" i="18"/>
  <c r="I74" i="18"/>
  <c r="X71" i="18"/>
  <c r="Q70" i="18"/>
  <c r="H76" i="18"/>
  <c r="J68" i="18"/>
  <c r="I68" i="18"/>
  <c r="X65" i="18"/>
  <c r="W64" i="18"/>
  <c r="J61" i="18"/>
  <c r="I61" i="18"/>
  <c r="X58" i="18"/>
  <c r="Q57" i="18"/>
  <c r="J55" i="18"/>
  <c r="I55" i="18"/>
  <c r="X52" i="18"/>
  <c r="Q51" i="18"/>
  <c r="P50" i="18"/>
  <c r="X45" i="18"/>
  <c r="Q44" i="18"/>
  <c r="J42" i="18"/>
  <c r="I42" i="18"/>
  <c r="X39" i="18"/>
  <c r="Q38" i="18"/>
  <c r="X32" i="18"/>
  <c r="Q31" i="18"/>
  <c r="J29" i="18"/>
  <c r="I29" i="18"/>
  <c r="W34" i="18"/>
  <c r="Y26" i="18"/>
  <c r="X26" i="18"/>
  <c r="Q25" i="18"/>
  <c r="J23" i="18"/>
  <c r="I23" i="18"/>
  <c r="H22" i="18"/>
  <c r="X19" i="18"/>
  <c r="Q18" i="18"/>
  <c r="J16" i="18"/>
  <c r="I16" i="18"/>
  <c r="X13" i="18"/>
  <c r="P20" i="18"/>
  <c r="Q12" i="18"/>
  <c r="J10" i="18"/>
  <c r="I10" i="18"/>
  <c r="X143" i="18"/>
  <c r="X150" i="18"/>
  <c r="X156" i="18"/>
  <c r="X142" i="18"/>
  <c r="X149" i="18"/>
  <c r="W148" i="18"/>
  <c r="X155" i="18"/>
  <c r="X153" i="18"/>
  <c r="X159" i="18"/>
  <c r="Y159" i="18"/>
  <c r="X152" i="18"/>
  <c r="W160" i="18"/>
  <c r="X158" i="18"/>
  <c r="Y14" i="19"/>
  <c r="X14" i="19"/>
  <c r="Y11" i="19"/>
  <c r="X11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V21" i="19"/>
  <c r="V9" i="19"/>
  <c r="U7" i="19"/>
  <c r="Y17" i="19"/>
  <c r="X17" i="19"/>
  <c r="Y18" i="19"/>
  <c r="X18" i="19"/>
  <c r="Y19" i="19"/>
  <c r="X19" i="19"/>
  <c r="Y20" i="19"/>
  <c r="X20" i="19"/>
  <c r="Y24" i="19"/>
  <c r="X24" i="19"/>
  <c r="W23" i="19"/>
  <c r="Y25" i="19"/>
  <c r="X25" i="19"/>
  <c r="Y26" i="19"/>
  <c r="X26" i="19"/>
  <c r="Y27" i="19"/>
  <c r="X27" i="19"/>
  <c r="W35" i="19"/>
  <c r="Y28" i="19"/>
  <c r="X28" i="19"/>
  <c r="Y29" i="19"/>
  <c r="X29" i="19"/>
  <c r="Y30" i="19"/>
  <c r="X30" i="19"/>
  <c r="Y31" i="19"/>
  <c r="X31" i="19"/>
  <c r="Y32" i="19"/>
  <c r="X32" i="19"/>
  <c r="Y33" i="19"/>
  <c r="X33" i="19"/>
  <c r="Y34" i="19"/>
  <c r="X34" i="19"/>
  <c r="Y38" i="19"/>
  <c r="X38" i="19"/>
  <c r="W37" i="19"/>
  <c r="Y39" i="19"/>
  <c r="X39" i="19"/>
  <c r="Y40" i="19"/>
  <c r="X40" i="19"/>
  <c r="Y41" i="19"/>
  <c r="X41" i="19"/>
  <c r="W49" i="19"/>
  <c r="Y42" i="19"/>
  <c r="X42" i="19"/>
  <c r="Y43" i="19"/>
  <c r="X43" i="19"/>
  <c r="Y44" i="19"/>
  <c r="X44" i="19"/>
  <c r="Y45" i="19"/>
  <c r="X45" i="19"/>
  <c r="Y46" i="19"/>
  <c r="X46" i="19"/>
  <c r="Y47" i="19"/>
  <c r="X47" i="19"/>
  <c r="Y48" i="19"/>
  <c r="X48" i="19"/>
  <c r="Y52" i="19"/>
  <c r="X52" i="19"/>
  <c r="W51" i="19"/>
  <c r="Y53" i="19"/>
  <c r="X53" i="19"/>
  <c r="Y54" i="19"/>
  <c r="X54" i="19"/>
  <c r="Y55" i="19"/>
  <c r="X55" i="19"/>
  <c r="W63" i="19"/>
  <c r="Y56" i="19"/>
  <c r="X56" i="19"/>
  <c r="Y57" i="19"/>
  <c r="X57" i="19"/>
  <c r="Y58" i="19"/>
  <c r="X58" i="19"/>
  <c r="Y59" i="19"/>
  <c r="X59" i="19"/>
  <c r="Y60" i="19"/>
  <c r="X60" i="19"/>
  <c r="Y61" i="19"/>
  <c r="X61" i="19"/>
  <c r="Y62" i="19"/>
  <c r="X62" i="19"/>
  <c r="Y66" i="19"/>
  <c r="X66" i="19"/>
  <c r="W65" i="19"/>
  <c r="Y67" i="19"/>
  <c r="X67" i="19"/>
  <c r="Y68" i="19"/>
  <c r="X68" i="19"/>
  <c r="Y69" i="19"/>
  <c r="X69" i="19"/>
  <c r="W77" i="19"/>
  <c r="Y70" i="19"/>
  <c r="X70" i="19"/>
  <c r="Y71" i="19"/>
  <c r="X71" i="19"/>
  <c r="Y72" i="19"/>
  <c r="X72" i="19"/>
  <c r="Y73" i="19"/>
  <c r="X73" i="19"/>
  <c r="Y74" i="19"/>
  <c r="X74" i="19"/>
  <c r="Y75" i="19"/>
  <c r="X75" i="19"/>
  <c r="Y76" i="19"/>
  <c r="X76" i="19"/>
  <c r="Y80" i="19"/>
  <c r="X80" i="19"/>
  <c r="W79" i="19"/>
  <c r="Y81" i="19"/>
  <c r="X81" i="19"/>
  <c r="Y82" i="19"/>
  <c r="X82" i="19"/>
  <c r="Y83" i="19"/>
  <c r="X83" i="19"/>
  <c r="W91" i="19"/>
  <c r="Y84" i="19"/>
  <c r="X84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Y94" i="19"/>
  <c r="X94" i="19"/>
  <c r="W93" i="19"/>
  <c r="Y95" i="19"/>
  <c r="X95" i="19"/>
  <c r="Y96" i="19"/>
  <c r="X96" i="19"/>
  <c r="Y97" i="19"/>
  <c r="X97" i="19"/>
  <c r="W105" i="19"/>
  <c r="Y98" i="19"/>
  <c r="X98" i="19"/>
  <c r="Y99" i="19"/>
  <c r="X99" i="19"/>
  <c r="Y100" i="19"/>
  <c r="X100" i="19"/>
  <c r="Y101" i="19"/>
  <c r="X101" i="19"/>
  <c r="Y102" i="19"/>
  <c r="X102" i="19"/>
  <c r="Y103" i="19"/>
  <c r="X103" i="19"/>
  <c r="Y104" i="19"/>
  <c r="X104" i="19"/>
  <c r="Y108" i="19"/>
  <c r="X108" i="19"/>
  <c r="W107" i="19"/>
  <c r="Y109" i="19"/>
  <c r="X109" i="19"/>
  <c r="Y110" i="19"/>
  <c r="X110" i="19"/>
  <c r="Y111" i="19"/>
  <c r="X111" i="19"/>
  <c r="W119" i="19"/>
  <c r="Y112" i="19"/>
  <c r="X112" i="19"/>
  <c r="Y113" i="19"/>
  <c r="X113" i="19"/>
  <c r="Y114" i="19"/>
  <c r="X114" i="19"/>
  <c r="Y115" i="19"/>
  <c r="X115" i="19"/>
  <c r="Y116" i="19"/>
  <c r="X116" i="19"/>
  <c r="Y117" i="19"/>
  <c r="X117" i="19"/>
  <c r="Y118" i="19"/>
  <c r="X118" i="19"/>
  <c r="Y122" i="19"/>
  <c r="X122" i="19"/>
  <c r="W121" i="19"/>
  <c r="Y123" i="19"/>
  <c r="X123" i="19"/>
  <c r="Y124" i="19"/>
  <c r="X124" i="19"/>
  <c r="Y125" i="19"/>
  <c r="X125" i="19"/>
  <c r="W133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X136" i="19"/>
  <c r="W135" i="19"/>
  <c r="Y137" i="19"/>
  <c r="X137" i="19"/>
  <c r="Y138" i="19"/>
  <c r="X138" i="19"/>
  <c r="W147" i="19"/>
  <c r="Y139" i="19"/>
  <c r="X139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X150" i="19"/>
  <c r="W149" i="19"/>
  <c r="Y151" i="19"/>
  <c r="X151" i="19"/>
  <c r="Y152" i="19"/>
  <c r="X152" i="19"/>
  <c r="Y153" i="19"/>
  <c r="X153" i="19"/>
  <c r="W161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Q153" i="18"/>
  <c r="Q151" i="18"/>
  <c r="Q142" i="18"/>
  <c r="I140" i="18"/>
  <c r="J140" i="18"/>
  <c r="X137" i="18"/>
  <c r="Q136" i="18"/>
  <c r="X130" i="18"/>
  <c r="Y130" i="18"/>
  <c r="Q129" i="18"/>
  <c r="I127" i="18"/>
  <c r="J127" i="18"/>
  <c r="X124" i="18"/>
  <c r="W132" i="18"/>
  <c r="Q123" i="18"/>
  <c r="I121" i="18"/>
  <c r="H120" i="18"/>
  <c r="J121" i="18"/>
  <c r="X117" i="18"/>
  <c r="Q116" i="18"/>
  <c r="I114" i="18"/>
  <c r="J114" i="18"/>
  <c r="X111" i="18"/>
  <c r="Q110" i="18"/>
  <c r="P118" i="18"/>
  <c r="I108" i="18"/>
  <c r="J108" i="18"/>
  <c r="Q103" i="18"/>
  <c r="I101" i="18"/>
  <c r="J101" i="18"/>
  <c r="X98" i="18"/>
  <c r="Q97" i="18"/>
  <c r="I95" i="18"/>
  <c r="J95" i="18"/>
  <c r="I88" i="18"/>
  <c r="J88" i="18"/>
  <c r="X85" i="18"/>
  <c r="Q84" i="18"/>
  <c r="I82" i="18"/>
  <c r="H90" i="18"/>
  <c r="J82" i="18"/>
  <c r="X79" i="18"/>
  <c r="W78" i="18"/>
  <c r="I75" i="18"/>
  <c r="J75" i="18"/>
  <c r="X72" i="18"/>
  <c r="Q71" i="18"/>
  <c r="I69" i="18"/>
  <c r="J69" i="18"/>
  <c r="X66" i="18"/>
  <c r="Q65" i="18"/>
  <c r="P64" i="18"/>
  <c r="R65" i="18"/>
  <c r="X59" i="18"/>
  <c r="Q58" i="18"/>
  <c r="I56" i="18"/>
  <c r="J56" i="18"/>
  <c r="X53" i="18"/>
  <c r="Q52" i="18"/>
  <c r="X46" i="18"/>
  <c r="Y46" i="18"/>
  <c r="Q45" i="18"/>
  <c r="I43" i="18"/>
  <c r="J43" i="18"/>
  <c r="X40" i="18"/>
  <c r="W48" i="18"/>
  <c r="Q39" i="18"/>
  <c r="I37" i="18"/>
  <c r="H36" i="18"/>
  <c r="J37" i="18"/>
  <c r="X33" i="18"/>
  <c r="Q32" i="18"/>
  <c r="I30" i="18"/>
  <c r="J30" i="18"/>
  <c r="X27" i="18"/>
  <c r="Q26" i="18"/>
  <c r="P34" i="18"/>
  <c r="I24" i="18"/>
  <c r="J24" i="18"/>
  <c r="Q19" i="18"/>
  <c r="I17" i="18"/>
  <c r="J17" i="18"/>
  <c r="X14" i="18"/>
  <c r="Q13" i="18"/>
  <c r="I11" i="18"/>
  <c r="J11" i="18"/>
  <c r="Q149" i="18"/>
  <c r="P148" i="18"/>
  <c r="Q155" i="18"/>
  <c r="Q154" i="18"/>
  <c r="Q145" i="18"/>
  <c r="Q152" i="18"/>
  <c r="P160" i="18"/>
  <c r="Q158" i="18"/>
  <c r="Q157" i="18"/>
  <c r="J154" i="18"/>
  <c r="I154" i="18"/>
  <c r="I144" i="18"/>
  <c r="J144" i="18"/>
  <c r="J141" i="18"/>
  <c r="I141" i="18"/>
  <c r="W146" i="18"/>
  <c r="X138" i="18"/>
  <c r="Q137" i="18"/>
  <c r="J135" i="18"/>
  <c r="I135" i="18"/>
  <c r="H134" i="18"/>
  <c r="Y131" i="18"/>
  <c r="X131" i="18"/>
  <c r="Q130" i="18"/>
  <c r="J128" i="18"/>
  <c r="I128" i="18"/>
  <c r="Y125" i="18"/>
  <c r="X125" i="18"/>
  <c r="Q124" i="18"/>
  <c r="P132" i="18"/>
  <c r="J122" i="18"/>
  <c r="I122" i="18"/>
  <c r="Q117" i="18"/>
  <c r="J115" i="18"/>
  <c r="I115" i="18"/>
  <c r="X112" i="18"/>
  <c r="Q111" i="18"/>
  <c r="J109" i="18"/>
  <c r="I109" i="18"/>
  <c r="J102" i="18"/>
  <c r="I102" i="18"/>
  <c r="X99" i="18"/>
  <c r="Q98" i="18"/>
  <c r="J96" i="18"/>
  <c r="I96" i="18"/>
  <c r="H104" i="18"/>
  <c r="X93" i="18"/>
  <c r="W92" i="18"/>
  <c r="J89" i="18"/>
  <c r="I89" i="18"/>
  <c r="X86" i="18"/>
  <c r="Q85" i="18"/>
  <c r="J83" i="18"/>
  <c r="I83" i="18"/>
  <c r="X80" i="18"/>
  <c r="Q79" i="18"/>
  <c r="P78" i="18"/>
  <c r="Y73" i="18"/>
  <c r="X73" i="18"/>
  <c r="Q72" i="18"/>
  <c r="J70" i="18"/>
  <c r="I70" i="18"/>
  <c r="Y67" i="18"/>
  <c r="X67" i="18"/>
  <c r="Q66" i="18"/>
  <c r="X60" i="18"/>
  <c r="R59" i="18"/>
  <c r="Q59" i="18"/>
  <c r="J57" i="18"/>
  <c r="I57" i="18"/>
  <c r="X54" i="18"/>
  <c r="W62" i="18"/>
  <c r="Q53" i="18"/>
  <c r="J51" i="18"/>
  <c r="I51" i="18"/>
  <c r="H50" i="18"/>
  <c r="Y47" i="18"/>
  <c r="X47" i="18"/>
  <c r="Q46" i="18"/>
  <c r="J44" i="18"/>
  <c r="I44" i="18"/>
  <c r="Y41" i="18"/>
  <c r="X41" i="18"/>
  <c r="Q40" i="18"/>
  <c r="P48" i="18"/>
  <c r="J38" i="18"/>
  <c r="I38" i="18"/>
  <c r="Q33" i="18"/>
  <c r="J31" i="18"/>
  <c r="I31" i="18"/>
  <c r="X28" i="18"/>
  <c r="Q27" i="18"/>
  <c r="J25" i="18"/>
  <c r="I25" i="18"/>
  <c r="J18" i="18"/>
  <c r="I18" i="18"/>
  <c r="X15" i="18"/>
  <c r="Q14" i="18"/>
  <c r="J12" i="18"/>
  <c r="I12" i="18"/>
  <c r="H20" i="18"/>
  <c r="X9" i="18"/>
  <c r="W8" i="18"/>
  <c r="Y116" i="18" s="1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I7" i="19" s="1"/>
  <c r="Q159" i="18"/>
  <c r="J157" i="18"/>
  <c r="I157" i="18"/>
  <c r="Y154" i="18"/>
  <c r="X154" i="18"/>
  <c r="Y151" i="18"/>
  <c r="X151" i="18"/>
  <c r="R143" i="18"/>
  <c r="Q143" i="18"/>
  <c r="J142" i="18"/>
  <c r="I142" i="18"/>
  <c r="Y139" i="18"/>
  <c r="X139" i="18"/>
  <c r="R138" i="18"/>
  <c r="Q138" i="18"/>
  <c r="P146" i="18"/>
  <c r="J136" i="18"/>
  <c r="I136" i="18"/>
  <c r="Q131" i="18"/>
  <c r="J129" i="18"/>
  <c r="I129" i="18"/>
  <c r="Y126" i="18"/>
  <c r="X126" i="18"/>
  <c r="Q125" i="18"/>
  <c r="J123" i="18"/>
  <c r="I123" i="18"/>
  <c r="J116" i="18"/>
  <c r="I116" i="18"/>
  <c r="Y113" i="18"/>
  <c r="X113" i="18"/>
  <c r="Q112" i="18"/>
  <c r="J110" i="18"/>
  <c r="I110" i="18"/>
  <c r="H118" i="18"/>
  <c r="Y107" i="18"/>
  <c r="X107" i="18"/>
  <c r="W106" i="18"/>
  <c r="J103" i="18"/>
  <c r="I103" i="18"/>
  <c r="Y100" i="18"/>
  <c r="X100" i="18"/>
  <c r="Q99" i="18"/>
  <c r="J97" i="18"/>
  <c r="I97" i="18"/>
  <c r="Y94" i="18"/>
  <c r="X94" i="18"/>
  <c r="Q93" i="18"/>
  <c r="P92" i="18"/>
  <c r="Y87" i="18"/>
  <c r="X87" i="18"/>
  <c r="R86" i="18"/>
  <c r="Q86" i="18"/>
  <c r="J84" i="18"/>
  <c r="I84" i="18"/>
  <c r="Y81" i="18"/>
  <c r="X81" i="18"/>
  <c r="R80" i="18"/>
  <c r="Q80" i="18"/>
  <c r="Y74" i="18"/>
  <c r="X74" i="18"/>
  <c r="R73" i="18"/>
  <c r="Q73" i="18"/>
  <c r="J71" i="18"/>
  <c r="I71" i="18"/>
  <c r="Y68" i="18"/>
  <c r="X68" i="18"/>
  <c r="W76" i="18"/>
  <c r="R67" i="18"/>
  <c r="Q67" i="18"/>
  <c r="J65" i="18"/>
  <c r="I65" i="18"/>
  <c r="H64" i="18"/>
  <c r="Y61" i="18"/>
  <c r="X61" i="18"/>
  <c r="R60" i="18"/>
  <c r="Q60" i="18"/>
  <c r="J58" i="18"/>
  <c r="I58" i="18"/>
  <c r="Y55" i="18"/>
  <c r="X55" i="18"/>
  <c r="R54" i="18"/>
  <c r="Q54" i="18"/>
  <c r="P62" i="18"/>
  <c r="J52" i="18"/>
  <c r="I52" i="18"/>
  <c r="R47" i="18"/>
  <c r="Q47" i="18"/>
  <c r="J45" i="18"/>
  <c r="I45" i="18"/>
  <c r="Y42" i="18"/>
  <c r="X42" i="18"/>
  <c r="R41" i="18"/>
  <c r="Q41" i="18"/>
  <c r="J39" i="18"/>
  <c r="I39" i="18"/>
  <c r="J32" i="18"/>
  <c r="I32" i="18"/>
  <c r="Y29" i="18"/>
  <c r="X29" i="18"/>
  <c r="R28" i="18"/>
  <c r="Q28" i="18"/>
  <c r="J26" i="18"/>
  <c r="I26" i="18"/>
  <c r="H34" i="18"/>
  <c r="Y23" i="18"/>
  <c r="X23" i="18"/>
  <c r="W22" i="18"/>
  <c r="J19" i="18"/>
  <c r="I19" i="18"/>
  <c r="Y16" i="18"/>
  <c r="X16" i="18"/>
  <c r="R15" i="18"/>
  <c r="Q15" i="18"/>
  <c r="J13" i="18"/>
  <c r="I13" i="18"/>
  <c r="Y10" i="18"/>
  <c r="X10" i="18"/>
  <c r="R9" i="18"/>
  <c r="Q9" i="18"/>
  <c r="P8" i="18"/>
  <c r="I153" i="18"/>
  <c r="J153" i="18"/>
  <c r="I159" i="18"/>
  <c r="J159" i="18"/>
  <c r="J145" i="18"/>
  <c r="I145" i="18"/>
  <c r="J152" i="18"/>
  <c r="I152" i="18"/>
  <c r="H160" i="18"/>
  <c r="J158" i="18"/>
  <c r="I158" i="18"/>
  <c r="J143" i="18"/>
  <c r="I143" i="18"/>
  <c r="J150" i="18"/>
  <c r="I150" i="18"/>
  <c r="I156" i="18"/>
  <c r="J156" i="18"/>
  <c r="J155" i="18"/>
  <c r="I155" i="18"/>
  <c r="I117" i="17"/>
  <c r="K117" i="17"/>
  <c r="J117" i="17"/>
  <c r="I115" i="17"/>
  <c r="J115" i="17"/>
  <c r="I113" i="17"/>
  <c r="K113" i="17"/>
  <c r="J113" i="17"/>
  <c r="I111" i="17"/>
  <c r="H119" i="17"/>
  <c r="K111" i="17"/>
  <c r="J111" i="17"/>
  <c r="I109" i="17"/>
  <c r="J109" i="17"/>
  <c r="I104" i="17"/>
  <c r="K104" i="17"/>
  <c r="J104" i="17"/>
  <c r="I102" i="17"/>
  <c r="J102" i="17"/>
  <c r="I100" i="17"/>
  <c r="K100" i="17"/>
  <c r="J100" i="17"/>
  <c r="I98" i="17"/>
  <c r="J98" i="17"/>
  <c r="I96" i="17"/>
  <c r="K96" i="17"/>
  <c r="J96" i="17"/>
  <c r="I94" i="17"/>
  <c r="H93" i="17"/>
  <c r="J94" i="17"/>
  <c r="I89" i="17"/>
  <c r="K89" i="17"/>
  <c r="J89" i="17"/>
  <c r="I87" i="17"/>
  <c r="J87" i="17"/>
  <c r="I85" i="17"/>
  <c r="K85" i="17"/>
  <c r="J85" i="17"/>
  <c r="I83" i="17"/>
  <c r="H91" i="17"/>
  <c r="J83" i="17"/>
  <c r="I81" i="17"/>
  <c r="K81" i="17"/>
  <c r="J81" i="17"/>
  <c r="I76" i="17"/>
  <c r="J76" i="17"/>
  <c r="I74" i="17"/>
  <c r="K74" i="17"/>
  <c r="J74" i="17"/>
  <c r="I72" i="17"/>
  <c r="J72" i="17"/>
  <c r="I70" i="17"/>
  <c r="K70" i="17"/>
  <c r="J70" i="17"/>
  <c r="I68" i="17"/>
  <c r="J68" i="17"/>
  <c r="I66" i="17"/>
  <c r="K66" i="17"/>
  <c r="H65" i="17"/>
  <c r="J66" i="17"/>
  <c r="I61" i="17"/>
  <c r="K61" i="17"/>
  <c r="J61" i="17"/>
  <c r="I59" i="17"/>
  <c r="J59" i="17"/>
  <c r="I57" i="17"/>
  <c r="K57" i="17"/>
  <c r="J57" i="17"/>
  <c r="I55" i="17"/>
  <c r="H63" i="17"/>
  <c r="J55" i="17"/>
  <c r="I53" i="17"/>
  <c r="K53" i="17"/>
  <c r="J53" i="17"/>
  <c r="I48" i="17"/>
  <c r="J48" i="17"/>
  <c r="I46" i="17"/>
  <c r="K46" i="17"/>
  <c r="J46" i="17"/>
  <c r="I44" i="17"/>
  <c r="J44" i="17"/>
  <c r="I42" i="17"/>
  <c r="K42" i="17"/>
  <c r="J42" i="17"/>
  <c r="I40" i="17"/>
  <c r="J40" i="17"/>
  <c r="I38" i="17"/>
  <c r="K38" i="17"/>
  <c r="H37" i="17"/>
  <c r="J38" i="17"/>
  <c r="I33" i="17"/>
  <c r="J33" i="17"/>
  <c r="I31" i="17"/>
  <c r="K31" i="17"/>
  <c r="J31" i="17"/>
  <c r="I29" i="17"/>
  <c r="J29" i="17"/>
  <c r="I27" i="17"/>
  <c r="H35" i="17"/>
  <c r="J27" i="17"/>
  <c r="I25" i="17"/>
  <c r="K25" i="17"/>
  <c r="J25" i="17"/>
  <c r="I20" i="17"/>
  <c r="J20" i="17"/>
  <c r="I19" i="17"/>
  <c r="K19" i="17"/>
  <c r="J19" i="17"/>
  <c r="I18" i="17"/>
  <c r="J18" i="17"/>
  <c r="I17" i="17"/>
  <c r="K17" i="17"/>
  <c r="J17" i="17"/>
  <c r="I16" i="17"/>
  <c r="J16" i="17"/>
  <c r="I15" i="17"/>
  <c r="K15" i="17"/>
  <c r="J15" i="17"/>
  <c r="I14" i="17"/>
  <c r="J14" i="17"/>
  <c r="I13" i="17"/>
  <c r="H21" i="17"/>
  <c r="K13" i="17"/>
  <c r="J13" i="17"/>
  <c r="I12" i="17"/>
  <c r="J12" i="17"/>
  <c r="I11" i="17"/>
  <c r="K11" i="17"/>
  <c r="J11" i="17"/>
  <c r="I10" i="17"/>
  <c r="H9" i="17"/>
  <c r="K160" i="17" s="1"/>
  <c r="J10" i="17"/>
  <c r="U20" i="16"/>
  <c r="W20" i="16"/>
  <c r="V20" i="16"/>
  <c r="U19" i="16"/>
  <c r="V19" i="16"/>
  <c r="U18" i="16"/>
  <c r="W18" i="16"/>
  <c r="V18" i="16"/>
  <c r="U17" i="16"/>
  <c r="V17" i="16"/>
  <c r="U16" i="16"/>
  <c r="W16" i="16"/>
  <c r="V16" i="16"/>
  <c r="U15" i="16"/>
  <c r="V15" i="16"/>
  <c r="U14" i="16"/>
  <c r="W14" i="16"/>
  <c r="V14" i="16"/>
  <c r="U13" i="16"/>
  <c r="T21" i="16"/>
  <c r="W13" i="16"/>
  <c r="V13" i="16"/>
  <c r="U12" i="16"/>
  <c r="V12" i="16"/>
  <c r="U11" i="16"/>
  <c r="W11" i="16"/>
  <c r="V11" i="16"/>
  <c r="U10" i="16"/>
  <c r="T9" i="16"/>
  <c r="W12" i="16" s="1"/>
  <c r="W10" i="16"/>
  <c r="V10" i="16"/>
  <c r="I123" i="17"/>
  <c r="J123" i="17"/>
  <c r="K123" i="17"/>
  <c r="I125" i="17"/>
  <c r="H133" i="17"/>
  <c r="J125" i="17"/>
  <c r="K125" i="17"/>
  <c r="I127" i="17"/>
  <c r="J127" i="17"/>
  <c r="I129" i="17"/>
  <c r="J129" i="17"/>
  <c r="K129" i="17"/>
  <c r="I131" i="17"/>
  <c r="J131" i="17"/>
  <c r="I136" i="17"/>
  <c r="J136" i="17"/>
  <c r="H135" i="17"/>
  <c r="K136" i="17"/>
  <c r="I138" i="17"/>
  <c r="J138" i="17"/>
  <c r="K138" i="17"/>
  <c r="I140" i="17"/>
  <c r="J140" i="17"/>
  <c r="K140" i="17"/>
  <c r="I142" i="17"/>
  <c r="J142" i="17"/>
  <c r="K142" i="17"/>
  <c r="I144" i="17"/>
  <c r="J144" i="17"/>
  <c r="K144" i="17"/>
  <c r="I146" i="17"/>
  <c r="J146" i="17"/>
  <c r="K146" i="17"/>
  <c r="I151" i="17"/>
  <c r="J151" i="17"/>
  <c r="K151" i="17"/>
  <c r="I153" i="17"/>
  <c r="H161" i="17"/>
  <c r="J153" i="17"/>
  <c r="I155" i="17"/>
  <c r="J155" i="17"/>
  <c r="K155" i="17"/>
  <c r="I157" i="17"/>
  <c r="J157" i="17"/>
  <c r="I159" i="17"/>
  <c r="J159" i="17"/>
  <c r="K159" i="17"/>
  <c r="J158" i="17"/>
  <c r="I158" i="17"/>
  <c r="K156" i="17"/>
  <c r="J156" i="17"/>
  <c r="I156" i="17"/>
  <c r="J154" i="17"/>
  <c r="I154" i="17"/>
  <c r="K152" i="17"/>
  <c r="J152" i="17"/>
  <c r="I152" i="17"/>
  <c r="H149" i="17"/>
  <c r="J150" i="17"/>
  <c r="I150" i="17"/>
  <c r="K145" i="17"/>
  <c r="J145" i="17"/>
  <c r="I145" i="17"/>
  <c r="K143" i="17"/>
  <c r="J143" i="17"/>
  <c r="I143" i="17"/>
  <c r="K141" i="17"/>
  <c r="J141" i="17"/>
  <c r="I141" i="17"/>
  <c r="K139" i="17"/>
  <c r="J139" i="17"/>
  <c r="I139" i="17"/>
  <c r="H147" i="17"/>
  <c r="K137" i="17"/>
  <c r="J137" i="17"/>
  <c r="I137" i="17"/>
  <c r="J132" i="17"/>
  <c r="I132" i="17"/>
  <c r="K130" i="17"/>
  <c r="J130" i="17"/>
  <c r="I130" i="17"/>
  <c r="J128" i="17"/>
  <c r="I128" i="17"/>
  <c r="K126" i="17"/>
  <c r="J126" i="17"/>
  <c r="I126" i="17"/>
  <c r="J124" i="17"/>
  <c r="I124" i="17"/>
  <c r="K122" i="17"/>
  <c r="H121" i="17"/>
  <c r="J122" i="17"/>
  <c r="I122" i="17"/>
  <c r="K118" i="17"/>
  <c r="J118" i="17"/>
  <c r="I118" i="17"/>
  <c r="J116" i="17"/>
  <c r="I116" i="17"/>
  <c r="K114" i="17"/>
  <c r="J114" i="17"/>
  <c r="I114" i="17"/>
  <c r="J112" i="17"/>
  <c r="I112" i="17"/>
  <c r="K110" i="17"/>
  <c r="J110" i="17"/>
  <c r="I110" i="17"/>
  <c r="H107" i="17"/>
  <c r="J108" i="17"/>
  <c r="I108" i="17"/>
  <c r="K103" i="17"/>
  <c r="J103" i="17"/>
  <c r="I103" i="17"/>
  <c r="K101" i="17"/>
  <c r="J101" i="17"/>
  <c r="I101" i="17"/>
  <c r="K99" i="17"/>
  <c r="J99" i="17"/>
  <c r="I99" i="17"/>
  <c r="K97" i="17"/>
  <c r="J97" i="17"/>
  <c r="I97" i="17"/>
  <c r="H105" i="17"/>
  <c r="K95" i="17"/>
  <c r="J95" i="17"/>
  <c r="I95" i="17"/>
  <c r="J90" i="17"/>
  <c r="I90" i="17"/>
  <c r="K88" i="17"/>
  <c r="J88" i="17"/>
  <c r="I88" i="17"/>
  <c r="J86" i="17"/>
  <c r="I86" i="17"/>
  <c r="K84" i="17"/>
  <c r="J84" i="17"/>
  <c r="I84" i="17"/>
  <c r="J82" i="17"/>
  <c r="I82" i="17"/>
  <c r="K80" i="17"/>
  <c r="H79" i="17"/>
  <c r="J80" i="17"/>
  <c r="I80" i="17"/>
  <c r="K75" i="17"/>
  <c r="J75" i="17"/>
  <c r="I75" i="17"/>
  <c r="J73" i="17"/>
  <c r="I73" i="17"/>
  <c r="K71" i="17"/>
  <c r="J71" i="17"/>
  <c r="I71" i="17"/>
  <c r="J69" i="17"/>
  <c r="I69" i="17"/>
  <c r="H77" i="17"/>
  <c r="K67" i="17"/>
  <c r="J67" i="17"/>
  <c r="I67" i="17"/>
  <c r="K62" i="17"/>
  <c r="J62" i="17"/>
  <c r="I62" i="17"/>
  <c r="K60" i="17"/>
  <c r="J60" i="17"/>
  <c r="I60" i="17"/>
  <c r="K58" i="17"/>
  <c r="J58" i="17"/>
  <c r="I58" i="17"/>
  <c r="K56" i="17"/>
  <c r="J56" i="17"/>
  <c r="I56" i="17"/>
  <c r="K54" i="17"/>
  <c r="J54" i="17"/>
  <c r="I54" i="17"/>
  <c r="K52" i="17"/>
  <c r="H51" i="17"/>
  <c r="J52" i="17"/>
  <c r="I52" i="17"/>
  <c r="J47" i="17"/>
  <c r="I47" i="17"/>
  <c r="K45" i="17"/>
  <c r="J45" i="17"/>
  <c r="I45" i="17"/>
  <c r="J43" i="17"/>
  <c r="I43" i="17"/>
  <c r="K41" i="17"/>
  <c r="J41" i="17"/>
  <c r="I41" i="17"/>
  <c r="H49" i="17"/>
  <c r="K39" i="17"/>
  <c r="J39" i="17"/>
  <c r="I39" i="17"/>
  <c r="J34" i="17"/>
  <c r="I34" i="17"/>
  <c r="K32" i="17"/>
  <c r="J32" i="17"/>
  <c r="I32" i="17"/>
  <c r="J30" i="17"/>
  <c r="I30" i="17"/>
  <c r="K28" i="17"/>
  <c r="J28" i="17"/>
  <c r="I28" i="17"/>
  <c r="J26" i="17"/>
  <c r="I26" i="17"/>
  <c r="K24" i="17"/>
  <c r="H23" i="17"/>
  <c r="J24" i="17"/>
  <c r="I24" i="17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L7" i="19"/>
  <c r="K145" i="15"/>
  <c r="J145" i="15"/>
  <c r="I145" i="15"/>
  <c r="M145" i="15"/>
  <c r="L145" i="15"/>
  <c r="K126" i="15"/>
  <c r="J126" i="15"/>
  <c r="I126" i="15"/>
  <c r="M126" i="15"/>
  <c r="L126" i="15"/>
  <c r="M116" i="15"/>
  <c r="L116" i="15"/>
  <c r="K116" i="15"/>
  <c r="J116" i="15"/>
  <c r="I116" i="15"/>
  <c r="M110" i="15"/>
  <c r="L110" i="15"/>
  <c r="K110" i="15"/>
  <c r="J110" i="15"/>
  <c r="I110" i="15"/>
  <c r="M103" i="15"/>
  <c r="L103" i="15"/>
  <c r="K103" i="15"/>
  <c r="J103" i="15"/>
  <c r="I103" i="15"/>
  <c r="M97" i="15"/>
  <c r="H105" i="15"/>
  <c r="L97" i="15"/>
  <c r="K97" i="15"/>
  <c r="J97" i="15"/>
  <c r="I97" i="15"/>
  <c r="M90" i="15"/>
  <c r="L90" i="15"/>
  <c r="K90" i="15"/>
  <c r="J90" i="15"/>
  <c r="I90" i="15"/>
  <c r="M84" i="15"/>
  <c r="L84" i="15"/>
  <c r="K84" i="15"/>
  <c r="J84" i="15"/>
  <c r="I84" i="15"/>
  <c r="M71" i="15"/>
  <c r="L71" i="15"/>
  <c r="K71" i="15"/>
  <c r="J71" i="15"/>
  <c r="I71" i="15"/>
  <c r="M65" i="15"/>
  <c r="L65" i="15"/>
  <c r="K65" i="15"/>
  <c r="J65" i="15"/>
  <c r="I65" i="15"/>
  <c r="M58" i="15"/>
  <c r="L58" i="15"/>
  <c r="K58" i="15"/>
  <c r="J58" i="15"/>
  <c r="I58" i="15"/>
  <c r="M52" i="15"/>
  <c r="L52" i="15"/>
  <c r="K52" i="15"/>
  <c r="J52" i="15"/>
  <c r="I52" i="15"/>
  <c r="M45" i="15"/>
  <c r="L45" i="15"/>
  <c r="K45" i="15"/>
  <c r="J45" i="15"/>
  <c r="I45" i="15"/>
  <c r="M39" i="15"/>
  <c r="L39" i="15"/>
  <c r="K39" i="15"/>
  <c r="J39" i="15"/>
  <c r="I39" i="15"/>
  <c r="M32" i="15"/>
  <c r="L32" i="15"/>
  <c r="K32" i="15"/>
  <c r="J32" i="15"/>
  <c r="I32" i="15"/>
  <c r="M26" i="15"/>
  <c r="L26" i="15"/>
  <c r="K26" i="15"/>
  <c r="J26" i="15"/>
  <c r="I26" i="15"/>
  <c r="Y15" i="15"/>
  <c r="X15" i="15"/>
  <c r="W15" i="15"/>
  <c r="Y12" i="15"/>
  <c r="X12" i="15"/>
  <c r="W12" i="15"/>
  <c r="Y9" i="15"/>
  <c r="X9" i="15"/>
  <c r="W9" i="15"/>
  <c r="M154" i="15"/>
  <c r="L154" i="15"/>
  <c r="K154" i="15"/>
  <c r="I154" i="15"/>
  <c r="J154" i="15"/>
  <c r="M135" i="15"/>
  <c r="L135" i="15"/>
  <c r="K135" i="15"/>
  <c r="I135" i="15"/>
  <c r="J135" i="15"/>
  <c r="I117" i="15"/>
  <c r="M117" i="15"/>
  <c r="L117" i="15"/>
  <c r="K117" i="15"/>
  <c r="J117" i="15"/>
  <c r="I111" i="15"/>
  <c r="M111" i="15"/>
  <c r="H119" i="15"/>
  <c r="L111" i="15"/>
  <c r="K111" i="15"/>
  <c r="J111" i="15"/>
  <c r="I104" i="15"/>
  <c r="M104" i="15"/>
  <c r="L104" i="15"/>
  <c r="K104" i="15"/>
  <c r="J104" i="15"/>
  <c r="I98" i="15"/>
  <c r="M98" i="15"/>
  <c r="L98" i="15"/>
  <c r="K98" i="15"/>
  <c r="J98" i="15"/>
  <c r="V10" i="17"/>
  <c r="U10" i="17"/>
  <c r="T9" i="17"/>
  <c r="W15" i="17" s="1"/>
  <c r="W11" i="17"/>
  <c r="V11" i="17"/>
  <c r="U11" i="17"/>
  <c r="V12" i="17"/>
  <c r="U12" i="17"/>
  <c r="W13" i="17"/>
  <c r="V13" i="17"/>
  <c r="U13" i="17"/>
  <c r="T21" i="17"/>
  <c r="V14" i="17"/>
  <c r="U14" i="17"/>
  <c r="V15" i="17"/>
  <c r="U15" i="17"/>
  <c r="V16" i="17"/>
  <c r="U16" i="17"/>
  <c r="V17" i="17"/>
  <c r="U17" i="17"/>
  <c r="V18" i="17"/>
  <c r="U18" i="17"/>
  <c r="V19" i="17"/>
  <c r="U19" i="17"/>
  <c r="V20" i="17"/>
  <c r="U20" i="17"/>
  <c r="J10" i="16"/>
  <c r="H9" i="16"/>
  <c r="K10" i="16" s="1"/>
  <c r="I10" i="16"/>
  <c r="K11" i="16"/>
  <c r="J11" i="16"/>
  <c r="I11" i="16"/>
  <c r="K12" i="16"/>
  <c r="J12" i="16"/>
  <c r="I12" i="16"/>
  <c r="K13" i="16"/>
  <c r="J13" i="16"/>
  <c r="H21" i="16"/>
  <c r="I13" i="16"/>
  <c r="K14" i="16"/>
  <c r="J14" i="16"/>
  <c r="I14" i="16"/>
  <c r="K15" i="16"/>
  <c r="J15" i="16"/>
  <c r="I15" i="16"/>
  <c r="K16" i="16"/>
  <c r="J16" i="16"/>
  <c r="I16" i="16"/>
  <c r="K17" i="16"/>
  <c r="J17" i="16"/>
  <c r="I17" i="16"/>
  <c r="K18" i="16"/>
  <c r="J18" i="16"/>
  <c r="I18" i="16"/>
  <c r="K19" i="16"/>
  <c r="J19" i="16"/>
  <c r="I19" i="16"/>
  <c r="K20" i="16"/>
  <c r="J20" i="16"/>
  <c r="I20" i="16"/>
  <c r="K25" i="16"/>
  <c r="J25" i="16"/>
  <c r="I25" i="16"/>
  <c r="K27" i="16"/>
  <c r="J27" i="16"/>
  <c r="H35" i="16"/>
  <c r="I27" i="16"/>
  <c r="K29" i="16"/>
  <c r="J29" i="16"/>
  <c r="I29" i="16"/>
  <c r="K31" i="16"/>
  <c r="J31" i="16"/>
  <c r="I31" i="16"/>
  <c r="K33" i="16"/>
  <c r="J33" i="16"/>
  <c r="I33" i="16"/>
  <c r="K38" i="16"/>
  <c r="H37" i="16"/>
  <c r="J38" i="16"/>
  <c r="I38" i="16"/>
  <c r="K40" i="16"/>
  <c r="J40" i="16"/>
  <c r="I40" i="16"/>
  <c r="K42" i="16"/>
  <c r="J42" i="16"/>
  <c r="I42" i="16"/>
  <c r="K44" i="16"/>
  <c r="J44" i="16"/>
  <c r="I44" i="16"/>
  <c r="K46" i="16"/>
  <c r="J46" i="16"/>
  <c r="I46" i="16"/>
  <c r="K48" i="16"/>
  <c r="J48" i="16"/>
  <c r="I48" i="16"/>
  <c r="K53" i="16"/>
  <c r="J53" i="16"/>
  <c r="I53" i="16"/>
  <c r="K55" i="16"/>
  <c r="J55" i="16"/>
  <c r="I55" i="16"/>
  <c r="H63" i="16"/>
  <c r="K57" i="16"/>
  <c r="J57" i="16"/>
  <c r="I57" i="16"/>
  <c r="K59" i="16"/>
  <c r="J59" i="16"/>
  <c r="I59" i="16"/>
  <c r="K61" i="16"/>
  <c r="J61" i="16"/>
  <c r="I61" i="16"/>
  <c r="K66" i="16"/>
  <c r="H65" i="16"/>
  <c r="J66" i="16"/>
  <c r="I66" i="16"/>
  <c r="K68" i="16"/>
  <c r="J68" i="16"/>
  <c r="I68" i="16"/>
  <c r="K70" i="16"/>
  <c r="J70" i="16"/>
  <c r="I70" i="16"/>
  <c r="K72" i="16"/>
  <c r="J72" i="16"/>
  <c r="I72" i="16"/>
  <c r="K74" i="16"/>
  <c r="J74" i="16"/>
  <c r="I74" i="16"/>
  <c r="K76" i="16"/>
  <c r="J76" i="16"/>
  <c r="I76" i="16"/>
  <c r="K81" i="16"/>
  <c r="J81" i="16"/>
  <c r="I81" i="16"/>
  <c r="K83" i="16"/>
  <c r="J83" i="16"/>
  <c r="I83" i="16"/>
  <c r="H91" i="16"/>
  <c r="K85" i="16"/>
  <c r="J85" i="16"/>
  <c r="I85" i="16"/>
  <c r="K87" i="16"/>
  <c r="J87" i="16"/>
  <c r="I87" i="16"/>
  <c r="K89" i="16"/>
  <c r="J89" i="16"/>
  <c r="I89" i="16"/>
  <c r="K94" i="16"/>
  <c r="H93" i="16"/>
  <c r="J94" i="16"/>
  <c r="I94" i="16"/>
  <c r="K96" i="16"/>
  <c r="J96" i="16"/>
  <c r="I96" i="16"/>
  <c r="K98" i="16"/>
  <c r="J98" i="16"/>
  <c r="I98" i="16"/>
  <c r="K100" i="16"/>
  <c r="J100" i="16"/>
  <c r="I100" i="16"/>
  <c r="K102" i="16"/>
  <c r="J102" i="16"/>
  <c r="I102" i="16"/>
  <c r="K104" i="16"/>
  <c r="J104" i="16"/>
  <c r="I104" i="16"/>
  <c r="K109" i="16"/>
  <c r="J109" i="16"/>
  <c r="I109" i="16"/>
  <c r="K111" i="16"/>
  <c r="J111" i="16"/>
  <c r="I111" i="16"/>
  <c r="H119" i="16"/>
  <c r="K113" i="16"/>
  <c r="J113" i="16"/>
  <c r="I113" i="16"/>
  <c r="K115" i="16"/>
  <c r="J115" i="16"/>
  <c r="I115" i="16"/>
  <c r="K117" i="16"/>
  <c r="J117" i="16"/>
  <c r="I117" i="16"/>
  <c r="K122" i="16"/>
  <c r="H121" i="16"/>
  <c r="J122" i="16"/>
  <c r="I122" i="16"/>
  <c r="K124" i="16"/>
  <c r="J124" i="16"/>
  <c r="I124" i="16"/>
  <c r="K126" i="16"/>
  <c r="J126" i="16"/>
  <c r="I126" i="16"/>
  <c r="K128" i="16"/>
  <c r="J128" i="16"/>
  <c r="I128" i="16"/>
  <c r="K130" i="16"/>
  <c r="J130" i="16"/>
  <c r="I130" i="16"/>
  <c r="K132" i="16"/>
  <c r="J132" i="16"/>
  <c r="I132" i="16"/>
  <c r="K137" i="16"/>
  <c r="J137" i="16"/>
  <c r="I137" i="16"/>
  <c r="K139" i="16"/>
  <c r="J139" i="16"/>
  <c r="I139" i="16"/>
  <c r="H147" i="16"/>
  <c r="K141" i="16"/>
  <c r="J141" i="16"/>
  <c r="I141" i="16"/>
  <c r="K143" i="16"/>
  <c r="J143" i="16"/>
  <c r="I143" i="16"/>
  <c r="K145" i="16"/>
  <c r="J145" i="16"/>
  <c r="I145" i="16"/>
  <c r="K150" i="16"/>
  <c r="H149" i="16"/>
  <c r="J150" i="16"/>
  <c r="I150" i="16"/>
  <c r="K152" i="16"/>
  <c r="J152" i="16"/>
  <c r="I152" i="16"/>
  <c r="K154" i="16"/>
  <c r="J154" i="16"/>
  <c r="I154" i="16"/>
  <c r="K156" i="16"/>
  <c r="J156" i="16"/>
  <c r="I156" i="16"/>
  <c r="K158" i="16"/>
  <c r="J158" i="16"/>
  <c r="I158" i="16"/>
  <c r="K160" i="16"/>
  <c r="J160" i="16"/>
  <c r="I160" i="16"/>
  <c r="I24" i="16"/>
  <c r="K24" i="16"/>
  <c r="H23" i="16"/>
  <c r="J24" i="16"/>
  <c r="I26" i="16"/>
  <c r="K26" i="16"/>
  <c r="J26" i="16"/>
  <c r="I28" i="16"/>
  <c r="K28" i="16"/>
  <c r="J28" i="16"/>
  <c r="I30" i="16"/>
  <c r="K30" i="16"/>
  <c r="J30" i="16"/>
  <c r="I32" i="16"/>
  <c r="K32" i="16"/>
  <c r="J32" i="16"/>
  <c r="I34" i="16"/>
  <c r="K34" i="16"/>
  <c r="J34" i="16"/>
  <c r="I39" i="16"/>
  <c r="K39" i="16"/>
  <c r="J39" i="16"/>
  <c r="I41" i="16"/>
  <c r="H49" i="16"/>
  <c r="K41" i="16"/>
  <c r="J41" i="16"/>
  <c r="I43" i="16"/>
  <c r="K43" i="16"/>
  <c r="J43" i="16"/>
  <c r="I45" i="16"/>
  <c r="K45" i="16"/>
  <c r="J45" i="16"/>
  <c r="I47" i="16"/>
  <c r="K47" i="16"/>
  <c r="J47" i="16"/>
  <c r="I52" i="16"/>
  <c r="K52" i="16"/>
  <c r="H51" i="16"/>
  <c r="J52" i="16"/>
  <c r="I54" i="16"/>
  <c r="K54" i="16"/>
  <c r="J54" i="16"/>
  <c r="I56" i="16"/>
  <c r="K56" i="16"/>
  <c r="J56" i="16"/>
  <c r="I58" i="16"/>
  <c r="K58" i="16"/>
  <c r="J58" i="16"/>
  <c r="I60" i="16"/>
  <c r="K60" i="16"/>
  <c r="J60" i="16"/>
  <c r="I62" i="16"/>
  <c r="K62" i="16"/>
  <c r="J62" i="16"/>
  <c r="I67" i="16"/>
  <c r="K67" i="16"/>
  <c r="J67" i="16"/>
  <c r="I69" i="16"/>
  <c r="H77" i="16"/>
  <c r="K69" i="16"/>
  <c r="J69" i="16"/>
  <c r="I71" i="16"/>
  <c r="K71" i="16"/>
  <c r="J71" i="16"/>
  <c r="I73" i="16"/>
  <c r="K73" i="16"/>
  <c r="J73" i="16"/>
  <c r="I75" i="16"/>
  <c r="K75" i="16"/>
  <c r="J75" i="16"/>
  <c r="I80" i="16"/>
  <c r="K80" i="16"/>
  <c r="H79" i="16"/>
  <c r="J80" i="16"/>
  <c r="I82" i="16"/>
  <c r="K82" i="16"/>
  <c r="J82" i="16"/>
  <c r="I84" i="16"/>
  <c r="K84" i="16"/>
  <c r="J84" i="16"/>
  <c r="I86" i="16"/>
  <c r="K86" i="16"/>
  <c r="J86" i="16"/>
  <c r="I88" i="16"/>
  <c r="K88" i="16"/>
  <c r="J88" i="16"/>
  <c r="I90" i="16"/>
  <c r="K90" i="16"/>
  <c r="J90" i="16"/>
  <c r="I95" i="16"/>
  <c r="K95" i="16"/>
  <c r="J95" i="16"/>
  <c r="I97" i="16"/>
  <c r="H105" i="16"/>
  <c r="K97" i="16"/>
  <c r="J97" i="16"/>
  <c r="I99" i="16"/>
  <c r="K99" i="16"/>
  <c r="J99" i="16"/>
  <c r="I101" i="16"/>
  <c r="K101" i="16"/>
  <c r="J101" i="16"/>
  <c r="I103" i="16"/>
  <c r="K103" i="16"/>
  <c r="J103" i="16"/>
  <c r="I108" i="16"/>
  <c r="K108" i="16"/>
  <c r="H107" i="16"/>
  <c r="J108" i="16"/>
  <c r="I110" i="16"/>
  <c r="K110" i="16"/>
  <c r="J110" i="16"/>
  <c r="I112" i="16"/>
  <c r="K112" i="16"/>
  <c r="J112" i="16"/>
  <c r="I114" i="16"/>
  <c r="K114" i="16"/>
  <c r="J114" i="16"/>
  <c r="I116" i="16"/>
  <c r="K116" i="16"/>
  <c r="J116" i="16"/>
  <c r="I118" i="16"/>
  <c r="K118" i="16"/>
  <c r="J118" i="16"/>
  <c r="I123" i="16"/>
  <c r="K123" i="16"/>
  <c r="J123" i="16"/>
  <c r="I125" i="16"/>
  <c r="H133" i="16"/>
  <c r="K125" i="16"/>
  <c r="J125" i="16"/>
  <c r="I127" i="16"/>
  <c r="K127" i="16"/>
  <c r="J127" i="16"/>
  <c r="I129" i="16"/>
  <c r="K129" i="16"/>
  <c r="J129" i="16"/>
  <c r="I131" i="16"/>
  <c r="K131" i="16"/>
  <c r="J131" i="16"/>
  <c r="I136" i="16"/>
  <c r="K136" i="16"/>
  <c r="H135" i="16"/>
  <c r="J136" i="16"/>
  <c r="I138" i="16"/>
  <c r="K138" i="16"/>
  <c r="J138" i="16"/>
  <c r="I140" i="16"/>
  <c r="K140" i="16"/>
  <c r="J140" i="16"/>
  <c r="I142" i="16"/>
  <c r="K142" i="16"/>
  <c r="J142" i="16"/>
  <c r="I144" i="16"/>
  <c r="K144" i="16"/>
  <c r="J144" i="16"/>
  <c r="I146" i="16"/>
  <c r="K146" i="16"/>
  <c r="J146" i="16"/>
  <c r="I151" i="16"/>
  <c r="K151" i="16"/>
  <c r="J151" i="16"/>
  <c r="I153" i="16"/>
  <c r="H161" i="16"/>
  <c r="K153" i="16"/>
  <c r="J153" i="16"/>
  <c r="I155" i="16"/>
  <c r="K155" i="16"/>
  <c r="J155" i="16"/>
  <c r="I157" i="16"/>
  <c r="K157" i="16"/>
  <c r="J157" i="16"/>
  <c r="I159" i="16"/>
  <c r="K159" i="16"/>
  <c r="J159" i="16"/>
  <c r="K152" i="15"/>
  <c r="J152" i="15"/>
  <c r="I152" i="15"/>
  <c r="M152" i="15"/>
  <c r="L152" i="15"/>
  <c r="K132" i="15"/>
  <c r="J132" i="15"/>
  <c r="I132" i="15"/>
  <c r="M132" i="15"/>
  <c r="L132" i="15"/>
  <c r="J118" i="15"/>
  <c r="I118" i="15"/>
  <c r="M118" i="15"/>
  <c r="L118" i="15"/>
  <c r="K118" i="15"/>
  <c r="J112" i="15"/>
  <c r="I112" i="15"/>
  <c r="M112" i="15"/>
  <c r="L112" i="15"/>
  <c r="K112" i="15"/>
  <c r="J99" i="15"/>
  <c r="I99" i="15"/>
  <c r="M99" i="15"/>
  <c r="L99" i="15"/>
  <c r="K99" i="15"/>
  <c r="J93" i="15"/>
  <c r="I93" i="15"/>
  <c r="M93" i="15"/>
  <c r="L93" i="15"/>
  <c r="K93" i="15"/>
  <c r="J86" i="15"/>
  <c r="I86" i="15"/>
  <c r="M86" i="15"/>
  <c r="L86" i="15"/>
  <c r="K86" i="15"/>
  <c r="J80" i="15"/>
  <c r="I80" i="15"/>
  <c r="M80" i="15"/>
  <c r="L80" i="15"/>
  <c r="K80" i="15"/>
  <c r="J73" i="15"/>
  <c r="I73" i="15"/>
  <c r="M73" i="15"/>
  <c r="L73" i="15"/>
  <c r="K73" i="15"/>
  <c r="J67" i="15"/>
  <c r="I67" i="15"/>
  <c r="M67" i="15"/>
  <c r="L67" i="15"/>
  <c r="K67" i="15"/>
  <c r="J60" i="15"/>
  <c r="I60" i="15"/>
  <c r="M60" i="15"/>
  <c r="L60" i="15"/>
  <c r="K60" i="15"/>
  <c r="J54" i="15"/>
  <c r="I54" i="15"/>
  <c r="M54" i="15"/>
  <c r="L54" i="15"/>
  <c r="K54" i="15"/>
  <c r="J47" i="15"/>
  <c r="I47" i="15"/>
  <c r="M47" i="15"/>
  <c r="L47" i="15"/>
  <c r="K47" i="15"/>
  <c r="J41" i="15"/>
  <c r="I41" i="15"/>
  <c r="M41" i="15"/>
  <c r="H49" i="15"/>
  <c r="L41" i="15"/>
  <c r="K41" i="15"/>
  <c r="J34" i="15"/>
  <c r="I34" i="15"/>
  <c r="M34" i="15"/>
  <c r="L34" i="15"/>
  <c r="K34" i="15"/>
  <c r="J28" i="15"/>
  <c r="I28" i="15"/>
  <c r="M28" i="15"/>
  <c r="L28" i="15"/>
  <c r="K28" i="15"/>
  <c r="X20" i="15"/>
  <c r="W20" i="15"/>
  <c r="Y20" i="15"/>
  <c r="X17" i="15"/>
  <c r="W17" i="15"/>
  <c r="Y17" i="15"/>
  <c r="X14" i="15"/>
  <c r="W14" i="15"/>
  <c r="Y14" i="15"/>
  <c r="X11" i="15"/>
  <c r="W11" i="15"/>
  <c r="Y11" i="15"/>
  <c r="L127" i="15"/>
  <c r="K127" i="15"/>
  <c r="J127" i="15"/>
  <c r="M127" i="15"/>
  <c r="I127" i="15"/>
  <c r="L140" i="15"/>
  <c r="K140" i="15"/>
  <c r="J140" i="15"/>
  <c r="I140" i="15"/>
  <c r="M140" i="15"/>
  <c r="L146" i="15"/>
  <c r="K146" i="15"/>
  <c r="J146" i="15"/>
  <c r="M146" i="15"/>
  <c r="I146" i="15"/>
  <c r="H161" i="15"/>
  <c r="L153" i="15"/>
  <c r="K153" i="15"/>
  <c r="J153" i="15"/>
  <c r="M153" i="15"/>
  <c r="I153" i="15"/>
  <c r="L159" i="15"/>
  <c r="K159" i="15"/>
  <c r="J159" i="15"/>
  <c r="I159" i="15"/>
  <c r="M159" i="15"/>
  <c r="J125" i="15"/>
  <c r="I125" i="15"/>
  <c r="H133" i="15"/>
  <c r="L125" i="15"/>
  <c r="M125" i="15"/>
  <c r="K125" i="15"/>
  <c r="J131" i="15"/>
  <c r="I131" i="15"/>
  <c r="L131" i="15"/>
  <c r="M131" i="15"/>
  <c r="K131" i="15"/>
  <c r="J138" i="15"/>
  <c r="I138" i="15"/>
  <c r="L138" i="15"/>
  <c r="M138" i="15"/>
  <c r="K138" i="15"/>
  <c r="J144" i="15"/>
  <c r="I144" i="15"/>
  <c r="L144" i="15"/>
  <c r="M144" i="15"/>
  <c r="K144" i="15"/>
  <c r="J151" i="15"/>
  <c r="I151" i="15"/>
  <c r="L151" i="15"/>
  <c r="M151" i="15"/>
  <c r="K151" i="15"/>
  <c r="J157" i="15"/>
  <c r="I157" i="15"/>
  <c r="L157" i="15"/>
  <c r="M157" i="15"/>
  <c r="K157" i="15"/>
  <c r="I124" i="15"/>
  <c r="M124" i="15"/>
  <c r="K124" i="15"/>
  <c r="L124" i="15"/>
  <c r="J124" i="15"/>
  <c r="I130" i="15"/>
  <c r="M130" i="15"/>
  <c r="K130" i="15"/>
  <c r="L130" i="15"/>
  <c r="J130" i="15"/>
  <c r="I137" i="15"/>
  <c r="M137" i="15"/>
  <c r="K137" i="15"/>
  <c r="L137" i="15"/>
  <c r="J137" i="15"/>
  <c r="I143" i="15"/>
  <c r="M143" i="15"/>
  <c r="K143" i="15"/>
  <c r="L143" i="15"/>
  <c r="J143" i="15"/>
  <c r="I150" i="15"/>
  <c r="M150" i="15"/>
  <c r="K150" i="15"/>
  <c r="L150" i="15"/>
  <c r="J150" i="15"/>
  <c r="I156" i="15"/>
  <c r="M156" i="15"/>
  <c r="K156" i="15"/>
  <c r="L156" i="15"/>
  <c r="J156" i="15"/>
  <c r="M123" i="15"/>
  <c r="L123" i="15"/>
  <c r="J123" i="15"/>
  <c r="K123" i="15"/>
  <c r="I123" i="15"/>
  <c r="M129" i="15"/>
  <c r="L129" i="15"/>
  <c r="J129" i="15"/>
  <c r="K129" i="15"/>
  <c r="I129" i="15"/>
  <c r="M136" i="15"/>
  <c r="L136" i="15"/>
  <c r="J136" i="15"/>
  <c r="K136" i="15"/>
  <c r="I136" i="15"/>
  <c r="M142" i="15"/>
  <c r="L142" i="15"/>
  <c r="J142" i="15"/>
  <c r="K142" i="15"/>
  <c r="I142" i="15"/>
  <c r="M149" i="15"/>
  <c r="L149" i="15"/>
  <c r="J149" i="15"/>
  <c r="K149" i="15"/>
  <c r="I149" i="15"/>
  <c r="M155" i="15"/>
  <c r="L155" i="15"/>
  <c r="J155" i="15"/>
  <c r="K155" i="15"/>
  <c r="I155" i="15"/>
  <c r="T19" i="14"/>
  <c r="S19" i="14"/>
  <c r="T17" i="14"/>
  <c r="S17" i="14"/>
  <c r="T15" i="14"/>
  <c r="S15" i="14"/>
  <c r="R23" i="14"/>
  <c r="T13" i="14"/>
  <c r="S13" i="14"/>
  <c r="T11" i="14"/>
  <c r="S11" i="14"/>
  <c r="M141" i="15"/>
  <c r="L141" i="15"/>
  <c r="K141" i="15"/>
  <c r="I141" i="15"/>
  <c r="J141" i="15"/>
  <c r="M122" i="15"/>
  <c r="L122" i="15"/>
  <c r="K122" i="15"/>
  <c r="I122" i="15"/>
  <c r="J122" i="15"/>
  <c r="K113" i="15"/>
  <c r="J113" i="15"/>
  <c r="I113" i="15"/>
  <c r="M113" i="15"/>
  <c r="L113" i="15"/>
  <c r="K107" i="15"/>
  <c r="J107" i="15"/>
  <c r="I107" i="15"/>
  <c r="M107" i="15"/>
  <c r="L107" i="15"/>
  <c r="K100" i="15"/>
  <c r="J100" i="15"/>
  <c r="I100" i="15"/>
  <c r="M100" i="15"/>
  <c r="L100" i="15"/>
  <c r="K94" i="15"/>
  <c r="J94" i="15"/>
  <c r="I94" i="15"/>
  <c r="M94" i="15"/>
  <c r="L94" i="15"/>
  <c r="K87" i="15"/>
  <c r="J87" i="15"/>
  <c r="I87" i="15"/>
  <c r="M87" i="15"/>
  <c r="L87" i="15"/>
  <c r="K81" i="15"/>
  <c r="J81" i="15"/>
  <c r="I81" i="15"/>
  <c r="M81" i="15"/>
  <c r="L81" i="15"/>
  <c r="K74" i="15"/>
  <c r="J74" i="15"/>
  <c r="I74" i="15"/>
  <c r="M74" i="15"/>
  <c r="L74" i="15"/>
  <c r="K68" i="15"/>
  <c r="J68" i="15"/>
  <c r="I68" i="15"/>
  <c r="M68" i="15"/>
  <c r="L68" i="15"/>
  <c r="K61" i="15"/>
  <c r="J61" i="15"/>
  <c r="I61" i="15"/>
  <c r="M61" i="15"/>
  <c r="L61" i="15"/>
  <c r="K55" i="15"/>
  <c r="J55" i="15"/>
  <c r="I55" i="15"/>
  <c r="M55" i="15"/>
  <c r="H63" i="15"/>
  <c r="L55" i="15"/>
  <c r="K48" i="15"/>
  <c r="J48" i="15"/>
  <c r="I48" i="15"/>
  <c r="M48" i="15"/>
  <c r="L48" i="15"/>
  <c r="K42" i="15"/>
  <c r="J42" i="15"/>
  <c r="I42" i="15"/>
  <c r="M42" i="15"/>
  <c r="L42" i="15"/>
  <c r="K29" i="15"/>
  <c r="J29" i="15"/>
  <c r="I29" i="15"/>
  <c r="M29" i="15"/>
  <c r="L29" i="15"/>
  <c r="K23" i="15"/>
  <c r="J23" i="15"/>
  <c r="I23" i="15"/>
  <c r="M23" i="15"/>
  <c r="L23" i="15"/>
  <c r="K19" i="15"/>
  <c r="J19" i="15"/>
  <c r="I19" i="15"/>
  <c r="M19" i="15"/>
  <c r="L19" i="15"/>
  <c r="K158" i="15"/>
  <c r="J158" i="15"/>
  <c r="I158" i="15"/>
  <c r="M158" i="15"/>
  <c r="L158" i="15"/>
  <c r="K139" i="15"/>
  <c r="J139" i="15"/>
  <c r="I139" i="15"/>
  <c r="M139" i="15"/>
  <c r="L139" i="15"/>
  <c r="H147" i="15"/>
  <c r="L121" i="15"/>
  <c r="M121" i="15"/>
  <c r="K121" i="15"/>
  <c r="J121" i="15"/>
  <c r="I121" i="15"/>
  <c r="L114" i="15"/>
  <c r="K114" i="15"/>
  <c r="J114" i="15"/>
  <c r="I114" i="15"/>
  <c r="M114" i="15"/>
  <c r="L108" i="15"/>
  <c r="K108" i="15"/>
  <c r="J108" i="15"/>
  <c r="I108" i="15"/>
  <c r="M108" i="15"/>
  <c r="L101" i="15"/>
  <c r="K101" i="15"/>
  <c r="J101" i="15"/>
  <c r="I101" i="15"/>
  <c r="M101" i="15"/>
  <c r="L95" i="15"/>
  <c r="K95" i="15"/>
  <c r="J95" i="15"/>
  <c r="I95" i="15"/>
  <c r="M95" i="15"/>
  <c r="L88" i="15"/>
  <c r="K88" i="15"/>
  <c r="J88" i="15"/>
  <c r="I88" i="15"/>
  <c r="M88" i="15"/>
  <c r="L82" i="15"/>
  <c r="K82" i="15"/>
  <c r="J82" i="15"/>
  <c r="I82" i="15"/>
  <c r="M82" i="15"/>
  <c r="L75" i="15"/>
  <c r="K75" i="15"/>
  <c r="J75" i="15"/>
  <c r="I75" i="15"/>
  <c r="M75" i="15"/>
  <c r="H77" i="15"/>
  <c r="L69" i="15"/>
  <c r="K69" i="15"/>
  <c r="J69" i="15"/>
  <c r="I69" i="15"/>
  <c r="M69" i="15"/>
  <c r="L62" i="15"/>
  <c r="K62" i="15"/>
  <c r="J62" i="15"/>
  <c r="I62" i="15"/>
  <c r="M62" i="15"/>
  <c r="L56" i="15"/>
  <c r="K56" i="15"/>
  <c r="J56" i="15"/>
  <c r="I56" i="15"/>
  <c r="M56" i="15"/>
  <c r="Y10" i="15"/>
  <c r="X10" i="15"/>
  <c r="W10" i="15"/>
  <c r="V21" i="15"/>
  <c r="Y13" i="15"/>
  <c r="X13" i="15"/>
  <c r="W13" i="15"/>
  <c r="Y16" i="15"/>
  <c r="X16" i="15"/>
  <c r="W16" i="15"/>
  <c r="Y19" i="15"/>
  <c r="X19" i="15"/>
  <c r="W19" i="15"/>
  <c r="U18" i="13"/>
  <c r="W18" i="13"/>
  <c r="V18" i="13"/>
  <c r="U17" i="13"/>
  <c r="W17" i="13"/>
  <c r="V17" i="13"/>
  <c r="U16" i="13"/>
  <c r="W16" i="13"/>
  <c r="V16" i="13"/>
  <c r="U15" i="13"/>
  <c r="W15" i="13"/>
  <c r="V15" i="13"/>
  <c r="U14" i="13"/>
  <c r="W14" i="13"/>
  <c r="V14" i="13"/>
  <c r="U13" i="13"/>
  <c r="W13" i="13"/>
  <c r="V13" i="13"/>
  <c r="U12" i="13"/>
  <c r="T20" i="13"/>
  <c r="W12" i="13"/>
  <c r="V12" i="13"/>
  <c r="U11" i="13"/>
  <c r="W11" i="13"/>
  <c r="V11" i="13"/>
  <c r="U10" i="13"/>
  <c r="W10" i="13"/>
  <c r="V10" i="13"/>
  <c r="U9" i="13"/>
  <c r="W9" i="13"/>
  <c r="V9" i="13"/>
  <c r="U8" i="13"/>
  <c r="W8" i="13"/>
  <c r="V8" i="13"/>
  <c r="S56" i="12"/>
  <c r="V56" i="12"/>
  <c r="T56" i="12"/>
  <c r="S53" i="12"/>
  <c r="V53" i="12"/>
  <c r="T53" i="12"/>
  <c r="S50" i="12"/>
  <c r="V50" i="12"/>
  <c r="T50" i="12"/>
  <c r="S47" i="12"/>
  <c r="V47" i="12"/>
  <c r="T47" i="12"/>
  <c r="S44" i="12"/>
  <c r="V44" i="12"/>
  <c r="T44" i="12"/>
  <c r="S41" i="12"/>
  <c r="V41" i="12"/>
  <c r="T41" i="12"/>
  <c r="S38" i="12"/>
  <c r="V38" i="12"/>
  <c r="T38" i="12"/>
  <c r="S35" i="12"/>
  <c r="V35" i="12"/>
  <c r="T35" i="12"/>
  <c r="S32" i="12"/>
  <c r="V32" i="12"/>
  <c r="T32" i="12"/>
  <c r="S29" i="12"/>
  <c r="V29" i="12"/>
  <c r="T29" i="12"/>
  <c r="S26" i="12"/>
  <c r="V26" i="12"/>
  <c r="T26" i="12"/>
  <c r="S23" i="12"/>
  <c r="V23" i="12"/>
  <c r="T23" i="12"/>
  <c r="S20" i="12"/>
  <c r="V20" i="12"/>
  <c r="T20" i="12"/>
  <c r="S17" i="12"/>
  <c r="V17" i="12"/>
  <c r="T17" i="12"/>
  <c r="L109" i="10"/>
  <c r="L106" i="10"/>
  <c r="L105" i="10"/>
  <c r="L104" i="10"/>
  <c r="L103" i="10"/>
  <c r="L102" i="10"/>
  <c r="L101" i="10"/>
  <c r="L100" i="10"/>
  <c r="L99" i="10"/>
  <c r="L98" i="10"/>
  <c r="L97" i="10"/>
  <c r="L64" i="10"/>
  <c r="L87" i="10"/>
  <c r="L84" i="10"/>
  <c r="L83" i="10"/>
  <c r="L82" i="10"/>
  <c r="L81" i="10"/>
  <c r="L80" i="10"/>
  <c r="L79" i="10"/>
  <c r="L78" i="10"/>
  <c r="L77" i="10"/>
  <c r="L76" i="10"/>
  <c r="L75" i="10"/>
  <c r="L42" i="10"/>
  <c r="L30" i="10"/>
  <c r="L107" i="10"/>
  <c r="L65" i="10"/>
  <c r="L62" i="10"/>
  <c r="L61" i="10"/>
  <c r="L60" i="10"/>
  <c r="L59" i="10"/>
  <c r="L58" i="10"/>
  <c r="L57" i="10"/>
  <c r="L56" i="10"/>
  <c r="L55" i="10"/>
  <c r="L54" i="10"/>
  <c r="L53" i="10"/>
  <c r="I29" i="10"/>
  <c r="L85" i="10"/>
  <c r="L43" i="10"/>
  <c r="L40" i="10"/>
  <c r="L39" i="10"/>
  <c r="L38" i="10"/>
  <c r="L37" i="10"/>
  <c r="L36" i="10"/>
  <c r="L35" i="10"/>
  <c r="L34" i="10"/>
  <c r="L33" i="10"/>
  <c r="L32" i="10"/>
  <c r="L31" i="10"/>
  <c r="L108" i="10"/>
  <c r="L63" i="10"/>
  <c r="L41" i="10"/>
  <c r="L86" i="10"/>
  <c r="Q42" i="6"/>
  <c r="S42" i="6"/>
  <c r="R42" i="6"/>
  <c r="Q36" i="6"/>
  <c r="R36" i="6"/>
  <c r="S36" i="6"/>
  <c r="R30" i="6"/>
  <c r="Q30" i="6"/>
  <c r="S30" i="6"/>
  <c r="S24" i="6"/>
  <c r="R24" i="6"/>
  <c r="Q24" i="6"/>
  <c r="R18" i="6"/>
  <c r="Q18" i="6"/>
  <c r="S18" i="6"/>
  <c r="S11" i="6"/>
  <c r="R11" i="6"/>
  <c r="Q11" i="6"/>
  <c r="K215" i="3"/>
  <c r="J215" i="3"/>
  <c r="L215" i="3"/>
  <c r="J212" i="3"/>
  <c r="L212" i="3"/>
  <c r="K212" i="3"/>
  <c r="L209" i="3"/>
  <c r="K209" i="3"/>
  <c r="J209" i="3"/>
  <c r="E196" i="3"/>
  <c r="K183" i="3"/>
  <c r="L183" i="3"/>
  <c r="J183" i="3"/>
  <c r="I194" i="3"/>
  <c r="E193" i="3"/>
  <c r="J180" i="3"/>
  <c r="L180" i="3"/>
  <c r="I191" i="3"/>
  <c r="K180" i="3"/>
  <c r="E190" i="3"/>
  <c r="I188" i="3"/>
  <c r="L177" i="3"/>
  <c r="K177" i="3"/>
  <c r="J177" i="3"/>
  <c r="E187" i="3"/>
  <c r="K174" i="3"/>
  <c r="J174" i="3"/>
  <c r="L174" i="3"/>
  <c r="J171" i="3"/>
  <c r="L171" i="3"/>
  <c r="K171" i="3"/>
  <c r="L168" i="3"/>
  <c r="K168" i="3"/>
  <c r="J168" i="3"/>
  <c r="K165" i="3"/>
  <c r="L165" i="3"/>
  <c r="J165" i="3"/>
  <c r="J162" i="3"/>
  <c r="L162" i="3"/>
  <c r="K162" i="3"/>
  <c r="L159" i="3"/>
  <c r="K159" i="3"/>
  <c r="J159" i="3"/>
  <c r="K156" i="3"/>
  <c r="J156" i="3"/>
  <c r="L156" i="3"/>
  <c r="J153" i="3"/>
  <c r="L153" i="3"/>
  <c r="K153" i="3"/>
  <c r="L141" i="3"/>
  <c r="K141" i="3"/>
  <c r="J141" i="3"/>
  <c r="K138" i="3"/>
  <c r="J138" i="3"/>
  <c r="L138" i="3"/>
  <c r="J135" i="3"/>
  <c r="L135" i="3"/>
  <c r="K135" i="3"/>
  <c r="I123" i="3"/>
  <c r="J112" i="3"/>
  <c r="L112" i="3"/>
  <c r="K112" i="3"/>
  <c r="G121" i="3"/>
  <c r="L109" i="3"/>
  <c r="K109" i="3"/>
  <c r="I120" i="3"/>
  <c r="J109" i="3"/>
  <c r="G118" i="3"/>
  <c r="I117" i="3"/>
  <c r="K106" i="3"/>
  <c r="J106" i="3"/>
  <c r="L106" i="3"/>
  <c r="G115" i="3"/>
  <c r="I114" i="3"/>
  <c r="L103" i="3"/>
  <c r="K103" i="3"/>
  <c r="J103" i="3"/>
  <c r="L100" i="3"/>
  <c r="K100" i="3"/>
  <c r="J100" i="3"/>
  <c r="K97" i="3"/>
  <c r="L97" i="3"/>
  <c r="J97" i="3"/>
  <c r="J94" i="3"/>
  <c r="L94" i="3"/>
  <c r="K94" i="3"/>
  <c r="L91" i="3"/>
  <c r="K91" i="3"/>
  <c r="J91" i="3"/>
  <c r="K88" i="3"/>
  <c r="L88" i="3"/>
  <c r="J88" i="3"/>
  <c r="J85" i="3"/>
  <c r="L85" i="3"/>
  <c r="K85" i="3"/>
  <c r="L82" i="3"/>
  <c r="K82" i="3"/>
  <c r="J82" i="3"/>
  <c r="T14" i="12"/>
  <c r="S14" i="12"/>
  <c r="V14" i="12"/>
  <c r="T12" i="12"/>
  <c r="S12" i="12"/>
  <c r="V12" i="12"/>
  <c r="T10" i="12"/>
  <c r="S10" i="12"/>
  <c r="V10" i="12"/>
  <c r="T7" i="12"/>
  <c r="S7" i="12"/>
  <c r="V7" i="12"/>
  <c r="R49" i="6"/>
  <c r="Q49" i="6"/>
  <c r="S49" i="6"/>
  <c r="R43" i="6"/>
  <c r="Q43" i="6"/>
  <c r="S43" i="6"/>
  <c r="R37" i="6"/>
  <c r="Q37" i="6"/>
  <c r="S37" i="6"/>
  <c r="Q31" i="6"/>
  <c r="S31" i="6"/>
  <c r="R31" i="6"/>
  <c r="Q25" i="6"/>
  <c r="S25" i="6"/>
  <c r="R25" i="6"/>
  <c r="Q19" i="6"/>
  <c r="S19" i="6"/>
  <c r="R19" i="6"/>
  <c r="Q12" i="6"/>
  <c r="S12" i="6"/>
  <c r="R12" i="6"/>
  <c r="Y18" i="15"/>
  <c r="X18" i="15"/>
  <c r="W18" i="15"/>
  <c r="T55" i="12"/>
  <c r="S55" i="12"/>
  <c r="V55" i="12"/>
  <c r="T52" i="12"/>
  <c r="S52" i="12"/>
  <c r="V52" i="12"/>
  <c r="T49" i="12"/>
  <c r="S49" i="12"/>
  <c r="V49" i="12"/>
  <c r="T46" i="12"/>
  <c r="S46" i="12"/>
  <c r="V46" i="12"/>
  <c r="T43" i="12"/>
  <c r="S43" i="12"/>
  <c r="V43" i="12"/>
  <c r="T40" i="12"/>
  <c r="S40" i="12"/>
  <c r="V40" i="12"/>
  <c r="T37" i="12"/>
  <c r="S37" i="12"/>
  <c r="V37" i="12"/>
  <c r="T34" i="12"/>
  <c r="S34" i="12"/>
  <c r="V34" i="12"/>
  <c r="T31" i="12"/>
  <c r="S31" i="12"/>
  <c r="V31" i="12"/>
  <c r="T28" i="12"/>
  <c r="S28" i="12"/>
  <c r="V28" i="12"/>
  <c r="T25" i="12"/>
  <c r="S25" i="12"/>
  <c r="V25" i="12"/>
  <c r="T22" i="12"/>
  <c r="S22" i="12"/>
  <c r="V22" i="12"/>
  <c r="T19" i="12"/>
  <c r="S19" i="12"/>
  <c r="V19" i="12"/>
  <c r="T16" i="12"/>
  <c r="S16" i="12"/>
  <c r="V16" i="12"/>
  <c r="J21" i="10"/>
  <c r="J18" i="10"/>
  <c r="J17" i="10"/>
  <c r="J16" i="10"/>
  <c r="J15" i="10"/>
  <c r="J14" i="10"/>
  <c r="J13" i="10"/>
  <c r="J12" i="10"/>
  <c r="J11" i="10"/>
  <c r="J10" i="10"/>
  <c r="J9" i="10"/>
  <c r="J19" i="10"/>
  <c r="J8" i="10"/>
  <c r="J20" i="10"/>
  <c r="G7" i="10"/>
  <c r="J283" i="8"/>
  <c r="J263" i="8"/>
  <c r="J260" i="8"/>
  <c r="J259" i="8"/>
  <c r="J258" i="8"/>
  <c r="J257" i="8"/>
  <c r="J256" i="8"/>
  <c r="J255" i="8"/>
  <c r="J254" i="8"/>
  <c r="J253" i="8"/>
  <c r="J252" i="8"/>
  <c r="J251" i="8"/>
  <c r="J240" i="8"/>
  <c r="J217" i="8"/>
  <c r="J197" i="8"/>
  <c r="J194" i="8"/>
  <c r="J193" i="8"/>
  <c r="J192" i="8"/>
  <c r="J191" i="8"/>
  <c r="J190" i="8"/>
  <c r="J189" i="8"/>
  <c r="J188" i="8"/>
  <c r="J187" i="8"/>
  <c r="J186" i="8"/>
  <c r="J185" i="8"/>
  <c r="J174" i="8"/>
  <c r="J151" i="8"/>
  <c r="J131" i="8"/>
  <c r="J128" i="8"/>
  <c r="J127" i="8"/>
  <c r="J126" i="8"/>
  <c r="J125" i="8"/>
  <c r="J124" i="8"/>
  <c r="J123" i="8"/>
  <c r="J122" i="8"/>
  <c r="J121" i="8"/>
  <c r="J120" i="8"/>
  <c r="J119" i="8"/>
  <c r="J108" i="8"/>
  <c r="I73" i="8"/>
  <c r="I271" i="8"/>
  <c r="J272" i="8" s="1"/>
  <c r="I205" i="8"/>
  <c r="J206" i="8" s="1"/>
  <c r="I139" i="8"/>
  <c r="J140" i="8" s="1"/>
  <c r="I51" i="8"/>
  <c r="J284" i="8"/>
  <c r="J261" i="8"/>
  <c r="J241" i="8"/>
  <c r="J238" i="8"/>
  <c r="J237" i="8"/>
  <c r="J236" i="8"/>
  <c r="J235" i="8"/>
  <c r="J234" i="8"/>
  <c r="J233" i="8"/>
  <c r="J232" i="8"/>
  <c r="J231" i="8"/>
  <c r="J230" i="8"/>
  <c r="J229" i="8"/>
  <c r="J218" i="8"/>
  <c r="J195" i="8"/>
  <c r="J175" i="8"/>
  <c r="J172" i="8"/>
  <c r="J171" i="8"/>
  <c r="J170" i="8"/>
  <c r="J169" i="8"/>
  <c r="J168" i="8"/>
  <c r="J167" i="8"/>
  <c r="J166" i="8"/>
  <c r="J165" i="8"/>
  <c r="J164" i="8"/>
  <c r="J163" i="8"/>
  <c r="J152" i="8"/>
  <c r="J129" i="8"/>
  <c r="J109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I249" i="8"/>
  <c r="J250" i="8" s="1"/>
  <c r="I183" i="8"/>
  <c r="J184" i="8" s="1"/>
  <c r="I117" i="8"/>
  <c r="J118" i="8" s="1"/>
  <c r="J8" i="8"/>
  <c r="J285" i="8"/>
  <c r="J277" i="8"/>
  <c r="J274" i="8"/>
  <c r="J219" i="8"/>
  <c r="J281" i="8"/>
  <c r="J278" i="8"/>
  <c r="J275" i="8"/>
  <c r="I227" i="8"/>
  <c r="J228" i="8" s="1"/>
  <c r="J215" i="8"/>
  <c r="J212" i="8"/>
  <c r="J209" i="8"/>
  <c r="I161" i="8"/>
  <c r="J162" i="8" s="1"/>
  <c r="J149" i="8"/>
  <c r="J146" i="8"/>
  <c r="J143" i="8"/>
  <c r="I95" i="8"/>
  <c r="J96" i="8" s="1"/>
  <c r="J214" i="8"/>
  <c r="J148" i="8"/>
  <c r="J142" i="8"/>
  <c r="G7" i="8"/>
  <c r="J282" i="8"/>
  <c r="J279" i="8"/>
  <c r="J276" i="8"/>
  <c r="J273" i="8"/>
  <c r="J216" i="8"/>
  <c r="J213" i="8"/>
  <c r="J210" i="8"/>
  <c r="J207" i="8"/>
  <c r="J150" i="8"/>
  <c r="J147" i="8"/>
  <c r="J144" i="8"/>
  <c r="J141" i="8"/>
  <c r="J280" i="8"/>
  <c r="J208" i="8"/>
  <c r="J153" i="8"/>
  <c r="J145" i="8"/>
  <c r="J262" i="8"/>
  <c r="J239" i="8"/>
  <c r="J196" i="8"/>
  <c r="J173" i="8"/>
  <c r="J130" i="8"/>
  <c r="J107" i="8"/>
  <c r="J211" i="8"/>
  <c r="S50" i="6"/>
  <c r="R50" i="6"/>
  <c r="Q50" i="6"/>
  <c r="S44" i="6"/>
  <c r="R44" i="6"/>
  <c r="Q44" i="6"/>
  <c r="S38" i="6"/>
  <c r="R38" i="6"/>
  <c r="Q38" i="6"/>
  <c r="R32" i="6"/>
  <c r="Q32" i="6"/>
  <c r="S32" i="6"/>
  <c r="R26" i="6"/>
  <c r="Q26" i="6"/>
  <c r="S26" i="6"/>
  <c r="R20" i="6"/>
  <c r="Q20" i="6"/>
  <c r="S20" i="6"/>
  <c r="R13" i="6"/>
  <c r="Q13" i="6"/>
  <c r="S13" i="6"/>
  <c r="R7" i="6"/>
  <c r="Q7" i="6"/>
  <c r="S7" i="6"/>
  <c r="J16" i="5"/>
  <c r="K16" i="5"/>
  <c r="L16" i="5"/>
  <c r="I16" i="5"/>
  <c r="M16" i="5"/>
  <c r="J14" i="5"/>
  <c r="I14" i="5"/>
  <c r="M14" i="5"/>
  <c r="L14" i="5"/>
  <c r="K14" i="5"/>
  <c r="J12" i="5"/>
  <c r="M12" i="5"/>
  <c r="L12" i="5"/>
  <c r="K12" i="5"/>
  <c r="I12" i="5"/>
  <c r="J10" i="5"/>
  <c r="K10" i="5"/>
  <c r="I10" i="5"/>
  <c r="M10" i="5"/>
  <c r="L10" i="5"/>
  <c r="J8" i="5"/>
  <c r="M8" i="5"/>
  <c r="L8" i="5"/>
  <c r="I8" i="5"/>
  <c r="K8" i="5"/>
  <c r="K217" i="3"/>
  <c r="L217" i="3"/>
  <c r="J217" i="3"/>
  <c r="K214" i="3"/>
  <c r="J214" i="3"/>
  <c r="L214" i="3"/>
  <c r="K211" i="3"/>
  <c r="L211" i="3"/>
  <c r="J211" i="3"/>
  <c r="K208" i="3"/>
  <c r="L208" i="3"/>
  <c r="J208" i="3"/>
  <c r="K185" i="3"/>
  <c r="I196" i="3"/>
  <c r="L185" i="3"/>
  <c r="J185" i="3"/>
  <c r="E195" i="3"/>
  <c r="K182" i="3"/>
  <c r="J182" i="3"/>
  <c r="I193" i="3"/>
  <c r="L182" i="3"/>
  <c r="E192" i="3"/>
  <c r="K179" i="3"/>
  <c r="I190" i="3"/>
  <c r="L179" i="3"/>
  <c r="J179" i="3"/>
  <c r="E189" i="3"/>
  <c r="K176" i="3"/>
  <c r="L176" i="3"/>
  <c r="I187" i="3"/>
  <c r="J176" i="3"/>
  <c r="E186" i="3"/>
  <c r="K173" i="3"/>
  <c r="J173" i="3"/>
  <c r="L173" i="3"/>
  <c r="K170" i="3"/>
  <c r="L170" i="3"/>
  <c r="J170" i="3"/>
  <c r="K167" i="3"/>
  <c r="L167" i="3"/>
  <c r="J167" i="3"/>
  <c r="K164" i="3"/>
  <c r="J164" i="3"/>
  <c r="L164" i="3"/>
  <c r="K161" i="3"/>
  <c r="L161" i="3"/>
  <c r="J161" i="3"/>
  <c r="K158" i="3"/>
  <c r="L158" i="3"/>
  <c r="J158" i="3"/>
  <c r="K155" i="3"/>
  <c r="J155" i="3"/>
  <c r="L155" i="3"/>
  <c r="K143" i="3"/>
  <c r="L143" i="3"/>
  <c r="J143" i="3"/>
  <c r="K140" i="3"/>
  <c r="L140" i="3"/>
  <c r="J140" i="3"/>
  <c r="K137" i="3"/>
  <c r="J137" i="3"/>
  <c r="L137" i="3"/>
  <c r="G123" i="3"/>
  <c r="K111" i="3"/>
  <c r="I122" i="3"/>
  <c r="L111" i="3"/>
  <c r="J111" i="3"/>
  <c r="G120" i="3"/>
  <c r="K108" i="3"/>
  <c r="L108" i="3"/>
  <c r="I119" i="3"/>
  <c r="J108" i="3"/>
  <c r="G117" i="3"/>
  <c r="K105" i="3"/>
  <c r="J105" i="3"/>
  <c r="I116" i="3"/>
  <c r="L105" i="3"/>
  <c r="G114" i="3"/>
  <c r="K102" i="3"/>
  <c r="I113" i="3"/>
  <c r="L102" i="3"/>
  <c r="J102" i="3"/>
  <c r="K99" i="3"/>
  <c r="L99" i="3"/>
  <c r="J99" i="3"/>
  <c r="K96" i="3"/>
  <c r="J96" i="3"/>
  <c r="L96" i="3"/>
  <c r="K93" i="3"/>
  <c r="L93" i="3"/>
  <c r="J93" i="3"/>
  <c r="K90" i="3"/>
  <c r="L90" i="3"/>
  <c r="J90" i="3"/>
  <c r="K87" i="3"/>
  <c r="J87" i="3"/>
  <c r="L87" i="3"/>
  <c r="K84" i="3"/>
  <c r="L84" i="3"/>
  <c r="J84" i="3"/>
  <c r="K81" i="3"/>
  <c r="L81" i="3"/>
  <c r="J81" i="3"/>
  <c r="K44" i="6"/>
  <c r="J44" i="6"/>
  <c r="I44" i="6"/>
  <c r="K32" i="6"/>
  <c r="J32" i="6"/>
  <c r="I32" i="6"/>
  <c r="K20" i="6"/>
  <c r="J20" i="6"/>
  <c r="I20" i="6"/>
  <c r="U40" i="5"/>
  <c r="S40" i="5"/>
  <c r="T40" i="5"/>
  <c r="W40" i="5"/>
  <c r="V40" i="5"/>
  <c r="U34" i="5"/>
  <c r="S34" i="5"/>
  <c r="T34" i="5"/>
  <c r="W34" i="5"/>
  <c r="V34" i="5"/>
  <c r="H191" i="3"/>
  <c r="F189" i="3"/>
  <c r="F121" i="3"/>
  <c r="E120" i="3"/>
  <c r="E115" i="3"/>
  <c r="E118" i="3"/>
  <c r="E121" i="3"/>
  <c r="E113" i="3"/>
  <c r="E116" i="3"/>
  <c r="E119" i="3"/>
  <c r="E122" i="3"/>
  <c r="K68" i="3"/>
  <c r="J68" i="3"/>
  <c r="L68" i="3"/>
  <c r="K56" i="3"/>
  <c r="J56" i="3"/>
  <c r="K50" i="3"/>
  <c r="J50" i="3"/>
  <c r="J44" i="3"/>
  <c r="K44" i="3"/>
  <c r="J39" i="3"/>
  <c r="L39" i="3"/>
  <c r="K39" i="3"/>
  <c r="L36" i="3"/>
  <c r="J36" i="3"/>
  <c r="K36" i="3"/>
  <c r="J33" i="3"/>
  <c r="L33" i="3"/>
  <c r="K33" i="3"/>
  <c r="J30" i="3"/>
  <c r="L30" i="3"/>
  <c r="K30" i="3"/>
  <c r="L27" i="3"/>
  <c r="J27" i="3"/>
  <c r="K27" i="3"/>
  <c r="J24" i="3"/>
  <c r="L24" i="3"/>
  <c r="K24" i="3"/>
  <c r="L21" i="3"/>
  <c r="J21" i="3"/>
  <c r="K21" i="3"/>
  <c r="J18" i="3"/>
  <c r="L18" i="3"/>
  <c r="K18" i="3"/>
  <c r="L15" i="3"/>
  <c r="K15" i="3"/>
  <c r="J15" i="3"/>
  <c r="J12" i="3"/>
  <c r="L12" i="3"/>
  <c r="K12" i="3"/>
  <c r="L9" i="3"/>
  <c r="K9" i="3"/>
  <c r="J9" i="3"/>
  <c r="K52" i="3"/>
  <c r="J52" i="3"/>
  <c r="K58" i="3"/>
  <c r="J58" i="3"/>
  <c r="K63" i="3"/>
  <c r="L63" i="3"/>
  <c r="J63" i="3"/>
  <c r="K66" i="3"/>
  <c r="L66" i="3"/>
  <c r="J66" i="3"/>
  <c r="K69" i="3"/>
  <c r="J69" i="3"/>
  <c r="L69" i="3"/>
  <c r="K72" i="3"/>
  <c r="L72" i="3"/>
  <c r="J72" i="3"/>
  <c r="K54" i="3"/>
  <c r="J54" i="3"/>
  <c r="J60" i="3"/>
  <c r="K60" i="3"/>
  <c r="L64" i="3"/>
  <c r="K64" i="3"/>
  <c r="J64" i="3"/>
  <c r="L67" i="3"/>
  <c r="J67" i="3"/>
  <c r="K67" i="3"/>
  <c r="K70" i="3"/>
  <c r="J70" i="3"/>
  <c r="L70" i="3"/>
  <c r="L44" i="12"/>
  <c r="K44" i="12"/>
  <c r="J44" i="12"/>
  <c r="I44" i="12"/>
  <c r="L35" i="12"/>
  <c r="K35" i="12"/>
  <c r="J35" i="12"/>
  <c r="I35" i="12"/>
  <c r="L26" i="12"/>
  <c r="K26" i="12"/>
  <c r="J26" i="12"/>
  <c r="I26" i="12"/>
  <c r="L17" i="12"/>
  <c r="K17" i="12"/>
  <c r="J17" i="12"/>
  <c r="I17" i="12"/>
  <c r="K49" i="6"/>
  <c r="J49" i="6"/>
  <c r="I49" i="6"/>
  <c r="K27" i="6"/>
  <c r="I27" i="6"/>
  <c r="J27" i="6"/>
  <c r="K13" i="6"/>
  <c r="J13" i="6"/>
  <c r="I13" i="6"/>
  <c r="L19" i="5"/>
  <c r="J19" i="5"/>
  <c r="I19" i="5"/>
  <c r="K19" i="5"/>
  <c r="M19" i="5"/>
  <c r="V16" i="5"/>
  <c r="T16" i="5"/>
  <c r="S16" i="5"/>
  <c r="W16" i="5"/>
  <c r="U16" i="5"/>
  <c r="S13" i="5"/>
  <c r="W13" i="5"/>
  <c r="T13" i="5"/>
  <c r="U13" i="5"/>
  <c r="V13" i="5"/>
  <c r="V10" i="5"/>
  <c r="T10" i="5"/>
  <c r="S10" i="5"/>
  <c r="U10" i="5"/>
  <c r="W10" i="5"/>
  <c r="S7" i="5"/>
  <c r="W7" i="5"/>
  <c r="T7" i="5"/>
  <c r="U7" i="5"/>
  <c r="V7" i="5"/>
  <c r="H193" i="3"/>
  <c r="H192" i="3"/>
  <c r="J192" i="3" s="1"/>
  <c r="F191" i="3"/>
  <c r="F190" i="3"/>
  <c r="G188" i="3"/>
  <c r="G191" i="3"/>
  <c r="G194" i="3"/>
  <c r="G186" i="3"/>
  <c r="G189" i="3"/>
  <c r="G192" i="3"/>
  <c r="G195" i="3"/>
  <c r="F123" i="3"/>
  <c r="F122" i="3"/>
  <c r="H116" i="3"/>
  <c r="H115" i="3"/>
  <c r="K115" i="3" s="1"/>
  <c r="F114" i="3"/>
  <c r="F113" i="3"/>
  <c r="J57" i="3"/>
  <c r="K57" i="3"/>
  <c r="J49" i="3"/>
  <c r="K49" i="3"/>
  <c r="J43" i="3"/>
  <c r="K43" i="3"/>
  <c r="F69" i="2"/>
  <c r="H68" i="2"/>
  <c r="G43" i="2"/>
  <c r="J39" i="2"/>
  <c r="K39" i="2"/>
  <c r="I42" i="2"/>
  <c r="L39" i="2"/>
  <c r="J36" i="2"/>
  <c r="L36" i="2"/>
  <c r="K36" i="2"/>
  <c r="J33" i="2"/>
  <c r="K33" i="2"/>
  <c r="L33" i="2"/>
  <c r="J16" i="2"/>
  <c r="K16" i="2"/>
  <c r="J13" i="2"/>
  <c r="L13" i="2"/>
  <c r="K13" i="2"/>
  <c r="J10" i="2"/>
  <c r="K10" i="2"/>
  <c r="L10" i="2"/>
  <c r="J7" i="2"/>
  <c r="K7" i="2"/>
  <c r="L7" i="2"/>
  <c r="L8" i="12"/>
  <c r="H55" i="12"/>
  <c r="K8" i="12"/>
  <c r="J8" i="12"/>
  <c r="I8" i="12"/>
  <c r="K11" i="12"/>
  <c r="J11" i="12"/>
  <c r="I11" i="12"/>
  <c r="L11" i="12"/>
  <c r="K13" i="12"/>
  <c r="J13" i="12"/>
  <c r="I13" i="12"/>
  <c r="L13" i="12"/>
  <c r="K15" i="12"/>
  <c r="J15" i="12"/>
  <c r="I15" i="12"/>
  <c r="L15" i="12"/>
  <c r="K18" i="12"/>
  <c r="J18" i="12"/>
  <c r="I18" i="12"/>
  <c r="L18" i="12"/>
  <c r="K21" i="12"/>
  <c r="J21" i="12"/>
  <c r="I21" i="12"/>
  <c r="L21" i="12"/>
  <c r="K24" i="12"/>
  <c r="J24" i="12"/>
  <c r="I24" i="12"/>
  <c r="L24" i="12"/>
  <c r="K27" i="12"/>
  <c r="J27" i="12"/>
  <c r="I27" i="12"/>
  <c r="L27" i="12"/>
  <c r="K30" i="12"/>
  <c r="J30" i="12"/>
  <c r="I30" i="12"/>
  <c r="L30" i="12"/>
  <c r="K33" i="12"/>
  <c r="J33" i="12"/>
  <c r="I33" i="12"/>
  <c r="L33" i="12"/>
  <c r="K36" i="12"/>
  <c r="J36" i="12"/>
  <c r="I36" i="12"/>
  <c r="L36" i="12"/>
  <c r="K39" i="12"/>
  <c r="J39" i="12"/>
  <c r="I39" i="12"/>
  <c r="L39" i="12"/>
  <c r="K42" i="12"/>
  <c r="J42" i="12"/>
  <c r="I42" i="12"/>
  <c r="L42" i="12"/>
  <c r="K45" i="12"/>
  <c r="J45" i="12"/>
  <c r="I45" i="12"/>
  <c r="L45" i="12"/>
  <c r="K48" i="12"/>
  <c r="J48" i="12"/>
  <c r="I48" i="12"/>
  <c r="L48" i="12"/>
  <c r="K51" i="12"/>
  <c r="J51" i="12"/>
  <c r="I51" i="12"/>
  <c r="L51" i="12"/>
  <c r="J6" i="12"/>
  <c r="I6" i="12"/>
  <c r="H53" i="12"/>
  <c r="L6" i="12"/>
  <c r="K6" i="12"/>
  <c r="J9" i="12"/>
  <c r="I9" i="12"/>
  <c r="L9" i="12"/>
  <c r="H56" i="12"/>
  <c r="K9" i="12"/>
  <c r="I16" i="12"/>
  <c r="L16" i="12"/>
  <c r="K16" i="12"/>
  <c r="J16" i="12"/>
  <c r="I19" i="12"/>
  <c r="L19" i="12"/>
  <c r="J19" i="12"/>
  <c r="K19" i="12"/>
  <c r="I22" i="12"/>
  <c r="L22" i="12"/>
  <c r="K22" i="12"/>
  <c r="J22" i="12"/>
  <c r="I25" i="12"/>
  <c r="L25" i="12"/>
  <c r="K25" i="12"/>
  <c r="J25" i="12"/>
  <c r="I28" i="12"/>
  <c r="L28" i="12"/>
  <c r="K28" i="12"/>
  <c r="J28" i="12"/>
  <c r="I31" i="12"/>
  <c r="L31" i="12"/>
  <c r="K31" i="12"/>
  <c r="J31" i="12"/>
  <c r="I34" i="12"/>
  <c r="L34" i="12"/>
  <c r="K34" i="12"/>
  <c r="J34" i="12"/>
  <c r="I37" i="12"/>
  <c r="L37" i="12"/>
  <c r="K37" i="12"/>
  <c r="J37" i="12"/>
  <c r="I40" i="12"/>
  <c r="L40" i="12"/>
  <c r="K40" i="12"/>
  <c r="J40" i="12"/>
  <c r="I43" i="12"/>
  <c r="L43" i="12"/>
  <c r="K43" i="12"/>
  <c r="J43" i="12"/>
  <c r="I46" i="12"/>
  <c r="L46" i="12"/>
  <c r="K46" i="12"/>
  <c r="J46" i="12"/>
  <c r="I49" i="12"/>
  <c r="L49" i="12"/>
  <c r="K49" i="12"/>
  <c r="J49" i="12"/>
  <c r="I52" i="12"/>
  <c r="L52" i="12"/>
  <c r="K52" i="12"/>
  <c r="J52" i="12"/>
  <c r="L7" i="12"/>
  <c r="H54" i="12"/>
  <c r="K7" i="12"/>
  <c r="J7" i="12"/>
  <c r="I7" i="12"/>
  <c r="L10" i="12"/>
  <c r="K10" i="12"/>
  <c r="J10" i="12"/>
  <c r="I10" i="12"/>
  <c r="L12" i="12"/>
  <c r="K12" i="12"/>
  <c r="I12" i="12"/>
  <c r="J12" i="12"/>
  <c r="L14" i="12"/>
  <c r="K14" i="12"/>
  <c r="J14" i="12"/>
  <c r="I14" i="12"/>
  <c r="H107" i="10"/>
  <c r="H96" i="10"/>
  <c r="E95" i="10"/>
  <c r="H108" i="10"/>
  <c r="H105" i="10"/>
  <c r="H102" i="10"/>
  <c r="H99" i="10"/>
  <c r="H106" i="10"/>
  <c r="H103" i="10"/>
  <c r="H100" i="10"/>
  <c r="H97" i="10"/>
  <c r="H109" i="10"/>
  <c r="H104" i="10"/>
  <c r="H101" i="10"/>
  <c r="H98" i="10"/>
  <c r="K50" i="6"/>
  <c r="J50" i="6"/>
  <c r="I50" i="6"/>
  <c r="K31" i="6"/>
  <c r="J31" i="6"/>
  <c r="I31" i="6"/>
  <c r="K19" i="6"/>
  <c r="J19" i="6"/>
  <c r="I19" i="6"/>
  <c r="K8" i="6"/>
  <c r="J8" i="6"/>
  <c r="I8" i="6"/>
  <c r="J11" i="6"/>
  <c r="I11" i="6"/>
  <c r="K11" i="6"/>
  <c r="J18" i="6"/>
  <c r="I18" i="6"/>
  <c r="K18" i="6"/>
  <c r="J24" i="6"/>
  <c r="I24" i="6"/>
  <c r="K24" i="6"/>
  <c r="J30" i="6"/>
  <c r="I30" i="6"/>
  <c r="K30" i="6"/>
  <c r="K36" i="6"/>
  <c r="J36" i="6"/>
  <c r="I36" i="6"/>
  <c r="K42" i="6"/>
  <c r="J42" i="6"/>
  <c r="I42" i="6"/>
  <c r="K48" i="6"/>
  <c r="J48" i="6"/>
  <c r="I48" i="6"/>
  <c r="I10" i="6"/>
  <c r="K10" i="6"/>
  <c r="J10" i="6"/>
  <c r="I16" i="6"/>
  <c r="J16" i="6"/>
  <c r="K16" i="6"/>
  <c r="I17" i="6"/>
  <c r="K17" i="6"/>
  <c r="J17" i="6"/>
  <c r="I23" i="6"/>
  <c r="K23" i="6"/>
  <c r="J23" i="6"/>
  <c r="I29" i="6"/>
  <c r="K29" i="6"/>
  <c r="J29" i="6"/>
  <c r="J35" i="6"/>
  <c r="I35" i="6"/>
  <c r="K35" i="6"/>
  <c r="J41" i="6"/>
  <c r="I41" i="6"/>
  <c r="K41" i="6"/>
  <c r="J47" i="6"/>
  <c r="I47" i="6"/>
  <c r="K47" i="6"/>
  <c r="I9" i="6"/>
  <c r="K9" i="6"/>
  <c r="J9" i="6"/>
  <c r="K15" i="6"/>
  <c r="J15" i="6"/>
  <c r="I15" i="6"/>
  <c r="J22" i="6"/>
  <c r="I22" i="6"/>
  <c r="K22" i="6"/>
  <c r="K28" i="6"/>
  <c r="J28" i="6"/>
  <c r="I28" i="6"/>
  <c r="I34" i="6"/>
  <c r="K34" i="6"/>
  <c r="J34" i="6"/>
  <c r="I40" i="6"/>
  <c r="K40" i="6"/>
  <c r="J40" i="6"/>
  <c r="I46" i="6"/>
  <c r="J46" i="6"/>
  <c r="K46" i="6"/>
  <c r="I52" i="6"/>
  <c r="K52" i="6"/>
  <c r="J52" i="6"/>
  <c r="K39" i="6"/>
  <c r="J39" i="6"/>
  <c r="I39" i="6"/>
  <c r="K45" i="6"/>
  <c r="I45" i="6"/>
  <c r="J45" i="6"/>
  <c r="K51" i="6"/>
  <c r="J51" i="6"/>
  <c r="I51" i="6"/>
  <c r="U50" i="5"/>
  <c r="T50" i="5"/>
  <c r="S50" i="5"/>
  <c r="W50" i="5"/>
  <c r="V50" i="5"/>
  <c r="U46" i="5"/>
  <c r="T46" i="5"/>
  <c r="S46" i="5"/>
  <c r="W46" i="5"/>
  <c r="V46" i="5"/>
  <c r="U42" i="5"/>
  <c r="S42" i="5"/>
  <c r="V42" i="5"/>
  <c r="W42" i="5"/>
  <c r="T42" i="5"/>
  <c r="U36" i="5"/>
  <c r="S36" i="5"/>
  <c r="V36" i="5"/>
  <c r="T36" i="5"/>
  <c r="W36" i="5"/>
  <c r="U30" i="5"/>
  <c r="S30" i="5"/>
  <c r="V30" i="5"/>
  <c r="T30" i="5"/>
  <c r="W30" i="5"/>
  <c r="U24" i="5"/>
  <c r="S24" i="5"/>
  <c r="V24" i="5"/>
  <c r="T24" i="5"/>
  <c r="W24" i="5"/>
  <c r="H194" i="3"/>
  <c r="F192" i="3"/>
  <c r="E123" i="3"/>
  <c r="F115" i="3"/>
  <c r="E114" i="3"/>
  <c r="K71" i="3"/>
  <c r="L71" i="3"/>
  <c r="J71" i="3"/>
  <c r="K62" i="3"/>
  <c r="L62" i="3"/>
  <c r="J62" i="3"/>
  <c r="J53" i="3"/>
  <c r="K53" i="3"/>
  <c r="K48" i="3"/>
  <c r="J48" i="3"/>
  <c r="K42" i="3"/>
  <c r="J42" i="3"/>
  <c r="K38" i="3"/>
  <c r="J38" i="3"/>
  <c r="L38" i="3"/>
  <c r="K35" i="3"/>
  <c r="L35" i="3"/>
  <c r="J35" i="3"/>
  <c r="K32" i="3"/>
  <c r="L32" i="3"/>
  <c r="J32" i="3"/>
  <c r="K29" i="3"/>
  <c r="J29" i="3"/>
  <c r="L29" i="3"/>
  <c r="K26" i="3"/>
  <c r="J26" i="3"/>
  <c r="L26" i="3"/>
  <c r="K23" i="3"/>
  <c r="J23" i="3"/>
  <c r="L23" i="3"/>
  <c r="K20" i="3"/>
  <c r="J20" i="3"/>
  <c r="L20" i="3"/>
  <c r="K17" i="3"/>
  <c r="L17" i="3"/>
  <c r="J17" i="3"/>
  <c r="K14" i="3"/>
  <c r="J14" i="3"/>
  <c r="L14" i="3"/>
  <c r="K11" i="3"/>
  <c r="L11" i="3"/>
  <c r="J11" i="3"/>
  <c r="K8" i="3"/>
  <c r="J8" i="3"/>
  <c r="L8" i="3"/>
  <c r="K75" i="2"/>
  <c r="J75" i="2"/>
  <c r="L75" i="2"/>
  <c r="K67" i="2"/>
  <c r="J67" i="2"/>
  <c r="E69" i="2"/>
  <c r="G68" i="2"/>
  <c r="K64" i="2"/>
  <c r="J64" i="2"/>
  <c r="L64" i="2"/>
  <c r="K61" i="2"/>
  <c r="J61" i="2"/>
  <c r="L61" i="2"/>
  <c r="K21" i="2"/>
  <c r="J21" i="2"/>
  <c r="F120" i="3"/>
  <c r="L41" i="12"/>
  <c r="K41" i="12"/>
  <c r="J41" i="12"/>
  <c r="I41" i="12"/>
  <c r="L32" i="12"/>
  <c r="K32" i="12"/>
  <c r="J32" i="12"/>
  <c r="I32" i="12"/>
  <c r="L23" i="12"/>
  <c r="K23" i="12"/>
  <c r="J23" i="12"/>
  <c r="I23" i="12"/>
  <c r="H85" i="10"/>
  <c r="H74" i="10"/>
  <c r="E73" i="10"/>
  <c r="H86" i="10"/>
  <c r="H87" i="10"/>
  <c r="H82" i="10"/>
  <c r="H79" i="10"/>
  <c r="H76" i="10"/>
  <c r="H81" i="10"/>
  <c r="H78" i="10"/>
  <c r="H75" i="10"/>
  <c r="H83" i="10"/>
  <c r="H80" i="10"/>
  <c r="H77" i="10"/>
  <c r="H84" i="10"/>
  <c r="L52" i="10"/>
  <c r="I51" i="10"/>
  <c r="K26" i="6"/>
  <c r="J26" i="6"/>
  <c r="I26" i="6"/>
  <c r="K12" i="6"/>
  <c r="J12" i="6"/>
  <c r="I12" i="6"/>
  <c r="L21" i="5"/>
  <c r="J21" i="5"/>
  <c r="M21" i="5"/>
  <c r="K21" i="5"/>
  <c r="I21" i="5"/>
  <c r="I18" i="5"/>
  <c r="M18" i="5"/>
  <c r="L18" i="5"/>
  <c r="K18" i="5"/>
  <c r="J18" i="5"/>
  <c r="S15" i="5"/>
  <c r="W15" i="5"/>
  <c r="V15" i="5"/>
  <c r="U15" i="5"/>
  <c r="T15" i="5"/>
  <c r="V12" i="5"/>
  <c r="T12" i="5"/>
  <c r="W12" i="5"/>
  <c r="U12" i="5"/>
  <c r="S12" i="5"/>
  <c r="S9" i="5"/>
  <c r="W9" i="5"/>
  <c r="V9" i="5"/>
  <c r="U9" i="5"/>
  <c r="T9" i="5"/>
  <c r="V17" i="5"/>
  <c r="W17" i="5"/>
  <c r="U17" i="5"/>
  <c r="T17" i="5"/>
  <c r="S17" i="5"/>
  <c r="V19" i="5"/>
  <c r="S19" i="5"/>
  <c r="T19" i="5"/>
  <c r="W19" i="5"/>
  <c r="U19" i="5"/>
  <c r="V21" i="5"/>
  <c r="U21" i="5"/>
  <c r="T21" i="5"/>
  <c r="S21" i="5"/>
  <c r="W21" i="5"/>
  <c r="V23" i="5"/>
  <c r="W23" i="5"/>
  <c r="U23" i="5"/>
  <c r="T23" i="5"/>
  <c r="S23" i="5"/>
  <c r="V25" i="5"/>
  <c r="S25" i="5"/>
  <c r="T25" i="5"/>
  <c r="W25" i="5"/>
  <c r="U25" i="5"/>
  <c r="V27" i="5"/>
  <c r="U27" i="5"/>
  <c r="T27" i="5"/>
  <c r="W27" i="5"/>
  <c r="S27" i="5"/>
  <c r="V29" i="5"/>
  <c r="W29" i="5"/>
  <c r="U29" i="5"/>
  <c r="T29" i="5"/>
  <c r="S29" i="5"/>
  <c r="V31" i="5"/>
  <c r="S31" i="5"/>
  <c r="T31" i="5"/>
  <c r="W31" i="5"/>
  <c r="U31" i="5"/>
  <c r="V33" i="5"/>
  <c r="U33" i="5"/>
  <c r="T33" i="5"/>
  <c r="W33" i="5"/>
  <c r="S33" i="5"/>
  <c r="V35" i="5"/>
  <c r="W35" i="5"/>
  <c r="U35" i="5"/>
  <c r="T35" i="5"/>
  <c r="S35" i="5"/>
  <c r="V37" i="5"/>
  <c r="S37" i="5"/>
  <c r="W37" i="5"/>
  <c r="T37" i="5"/>
  <c r="U37" i="5"/>
  <c r="V39" i="5"/>
  <c r="U39" i="5"/>
  <c r="T39" i="5"/>
  <c r="S39" i="5"/>
  <c r="W39" i="5"/>
  <c r="V41" i="5"/>
  <c r="W41" i="5"/>
  <c r="U41" i="5"/>
  <c r="T41" i="5"/>
  <c r="S41" i="5"/>
  <c r="V43" i="5"/>
  <c r="S43" i="5"/>
  <c r="W43" i="5"/>
  <c r="U43" i="5"/>
  <c r="T43" i="5"/>
  <c r="W45" i="5"/>
  <c r="V45" i="5"/>
  <c r="T45" i="5"/>
  <c r="S45" i="5"/>
  <c r="U45" i="5"/>
  <c r="W47" i="5"/>
  <c r="V47" i="5"/>
  <c r="U47" i="5"/>
  <c r="T47" i="5"/>
  <c r="S47" i="5"/>
  <c r="W49" i="5"/>
  <c r="V49" i="5"/>
  <c r="T49" i="5"/>
  <c r="S49" i="5"/>
  <c r="U49" i="5"/>
  <c r="W51" i="5"/>
  <c r="V51" i="5"/>
  <c r="U51" i="5"/>
  <c r="T51" i="5"/>
  <c r="S51" i="5"/>
  <c r="H196" i="3"/>
  <c r="H195" i="3"/>
  <c r="F194" i="3"/>
  <c r="F193" i="3"/>
  <c r="H187" i="3"/>
  <c r="H186" i="3"/>
  <c r="K186" i="3" s="1"/>
  <c r="H119" i="3"/>
  <c r="H118" i="3"/>
  <c r="F117" i="3"/>
  <c r="F116" i="3"/>
  <c r="K47" i="3"/>
  <c r="J47" i="3"/>
  <c r="K41" i="3"/>
  <c r="J41" i="3"/>
  <c r="F68" i="2"/>
  <c r="L49" i="2"/>
  <c r="K49" i="2"/>
  <c r="J49" i="2"/>
  <c r="K41" i="2"/>
  <c r="J41" i="2"/>
  <c r="E43" i="2"/>
  <c r="G42" i="2"/>
  <c r="L38" i="2"/>
  <c r="K38" i="2"/>
  <c r="J38" i="2"/>
  <c r="L35" i="2"/>
  <c r="K35" i="2"/>
  <c r="J35" i="2"/>
  <c r="L32" i="2"/>
  <c r="K32" i="2"/>
  <c r="J32" i="2"/>
  <c r="L24" i="2"/>
  <c r="K24" i="2"/>
  <c r="J24" i="2"/>
  <c r="K20" i="2"/>
  <c r="J20" i="2"/>
  <c r="L15" i="2"/>
  <c r="K15" i="2"/>
  <c r="J15" i="2"/>
  <c r="I18" i="2"/>
  <c r="L12" i="2"/>
  <c r="K12" i="2"/>
  <c r="J12" i="2"/>
  <c r="L9" i="2"/>
  <c r="K9" i="2"/>
  <c r="J9" i="2"/>
  <c r="L25" i="3"/>
  <c r="K25" i="3"/>
  <c r="J25" i="3"/>
  <c r="L19" i="3"/>
  <c r="K19" i="3"/>
  <c r="J19" i="3"/>
  <c r="L16" i="3"/>
  <c r="K16" i="3"/>
  <c r="J16" i="3"/>
  <c r="L10" i="3"/>
  <c r="K10" i="3"/>
  <c r="J10" i="3"/>
  <c r="E68" i="2"/>
  <c r="K32" i="13"/>
  <c r="J32" i="13"/>
  <c r="I32" i="13"/>
  <c r="K30" i="13"/>
  <c r="J30" i="13"/>
  <c r="I30" i="13"/>
  <c r="K28" i="13"/>
  <c r="J28" i="13"/>
  <c r="I28" i="13"/>
  <c r="K26" i="13"/>
  <c r="J26" i="13"/>
  <c r="I26" i="13"/>
  <c r="H34" i="13"/>
  <c r="K24" i="13"/>
  <c r="J24" i="13"/>
  <c r="I24" i="13"/>
  <c r="K22" i="13"/>
  <c r="J22" i="13"/>
  <c r="I22" i="13"/>
  <c r="K19" i="13"/>
  <c r="J19" i="13"/>
  <c r="I19" i="13"/>
  <c r="K18" i="13"/>
  <c r="J18" i="13"/>
  <c r="I18" i="13"/>
  <c r="K17" i="13"/>
  <c r="J17" i="13"/>
  <c r="I17" i="13"/>
  <c r="K16" i="13"/>
  <c r="J16" i="13"/>
  <c r="I16" i="13"/>
  <c r="K15" i="13"/>
  <c r="J15" i="13"/>
  <c r="I15" i="13"/>
  <c r="K14" i="13"/>
  <c r="J14" i="13"/>
  <c r="I14" i="13"/>
  <c r="K13" i="13"/>
  <c r="J13" i="13"/>
  <c r="I13" i="13"/>
  <c r="K12" i="13"/>
  <c r="J12" i="13"/>
  <c r="I12" i="13"/>
  <c r="H20" i="13"/>
  <c r="K11" i="13"/>
  <c r="J11" i="13"/>
  <c r="I11" i="13"/>
  <c r="K10" i="13"/>
  <c r="J10" i="13"/>
  <c r="I10" i="13"/>
  <c r="K9" i="13"/>
  <c r="J9" i="13"/>
  <c r="I9" i="13"/>
  <c r="K8" i="13"/>
  <c r="J8" i="13"/>
  <c r="I8" i="13"/>
  <c r="I23" i="13"/>
  <c r="K23" i="13"/>
  <c r="J23" i="13"/>
  <c r="I25" i="13"/>
  <c r="K25" i="13"/>
  <c r="J25" i="13"/>
  <c r="I27" i="13"/>
  <c r="K27" i="13"/>
  <c r="J27" i="13"/>
  <c r="I29" i="13"/>
  <c r="K29" i="13"/>
  <c r="J29" i="13"/>
  <c r="I31" i="13"/>
  <c r="K31" i="13"/>
  <c r="J31" i="13"/>
  <c r="I33" i="13"/>
  <c r="K33" i="13"/>
  <c r="J33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J54" i="13"/>
  <c r="I54" i="13"/>
  <c r="H62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K82" i="13"/>
  <c r="J82" i="13"/>
  <c r="I82" i="13"/>
  <c r="H90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K110" i="13"/>
  <c r="J110" i="13"/>
  <c r="I110" i="13"/>
  <c r="H118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3" i="13"/>
  <c r="J123" i="13"/>
  <c r="I123" i="13"/>
  <c r="K125" i="13"/>
  <c r="J125" i="13"/>
  <c r="I125" i="13"/>
  <c r="K127" i="13"/>
  <c r="J127" i="13"/>
  <c r="I127" i="13"/>
  <c r="K129" i="13"/>
  <c r="J129" i="13"/>
  <c r="I129" i="13"/>
  <c r="K131" i="13"/>
  <c r="J131" i="13"/>
  <c r="I131" i="13"/>
  <c r="K134" i="13"/>
  <c r="J134" i="13"/>
  <c r="I134" i="13"/>
  <c r="K136" i="13"/>
  <c r="J136" i="13"/>
  <c r="I136" i="13"/>
  <c r="K138" i="13"/>
  <c r="J138" i="13"/>
  <c r="I138" i="13"/>
  <c r="H146" i="13"/>
  <c r="K140" i="13"/>
  <c r="J140" i="13"/>
  <c r="I140" i="13"/>
  <c r="K142" i="13"/>
  <c r="J142" i="13"/>
  <c r="I142" i="13"/>
  <c r="K144" i="13"/>
  <c r="J144" i="13"/>
  <c r="I144" i="13"/>
  <c r="K149" i="13"/>
  <c r="J149" i="13"/>
  <c r="I149" i="13"/>
  <c r="K151" i="13"/>
  <c r="J151" i="13"/>
  <c r="I151" i="13"/>
  <c r="K153" i="13"/>
  <c r="J153" i="13"/>
  <c r="I153" i="13"/>
  <c r="K155" i="13"/>
  <c r="J155" i="13"/>
  <c r="I155" i="13"/>
  <c r="K157" i="13"/>
  <c r="J157" i="13"/>
  <c r="I157" i="13"/>
  <c r="K159" i="13"/>
  <c r="J159" i="13"/>
  <c r="I159" i="13"/>
  <c r="K36" i="13"/>
  <c r="J36" i="13"/>
  <c r="I36" i="13"/>
  <c r="K38" i="13"/>
  <c r="J38" i="13"/>
  <c r="I38" i="13"/>
  <c r="H48" i="13"/>
  <c r="K40" i="13"/>
  <c r="J40" i="13"/>
  <c r="I40" i="13"/>
  <c r="K42" i="13"/>
  <c r="J42" i="13"/>
  <c r="I42" i="13"/>
  <c r="K44" i="13"/>
  <c r="J44" i="13"/>
  <c r="I44" i="13"/>
  <c r="K46" i="13"/>
  <c r="J46" i="13"/>
  <c r="I46" i="13"/>
  <c r="K51" i="13"/>
  <c r="J51" i="13"/>
  <c r="I51" i="13"/>
  <c r="K53" i="13"/>
  <c r="J53" i="13"/>
  <c r="I53" i="13"/>
  <c r="K55" i="13"/>
  <c r="J55" i="13"/>
  <c r="I55" i="13"/>
  <c r="K57" i="13"/>
  <c r="J57" i="13"/>
  <c r="I57" i="13"/>
  <c r="K59" i="13"/>
  <c r="J59" i="13"/>
  <c r="I59" i="13"/>
  <c r="K61" i="13"/>
  <c r="J61" i="13"/>
  <c r="I61" i="13"/>
  <c r="K64" i="13"/>
  <c r="J64" i="13"/>
  <c r="I64" i="13"/>
  <c r="K66" i="13"/>
  <c r="J66" i="13"/>
  <c r="I66" i="13"/>
  <c r="H76" i="13"/>
  <c r="K68" i="13"/>
  <c r="J68" i="13"/>
  <c r="I68" i="13"/>
  <c r="K70" i="13"/>
  <c r="J70" i="13"/>
  <c r="I70" i="13"/>
  <c r="K72" i="13"/>
  <c r="J72" i="13"/>
  <c r="I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J92" i="13"/>
  <c r="I92" i="13"/>
  <c r="K94" i="13"/>
  <c r="J94" i="13"/>
  <c r="I94" i="13"/>
  <c r="H104" i="13"/>
  <c r="K96" i="13"/>
  <c r="J96" i="13"/>
  <c r="I96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17" i="13"/>
  <c r="J117" i="13"/>
  <c r="I117" i="13"/>
  <c r="K120" i="13"/>
  <c r="J120" i="13"/>
  <c r="I120" i="13"/>
  <c r="K122" i="13"/>
  <c r="J122" i="13"/>
  <c r="I122" i="13"/>
  <c r="H132" i="13"/>
  <c r="K124" i="13"/>
  <c r="J124" i="13"/>
  <c r="I124" i="13"/>
  <c r="K126" i="13"/>
  <c r="J126" i="13"/>
  <c r="I126" i="13"/>
  <c r="K128" i="13"/>
  <c r="J128" i="13"/>
  <c r="I128" i="13"/>
  <c r="K130" i="13"/>
  <c r="J130" i="13"/>
  <c r="I130" i="13"/>
  <c r="K135" i="13"/>
  <c r="J135" i="13"/>
  <c r="I135" i="13"/>
  <c r="K137" i="13"/>
  <c r="J137" i="13"/>
  <c r="I137" i="13"/>
  <c r="K139" i="13"/>
  <c r="J139" i="13"/>
  <c r="I139" i="13"/>
  <c r="K141" i="13"/>
  <c r="J141" i="13"/>
  <c r="I141" i="13"/>
  <c r="K143" i="13"/>
  <c r="J143" i="13"/>
  <c r="I143" i="13"/>
  <c r="K145" i="13"/>
  <c r="J145" i="13"/>
  <c r="I145" i="13"/>
  <c r="K148" i="13"/>
  <c r="J148" i="13"/>
  <c r="I148" i="13"/>
  <c r="K150" i="13"/>
  <c r="J150" i="13"/>
  <c r="I150" i="13"/>
  <c r="H160" i="13"/>
  <c r="K152" i="13"/>
  <c r="J152" i="13"/>
  <c r="I152" i="13"/>
  <c r="K154" i="13"/>
  <c r="J154" i="13"/>
  <c r="I154" i="13"/>
  <c r="K156" i="13"/>
  <c r="J156" i="13"/>
  <c r="I156" i="13"/>
  <c r="K158" i="13"/>
  <c r="J158" i="13"/>
  <c r="I158" i="13"/>
  <c r="K38" i="6"/>
  <c r="J38" i="6"/>
  <c r="I38" i="6"/>
  <c r="K33" i="6"/>
  <c r="J33" i="6"/>
  <c r="I33" i="6"/>
  <c r="K21" i="6"/>
  <c r="J21" i="6"/>
  <c r="I21" i="6"/>
  <c r="U32" i="5"/>
  <c r="S32" i="5"/>
  <c r="W32" i="5"/>
  <c r="V32" i="5"/>
  <c r="T32" i="5"/>
  <c r="F195" i="3"/>
  <c r="H188" i="3"/>
  <c r="F118" i="3"/>
  <c r="E117" i="3"/>
  <c r="K65" i="3"/>
  <c r="L65" i="3"/>
  <c r="J65" i="3"/>
  <c r="J59" i="3"/>
  <c r="K59" i="3"/>
  <c r="K46" i="3"/>
  <c r="J46" i="3"/>
  <c r="K40" i="3"/>
  <c r="J40" i="3"/>
  <c r="L37" i="3"/>
  <c r="K37" i="3"/>
  <c r="J37" i="3"/>
  <c r="L34" i="3"/>
  <c r="K34" i="3"/>
  <c r="J34" i="3"/>
  <c r="L31" i="3"/>
  <c r="K31" i="3"/>
  <c r="J31" i="3"/>
  <c r="L28" i="3"/>
  <c r="K28" i="3"/>
  <c r="J28" i="3"/>
  <c r="L22" i="3"/>
  <c r="K22" i="3"/>
  <c r="J22" i="3"/>
  <c r="L13" i="3"/>
  <c r="K13" i="3"/>
  <c r="J13" i="3"/>
  <c r="L7" i="3"/>
  <c r="K7" i="3"/>
  <c r="J7" i="3"/>
  <c r="K19" i="2"/>
  <c r="J19" i="2"/>
  <c r="F119" i="3"/>
  <c r="I16" i="45"/>
  <c r="H16" i="45"/>
  <c r="J16" i="45"/>
  <c r="M16" i="45"/>
  <c r="L16" i="45"/>
  <c r="N16" i="45"/>
  <c r="S16" i="45"/>
  <c r="R16" i="45"/>
  <c r="Q16" i="45"/>
  <c r="T16" i="45"/>
  <c r="P16" i="45"/>
  <c r="N16" i="44"/>
  <c r="M16" i="44"/>
  <c r="L16" i="44"/>
  <c r="H16" i="44"/>
  <c r="J16" i="44"/>
  <c r="I16" i="44"/>
  <c r="T16" i="44"/>
  <c r="S16" i="44"/>
  <c r="Q16" i="44"/>
  <c r="R16" i="44"/>
  <c r="P16" i="44"/>
  <c r="P16" i="43"/>
  <c r="T16" i="43"/>
  <c r="S16" i="43"/>
  <c r="R16" i="43"/>
  <c r="Q16" i="43"/>
  <c r="K11" i="39"/>
  <c r="M11" i="39"/>
  <c r="L11" i="39"/>
  <c r="O146" i="43"/>
  <c r="N146" i="43"/>
  <c r="M146" i="43"/>
  <c r="L146" i="43"/>
  <c r="Q11" i="39"/>
  <c r="P11" i="39"/>
  <c r="O11" i="39"/>
  <c r="T11" i="39"/>
  <c r="R11" i="39"/>
  <c r="S11" i="39"/>
  <c r="I11" i="39"/>
  <c r="H11" i="39"/>
  <c r="G11" i="39"/>
  <c r="M129" i="39"/>
  <c r="L129" i="39"/>
  <c r="K129" i="39"/>
  <c r="O129" i="39"/>
  <c r="N129" i="39"/>
  <c r="I160" i="28"/>
  <c r="M160" i="28"/>
  <c r="L160" i="28"/>
  <c r="K160" i="28"/>
  <c r="J160" i="28"/>
  <c r="I90" i="28"/>
  <c r="M90" i="28"/>
  <c r="L90" i="28"/>
  <c r="K90" i="28"/>
  <c r="J90" i="28"/>
  <c r="L49" i="22"/>
  <c r="K49" i="22"/>
  <c r="J49" i="22"/>
  <c r="Q22" i="21"/>
  <c r="R22" i="21"/>
  <c r="L91" i="22"/>
  <c r="K91" i="22"/>
  <c r="J91" i="22"/>
  <c r="L133" i="22"/>
  <c r="K133" i="22"/>
  <c r="J133" i="22"/>
  <c r="I78" i="21"/>
  <c r="H78" i="21"/>
  <c r="X21" i="19"/>
  <c r="X9" i="19"/>
  <c r="J148" i="18"/>
  <c r="I148" i="18"/>
  <c r="J132" i="18"/>
  <c r="I132" i="18"/>
  <c r="Y120" i="18"/>
  <c r="X120" i="18"/>
  <c r="R106" i="18"/>
  <c r="Q106" i="18"/>
  <c r="Y90" i="18"/>
  <c r="X90" i="18"/>
  <c r="R76" i="18"/>
  <c r="Q76" i="18"/>
  <c r="J92" i="18"/>
  <c r="I92" i="18"/>
  <c r="I62" i="18"/>
  <c r="J62" i="18"/>
  <c r="Y50" i="18"/>
  <c r="X50" i="18"/>
  <c r="R36" i="18"/>
  <c r="Q36" i="18"/>
  <c r="X20" i="18"/>
  <c r="Y20" i="18"/>
  <c r="I162" i="21"/>
  <c r="H162" i="21"/>
  <c r="I146" i="18"/>
  <c r="J146" i="18"/>
  <c r="Y134" i="18"/>
  <c r="X134" i="18"/>
  <c r="R120" i="18"/>
  <c r="Q120" i="18"/>
  <c r="X104" i="18"/>
  <c r="Y104" i="18"/>
  <c r="Q90" i="18"/>
  <c r="R90" i="18"/>
  <c r="J78" i="18"/>
  <c r="I78" i="18"/>
  <c r="J48" i="18"/>
  <c r="I48" i="18"/>
  <c r="Y36" i="18"/>
  <c r="X36" i="18"/>
  <c r="R22" i="18"/>
  <c r="Q22" i="18"/>
  <c r="J149" i="14"/>
  <c r="I149" i="14"/>
  <c r="J107" i="14"/>
  <c r="I107" i="14"/>
  <c r="J65" i="14"/>
  <c r="I65" i="14"/>
  <c r="K35" i="15"/>
  <c r="J35" i="15"/>
  <c r="I35" i="15"/>
  <c r="M35" i="15"/>
  <c r="L35" i="15"/>
  <c r="J135" i="14"/>
  <c r="I135" i="14"/>
  <c r="J93" i="14"/>
  <c r="I93" i="14"/>
  <c r="J51" i="14"/>
  <c r="I51" i="14"/>
  <c r="M21" i="15"/>
  <c r="L21" i="15"/>
  <c r="K21" i="15"/>
  <c r="J21" i="15"/>
  <c r="I21" i="15"/>
  <c r="J23" i="14"/>
  <c r="I23" i="14"/>
  <c r="J8" i="18"/>
  <c r="I8" i="18"/>
  <c r="J163" i="14"/>
  <c r="I163" i="14"/>
  <c r="J121" i="14"/>
  <c r="I121" i="14"/>
  <c r="J79" i="14"/>
  <c r="I79" i="14"/>
  <c r="J37" i="14"/>
  <c r="I37" i="14"/>
  <c r="J203" i="3"/>
  <c r="K203" i="3"/>
  <c r="K192" i="3"/>
  <c r="J126" i="3"/>
  <c r="K126" i="3"/>
  <c r="K71" i="2"/>
  <c r="J71" i="2"/>
  <c r="J68" i="2"/>
  <c r="K68" i="2"/>
  <c r="J195" i="3"/>
  <c r="K195" i="3"/>
  <c r="K206" i="3"/>
  <c r="J206" i="3"/>
  <c r="J197" i="3"/>
  <c r="K197" i="3"/>
  <c r="J118" i="3"/>
  <c r="K118" i="3"/>
  <c r="K129" i="3"/>
  <c r="J129" i="3"/>
  <c r="K17" i="2"/>
  <c r="J17" i="2"/>
  <c r="I91" i="15"/>
  <c r="M91" i="15"/>
  <c r="L91" i="15"/>
  <c r="K91" i="15"/>
  <c r="J91" i="15"/>
  <c r="K200" i="3"/>
  <c r="J200" i="3"/>
  <c r="J189" i="3"/>
  <c r="K189" i="3"/>
  <c r="J132" i="3"/>
  <c r="K132" i="3"/>
  <c r="K121" i="3"/>
  <c r="J121" i="3"/>
  <c r="K72" i="2"/>
  <c r="J72" i="2"/>
  <c r="L72" i="2"/>
  <c r="J69" i="2"/>
  <c r="L69" i="2"/>
  <c r="K69" i="2"/>
  <c r="K46" i="2"/>
  <c r="J46" i="2"/>
  <c r="J43" i="2"/>
  <c r="K43" i="2"/>
  <c r="W20" i="17" l="1"/>
  <c r="W18" i="17"/>
  <c r="W16" i="17"/>
  <c r="W14" i="17"/>
  <c r="J186" i="3"/>
  <c r="J115" i="3"/>
  <c r="W12" i="17"/>
  <c r="K43" i="17"/>
  <c r="K47" i="17"/>
  <c r="K82" i="17"/>
  <c r="K86" i="17"/>
  <c r="K90" i="17"/>
  <c r="K124" i="17"/>
  <c r="K128" i="17"/>
  <c r="K132" i="17"/>
  <c r="K157" i="17"/>
  <c r="K153" i="17"/>
  <c r="W15" i="16"/>
  <c r="W17" i="16"/>
  <c r="W19" i="16"/>
  <c r="K10" i="17"/>
  <c r="K29" i="17"/>
  <c r="K33" i="17"/>
  <c r="K68" i="17"/>
  <c r="K72" i="17"/>
  <c r="K76" i="17"/>
  <c r="K83" i="17"/>
  <c r="K115" i="17"/>
  <c r="R42" i="18"/>
  <c r="R61" i="18"/>
  <c r="R101" i="18"/>
  <c r="R55" i="18"/>
  <c r="R74" i="18"/>
  <c r="R95" i="18"/>
  <c r="R114" i="18"/>
  <c r="R10" i="18"/>
  <c r="R29" i="18"/>
  <c r="R82" i="18"/>
  <c r="R75" i="18"/>
  <c r="R88" i="18"/>
  <c r="R81" i="18"/>
  <c r="R100" i="18"/>
  <c r="R140" i="18"/>
  <c r="R69" i="18"/>
  <c r="R30" i="18"/>
  <c r="R24" i="18"/>
  <c r="R43" i="18"/>
  <c r="R37" i="18"/>
  <c r="R107" i="18"/>
  <c r="R11" i="18"/>
  <c r="R127" i="18"/>
  <c r="R156" i="18"/>
  <c r="R23" i="18"/>
  <c r="R139" i="18"/>
  <c r="R68" i="18"/>
  <c r="R56" i="18"/>
  <c r="R108" i="18"/>
  <c r="R121" i="18"/>
  <c r="R16" i="18"/>
  <c r="R94" i="18"/>
  <c r="R113" i="18"/>
  <c r="R144" i="18"/>
  <c r="R17" i="18"/>
  <c r="R87" i="18"/>
  <c r="R126" i="18"/>
  <c r="R115" i="18"/>
  <c r="R31" i="18"/>
  <c r="R151" i="18"/>
  <c r="R145" i="18"/>
  <c r="R158" i="18"/>
  <c r="R137" i="18"/>
  <c r="R117" i="18"/>
  <c r="R111" i="18"/>
  <c r="R53" i="18"/>
  <c r="R33" i="18"/>
  <c r="R27" i="18"/>
  <c r="R112" i="18"/>
  <c r="R99" i="18"/>
  <c r="R93" i="18"/>
  <c r="R109" i="18"/>
  <c r="R89" i="18"/>
  <c r="R83" i="18"/>
  <c r="R25" i="18"/>
  <c r="R129" i="18"/>
  <c r="R45" i="18"/>
  <c r="R149" i="18"/>
  <c r="R157" i="18"/>
  <c r="R130" i="18"/>
  <c r="R124" i="18"/>
  <c r="R72" i="18"/>
  <c r="R66" i="18"/>
  <c r="R46" i="18"/>
  <c r="R40" i="18"/>
  <c r="R128" i="18"/>
  <c r="R122" i="18"/>
  <c r="R102" i="18"/>
  <c r="R44" i="18"/>
  <c r="R38" i="18"/>
  <c r="R18" i="18"/>
  <c r="R123" i="18"/>
  <c r="R103" i="18"/>
  <c r="R97" i="18"/>
  <c r="R39" i="18"/>
  <c r="R19" i="18"/>
  <c r="R13" i="18"/>
  <c r="R98" i="18"/>
  <c r="R85" i="18"/>
  <c r="R79" i="18"/>
  <c r="R14" i="18"/>
  <c r="R141" i="18"/>
  <c r="R96" i="18"/>
  <c r="R70" i="18"/>
  <c r="R57" i="18"/>
  <c r="R51" i="18"/>
  <c r="R12" i="18"/>
  <c r="R142" i="18"/>
  <c r="R136" i="18"/>
  <c r="R116" i="18"/>
  <c r="R58" i="18"/>
  <c r="R52" i="18"/>
  <c r="R32" i="18"/>
  <c r="R155" i="18"/>
  <c r="R159" i="18"/>
  <c r="R135" i="18"/>
  <c r="R153" i="18"/>
  <c r="R110" i="18"/>
  <c r="R84" i="18"/>
  <c r="R71" i="18"/>
  <c r="R26" i="18"/>
  <c r="R154" i="18"/>
  <c r="R152" i="18"/>
  <c r="R131" i="18"/>
  <c r="R125" i="18"/>
  <c r="L74" i="25"/>
  <c r="W10" i="17"/>
  <c r="K12" i="17"/>
  <c r="K40" i="17"/>
  <c r="K44" i="17"/>
  <c r="K48" i="17"/>
  <c r="K55" i="17"/>
  <c r="K87" i="17"/>
  <c r="W19" i="17"/>
  <c r="W17" i="17"/>
  <c r="K26" i="17"/>
  <c r="K30" i="17"/>
  <c r="K34" i="17"/>
  <c r="K69" i="17"/>
  <c r="K73" i="17"/>
  <c r="K108" i="17"/>
  <c r="K112" i="17"/>
  <c r="K116" i="17"/>
  <c r="K150" i="17"/>
  <c r="K154" i="17"/>
  <c r="K158" i="17"/>
  <c r="K131" i="17"/>
  <c r="K127" i="17"/>
  <c r="K14" i="17"/>
  <c r="K16" i="17"/>
  <c r="K18" i="17"/>
  <c r="K20" i="17"/>
  <c r="K27" i="17"/>
  <c r="K59" i="17"/>
  <c r="K94" i="17"/>
  <c r="K98" i="17"/>
  <c r="K102" i="17"/>
  <c r="K109" i="17"/>
  <c r="K136" i="44"/>
  <c r="K138" i="44"/>
  <c r="Y28" i="18"/>
  <c r="Y112" i="18"/>
  <c r="Y138" i="18"/>
  <c r="Y79" i="18"/>
  <c r="Y150" i="18"/>
  <c r="Y32" i="18"/>
  <c r="R27" i="19"/>
  <c r="R29" i="19"/>
  <c r="R31" i="19"/>
  <c r="R33" i="19"/>
  <c r="R52" i="19"/>
  <c r="R54" i="19"/>
  <c r="R70" i="19"/>
  <c r="R72" i="19"/>
  <c r="R74" i="19"/>
  <c r="R76" i="19"/>
  <c r="R95" i="19"/>
  <c r="R111" i="19"/>
  <c r="R113" i="19"/>
  <c r="R115" i="19"/>
  <c r="R117" i="19"/>
  <c r="R136" i="19"/>
  <c r="J11" i="19"/>
  <c r="J13" i="19"/>
  <c r="J29" i="19"/>
  <c r="J31" i="19"/>
  <c r="J33" i="19"/>
  <c r="J38" i="19"/>
  <c r="J54" i="19"/>
  <c r="J70" i="19"/>
  <c r="J72" i="19"/>
  <c r="J74" i="19"/>
  <c r="J76" i="19"/>
  <c r="J95" i="19"/>
  <c r="J97" i="19"/>
  <c r="J113" i="19"/>
  <c r="J115" i="19"/>
  <c r="J117" i="19"/>
  <c r="J122" i="19"/>
  <c r="J138" i="19"/>
  <c r="J96" i="25"/>
  <c r="L96" i="25"/>
  <c r="K137" i="44"/>
  <c r="K139" i="44"/>
  <c r="K145" i="43"/>
  <c r="K145" i="45"/>
  <c r="K138" i="43"/>
  <c r="K138" i="45"/>
  <c r="Y25" i="18"/>
  <c r="Y141" i="18"/>
  <c r="Y37" i="18"/>
  <c r="Y18" i="18"/>
  <c r="Y11" i="18"/>
  <c r="Y30" i="18"/>
  <c r="Y108" i="18"/>
  <c r="Y127" i="18"/>
  <c r="Y12" i="18"/>
  <c r="Y31" i="18"/>
  <c r="Y82" i="18"/>
  <c r="Y101" i="18"/>
  <c r="Y157" i="18"/>
  <c r="Y122" i="18"/>
  <c r="Y17" i="18"/>
  <c r="Y135" i="18"/>
  <c r="Y70" i="18"/>
  <c r="Y89" i="18"/>
  <c r="Y140" i="18"/>
  <c r="Y102" i="18"/>
  <c r="Y56" i="18"/>
  <c r="Y75" i="18"/>
  <c r="Y96" i="18"/>
  <c r="Y115" i="18"/>
  <c r="Y69" i="18"/>
  <c r="Y88" i="18"/>
  <c r="Y109" i="18"/>
  <c r="Y128" i="18"/>
  <c r="Y24" i="18"/>
  <c r="Y43" i="18"/>
  <c r="Y44" i="18"/>
  <c r="Y95" i="18"/>
  <c r="Y114" i="18"/>
  <c r="Y121" i="18"/>
  <c r="Y83" i="18"/>
  <c r="Y38" i="18"/>
  <c r="Y57" i="18"/>
  <c r="Y145" i="18"/>
  <c r="Y51" i="18"/>
  <c r="Y54" i="18"/>
  <c r="Y60" i="18"/>
  <c r="Y158" i="18"/>
  <c r="Y153" i="18"/>
  <c r="Y149" i="18"/>
  <c r="R159" i="19"/>
  <c r="R155" i="19"/>
  <c r="R152" i="19"/>
  <c r="R158" i="19"/>
  <c r="R13" i="19"/>
  <c r="R15" i="19"/>
  <c r="R17" i="19"/>
  <c r="R19" i="19"/>
  <c r="R38" i="19"/>
  <c r="R40" i="19"/>
  <c r="R56" i="19"/>
  <c r="R58" i="19"/>
  <c r="R60" i="19"/>
  <c r="R62" i="19"/>
  <c r="R81" i="19"/>
  <c r="R97" i="19"/>
  <c r="R99" i="19"/>
  <c r="R101" i="19"/>
  <c r="R103" i="19"/>
  <c r="R122" i="19"/>
  <c r="R124" i="19"/>
  <c r="R140" i="19"/>
  <c r="R142" i="19"/>
  <c r="R144" i="19"/>
  <c r="R151" i="19"/>
  <c r="R157" i="19"/>
  <c r="J15" i="19"/>
  <c r="J17" i="19"/>
  <c r="J19" i="19"/>
  <c r="J24" i="19"/>
  <c r="J40" i="19"/>
  <c r="J56" i="19"/>
  <c r="J58" i="19"/>
  <c r="J60" i="19"/>
  <c r="J62" i="19"/>
  <c r="J81" i="19"/>
  <c r="J83" i="19"/>
  <c r="J99" i="19"/>
  <c r="J101" i="19"/>
  <c r="J103" i="19"/>
  <c r="J108" i="19"/>
  <c r="J124" i="19"/>
  <c r="J140" i="19"/>
  <c r="J142" i="19"/>
  <c r="J144" i="19"/>
  <c r="H87" i="33"/>
  <c r="K141" i="44"/>
  <c r="K143" i="43"/>
  <c r="K137" i="45"/>
  <c r="Y66" i="18"/>
  <c r="Y72" i="18"/>
  <c r="Y85" i="18"/>
  <c r="Y142" i="18"/>
  <c r="Y143" i="18"/>
  <c r="Y65" i="18"/>
  <c r="R44" i="19"/>
  <c r="R46" i="19"/>
  <c r="R48" i="19"/>
  <c r="R67" i="19"/>
  <c r="R83" i="19"/>
  <c r="R85" i="19"/>
  <c r="R87" i="19"/>
  <c r="R89" i="19"/>
  <c r="R108" i="19"/>
  <c r="R110" i="19"/>
  <c r="R126" i="19"/>
  <c r="R128" i="19"/>
  <c r="R130" i="19"/>
  <c r="R132" i="19"/>
  <c r="R146" i="19"/>
  <c r="R153" i="19"/>
  <c r="J10" i="19"/>
  <c r="J26" i="19"/>
  <c r="J42" i="19"/>
  <c r="J44" i="19"/>
  <c r="J46" i="19"/>
  <c r="J48" i="19"/>
  <c r="J67" i="19"/>
  <c r="J69" i="19"/>
  <c r="J85" i="19"/>
  <c r="J87" i="19"/>
  <c r="J89" i="19"/>
  <c r="J94" i="19"/>
  <c r="J110" i="19"/>
  <c r="J126" i="19"/>
  <c r="J128" i="19"/>
  <c r="J130" i="19"/>
  <c r="J132" i="19"/>
  <c r="K142" i="44"/>
  <c r="K145" i="44"/>
  <c r="Y9" i="18"/>
  <c r="Y93" i="18"/>
  <c r="Y27" i="18"/>
  <c r="Y33" i="18"/>
  <c r="Y53" i="18"/>
  <c r="Y59" i="18"/>
  <c r="Y111" i="18"/>
  <c r="Y117" i="18"/>
  <c r="Y137" i="18"/>
  <c r="Y52" i="18"/>
  <c r="Y58" i="18"/>
  <c r="Y71" i="18"/>
  <c r="Y136" i="18"/>
  <c r="Y144" i="18"/>
  <c r="R32" i="19"/>
  <c r="R34" i="19"/>
  <c r="R53" i="19"/>
  <c r="R69" i="19"/>
  <c r="R71" i="19"/>
  <c r="R73" i="19"/>
  <c r="R75" i="19"/>
  <c r="R94" i="19"/>
  <c r="R96" i="19"/>
  <c r="R112" i="19"/>
  <c r="R114" i="19"/>
  <c r="R116" i="19"/>
  <c r="R118" i="19"/>
  <c r="R137" i="19"/>
  <c r="J12" i="19"/>
  <c r="J28" i="19"/>
  <c r="J30" i="19"/>
  <c r="J32" i="19"/>
  <c r="J34" i="19"/>
  <c r="J53" i="19"/>
  <c r="J55" i="19"/>
  <c r="J71" i="19"/>
  <c r="J73" i="19"/>
  <c r="J75" i="19"/>
  <c r="J80" i="19"/>
  <c r="J96" i="19"/>
  <c r="J112" i="19"/>
  <c r="J114" i="19"/>
  <c r="J116" i="19"/>
  <c r="J118" i="19"/>
  <c r="J137" i="19"/>
  <c r="J139" i="19"/>
  <c r="K140" i="44"/>
  <c r="L87" i="33"/>
  <c r="Y15" i="18"/>
  <c r="Y80" i="18"/>
  <c r="Y86" i="18"/>
  <c r="Y99" i="18"/>
  <c r="Y14" i="18"/>
  <c r="Y40" i="18"/>
  <c r="Y98" i="18"/>
  <c r="Y124" i="18"/>
  <c r="Y152" i="18"/>
  <c r="Y155" i="18"/>
  <c r="Y156" i="18"/>
  <c r="Y13" i="18"/>
  <c r="Y19" i="18"/>
  <c r="Y39" i="18"/>
  <c r="Y45" i="18"/>
  <c r="Y97" i="18"/>
  <c r="Y103" i="18"/>
  <c r="Y123" i="18"/>
  <c r="Y129" i="18"/>
  <c r="R14" i="19"/>
  <c r="R16" i="19"/>
  <c r="R18" i="19"/>
  <c r="R20" i="19"/>
  <c r="R39" i="19"/>
  <c r="R55" i="19"/>
  <c r="R57" i="19"/>
  <c r="R59" i="19"/>
  <c r="R61" i="19"/>
  <c r="R80" i="19"/>
  <c r="R82" i="19"/>
  <c r="R98" i="19"/>
  <c r="R100" i="19"/>
  <c r="R102" i="19"/>
  <c r="R104" i="19"/>
  <c r="R123" i="19"/>
  <c r="R139" i="19"/>
  <c r="R141" i="19"/>
  <c r="R143" i="19"/>
  <c r="R145" i="19"/>
  <c r="R154" i="19"/>
  <c r="R160" i="19"/>
  <c r="R150" i="19"/>
  <c r="J14" i="19"/>
  <c r="J16" i="19"/>
  <c r="J18" i="19"/>
  <c r="J20" i="19"/>
  <c r="J39" i="19"/>
  <c r="J41" i="19"/>
  <c r="J57" i="19"/>
  <c r="J59" i="19"/>
  <c r="J61" i="19"/>
  <c r="J66" i="19"/>
  <c r="J82" i="19"/>
  <c r="J98" i="19"/>
  <c r="J100" i="19"/>
  <c r="J102" i="19"/>
  <c r="J104" i="19"/>
  <c r="J123" i="19"/>
  <c r="J125" i="19"/>
  <c r="J141" i="19"/>
  <c r="J143" i="19"/>
  <c r="L109" i="33"/>
  <c r="K143" i="44"/>
  <c r="K144" i="44"/>
  <c r="K137" i="43"/>
  <c r="K144" i="45"/>
  <c r="K141" i="43"/>
  <c r="K142" i="45"/>
  <c r="K160" i="13"/>
  <c r="J160" i="13"/>
  <c r="I160" i="13"/>
  <c r="K132" i="13"/>
  <c r="J132" i="13"/>
  <c r="I132" i="13"/>
  <c r="K104" i="13"/>
  <c r="J104" i="13"/>
  <c r="I104" i="13"/>
  <c r="K76" i="13"/>
  <c r="J76" i="13"/>
  <c r="I76" i="13"/>
  <c r="K48" i="13"/>
  <c r="J48" i="13"/>
  <c r="I48" i="13"/>
  <c r="K146" i="13"/>
  <c r="J146" i="13"/>
  <c r="I146" i="13"/>
  <c r="K118" i="13"/>
  <c r="J118" i="13"/>
  <c r="I118" i="13"/>
  <c r="K90" i="13"/>
  <c r="J90" i="13"/>
  <c r="I90" i="13"/>
  <c r="K62" i="13"/>
  <c r="J62" i="13"/>
  <c r="I62" i="13"/>
  <c r="K20" i="13"/>
  <c r="J20" i="13"/>
  <c r="I20" i="13"/>
  <c r="K34" i="13"/>
  <c r="J34" i="13"/>
  <c r="I34" i="13"/>
  <c r="J18" i="2"/>
  <c r="K18" i="2"/>
  <c r="K44" i="2"/>
  <c r="J44" i="2"/>
  <c r="J63" i="10"/>
  <c r="J52" i="10"/>
  <c r="J64" i="10"/>
  <c r="G51" i="10"/>
  <c r="J65" i="10"/>
  <c r="J60" i="10"/>
  <c r="J57" i="10"/>
  <c r="J54" i="10"/>
  <c r="J61" i="10"/>
  <c r="J58" i="10"/>
  <c r="J55" i="10"/>
  <c r="J62" i="10"/>
  <c r="J59" i="10"/>
  <c r="J56" i="10"/>
  <c r="J53" i="10"/>
  <c r="F87" i="10"/>
  <c r="F84" i="10"/>
  <c r="F83" i="10"/>
  <c r="F82" i="10"/>
  <c r="F81" i="10"/>
  <c r="F80" i="10"/>
  <c r="F79" i="10"/>
  <c r="F78" i="10"/>
  <c r="F77" i="10"/>
  <c r="F76" i="10"/>
  <c r="F75" i="10"/>
  <c r="F74" i="10"/>
  <c r="F85" i="10"/>
  <c r="C73" i="10"/>
  <c r="D74" i="10" s="1"/>
  <c r="F86" i="10"/>
  <c r="K70" i="2"/>
  <c r="J70" i="2"/>
  <c r="F109" i="10"/>
  <c r="F106" i="10"/>
  <c r="F105" i="10"/>
  <c r="F104" i="10"/>
  <c r="F103" i="10"/>
  <c r="F102" i="10"/>
  <c r="F101" i="10"/>
  <c r="F100" i="10"/>
  <c r="F99" i="10"/>
  <c r="F98" i="10"/>
  <c r="F97" i="10"/>
  <c r="F96" i="10"/>
  <c r="F107" i="10"/>
  <c r="C95" i="10"/>
  <c r="D96" i="10" s="1"/>
  <c r="F108" i="10"/>
  <c r="K54" i="12"/>
  <c r="J54" i="12"/>
  <c r="I54" i="12"/>
  <c r="L54" i="12"/>
  <c r="L56" i="12"/>
  <c r="K56" i="12"/>
  <c r="J56" i="12"/>
  <c r="I56" i="12"/>
  <c r="L53" i="12"/>
  <c r="K53" i="12"/>
  <c r="H57" i="12"/>
  <c r="J53" i="12"/>
  <c r="I53" i="12"/>
  <c r="I55" i="12"/>
  <c r="L55" i="12"/>
  <c r="J55" i="12"/>
  <c r="K55" i="12"/>
  <c r="J45" i="2"/>
  <c r="K45" i="2"/>
  <c r="K42" i="2"/>
  <c r="J42" i="2"/>
  <c r="K124" i="3"/>
  <c r="J124" i="3"/>
  <c r="K113" i="3"/>
  <c r="J113" i="3"/>
  <c r="J116" i="3"/>
  <c r="K116" i="3"/>
  <c r="K127" i="3"/>
  <c r="J127" i="3"/>
  <c r="K130" i="3"/>
  <c r="J130" i="3"/>
  <c r="K119" i="3"/>
  <c r="J119" i="3"/>
  <c r="J122" i="3"/>
  <c r="K122" i="3"/>
  <c r="K133" i="3"/>
  <c r="J133" i="3"/>
  <c r="K187" i="3"/>
  <c r="J187" i="3"/>
  <c r="K198" i="3"/>
  <c r="J198" i="3"/>
  <c r="J201" i="3"/>
  <c r="K201" i="3"/>
  <c r="K190" i="3"/>
  <c r="J190" i="3"/>
  <c r="J193" i="3"/>
  <c r="K193" i="3"/>
  <c r="K204" i="3"/>
  <c r="J204" i="3"/>
  <c r="J207" i="3"/>
  <c r="K207" i="3"/>
  <c r="K196" i="3"/>
  <c r="J196" i="3"/>
  <c r="H285" i="8"/>
  <c r="H282" i="8"/>
  <c r="H281" i="8"/>
  <c r="H280" i="8"/>
  <c r="H279" i="8"/>
  <c r="H278" i="8"/>
  <c r="H277" i="8"/>
  <c r="H276" i="8"/>
  <c r="H275" i="8"/>
  <c r="H274" i="8"/>
  <c r="H273" i="8"/>
  <c r="H262" i="8"/>
  <c r="H239" i="8"/>
  <c r="G227" i="8"/>
  <c r="H228" i="8" s="1"/>
  <c r="H219" i="8"/>
  <c r="H216" i="8"/>
  <c r="H215" i="8"/>
  <c r="H214" i="8"/>
  <c r="H213" i="8"/>
  <c r="H212" i="8"/>
  <c r="H211" i="8"/>
  <c r="H210" i="8"/>
  <c r="H209" i="8"/>
  <c r="H208" i="8"/>
  <c r="H207" i="8"/>
  <c r="H196" i="8"/>
  <c r="H173" i="8"/>
  <c r="G161" i="8"/>
  <c r="H162" i="8" s="1"/>
  <c r="H153" i="8"/>
  <c r="H150" i="8"/>
  <c r="H149" i="8"/>
  <c r="H148" i="8"/>
  <c r="H147" i="8"/>
  <c r="H146" i="8"/>
  <c r="H145" i="8"/>
  <c r="H144" i="8"/>
  <c r="H143" i="8"/>
  <c r="H142" i="8"/>
  <c r="H141" i="8"/>
  <c r="H130" i="8"/>
  <c r="H107" i="8"/>
  <c r="G95" i="8"/>
  <c r="H96" i="8" s="1"/>
  <c r="G73" i="8"/>
  <c r="H283" i="8"/>
  <c r="G271" i="8"/>
  <c r="H272" i="8" s="1"/>
  <c r="H263" i="8"/>
  <c r="H260" i="8"/>
  <c r="H259" i="8"/>
  <c r="H258" i="8"/>
  <c r="H257" i="8"/>
  <c r="H256" i="8"/>
  <c r="H255" i="8"/>
  <c r="H254" i="8"/>
  <c r="H253" i="8"/>
  <c r="H252" i="8"/>
  <c r="H251" i="8"/>
  <c r="H240" i="8"/>
  <c r="H217" i="8"/>
  <c r="G205" i="8"/>
  <c r="H206" i="8" s="1"/>
  <c r="H197" i="8"/>
  <c r="H194" i="8"/>
  <c r="H193" i="8"/>
  <c r="H192" i="8"/>
  <c r="H191" i="8"/>
  <c r="H190" i="8"/>
  <c r="H189" i="8"/>
  <c r="H188" i="8"/>
  <c r="H187" i="8"/>
  <c r="H186" i="8"/>
  <c r="H185" i="8"/>
  <c r="H174" i="8"/>
  <c r="H151" i="8"/>
  <c r="G139" i="8"/>
  <c r="H140" i="8" s="1"/>
  <c r="H131" i="8"/>
  <c r="H128" i="8"/>
  <c r="H127" i="8"/>
  <c r="H126" i="8"/>
  <c r="H125" i="8"/>
  <c r="H124" i="8"/>
  <c r="H123" i="8"/>
  <c r="H122" i="8"/>
  <c r="H121" i="8"/>
  <c r="H120" i="8"/>
  <c r="H119" i="8"/>
  <c r="H108" i="8"/>
  <c r="G51" i="8"/>
  <c r="G29" i="8"/>
  <c r="H30" i="8" s="1"/>
  <c r="H237" i="8"/>
  <c r="H234" i="8"/>
  <c r="H231" i="8"/>
  <c r="H171" i="8"/>
  <c r="H168" i="8"/>
  <c r="H165" i="8"/>
  <c r="H105" i="8"/>
  <c r="H102" i="8"/>
  <c r="H99" i="8"/>
  <c r="H261" i="8"/>
  <c r="H238" i="8"/>
  <c r="H235" i="8"/>
  <c r="H232" i="8"/>
  <c r="H229" i="8"/>
  <c r="H195" i="8"/>
  <c r="H172" i="8"/>
  <c r="H169" i="8"/>
  <c r="H166" i="8"/>
  <c r="H163" i="8"/>
  <c r="H129" i="8"/>
  <c r="H106" i="8"/>
  <c r="H103" i="8"/>
  <c r="H100" i="8"/>
  <c r="H97" i="8"/>
  <c r="H284" i="8"/>
  <c r="H218" i="8"/>
  <c r="H152" i="8"/>
  <c r="E7" i="8"/>
  <c r="G249" i="8"/>
  <c r="H250" i="8" s="1"/>
  <c r="H241" i="8"/>
  <c r="H236" i="8"/>
  <c r="H233" i="8"/>
  <c r="H230" i="8"/>
  <c r="G183" i="8"/>
  <c r="H184" i="8" s="1"/>
  <c r="H175" i="8"/>
  <c r="H170" i="8"/>
  <c r="H167" i="8"/>
  <c r="H164" i="8"/>
  <c r="G117" i="8"/>
  <c r="H118" i="8" s="1"/>
  <c r="H109" i="8"/>
  <c r="H104" i="8"/>
  <c r="H101" i="8"/>
  <c r="H98" i="8"/>
  <c r="H8" i="8"/>
  <c r="J63" i="8"/>
  <c r="J52" i="8"/>
  <c r="J64" i="8"/>
  <c r="J87" i="8"/>
  <c r="J61" i="8"/>
  <c r="J58" i="8"/>
  <c r="J55" i="8"/>
  <c r="J65" i="8"/>
  <c r="J60" i="8"/>
  <c r="J62" i="8"/>
  <c r="J59" i="8"/>
  <c r="J56" i="8"/>
  <c r="J53" i="8"/>
  <c r="J57" i="8"/>
  <c r="J54" i="8"/>
  <c r="J74" i="8"/>
  <c r="J86" i="8"/>
  <c r="J84" i="8"/>
  <c r="J83" i="8"/>
  <c r="J82" i="8"/>
  <c r="J81" i="8"/>
  <c r="J80" i="8"/>
  <c r="J79" i="8"/>
  <c r="J78" i="8"/>
  <c r="J77" i="8"/>
  <c r="J76" i="8"/>
  <c r="J75" i="8"/>
  <c r="J85" i="8"/>
  <c r="H20" i="10"/>
  <c r="H21" i="10"/>
  <c r="H18" i="10"/>
  <c r="H17" i="10"/>
  <c r="H16" i="10"/>
  <c r="H15" i="10"/>
  <c r="H14" i="10"/>
  <c r="H13" i="10"/>
  <c r="H12" i="10"/>
  <c r="H11" i="10"/>
  <c r="H10" i="10"/>
  <c r="H9" i="10"/>
  <c r="E7" i="10"/>
  <c r="H19" i="10"/>
  <c r="H8" i="10"/>
  <c r="K125" i="3"/>
  <c r="J125" i="3"/>
  <c r="J114" i="3"/>
  <c r="K114" i="3"/>
  <c r="J128" i="3"/>
  <c r="K128" i="3"/>
  <c r="K117" i="3"/>
  <c r="J117" i="3"/>
  <c r="J120" i="3"/>
  <c r="K120" i="3"/>
  <c r="K131" i="3"/>
  <c r="J131" i="3"/>
  <c r="J134" i="3"/>
  <c r="K134" i="3"/>
  <c r="K123" i="3"/>
  <c r="J123" i="3"/>
  <c r="K199" i="3"/>
  <c r="J199" i="3"/>
  <c r="K188" i="3"/>
  <c r="J188" i="3"/>
  <c r="J191" i="3"/>
  <c r="K191" i="3"/>
  <c r="K202" i="3"/>
  <c r="J202" i="3"/>
  <c r="K194" i="3"/>
  <c r="J194" i="3"/>
  <c r="K205" i="3"/>
  <c r="J205" i="3"/>
  <c r="J41" i="10"/>
  <c r="J30" i="10"/>
  <c r="J42" i="10"/>
  <c r="G29" i="10"/>
  <c r="J40" i="10"/>
  <c r="J37" i="10"/>
  <c r="J31" i="10"/>
  <c r="J43" i="10"/>
  <c r="J38" i="10"/>
  <c r="J35" i="10"/>
  <c r="J32" i="10"/>
  <c r="J39" i="10"/>
  <c r="J36" i="10"/>
  <c r="J33" i="10"/>
  <c r="J34" i="10"/>
  <c r="U20" i="13"/>
  <c r="W20" i="13"/>
  <c r="V20" i="13"/>
  <c r="Y21" i="15"/>
  <c r="X21" i="15"/>
  <c r="W21" i="15"/>
  <c r="M77" i="15"/>
  <c r="L77" i="15"/>
  <c r="K77" i="15"/>
  <c r="J77" i="15"/>
  <c r="I77" i="15"/>
  <c r="M147" i="15"/>
  <c r="L147" i="15"/>
  <c r="K147" i="15"/>
  <c r="I147" i="15"/>
  <c r="J147" i="15"/>
  <c r="M63" i="15"/>
  <c r="L63" i="15"/>
  <c r="K63" i="15"/>
  <c r="J63" i="15"/>
  <c r="I63" i="15"/>
  <c r="T23" i="14"/>
  <c r="S23" i="14"/>
  <c r="L133" i="15"/>
  <c r="K133" i="15"/>
  <c r="J133" i="15"/>
  <c r="M133" i="15"/>
  <c r="I133" i="15"/>
  <c r="M161" i="15"/>
  <c r="L161" i="15"/>
  <c r="J161" i="15"/>
  <c r="K161" i="15"/>
  <c r="I161" i="15"/>
  <c r="L49" i="15"/>
  <c r="K49" i="15"/>
  <c r="J49" i="15"/>
  <c r="I49" i="15"/>
  <c r="M49" i="15"/>
  <c r="I161" i="16"/>
  <c r="K161" i="16"/>
  <c r="J161" i="16"/>
  <c r="K135" i="16"/>
  <c r="J135" i="16"/>
  <c r="I135" i="16"/>
  <c r="I133" i="16"/>
  <c r="K133" i="16"/>
  <c r="J133" i="16"/>
  <c r="K107" i="16"/>
  <c r="J107" i="16"/>
  <c r="I107" i="16"/>
  <c r="I105" i="16"/>
  <c r="K105" i="16"/>
  <c r="J105" i="16"/>
  <c r="K79" i="16"/>
  <c r="J79" i="16"/>
  <c r="I79" i="16"/>
  <c r="I77" i="16"/>
  <c r="K77" i="16"/>
  <c r="J77" i="16"/>
  <c r="K51" i="16"/>
  <c r="J51" i="16"/>
  <c r="I51" i="16"/>
  <c r="I49" i="16"/>
  <c r="K49" i="16"/>
  <c r="J49" i="16"/>
  <c r="K23" i="16"/>
  <c r="J23" i="16"/>
  <c r="I23" i="16"/>
  <c r="I149" i="16"/>
  <c r="K149" i="16"/>
  <c r="J149" i="16"/>
  <c r="K147" i="16"/>
  <c r="J147" i="16"/>
  <c r="I147" i="16"/>
  <c r="I121" i="16"/>
  <c r="K121" i="16"/>
  <c r="J121" i="16"/>
  <c r="K119" i="16"/>
  <c r="J119" i="16"/>
  <c r="I119" i="16"/>
  <c r="I93" i="16"/>
  <c r="K93" i="16"/>
  <c r="J93" i="16"/>
  <c r="K91" i="16"/>
  <c r="J91" i="16"/>
  <c r="I91" i="16"/>
  <c r="I65" i="16"/>
  <c r="K65" i="16"/>
  <c r="J65" i="16"/>
  <c r="K63" i="16"/>
  <c r="J63" i="16"/>
  <c r="I63" i="16"/>
  <c r="I37" i="16"/>
  <c r="K37" i="16"/>
  <c r="J37" i="16"/>
  <c r="K35" i="16"/>
  <c r="J35" i="16"/>
  <c r="I35" i="16"/>
  <c r="K21" i="16"/>
  <c r="J21" i="16"/>
  <c r="I21" i="16"/>
  <c r="K9" i="16"/>
  <c r="J9" i="16"/>
  <c r="I9" i="16"/>
  <c r="W21" i="17"/>
  <c r="V21" i="17"/>
  <c r="U21" i="17"/>
  <c r="W9" i="17"/>
  <c r="V9" i="17"/>
  <c r="U9" i="17"/>
  <c r="K119" i="15"/>
  <c r="J119" i="15"/>
  <c r="I119" i="15"/>
  <c r="M119" i="15"/>
  <c r="L119" i="15"/>
  <c r="J105" i="15"/>
  <c r="I105" i="15"/>
  <c r="M105" i="15"/>
  <c r="L105" i="15"/>
  <c r="K105" i="15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I23" i="17"/>
  <c r="K23" i="17"/>
  <c r="J23" i="17"/>
  <c r="K49" i="17"/>
  <c r="J49" i="17"/>
  <c r="I49" i="17"/>
  <c r="I51" i="17"/>
  <c r="K51" i="17"/>
  <c r="J51" i="17"/>
  <c r="K77" i="17"/>
  <c r="J77" i="17"/>
  <c r="I77" i="17"/>
  <c r="I79" i="17"/>
  <c r="K79" i="17"/>
  <c r="J79" i="17"/>
  <c r="K105" i="17"/>
  <c r="J105" i="17"/>
  <c r="I105" i="17"/>
  <c r="I107" i="17"/>
  <c r="K107" i="17"/>
  <c r="J107" i="17"/>
  <c r="I121" i="17"/>
  <c r="J121" i="17"/>
  <c r="K121" i="17"/>
  <c r="K147" i="17"/>
  <c r="J147" i="17"/>
  <c r="I147" i="17"/>
  <c r="I149" i="17"/>
  <c r="J149" i="17"/>
  <c r="K149" i="17"/>
  <c r="I161" i="17"/>
  <c r="J161" i="17"/>
  <c r="K161" i="17"/>
  <c r="K135" i="17"/>
  <c r="J135" i="17"/>
  <c r="I135" i="17"/>
  <c r="I133" i="17"/>
  <c r="J133" i="17"/>
  <c r="K133" i="17"/>
  <c r="U9" i="16"/>
  <c r="W9" i="16"/>
  <c r="V9" i="16"/>
  <c r="U21" i="16"/>
  <c r="W21" i="16"/>
  <c r="V21" i="16"/>
  <c r="I9" i="17"/>
  <c r="K9" i="17"/>
  <c r="J9" i="17"/>
  <c r="I21" i="17"/>
  <c r="K21" i="17"/>
  <c r="J21" i="17"/>
  <c r="I35" i="17"/>
  <c r="K35" i="17"/>
  <c r="J35" i="17"/>
  <c r="K37" i="17"/>
  <c r="J37" i="17"/>
  <c r="I37" i="17"/>
  <c r="I63" i="17"/>
  <c r="K63" i="17"/>
  <c r="J63" i="17"/>
  <c r="K65" i="17"/>
  <c r="J65" i="17"/>
  <c r="I65" i="17"/>
  <c r="I91" i="17"/>
  <c r="K91" i="17"/>
  <c r="J91" i="17"/>
  <c r="K93" i="17"/>
  <c r="J93" i="17"/>
  <c r="I93" i="17"/>
  <c r="I119" i="17"/>
  <c r="K119" i="17"/>
  <c r="J119" i="17"/>
  <c r="J160" i="18"/>
  <c r="I160" i="18"/>
  <c r="R8" i="18"/>
  <c r="Q8" i="18"/>
  <c r="Y22" i="18"/>
  <c r="X22" i="18"/>
  <c r="J34" i="18"/>
  <c r="I34" i="18"/>
  <c r="R62" i="18"/>
  <c r="Q62" i="18"/>
  <c r="J64" i="18"/>
  <c r="I64" i="18"/>
  <c r="Y76" i="18"/>
  <c r="X76" i="18"/>
  <c r="R92" i="18"/>
  <c r="Q92" i="18"/>
  <c r="Y106" i="18"/>
  <c r="X106" i="18"/>
  <c r="J118" i="18"/>
  <c r="I118" i="18"/>
  <c r="Q146" i="18"/>
  <c r="R146" i="18"/>
  <c r="C161" i="19"/>
  <c r="C149" i="19"/>
  <c r="C147" i="19"/>
  <c r="C135" i="19"/>
  <c r="C133" i="19"/>
  <c r="I133" i="19" s="1"/>
  <c r="C121" i="19"/>
  <c r="C119" i="19"/>
  <c r="C107" i="19"/>
  <c r="C105" i="19"/>
  <c r="I105" i="19" s="1"/>
  <c r="C93" i="19"/>
  <c r="C91" i="19"/>
  <c r="I91" i="19" s="1"/>
  <c r="C79" i="19"/>
  <c r="C77" i="19"/>
  <c r="C65" i="19"/>
  <c r="C63" i="19"/>
  <c r="I63" i="19" s="1"/>
  <c r="C51" i="19"/>
  <c r="C49" i="19"/>
  <c r="I49" i="19" s="1"/>
  <c r="C37" i="19"/>
  <c r="C35" i="19"/>
  <c r="C23" i="19"/>
  <c r="C21" i="19"/>
  <c r="I21" i="19" s="1"/>
  <c r="C9" i="19"/>
  <c r="X8" i="18"/>
  <c r="Y8" i="18"/>
  <c r="J20" i="18"/>
  <c r="I20" i="18"/>
  <c r="R48" i="18"/>
  <c r="Q48" i="18"/>
  <c r="I50" i="18"/>
  <c r="J50" i="18"/>
  <c r="Y62" i="18"/>
  <c r="X62" i="18"/>
  <c r="Q78" i="18"/>
  <c r="R78" i="18"/>
  <c r="X92" i="18"/>
  <c r="Y92" i="18"/>
  <c r="J104" i="18"/>
  <c r="I104" i="18"/>
  <c r="R132" i="18"/>
  <c r="Q132" i="18"/>
  <c r="I134" i="18"/>
  <c r="J134" i="18"/>
  <c r="Y146" i="18"/>
  <c r="X146" i="18"/>
  <c r="R160" i="18"/>
  <c r="Q160" i="18"/>
  <c r="R148" i="18"/>
  <c r="Q148" i="18"/>
  <c r="R34" i="18"/>
  <c r="Q34" i="18"/>
  <c r="J36" i="18"/>
  <c r="I36" i="18"/>
  <c r="Y48" i="18"/>
  <c r="X48" i="18"/>
  <c r="R64" i="18"/>
  <c r="Q64" i="18"/>
  <c r="Y78" i="18"/>
  <c r="X78" i="18"/>
  <c r="J90" i="18"/>
  <c r="I90" i="18"/>
  <c r="R118" i="18"/>
  <c r="Q118" i="18"/>
  <c r="J120" i="18"/>
  <c r="I120" i="18"/>
  <c r="Y132" i="18"/>
  <c r="X132" i="18"/>
  <c r="X161" i="19"/>
  <c r="X149" i="19"/>
  <c r="X147" i="19"/>
  <c r="X135" i="19"/>
  <c r="X133" i="19"/>
  <c r="X121" i="19"/>
  <c r="X119" i="19"/>
  <c r="X107" i="19"/>
  <c r="X105" i="19"/>
  <c r="X93" i="19"/>
  <c r="X91" i="19"/>
  <c r="X79" i="19"/>
  <c r="X77" i="19"/>
  <c r="X65" i="19"/>
  <c r="X63" i="19"/>
  <c r="X51" i="19"/>
  <c r="X49" i="19"/>
  <c r="X37" i="19"/>
  <c r="X35" i="19"/>
  <c r="X23" i="19"/>
  <c r="Z7" i="19"/>
  <c r="T7" i="19"/>
  <c r="Y160" i="18"/>
  <c r="X160" i="18"/>
  <c r="X148" i="18"/>
  <c r="Y148" i="18"/>
  <c r="R20" i="18"/>
  <c r="Q20" i="18"/>
  <c r="J22" i="18"/>
  <c r="I22" i="18"/>
  <c r="Y34" i="18"/>
  <c r="X34" i="18"/>
  <c r="R50" i="18"/>
  <c r="Q50" i="18"/>
  <c r="Y64" i="18"/>
  <c r="X64" i="18"/>
  <c r="J76" i="18"/>
  <c r="I76" i="18"/>
  <c r="R104" i="18"/>
  <c r="Q104" i="18"/>
  <c r="J106" i="18"/>
  <c r="I106" i="18"/>
  <c r="Y118" i="18"/>
  <c r="X118" i="18"/>
  <c r="R134" i="18"/>
  <c r="Q134" i="18"/>
  <c r="R9" i="19"/>
  <c r="P9" i="19"/>
  <c r="R21" i="19"/>
  <c r="P21" i="19"/>
  <c r="R23" i="19"/>
  <c r="P23" i="19"/>
  <c r="R35" i="19"/>
  <c r="P35" i="19"/>
  <c r="R37" i="19"/>
  <c r="P37" i="19"/>
  <c r="R49" i="19"/>
  <c r="P49" i="19"/>
  <c r="R51" i="19"/>
  <c r="P51" i="19"/>
  <c r="R63" i="19"/>
  <c r="P63" i="19"/>
  <c r="R65" i="19"/>
  <c r="P65" i="19"/>
  <c r="R77" i="19"/>
  <c r="P77" i="19"/>
  <c r="R79" i="19"/>
  <c r="P79" i="19"/>
  <c r="R91" i="19"/>
  <c r="P91" i="19"/>
  <c r="R93" i="19"/>
  <c r="P93" i="19"/>
  <c r="R105" i="19"/>
  <c r="P105" i="19"/>
  <c r="R107" i="19"/>
  <c r="P107" i="19"/>
  <c r="R119" i="19"/>
  <c r="P119" i="19"/>
  <c r="R121" i="19"/>
  <c r="P121" i="19"/>
  <c r="R133" i="19"/>
  <c r="P133" i="19"/>
  <c r="R135" i="19"/>
  <c r="P135" i="19"/>
  <c r="R147" i="19"/>
  <c r="P147" i="19"/>
  <c r="I148" i="21"/>
  <c r="H148" i="21"/>
  <c r="I64" i="21"/>
  <c r="H64" i="21"/>
  <c r="I22" i="21"/>
  <c r="H22" i="21"/>
  <c r="I134" i="21"/>
  <c r="H134" i="21"/>
  <c r="I50" i="21"/>
  <c r="H50" i="21"/>
  <c r="I120" i="21"/>
  <c r="H120" i="21"/>
  <c r="I36" i="21"/>
  <c r="H36" i="21"/>
  <c r="H106" i="21"/>
  <c r="I106" i="21"/>
  <c r="I92" i="21"/>
  <c r="H92" i="21"/>
  <c r="R149" i="19"/>
  <c r="P149" i="19"/>
  <c r="R161" i="19"/>
  <c r="P161" i="19"/>
  <c r="H161" i="19"/>
  <c r="J161" i="19"/>
  <c r="I161" i="19"/>
  <c r="H149" i="19"/>
  <c r="J149" i="19"/>
  <c r="I149" i="19"/>
  <c r="J9" i="19"/>
  <c r="I9" i="19"/>
  <c r="H9" i="19"/>
  <c r="J21" i="19"/>
  <c r="H21" i="19"/>
  <c r="J23" i="19"/>
  <c r="I23" i="19"/>
  <c r="H23" i="19"/>
  <c r="J35" i="19"/>
  <c r="I35" i="19"/>
  <c r="H35" i="19"/>
  <c r="J37" i="19"/>
  <c r="I37" i="19"/>
  <c r="H37" i="19"/>
  <c r="J49" i="19"/>
  <c r="H49" i="19"/>
  <c r="J51" i="19"/>
  <c r="I51" i="19"/>
  <c r="H51" i="19"/>
  <c r="J63" i="19"/>
  <c r="H63" i="19"/>
  <c r="J65" i="19"/>
  <c r="I65" i="19"/>
  <c r="H65" i="19"/>
  <c r="J77" i="19"/>
  <c r="I77" i="19"/>
  <c r="H77" i="19"/>
  <c r="J79" i="19"/>
  <c r="I79" i="19"/>
  <c r="H79" i="19"/>
  <c r="J91" i="19"/>
  <c r="H91" i="19"/>
  <c r="J93" i="19"/>
  <c r="I93" i="19"/>
  <c r="H93" i="19"/>
  <c r="J105" i="19"/>
  <c r="H105" i="19"/>
  <c r="J107" i="19"/>
  <c r="I107" i="19"/>
  <c r="H107" i="19"/>
  <c r="J119" i="19"/>
  <c r="I119" i="19"/>
  <c r="H119" i="19"/>
  <c r="J121" i="19"/>
  <c r="I121" i="19"/>
  <c r="H121" i="19"/>
  <c r="J133" i="19"/>
  <c r="H133" i="19"/>
  <c r="J135" i="19"/>
  <c r="I135" i="19"/>
  <c r="H135" i="19"/>
  <c r="H147" i="19"/>
  <c r="J147" i="19"/>
  <c r="I147" i="19"/>
  <c r="K21" i="22"/>
  <c r="J21" i="22"/>
  <c r="L21" i="22"/>
  <c r="I227" i="24"/>
  <c r="I161" i="24"/>
  <c r="I95" i="24"/>
  <c r="I253" i="24"/>
  <c r="I205" i="24"/>
  <c r="I139" i="24"/>
  <c r="I51" i="24"/>
  <c r="I29" i="24"/>
  <c r="G7" i="24"/>
  <c r="J8" i="24" s="1"/>
  <c r="I117" i="24"/>
  <c r="I73" i="24"/>
  <c r="I183" i="24"/>
  <c r="L87" i="24"/>
  <c r="L65" i="24"/>
  <c r="L60" i="24"/>
  <c r="L57" i="24"/>
  <c r="L54" i="24"/>
  <c r="L64" i="24"/>
  <c r="L63" i="24"/>
  <c r="L62" i="24"/>
  <c r="L59" i="24"/>
  <c r="L56" i="24"/>
  <c r="L53" i="24"/>
  <c r="L61" i="24"/>
  <c r="L55" i="24"/>
  <c r="L58" i="24"/>
  <c r="L86" i="24"/>
  <c r="L84" i="24"/>
  <c r="L83" i="24"/>
  <c r="L82" i="24"/>
  <c r="L81" i="24"/>
  <c r="L80" i="24"/>
  <c r="L79" i="24"/>
  <c r="L78" i="24"/>
  <c r="L77" i="24"/>
  <c r="L76" i="24"/>
  <c r="L75" i="24"/>
  <c r="L85" i="24"/>
  <c r="J35" i="22"/>
  <c r="L35" i="22"/>
  <c r="K35" i="22"/>
  <c r="J77" i="22"/>
  <c r="L77" i="22"/>
  <c r="K77" i="22"/>
  <c r="J119" i="22"/>
  <c r="L119" i="22"/>
  <c r="K119" i="22"/>
  <c r="J161" i="22"/>
  <c r="L161" i="22"/>
  <c r="K161" i="22"/>
  <c r="X21" i="22"/>
  <c r="W21" i="22"/>
  <c r="V21" i="22"/>
  <c r="L63" i="22"/>
  <c r="K63" i="22"/>
  <c r="J63" i="22"/>
  <c r="L105" i="22"/>
  <c r="K105" i="22"/>
  <c r="J105" i="22"/>
  <c r="L147" i="22"/>
  <c r="K147" i="22"/>
  <c r="J147" i="22"/>
  <c r="E7" i="25"/>
  <c r="H8" i="25" s="1"/>
  <c r="G95" i="25"/>
  <c r="G51" i="25"/>
  <c r="G73" i="25"/>
  <c r="G29" i="25"/>
  <c r="J30" i="25" s="1"/>
  <c r="J108" i="25"/>
  <c r="J109" i="25"/>
  <c r="J106" i="25"/>
  <c r="J105" i="25"/>
  <c r="J104" i="25"/>
  <c r="J103" i="25"/>
  <c r="J102" i="25"/>
  <c r="J101" i="25"/>
  <c r="J100" i="25"/>
  <c r="J99" i="25"/>
  <c r="J98" i="25"/>
  <c r="J97" i="25"/>
  <c r="J107" i="25"/>
  <c r="K146" i="26"/>
  <c r="J146" i="26"/>
  <c r="I146" i="26"/>
  <c r="K118" i="26"/>
  <c r="J118" i="26"/>
  <c r="I118" i="26"/>
  <c r="K90" i="26"/>
  <c r="J90" i="26"/>
  <c r="I90" i="26"/>
  <c r="K160" i="26"/>
  <c r="J160" i="26"/>
  <c r="I160" i="26"/>
  <c r="K132" i="26"/>
  <c r="J132" i="26"/>
  <c r="I132" i="26"/>
  <c r="K104" i="26"/>
  <c r="J104" i="26"/>
  <c r="I104" i="26"/>
  <c r="K34" i="26"/>
  <c r="J34" i="26"/>
  <c r="I34" i="26"/>
  <c r="K62" i="26"/>
  <c r="J62" i="26"/>
  <c r="I62" i="26"/>
  <c r="J146" i="27"/>
  <c r="K146" i="27"/>
  <c r="I146" i="27"/>
  <c r="K160" i="27"/>
  <c r="J160" i="27"/>
  <c r="I160" i="27"/>
  <c r="J104" i="27"/>
  <c r="I104" i="27"/>
  <c r="K104" i="27"/>
  <c r="J76" i="27"/>
  <c r="I76" i="27"/>
  <c r="K76" i="27"/>
  <c r="J48" i="27"/>
  <c r="I48" i="27"/>
  <c r="K48" i="27"/>
  <c r="J20" i="27"/>
  <c r="I20" i="27"/>
  <c r="K20" i="27"/>
  <c r="K132" i="27"/>
  <c r="J132" i="27"/>
  <c r="I132" i="27"/>
  <c r="K34" i="27"/>
  <c r="J34" i="27"/>
  <c r="I34" i="27"/>
  <c r="K62" i="27"/>
  <c r="J62" i="27"/>
  <c r="I62" i="27"/>
  <c r="K90" i="27"/>
  <c r="J90" i="27"/>
  <c r="I90" i="27"/>
  <c r="K118" i="27"/>
  <c r="J118" i="27"/>
  <c r="I118" i="27"/>
  <c r="K20" i="26"/>
  <c r="J20" i="26"/>
  <c r="I20" i="26"/>
  <c r="K48" i="26"/>
  <c r="J48" i="26"/>
  <c r="I48" i="26"/>
  <c r="K76" i="26"/>
  <c r="J76" i="26"/>
  <c r="I76" i="26"/>
  <c r="M76" i="28"/>
  <c r="L76" i="28"/>
  <c r="K76" i="28"/>
  <c r="J76" i="28"/>
  <c r="I76" i="28"/>
  <c r="L146" i="28"/>
  <c r="M146" i="28"/>
  <c r="K146" i="28"/>
  <c r="J146" i="28"/>
  <c r="I146" i="28"/>
  <c r="M62" i="28"/>
  <c r="L62" i="28"/>
  <c r="K62" i="28"/>
  <c r="J62" i="28"/>
  <c r="I62" i="28"/>
  <c r="L48" i="28"/>
  <c r="K48" i="28"/>
  <c r="J48" i="28"/>
  <c r="I48" i="28"/>
  <c r="M48" i="28"/>
  <c r="K34" i="28"/>
  <c r="J34" i="28"/>
  <c r="I34" i="28"/>
  <c r="M34" i="28"/>
  <c r="L34" i="28"/>
  <c r="K118" i="28"/>
  <c r="J118" i="28"/>
  <c r="I118" i="28"/>
  <c r="M118" i="28"/>
  <c r="L118" i="28"/>
  <c r="J20" i="28"/>
  <c r="I20" i="28"/>
  <c r="M20" i="28"/>
  <c r="L20" i="28"/>
  <c r="K20" i="28"/>
  <c r="J104" i="28"/>
  <c r="I104" i="28"/>
  <c r="M104" i="28"/>
  <c r="L104" i="28"/>
  <c r="K104" i="28"/>
  <c r="M132" i="28"/>
  <c r="K132" i="28"/>
  <c r="L132" i="28"/>
  <c r="J132" i="28"/>
  <c r="I132" i="28"/>
  <c r="J16" i="43"/>
  <c r="H16" i="43"/>
  <c r="I16" i="43"/>
  <c r="G129" i="39"/>
  <c r="I129" i="39"/>
  <c r="H129" i="39"/>
  <c r="N16" i="43"/>
  <c r="M16" i="43"/>
  <c r="L16" i="43"/>
  <c r="G146" i="44"/>
  <c r="I146" i="44"/>
  <c r="H146" i="44"/>
  <c r="K146" i="44" s="1"/>
  <c r="I146" i="43"/>
  <c r="H146" i="43"/>
  <c r="K146" i="43" s="1"/>
  <c r="G146" i="43"/>
  <c r="M146" i="44"/>
  <c r="L146" i="44"/>
  <c r="O146" i="44"/>
  <c r="N146" i="44"/>
  <c r="O146" i="45"/>
  <c r="N146" i="45"/>
  <c r="M146" i="45"/>
  <c r="L146" i="45"/>
  <c r="I146" i="45"/>
  <c r="H146" i="45"/>
  <c r="K146" i="45" s="1"/>
  <c r="G146" i="45"/>
  <c r="J52" i="25" l="1"/>
  <c r="J74" i="25"/>
  <c r="H107" i="25"/>
  <c r="H108" i="25"/>
  <c r="H104" i="25"/>
  <c r="H101" i="25"/>
  <c r="H98" i="25"/>
  <c r="H30" i="25"/>
  <c r="H106" i="25"/>
  <c r="H103" i="25"/>
  <c r="H100" i="25"/>
  <c r="H97" i="25"/>
  <c r="H109" i="25"/>
  <c r="H99" i="25"/>
  <c r="H105" i="25"/>
  <c r="H102" i="25"/>
  <c r="F8" i="25"/>
  <c r="C7" i="25"/>
  <c r="E95" i="25"/>
  <c r="E73" i="25"/>
  <c r="E51" i="25"/>
  <c r="E29" i="25"/>
  <c r="J85" i="24"/>
  <c r="J86" i="24"/>
  <c r="J82" i="24"/>
  <c r="J79" i="24"/>
  <c r="J76" i="24"/>
  <c r="J84" i="24"/>
  <c r="J81" i="24"/>
  <c r="J78" i="24"/>
  <c r="J75" i="24"/>
  <c r="J83" i="24"/>
  <c r="J80" i="24"/>
  <c r="J77" i="24"/>
  <c r="G183" i="24"/>
  <c r="G227" i="24"/>
  <c r="G161" i="24"/>
  <c r="G73" i="24"/>
  <c r="G95" i="24"/>
  <c r="H8" i="24"/>
  <c r="G29" i="24"/>
  <c r="E7" i="24"/>
  <c r="G117" i="24"/>
  <c r="G139" i="24"/>
  <c r="G205" i="24"/>
  <c r="G51" i="24"/>
  <c r="G253" i="24"/>
  <c r="J87" i="24"/>
  <c r="J61" i="24"/>
  <c r="J58" i="24"/>
  <c r="J55" i="24"/>
  <c r="J65" i="24"/>
  <c r="J64" i="24"/>
  <c r="J60" i="24"/>
  <c r="J57" i="24"/>
  <c r="J54" i="24"/>
  <c r="J63" i="24"/>
  <c r="J56" i="24"/>
  <c r="J59" i="24"/>
  <c r="J53" i="24"/>
  <c r="J62" i="24"/>
  <c r="T161" i="19"/>
  <c r="T149" i="19"/>
  <c r="S7" i="19"/>
  <c r="Y7" i="19" s="1"/>
  <c r="T147" i="19"/>
  <c r="T135" i="19"/>
  <c r="T105" i="19"/>
  <c r="T93" i="19"/>
  <c r="T63" i="19"/>
  <c r="T51" i="19"/>
  <c r="T119" i="19"/>
  <c r="T107" i="19"/>
  <c r="T77" i="19"/>
  <c r="T65" i="19"/>
  <c r="T35" i="19"/>
  <c r="T23" i="19"/>
  <c r="T133" i="19"/>
  <c r="T37" i="19"/>
  <c r="T21" i="19"/>
  <c r="T79" i="19"/>
  <c r="T49" i="19"/>
  <c r="T9" i="19"/>
  <c r="T121" i="19"/>
  <c r="T91" i="19"/>
  <c r="U9" i="19"/>
  <c r="Z10" i="19"/>
  <c r="U21" i="19"/>
  <c r="Z21" i="19" s="1"/>
  <c r="Z13" i="19"/>
  <c r="U23" i="19"/>
  <c r="Z23" i="19" s="1"/>
  <c r="U35" i="19"/>
  <c r="Z35" i="19" s="1"/>
  <c r="Z27" i="19"/>
  <c r="U37" i="19"/>
  <c r="Z37" i="19" s="1"/>
  <c r="Z38" i="19"/>
  <c r="U49" i="19"/>
  <c r="Z49" i="19" s="1"/>
  <c r="U51" i="19"/>
  <c r="Z51" i="19" s="1"/>
  <c r="Z52" i="19"/>
  <c r="U63" i="19"/>
  <c r="Z63" i="19" s="1"/>
  <c r="Z55" i="19"/>
  <c r="U65" i="19"/>
  <c r="Z65" i="19" s="1"/>
  <c r="U77" i="19"/>
  <c r="Z77" i="19" s="1"/>
  <c r="Z69" i="19"/>
  <c r="U79" i="19"/>
  <c r="Z79" i="19" s="1"/>
  <c r="Z80" i="19"/>
  <c r="U91" i="19"/>
  <c r="Z91" i="19" s="1"/>
  <c r="U93" i="19"/>
  <c r="Z93" i="19" s="1"/>
  <c r="Z94" i="19"/>
  <c r="U105" i="19"/>
  <c r="Z105" i="19" s="1"/>
  <c r="Z97" i="19"/>
  <c r="U107" i="19"/>
  <c r="Z107" i="19" s="1"/>
  <c r="U119" i="19"/>
  <c r="Z119" i="19" s="1"/>
  <c r="Z111" i="19"/>
  <c r="U121" i="19"/>
  <c r="Z121" i="19" s="1"/>
  <c r="Z122" i="19"/>
  <c r="U133" i="19"/>
  <c r="Z133" i="19" s="1"/>
  <c r="U135" i="19"/>
  <c r="Z135" i="19" s="1"/>
  <c r="Z136" i="19"/>
  <c r="U147" i="19"/>
  <c r="Z147" i="19" s="1"/>
  <c r="Z139" i="19"/>
  <c r="Z150" i="19"/>
  <c r="U149" i="19"/>
  <c r="Z153" i="19"/>
  <c r="U161" i="19"/>
  <c r="Z161" i="19" s="1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Q7" i="19"/>
  <c r="H43" i="10"/>
  <c r="H40" i="10"/>
  <c r="H39" i="10"/>
  <c r="H38" i="10"/>
  <c r="H37" i="10"/>
  <c r="H36" i="10"/>
  <c r="H35" i="10"/>
  <c r="H34" i="10"/>
  <c r="H33" i="10"/>
  <c r="H32" i="10"/>
  <c r="H31" i="10"/>
  <c r="H41" i="10"/>
  <c r="H30" i="10"/>
  <c r="E29" i="10"/>
  <c r="H42" i="10"/>
  <c r="F19" i="10"/>
  <c r="C7" i="10"/>
  <c r="F20" i="10"/>
  <c r="F17" i="10"/>
  <c r="F14" i="10"/>
  <c r="F11" i="10"/>
  <c r="F18" i="10"/>
  <c r="F15" i="10"/>
  <c r="F12" i="10"/>
  <c r="F9" i="10"/>
  <c r="F8" i="10"/>
  <c r="F21" i="10"/>
  <c r="F16" i="10"/>
  <c r="F13" i="10"/>
  <c r="F10" i="10"/>
  <c r="F284" i="8"/>
  <c r="F261" i="8"/>
  <c r="F241" i="8"/>
  <c r="F238" i="8"/>
  <c r="F237" i="8"/>
  <c r="F236" i="8"/>
  <c r="F235" i="8"/>
  <c r="F234" i="8"/>
  <c r="F233" i="8"/>
  <c r="F232" i="8"/>
  <c r="F231" i="8"/>
  <c r="F230" i="8"/>
  <c r="F229" i="8"/>
  <c r="F218" i="8"/>
  <c r="F195" i="8"/>
  <c r="F175" i="8"/>
  <c r="F172" i="8"/>
  <c r="F171" i="8"/>
  <c r="F170" i="8"/>
  <c r="F169" i="8"/>
  <c r="F168" i="8"/>
  <c r="F167" i="8"/>
  <c r="F166" i="8"/>
  <c r="F165" i="8"/>
  <c r="F164" i="8"/>
  <c r="F163" i="8"/>
  <c r="F152" i="8"/>
  <c r="F129" i="8"/>
  <c r="F109" i="8"/>
  <c r="F106" i="8"/>
  <c r="F105" i="8"/>
  <c r="F104" i="8"/>
  <c r="F103" i="8"/>
  <c r="F102" i="8"/>
  <c r="F101" i="8"/>
  <c r="F100" i="8"/>
  <c r="F99" i="8"/>
  <c r="F98" i="8"/>
  <c r="F97" i="8"/>
  <c r="F19" i="8"/>
  <c r="C7" i="8"/>
  <c r="E227" i="8"/>
  <c r="F228" i="8" s="1"/>
  <c r="E161" i="8"/>
  <c r="F162" i="8" s="1"/>
  <c r="E95" i="8"/>
  <c r="F96" i="8" s="1"/>
  <c r="F42" i="8"/>
  <c r="F285" i="8"/>
  <c r="F282" i="8"/>
  <c r="F281" i="8"/>
  <c r="F280" i="8"/>
  <c r="F279" i="8"/>
  <c r="F278" i="8"/>
  <c r="F277" i="8"/>
  <c r="F276" i="8"/>
  <c r="F275" i="8"/>
  <c r="F274" i="8"/>
  <c r="F273" i="8"/>
  <c r="F262" i="8"/>
  <c r="F239" i="8"/>
  <c r="F219" i="8"/>
  <c r="F216" i="8"/>
  <c r="F215" i="8"/>
  <c r="F214" i="8"/>
  <c r="F213" i="8"/>
  <c r="F212" i="8"/>
  <c r="F211" i="8"/>
  <c r="F210" i="8"/>
  <c r="F209" i="8"/>
  <c r="F208" i="8"/>
  <c r="F207" i="8"/>
  <c r="F196" i="8"/>
  <c r="F173" i="8"/>
  <c r="F153" i="8"/>
  <c r="F150" i="8"/>
  <c r="F149" i="8"/>
  <c r="F148" i="8"/>
  <c r="F147" i="8"/>
  <c r="F146" i="8"/>
  <c r="F145" i="8"/>
  <c r="F144" i="8"/>
  <c r="F143" i="8"/>
  <c r="F142" i="8"/>
  <c r="F141" i="8"/>
  <c r="F130" i="8"/>
  <c r="F107" i="8"/>
  <c r="E73" i="8"/>
  <c r="F20" i="8"/>
  <c r="E271" i="8"/>
  <c r="F272" i="8" s="1"/>
  <c r="E205" i="8"/>
  <c r="F206" i="8" s="1"/>
  <c r="E139" i="8"/>
  <c r="F140" i="8" s="1"/>
  <c r="E51" i="8"/>
  <c r="F43" i="8"/>
  <c r="F40" i="8"/>
  <c r="F39" i="8"/>
  <c r="F38" i="8"/>
  <c r="F37" i="8"/>
  <c r="F36" i="8"/>
  <c r="F35" i="8"/>
  <c r="F34" i="8"/>
  <c r="F33" i="8"/>
  <c r="F32" i="8"/>
  <c r="F31" i="8"/>
  <c r="F260" i="8"/>
  <c r="F257" i="8"/>
  <c r="F254" i="8"/>
  <c r="F251" i="8"/>
  <c r="F194" i="8"/>
  <c r="F191" i="8"/>
  <c r="F188" i="8"/>
  <c r="F185" i="8"/>
  <c r="F128" i="8"/>
  <c r="F125" i="8"/>
  <c r="F122" i="8"/>
  <c r="F119" i="8"/>
  <c r="F17" i="8"/>
  <c r="F14" i="8"/>
  <c r="F11" i="8"/>
  <c r="F283" i="8"/>
  <c r="F217" i="8"/>
  <c r="F151" i="8"/>
  <c r="F263" i="8"/>
  <c r="F258" i="8"/>
  <c r="F255" i="8"/>
  <c r="F252" i="8"/>
  <c r="F240" i="8"/>
  <c r="F197" i="8"/>
  <c r="F192" i="8"/>
  <c r="F189" i="8"/>
  <c r="F186" i="8"/>
  <c r="F174" i="8"/>
  <c r="F131" i="8"/>
  <c r="F126" i="8"/>
  <c r="F123" i="8"/>
  <c r="F120" i="8"/>
  <c r="F108" i="8"/>
  <c r="F18" i="8"/>
  <c r="F15" i="8"/>
  <c r="F12" i="8"/>
  <c r="F9" i="8"/>
  <c r="E249" i="8"/>
  <c r="F250" i="8" s="1"/>
  <c r="E183" i="8"/>
  <c r="F184" i="8" s="1"/>
  <c r="F8" i="8"/>
  <c r="F41" i="8"/>
  <c r="E117" i="8"/>
  <c r="F118" i="8" s="1"/>
  <c r="F259" i="8"/>
  <c r="F256" i="8"/>
  <c r="F253" i="8"/>
  <c r="F193" i="8"/>
  <c r="F190" i="8"/>
  <c r="F187" i="8"/>
  <c r="F127" i="8"/>
  <c r="F124" i="8"/>
  <c r="F121" i="8"/>
  <c r="F21" i="8"/>
  <c r="F16" i="8"/>
  <c r="F13" i="8"/>
  <c r="F10" i="8"/>
  <c r="E29" i="8"/>
  <c r="F30" i="8" s="1"/>
  <c r="H65" i="8"/>
  <c r="H62" i="8"/>
  <c r="H61" i="8"/>
  <c r="H60" i="8"/>
  <c r="H59" i="8"/>
  <c r="H58" i="8"/>
  <c r="H57" i="8"/>
  <c r="H56" i="8"/>
  <c r="H55" i="8"/>
  <c r="H54" i="8"/>
  <c r="H53" i="8"/>
  <c r="H63" i="8"/>
  <c r="H52" i="8"/>
  <c r="H87" i="8"/>
  <c r="H64" i="8"/>
  <c r="H85" i="8"/>
  <c r="H74" i="8"/>
  <c r="H86" i="8"/>
  <c r="H82" i="8"/>
  <c r="H79" i="8"/>
  <c r="H76" i="8"/>
  <c r="H83" i="8"/>
  <c r="H80" i="8"/>
  <c r="H77" i="8"/>
  <c r="H84" i="8"/>
  <c r="H81" i="8"/>
  <c r="H78" i="8"/>
  <c r="H75" i="8"/>
  <c r="K57" i="12"/>
  <c r="J57" i="12"/>
  <c r="I57" i="12"/>
  <c r="L57" i="12"/>
  <c r="H65" i="10"/>
  <c r="H62" i="10"/>
  <c r="H61" i="10"/>
  <c r="H60" i="10"/>
  <c r="H59" i="10"/>
  <c r="H58" i="10"/>
  <c r="H57" i="10"/>
  <c r="H56" i="10"/>
  <c r="H55" i="10"/>
  <c r="H54" i="10"/>
  <c r="H53" i="10"/>
  <c r="H63" i="10"/>
  <c r="H52" i="10"/>
  <c r="E51" i="10"/>
  <c r="H64" i="10"/>
  <c r="Z9" i="19" l="1"/>
  <c r="Z154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00" i="19"/>
  <c r="Z26" i="19"/>
  <c r="Z159" i="19"/>
  <c r="Z151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128" i="19"/>
  <c r="Z54" i="19"/>
  <c r="Z156" i="19"/>
  <c r="Z158" i="19"/>
  <c r="Z142" i="19"/>
  <c r="Z131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45" i="19"/>
  <c r="Z117" i="19"/>
  <c r="Z89" i="19"/>
  <c r="Z61" i="19"/>
  <c r="Z33" i="19"/>
  <c r="Z146" i="19"/>
  <c r="Z155" i="19"/>
  <c r="Z141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138" i="19"/>
  <c r="Z82" i="19"/>
  <c r="Z44" i="19"/>
  <c r="Z160" i="19"/>
  <c r="Z152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57" i="19"/>
  <c r="Z110" i="19"/>
  <c r="Z72" i="19"/>
  <c r="Z16" i="19"/>
  <c r="Z149" i="19"/>
  <c r="Z125" i="19"/>
  <c r="Z108" i="19"/>
  <c r="Z83" i="19"/>
  <c r="Z66" i="19"/>
  <c r="Z41" i="19"/>
  <c r="Z24" i="19"/>
  <c r="H96" i="25"/>
  <c r="H52" i="25"/>
  <c r="H74" i="25"/>
  <c r="F64" i="10"/>
  <c r="F65" i="10"/>
  <c r="F62" i="10"/>
  <c r="F61" i="10"/>
  <c r="F60" i="10"/>
  <c r="F59" i="10"/>
  <c r="F58" i="10"/>
  <c r="F57" i="10"/>
  <c r="F56" i="10"/>
  <c r="F55" i="10"/>
  <c r="F54" i="10"/>
  <c r="F53" i="10"/>
  <c r="F52" i="10"/>
  <c r="F63" i="10"/>
  <c r="C51" i="10"/>
  <c r="D52" i="10" s="1"/>
  <c r="F64" i="8"/>
  <c r="F87" i="8"/>
  <c r="F65" i="8"/>
  <c r="F62" i="8"/>
  <c r="F61" i="8"/>
  <c r="F60" i="8"/>
  <c r="F59" i="8"/>
  <c r="F58" i="8"/>
  <c r="F57" i="8"/>
  <c r="F56" i="8"/>
  <c r="F55" i="8"/>
  <c r="F54" i="8"/>
  <c r="F53" i="8"/>
  <c r="F52" i="8"/>
  <c r="F63" i="8"/>
  <c r="F84" i="8"/>
  <c r="F83" i="8"/>
  <c r="F82" i="8"/>
  <c r="F81" i="8"/>
  <c r="F80" i="8"/>
  <c r="F79" i="8"/>
  <c r="F78" i="8"/>
  <c r="F77" i="8"/>
  <c r="F76" i="8"/>
  <c r="F75" i="8"/>
  <c r="F74" i="8"/>
  <c r="F85" i="8"/>
  <c r="F86" i="8"/>
  <c r="C249" i="8"/>
  <c r="D250" i="8" s="1"/>
  <c r="C183" i="8"/>
  <c r="D184" i="8" s="1"/>
  <c r="C117" i="8"/>
  <c r="D118" i="8" s="1"/>
  <c r="D8" i="8"/>
  <c r="C227" i="8"/>
  <c r="D228" i="8" s="1"/>
  <c r="C161" i="8"/>
  <c r="D162" i="8" s="1"/>
  <c r="C95" i="8"/>
  <c r="D96" i="8" s="1"/>
  <c r="C73" i="8"/>
  <c r="D74" i="8" s="1"/>
  <c r="C29" i="8"/>
  <c r="D30" i="8" s="1"/>
  <c r="C271" i="8"/>
  <c r="D272" i="8" s="1"/>
  <c r="C205" i="8"/>
  <c r="D206" i="8" s="1"/>
  <c r="C139" i="8"/>
  <c r="D140" i="8" s="1"/>
  <c r="C51" i="8"/>
  <c r="D8" i="10"/>
  <c r="F42" i="10"/>
  <c r="F43" i="10"/>
  <c r="F40" i="10"/>
  <c r="F39" i="10"/>
  <c r="F38" i="10"/>
  <c r="F37" i="10"/>
  <c r="F36" i="10"/>
  <c r="F35" i="10"/>
  <c r="F34" i="10"/>
  <c r="F33" i="10"/>
  <c r="F32" i="10"/>
  <c r="F31" i="10"/>
  <c r="C29" i="10"/>
  <c r="F30" i="10"/>
  <c r="F41" i="10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H87" i="24"/>
  <c r="H62" i="24"/>
  <c r="H59" i="24"/>
  <c r="H56" i="24"/>
  <c r="H53" i="24"/>
  <c r="H61" i="24"/>
  <c r="H58" i="24"/>
  <c r="H55" i="24"/>
  <c r="H65" i="24"/>
  <c r="H60" i="24"/>
  <c r="H57" i="24"/>
  <c r="H54" i="24"/>
  <c r="H64" i="24"/>
  <c r="H63" i="24"/>
  <c r="E253" i="24"/>
  <c r="E183" i="24"/>
  <c r="E117" i="24"/>
  <c r="E227" i="24"/>
  <c r="E161" i="24"/>
  <c r="E95" i="24"/>
  <c r="E205" i="24"/>
  <c r="E51" i="24"/>
  <c r="F21" i="24"/>
  <c r="F18" i="24"/>
  <c r="F15" i="24"/>
  <c r="F12" i="24"/>
  <c r="F9" i="24"/>
  <c r="F8" i="24"/>
  <c r="E29" i="24"/>
  <c r="F20" i="24"/>
  <c r="C7" i="24"/>
  <c r="E73" i="24"/>
  <c r="F16" i="24"/>
  <c r="F13" i="24"/>
  <c r="F10" i="24"/>
  <c r="E139" i="24"/>
  <c r="F19" i="24"/>
  <c r="F11" i="24"/>
  <c r="F14" i="24"/>
  <c r="F17" i="24"/>
  <c r="H84" i="24"/>
  <c r="H83" i="24"/>
  <c r="H82" i="24"/>
  <c r="H81" i="24"/>
  <c r="H80" i="24"/>
  <c r="H79" i="24"/>
  <c r="H78" i="24"/>
  <c r="H77" i="24"/>
  <c r="H76" i="24"/>
  <c r="H75" i="24"/>
  <c r="H85" i="24"/>
  <c r="H86" i="24"/>
  <c r="F109" i="25"/>
  <c r="F106" i="25"/>
  <c r="F105" i="25"/>
  <c r="F104" i="25"/>
  <c r="F103" i="25"/>
  <c r="F102" i="25"/>
  <c r="F101" i="25"/>
  <c r="F100" i="25"/>
  <c r="F99" i="25"/>
  <c r="F98" i="25"/>
  <c r="F97" i="25"/>
  <c r="F107" i="25"/>
  <c r="F30" i="25"/>
  <c r="F108" i="25"/>
  <c r="C29" i="25"/>
  <c r="D8" i="25"/>
  <c r="C95" i="25"/>
  <c r="D96" i="25" s="1"/>
  <c r="C73" i="25"/>
  <c r="D74" i="25" s="1"/>
  <c r="C51" i="25"/>
  <c r="D52" i="25" s="1"/>
  <c r="F96" i="25" l="1"/>
  <c r="F52" i="25"/>
  <c r="F74" i="25"/>
  <c r="D30" i="25"/>
  <c r="F152" i="24"/>
  <c r="F146" i="24"/>
  <c r="F143" i="24"/>
  <c r="F150" i="24"/>
  <c r="F149" i="24"/>
  <c r="F148" i="24"/>
  <c r="F145" i="24"/>
  <c r="F142" i="24"/>
  <c r="F151" i="24"/>
  <c r="F141" i="24"/>
  <c r="F144" i="24"/>
  <c r="F153" i="24"/>
  <c r="F147" i="24"/>
  <c r="F86" i="24"/>
  <c r="F84" i="24"/>
  <c r="F83" i="24"/>
  <c r="F82" i="24"/>
  <c r="F81" i="24"/>
  <c r="F80" i="24"/>
  <c r="F79" i="24"/>
  <c r="F78" i="24"/>
  <c r="F77" i="24"/>
  <c r="F76" i="24"/>
  <c r="F75" i="24"/>
  <c r="F85" i="24"/>
  <c r="C205" i="24"/>
  <c r="D206" i="24" s="1"/>
  <c r="C29" i="24"/>
  <c r="D30" i="24" s="1"/>
  <c r="C183" i="24"/>
  <c r="D184" i="24" s="1"/>
  <c r="C253" i="24"/>
  <c r="D254" i="24" s="1"/>
  <c r="C227" i="24"/>
  <c r="D228" i="24" s="1"/>
  <c r="C95" i="24"/>
  <c r="D96" i="24" s="1"/>
  <c r="C51" i="24"/>
  <c r="D8" i="24"/>
  <c r="C117" i="24"/>
  <c r="D118" i="24" s="1"/>
  <c r="C73" i="24"/>
  <c r="D74" i="24" s="1"/>
  <c r="C139" i="24"/>
  <c r="D140" i="24" s="1"/>
  <c r="C161" i="24"/>
  <c r="D162" i="24" s="1"/>
  <c r="F41" i="24"/>
  <c r="F42" i="24"/>
  <c r="F39" i="24"/>
  <c r="F36" i="24"/>
  <c r="F33" i="24"/>
  <c r="F43" i="24"/>
  <c r="F38" i="24"/>
  <c r="F35" i="24"/>
  <c r="F31" i="24"/>
  <c r="F34" i="24"/>
  <c r="F37" i="24"/>
  <c r="F32" i="24"/>
  <c r="F40" i="24"/>
  <c r="F87" i="24"/>
  <c r="F64" i="24"/>
  <c r="F63" i="24"/>
  <c r="F62" i="24"/>
  <c r="F59" i="24"/>
  <c r="F56" i="24"/>
  <c r="F53" i="24"/>
  <c r="F61" i="24"/>
  <c r="F58" i="24"/>
  <c r="F55" i="24"/>
  <c r="F57" i="24"/>
  <c r="F65" i="24"/>
  <c r="F60" i="24"/>
  <c r="F54" i="24"/>
  <c r="F217" i="24"/>
  <c r="F218" i="24"/>
  <c r="F219" i="24"/>
  <c r="F214" i="24"/>
  <c r="F211" i="24"/>
  <c r="F208" i="24"/>
  <c r="F215" i="24"/>
  <c r="F212" i="24"/>
  <c r="F209" i="24"/>
  <c r="F216" i="24"/>
  <c r="F213" i="24"/>
  <c r="F210" i="24"/>
  <c r="F207" i="24"/>
  <c r="F109" i="24"/>
  <c r="F104" i="24"/>
  <c r="F101" i="24"/>
  <c r="F98" i="24"/>
  <c r="F108" i="24"/>
  <c r="F107" i="24"/>
  <c r="F106" i="24"/>
  <c r="F103" i="24"/>
  <c r="F100" i="24"/>
  <c r="F97" i="24"/>
  <c r="F105" i="24"/>
  <c r="F102" i="24"/>
  <c r="F99" i="24"/>
  <c r="F174" i="24"/>
  <c r="F175" i="24"/>
  <c r="F172" i="24"/>
  <c r="F171" i="24"/>
  <c r="F170" i="24"/>
  <c r="F169" i="24"/>
  <c r="F168" i="24"/>
  <c r="F167" i="24"/>
  <c r="F166" i="24"/>
  <c r="F165" i="24"/>
  <c r="F164" i="24"/>
  <c r="F163" i="24"/>
  <c r="F173" i="24"/>
  <c r="F240" i="24"/>
  <c r="F236" i="24"/>
  <c r="F239" i="24"/>
  <c r="F237" i="24"/>
  <c r="F234" i="24"/>
  <c r="F233" i="24"/>
  <c r="F232" i="24"/>
  <c r="F231" i="24"/>
  <c r="F230" i="24"/>
  <c r="F229" i="24"/>
  <c r="F241" i="24"/>
  <c r="F238" i="24"/>
  <c r="F235" i="24"/>
  <c r="F127" i="24"/>
  <c r="F124" i="24"/>
  <c r="F121" i="24"/>
  <c r="F131" i="24"/>
  <c r="F130" i="24"/>
  <c r="F126" i="24"/>
  <c r="F123" i="24"/>
  <c r="F120" i="24"/>
  <c r="F129" i="24"/>
  <c r="F128" i="24"/>
  <c r="F125" i="24"/>
  <c r="F122" i="24"/>
  <c r="F119" i="24"/>
  <c r="F197" i="24"/>
  <c r="F194" i="24"/>
  <c r="F193" i="24"/>
  <c r="F192" i="24"/>
  <c r="F191" i="24"/>
  <c r="F190" i="24"/>
  <c r="F189" i="24"/>
  <c r="F188" i="24"/>
  <c r="F187" i="24"/>
  <c r="F186" i="24"/>
  <c r="F185" i="24"/>
  <c r="F195" i="24"/>
  <c r="F196" i="24"/>
  <c r="F267" i="24"/>
  <c r="F264" i="24"/>
  <c r="F263" i="24"/>
  <c r="F266" i="24"/>
  <c r="F265" i="24"/>
  <c r="F262" i="24"/>
  <c r="F259" i="24"/>
  <c r="F256" i="24"/>
  <c r="F260" i="24"/>
  <c r="F257" i="24"/>
  <c r="F258" i="24"/>
  <c r="F261" i="24"/>
  <c r="F255" i="24"/>
  <c r="D30" i="10"/>
  <c r="D52" i="8"/>
  <c r="D52" i="24" l="1"/>
</calcChain>
</file>

<file path=xl/sharedStrings.xml><?xml version="1.0" encoding="utf-8"?>
<sst xmlns="http://schemas.openxmlformats.org/spreadsheetml/2006/main" count="6336" uniqueCount="322">
  <si>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</si>
  <si>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</si>
  <si>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</si>
  <si>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</si>
  <si>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</si>
  <si>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</si>
  <si>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</si>
  <si>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</si>
  <si>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</si>
  <si>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</si>
  <si>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</si>
  <si>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</si>
  <si>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</si>
  <si>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</si>
  <si>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</si>
  <si>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</si>
  <si>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</si>
  <si>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</si>
  <si>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</si>
  <si>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</si>
  <si>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</si>
  <si>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</si>
  <si>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</si>
  <si>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</si>
  <si>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</si>
  <si>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</si>
  <si>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</si>
  <si>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</si>
  <si>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</si>
  <si>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</si>
  <si>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</si>
  <si>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</si>
  <si>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</si>
  <si>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</si>
  <si>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</si>
  <si>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</si>
  <si>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</si>
  <si>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</si>
  <si>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</si>
  <si>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</si>
  <si>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</si>
  <si>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</si>
  <si>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</si>
  <si>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</si>
  <si>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</si>
  <si>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</si>
  <si>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</si>
  <si>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</si>
  <si>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</si>
  <si>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</si>
  <si>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</si>
  <si>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</si>
  <si>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</si>
  <si>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</si>
  <si>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</si>
  <si>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</si>
  <si>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</si>
  <si>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</si>
  <si>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</si>
  <si>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</si>
  <si>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</si>
  <si>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</si>
  <si>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</si>
  <si>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</si>
  <si>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</si>
  <si>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</si>
  <si>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</si>
  <si>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</si>
  <si>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</si>
  <si>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</si>
  <si>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</si>
  <si>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</si>
  <si>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</si>
  <si>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</si>
  <si>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</si>
  <si>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</si>
  <si>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</si>
  <si>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</si>
  <si>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</si>
  <si>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</si>
  <si>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</si>
  <si>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</si>
  <si>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</si>
  <si>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</si>
  <si>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</si>
  <si>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</si>
  <si>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</si>
  <si>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</si>
  <si>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</si>
  <si>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</si>
  <si>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</si>
  <si>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</si>
  <si>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</si>
  <si>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</si>
  <si>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</si>
  <si>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</si>
  <si>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</si>
  <si>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</si>
  <si>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</si>
  <si>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</si>
  <si>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</si>
  <si>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</si>
  <si>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</si>
  <si>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</si>
  <si>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</si>
  <si>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</si>
  <si>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</si>
  <si>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</si>
  <si>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</si>
  <si>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</si>
  <si>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</si>
  <si>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</si>
  <si>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</si>
  <si>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</si>
  <si>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</si>
  <si>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</si>
  <si>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</si>
  <si>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</si>
  <si>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</si>
  <si>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</si>
  <si>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</si>
  <si>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</si>
  <si>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</si>
  <si>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</si>
  <si>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</si>
  <si>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</si>
  <si>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</si>
  <si>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</si>
  <si>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</si>
  <si>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</si>
  <si>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</si>
  <si>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</si>
  <si>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</si>
  <si>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</si>
  <si>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</si>
  <si>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</si>
  <si>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</si>
  <si>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</si>
  <si>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</si>
  <si>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</si>
  <si>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</si>
  <si>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</si>
  <si>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</si>
  <si>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</si>
  <si>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</si>
  <si>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</si>
  <si>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</si>
  <si>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</si>
  <si>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</si>
  <si>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</si>
  <si>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</si>
  <si>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</si>
  <si>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</si>
  <si>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</si>
  <si>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</si>
  <si>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</si>
  <si>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</si>
  <si>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</si>
  <si>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</si>
  <si>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</si>
  <si>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</si>
  <si>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</si>
  <si>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</si>
  <si>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</si>
  <si>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</si>
  <si>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</si>
  <si>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</si>
  <si>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</si>
  <si>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</si>
  <si>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</si>
  <si>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</si>
  <si>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</si>
  <si>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</si>
  <si>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</si>
  <si>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</si>
  <si>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</si>
  <si>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</si>
  <si>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</si>
  <si>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</si>
  <si>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</si>
  <si>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</si>
  <si>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</si>
  <si>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</si>
  <si>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</si>
  <si>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</si>
  <si>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</si>
  <si>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</si>
  <si>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</si>
  <si>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</si>
  <si>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</si>
  <si>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</si>
  <si>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</si>
  <si>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</si>
  <si>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</si>
  <si>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</si>
  <si>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</si>
  <si>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</si>
  <si>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</si>
  <si>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</si>
  <si>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</si>
  <si>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</si>
  <si>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</si>
  <si>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</si>
  <si>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</si>
  <si>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</si>
  <si>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</si>
  <si>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</si>
  <si>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</si>
  <si>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</si>
  <si>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</si>
  <si>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</si>
  <si>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</si>
  <si>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</si>
  <si>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septiembre 2025</t>
  </si>
  <si>
    <t>Resumen indicadores Guía de Isora</t>
  </si>
  <si>
    <t>Evolución mensual de viajeros entrados en Guía de Isora según lugar de residencia</t>
  </si>
  <si>
    <t>Evolución mensual de viajeros entrados en Guía de Isora según categoría del establecimiento</t>
  </si>
  <si>
    <t>Evolución anual de viajeros entrados en Guía de Isora según categoría del establecimiento</t>
  </si>
  <si>
    <t>Evolución mensual de pernoctaciones en Guía de Isora según lugar de residencia</t>
  </si>
  <si>
    <t>Evolución mensual de pernoctaciones en Guía de Isora según categoría del establecimiento</t>
  </si>
  <si>
    <t>Evolución mensual de estancia media en Guía de Isora según lugar de residencia</t>
  </si>
  <si>
    <t>Evolución mensual de estancia media en Guía de Isora según categoría del establecimiento</t>
  </si>
  <si>
    <t>Evolución mensual de tasa de ocupación en Guía de Isora según categoría del establecimiento</t>
  </si>
  <si>
    <t>Viajeros españoles entrados en los hoteles y apartamentos de Guía de Isora según lugar de residencia - acumulado</t>
  </si>
  <si>
    <t>Viajeros españoles entrados en los hoteles y apartamentos de Guía de Isora por tipología y categoría de alojamiento - acumulado</t>
  </si>
  <si>
    <t>Viajeros peninsulares entrados en los hoteles y apartamentos de Guía de Isora por tipología y categoría de alojamiento - acumulado</t>
  </si>
  <si>
    <t>Viajeros canarios entrados en los hoteles y apartamentos de Guía de Isora por tipología y categoría de alojamiento - acumulado</t>
  </si>
  <si>
    <t>Resumen de indicadores turísticos de Tenerife-Guía de Isora</t>
  </si>
  <si>
    <t>septiembre 2021</t>
  </si>
  <si>
    <t>septiembre 2022</t>
  </si>
  <si>
    <t>septiembre 2023</t>
  </si>
  <si>
    <t>septiembre 2024</t>
  </si>
  <si>
    <t>septiembre 2025</t>
  </si>
  <si>
    <t>-</t>
  </si>
  <si>
    <t>acumulado a septiembre 2021</t>
  </si>
  <si>
    <t>acumulado a septiembre 2022</t>
  </si>
  <si>
    <t>acumulado a septiembre 2023</t>
  </si>
  <si>
    <t>acumulado a septiembre 2024</t>
  </si>
  <si>
    <t>acumulado a septiembre 2025</t>
  </si>
  <si>
    <t>Viajeros  entrados en los establecimientos alojativos de Guía de Isora 
(hotel + apartamento)</t>
  </si>
  <si>
    <t>Viajeros españoles entrados en los establecimientos alojativos de Guía de Isora 
(hotel + apartamento)</t>
  </si>
  <si>
    <t>Viajeros peninsulares entrados en los establecimientos alojativos de Guía de Isora 
(hotel + apartamento)</t>
  </si>
  <si>
    <t>Viajeros canarios entrados en los establecimientos alojativos de Guía de Isora 
(hotel + apartamento)</t>
  </si>
  <si>
    <t>Viajeros extranjeros entrados en los establecimientos alojativos de Guía de Isora 
(hotel + apartamento)</t>
  </si>
  <si>
    <t>Viajeros británicos entrados en los establecimientos alojativos de Guía de Isora 
(hotel + apartamento)</t>
  </si>
  <si>
    <t>Viajeros alemanes entrados en los establecimientos alojativos de Guía de Isora 
(hotel + apartamento)</t>
  </si>
  <si>
    <t>Viajeros franceses entrados en los establecimientos alojativos de Guía de Isora 
(hotel + apartamento)</t>
  </si>
  <si>
    <t>Viajeros belgas entrados en los establecimientos alojativos de Guía de Isora 
(hotel + apartamento)</t>
  </si>
  <si>
    <t>Viajeros holandeses entrados en los establecimientos alojativos de Guía de Isora 
(hotel + apartamento)</t>
  </si>
  <si>
    <t>Viajeros daneses entrados en los establecimientos alojativos de Guía de Isora 
(hotel + apartamento)</t>
  </si>
  <si>
    <t>Viajeros suecos entrados en los establecimientos alojativos de Guía de Isora 
(hotel + apartamento)</t>
  </si>
  <si>
    <t>var 23/22</t>
  </si>
  <si>
    <t>var 24/23</t>
  </si>
  <si>
    <t>Viajeros entrados en los establecimientos alojativos de Guía de Isora 
(hotel + apartamento)</t>
  </si>
  <si>
    <t>Viajeros entrados en los hoteles de Guía de Isora</t>
  </si>
  <si>
    <t>Viajeros entrados en los hoteles de 4, 5 estrellas Guía de Isora</t>
  </si>
  <si>
    <t>Viajeros entrados en los hoteles de 1, 2, 3 estrellas Guía de Isora</t>
  </si>
  <si>
    <t>Viajeros entrados en los apartamentos de Guía de Isora</t>
  </si>
  <si>
    <t>Evolución de viajeros entrados en los establecimientos alojativos de Guía de Isora 
(hotel + apartamento)</t>
  </si>
  <si>
    <t>Evolución de viajeros entrados en los hoteles de Guía de Isora</t>
  </si>
  <si>
    <t>Evolución de viajeros entrados en los hoteles de 4, 5 estrellas de Guía de Isora</t>
  </si>
  <si>
    <t>Evolución de viajeros entrados en los apartamentos de Guía de Isora</t>
  </si>
  <si>
    <t>acumulado a septiembre 2020</t>
  </si>
  <si>
    <t>septiembre 2020</t>
  </si>
  <si>
    <t>Viajeros entrados en los establecimientos alojativos de Guía de Isora según lugar de residencia (hotel + apartamento)</t>
  </si>
  <si>
    <t>acumulado septiembre 2020</t>
  </si>
  <si>
    <t>acumulado septiembre 2021</t>
  </si>
  <si>
    <t>acumulado septiembre 2022</t>
  </si>
  <si>
    <t>acumulado septiembre 2023</t>
  </si>
  <si>
    <t>acumulado septiembre 2024</t>
  </si>
  <si>
    <t>acumulado septiembre 2025</t>
  </si>
  <si>
    <t>Viajeros entrados en los hoteles de Guía de Isora según lugar de residencia (hotel + apartamento)</t>
  </si>
  <si>
    <t>Viajeros entrados en los apartamentos de Guía de Isora según lugar de residencia (hotel + apartamento)</t>
  </si>
  <si>
    <t>Viajeros alojados en los establecimientos alojativos de Guía de Isora según lugar de residencia (hotel + apartamento)</t>
  </si>
  <si>
    <t>acumulado septiembre 2019</t>
  </si>
  <si>
    <t>Pernoctaciones realizadas por los turistas en los establecimientos alojativos de Guía de Isora (hotel + apartamento)</t>
  </si>
  <si>
    <t>Pernoctaciones realizadas por los turistas españoles en los establecimientos alojativos de Guía de Isora (hotel + apartamento)</t>
  </si>
  <si>
    <t>var 25/24</t>
  </si>
  <si>
    <t>Pernoctaciones realizadas por los procedentes de Península en los establecimientos alojativos de Guía de Isora (hotel + apartamento)</t>
  </si>
  <si>
    <t>Pernoctaciones realizadas por los procedentes de Canarias en los establecimientos alojativos de Guía de Isora (hotel + apartamento)</t>
  </si>
  <si>
    <t>Pernoctaciones realizadas por los procedentes de Total residentes en el extranjero en los establecimientos alojativos de Guía de Isora (hotel + apartamento)</t>
  </si>
  <si>
    <t>Pernoctaciones realizadas por los procedentes de Reino Unido en los establecimientos alojativos de Guía de Isora (hotel + apartamento)</t>
  </si>
  <si>
    <t>Pernoctaciones realizadas por los procedentes de Alemania en los establecimientos alojativos de Guía de Isora (hotel + apartamento)</t>
  </si>
  <si>
    <t>Pernoctaciones realizadas por los procedentes de Francia en los establecimientos alojativos de Guía de Isora (hotel + apartamento)</t>
  </si>
  <si>
    <t>Pernoctaciones realizadas por los procedentes de Bélgica en los establecimientos alojativos de Guía de Isora (hotel + apartamento)</t>
  </si>
  <si>
    <t>Pernoctaciones realizadas por los procedentes de Países Bajos en los establecimientos alojativos de Guía de Isora (hotel + apartamento)</t>
  </si>
  <si>
    <t>Pernoctaciones realizadas por los procedentes de Dinamarca en los establecimientos alojativos de Guía de Isora (hotel + apartamento)</t>
  </si>
  <si>
    <t>Pernoctaciones realizadas por los procedentes de Suecia en los establecimientos alojativos de Guía de Isora (hotel + apartamento)</t>
  </si>
  <si>
    <t>Pernoctaciones realizadas por los turistas en los hoteles de Guía de Isora</t>
  </si>
  <si>
    <t>Pernoctaciones realizadas por los turistas en los hoteles de 4 y 5 estrellas de Guía de Isora</t>
  </si>
  <si>
    <t>Pernoctaciones realizadas por los turistas en los hoteles de 1, 2, 3 estrellas de Guía de Isora</t>
  </si>
  <si>
    <t>Pernoctaciones realizadas por los turistas en los apartamentos de Guía de Isora</t>
  </si>
  <si>
    <t>Estancia Media en los establecimientos alojativos de Guía de Isora
(hotel + apartamento)</t>
  </si>
  <si>
    <t>Estancia media de los viajeros españoles entrados en los establecimientos alojativos de Guía de Isora (hotel + apartamento)</t>
  </si>
  <si>
    <t>Estancia media de los viajeros peninsulares entrados en los establecimientos alojativos de Guía de Isora (hotel + apartamento)</t>
  </si>
  <si>
    <t>Estancia media de los viajeros canarios entrados en los establecimientos alojativos de Guía de Isora (hotel + apartamento)</t>
  </si>
  <si>
    <t>Estancia media de los viajeros extranjeros entrados en los establecimientos alojativos de Guía de Isora (hotel + apartamento)</t>
  </si>
  <si>
    <t>Estancia media de los viajeros británicos entrados en los establecimientos alojativos de Guía de Isora (hotel + apartamento)</t>
  </si>
  <si>
    <t>Estancia media de los viajeros alemanes entrados en los establecimientos alojativos de Guía de Isora (hotel + apartamento)</t>
  </si>
  <si>
    <t>Estancia media de los viajeros franceses entrados en los establecimientos alojativos de Guía de Isora (hotel + apartamento)</t>
  </si>
  <si>
    <t>Estancia media de los viajeros belgas entrados en los establecimientos alojativos de Guía de Isora (hotel + apartamento)</t>
  </si>
  <si>
    <t>Estancia media de los viajeros holandeses entrados en los establecimientos alojativos de Guía de Isora (hotel + apartamento)</t>
  </si>
  <si>
    <t>Estancia media de los viajeros daneses entrados en los establecimientos alojativos de Guía de Isora (hotel + apartamento)</t>
  </si>
  <si>
    <t>Estancia media de los viajeros suecos entrados en los establecimientos alojativos de Guía de Isora (hotel + apartamento)</t>
  </si>
  <si>
    <t>Estancia Media en los hoteles de Guía de Isora</t>
  </si>
  <si>
    <t>Estancia Media en los hoteles de 4, 5 estrellas de Guía de Isora</t>
  </si>
  <si>
    <t>Estancia Media en los hoteles de 1, 2, 3 Estrellas de Guía de Isora</t>
  </si>
  <si>
    <t>Estancia Media en los apartamentos de Guía de Isora</t>
  </si>
  <si>
    <t>Tasa de ocupación por plaza en los establecimientos alojativos de Guía de Isora
(hotel + apartamento)</t>
  </si>
  <si>
    <t>Tasa de ocupación por plaza en los hoteles de Guía de Isora</t>
  </si>
  <si>
    <t>Tasa de ocupación por plaza en los hoteles de 4, 5 Estrellas de Guía de Isora</t>
  </si>
  <si>
    <t>Tasa de ocupación por plaza en los hoteles de 1, 2, 3 Estrellas de Guía de Isora</t>
  </si>
  <si>
    <t>Tasa de ocupación por plaza en los apartamentos de Guía de Isora</t>
  </si>
  <si>
    <t>Distribución de viajeros españoles entrados en hoteles y apartamentos de Guía de Isora  por lugar de residencia</t>
  </si>
  <si>
    <t>Viajeros españoles entrados en los hoteles y apartamentos de Guía de Isora según lugar de residencia</t>
  </si>
  <si>
    <t>Viajeros españoles entrados en los hoteles y apartamentos de Guía de Isora por tipología y categoría de alojamiento</t>
  </si>
  <si>
    <t>Viajeros peninsulares entrados en los hoteles y apartamentos de Guía de Isora por tipología y categoría de alojamiento</t>
  </si>
  <si>
    <t>Viajeros canarios entrados en los hoteles y apartamentos de Guía de Isora por tipología y categoría de alojamiento</t>
  </si>
  <si>
    <t>Evolución de viajeros españoles entrados en los establecimientos alojativos de Guía de Isora
(hotel + apartamento)</t>
  </si>
  <si>
    <t>Evolución de viajeros peninsulares entrados en los establecimientos alojativos de Guía de Isora
(hotel + apartamento)</t>
  </si>
  <si>
    <t>Evolución de viajeros canarios entrados en los establecimientos alojativos de Guía de Isora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</si>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</sst>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ED7D1800-3431-4F7C-8CB4-F69431728C2D}"/>
    <cellStyle name="Normal 2 6" xfId="3" xr:uid="{BEBC27F3-47B4-42C2-A1F5-4D7734A7710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E-4D29-B61F-B7CF872AF582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17947</c:v>
                </c:pt>
                <c:pt idx="1">
                  <c:v>18389</c:v>
                </c:pt>
                <c:pt idx="2">
                  <c:v>16137</c:v>
                </c:pt>
                <c:pt idx="3">
                  <c:v>11699</c:v>
                </c:pt>
                <c:pt idx="4">
                  <c:v>7550</c:v>
                </c:pt>
                <c:pt idx="5">
                  <c:v>14934</c:v>
                </c:pt>
                <c:pt idx="6">
                  <c:v>23244</c:v>
                </c:pt>
                <c:pt idx="7">
                  <c:v>11309</c:v>
                </c:pt>
                <c:pt idx="8">
                  <c:v>16386</c:v>
                </c:pt>
                <c:pt idx="9">
                  <c:v>17351</c:v>
                </c:pt>
                <c:pt idx="10">
                  <c:v>12399</c:v>
                </c:pt>
                <c:pt idx="11">
                  <c:v>12492</c:v>
                </c:pt>
                <c:pt idx="12">
                  <c:v>179837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E-4D29-B61F-B7CF872AF582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FE-4D29-B61F-B7CF872AF5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15841</c:v>
                </c:pt>
                <c:pt idx="1">
                  <c:v>24407</c:v>
                </c:pt>
                <c:pt idx="2">
                  <c:v>20474</c:v>
                </c:pt>
                <c:pt idx="3">
                  <c:v>17811</c:v>
                </c:pt>
                <c:pt idx="4">
                  <c:v>22267</c:v>
                </c:pt>
                <c:pt idx="5">
                  <c:v>16055</c:v>
                </c:pt>
                <c:pt idx="6">
                  <c:v>16852</c:v>
                </c:pt>
                <c:pt idx="7">
                  <c:v>25050</c:v>
                </c:pt>
                <c:pt idx="8">
                  <c:v>17100</c:v>
                </c:pt>
                <c:pt idx="9">
                  <c:v>24595</c:v>
                </c:pt>
                <c:pt idx="10">
                  <c:v>15829</c:v>
                </c:pt>
                <c:pt idx="11">
                  <c:v>15575</c:v>
                </c:pt>
                <c:pt idx="12">
                  <c:v>231856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FE-4D29-B61F-B7CF872AF582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E-4D29-B61F-B7CF872AF5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E-4D29-B61F-B7CF872AF5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14788</c:v>
                </c:pt>
                <c:pt idx="1">
                  <c:v>15773</c:v>
                </c:pt>
                <c:pt idx="2">
                  <c:v>15653</c:v>
                </c:pt>
                <c:pt idx="3">
                  <c:v>15445</c:v>
                </c:pt>
                <c:pt idx="4">
                  <c:v>16341</c:v>
                </c:pt>
                <c:pt idx="5">
                  <c:v>16193</c:v>
                </c:pt>
                <c:pt idx="6">
                  <c:v>17502</c:v>
                </c:pt>
                <c:pt idx="7">
                  <c:v>16404</c:v>
                </c:pt>
                <c:pt idx="8">
                  <c:v>13666</c:v>
                </c:pt>
                <c:pt idx="12">
                  <c:v>141765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FE-4D29-B61F-B7CF872AF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5FE-4D29-B61F-B7CF872AF5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9813</c:v>
                      </c:pt>
                      <c:pt idx="1">
                        <c:v>11683</c:v>
                      </c:pt>
                      <c:pt idx="2">
                        <c:v>2577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6635</c:v>
                      </c:pt>
                      <c:pt idx="8">
                        <c:v>6236</c:v>
                      </c:pt>
                      <c:pt idx="9">
                        <c:v>4583</c:v>
                      </c:pt>
                      <c:pt idx="10">
                        <c:v>2952</c:v>
                      </c:pt>
                      <c:pt idx="11">
                        <c:v>8154</c:v>
                      </c:pt>
                      <c:pt idx="12">
                        <c:v>55313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5FE-4D29-B61F-B7CF872AF5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5FE-4D29-B61F-B7CF872AF5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5FE-4D29-B61F-B7CF872AF5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5FE-4D29-B61F-B7CF872AF5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5FE-4D29-B61F-B7CF872AF5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5FE-4D29-B61F-B7CF872AF5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5FE-4D29-B61F-B7CF872AF5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5FE-4D29-B61F-B7CF872AF5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5FE-4D29-B61F-B7CF872AF5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5FE-4D29-B61F-B7CF872AF5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5FE-4D29-B61F-B7CF872AF5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5FE-4D29-B61F-B7CF872AF5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5FE-4D29-B61F-B7CF872AF5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5FE-4D29-B61F-B7CF872AF582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-6.6473076194684677E-2</c:v>
                </c:pt>
                <c:pt idx="1">
                  <c:v>-0.35375097308149306</c:v>
                </c:pt>
                <c:pt idx="2">
                  <c:v>-0.23546937579368954</c:v>
                </c:pt>
                <c:pt idx="3">
                  <c:v>-0.13283925663915552</c:v>
                </c:pt>
                <c:pt idx="4">
                  <c:v>-0.26613374051286653</c:v>
                </c:pt>
                <c:pt idx="5">
                  <c:v>8.595453129865982E-3</c:v>
                </c:pt>
                <c:pt idx="6">
                  <c:v>3.8571089484927601E-2</c:v>
                </c:pt>
                <c:pt idx="7">
                  <c:v>-0.34514970059880234</c:v>
                </c:pt>
                <c:pt idx="8">
                  <c:v>-0.20081871345029245</c:v>
                </c:pt>
                <c:pt idx="12">
                  <c:v>-0.19386205837697679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FE-4D29-B61F-B7CF872AF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8-4027-9AA3-8EEBBA547A89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386</c:v>
                </c:pt>
                <c:pt idx="1">
                  <c:v>356</c:v>
                </c:pt>
                <c:pt idx="2">
                  <c:v>367</c:v>
                </c:pt>
                <c:pt idx="3">
                  <c:v>427</c:v>
                </c:pt>
                <c:pt idx="4">
                  <c:v>215</c:v>
                </c:pt>
                <c:pt idx="5">
                  <c:v>119</c:v>
                </c:pt>
                <c:pt idx="6">
                  <c:v>440</c:v>
                </c:pt>
                <c:pt idx="7">
                  <c:v>268</c:v>
                </c:pt>
                <c:pt idx="8">
                  <c:v>292</c:v>
                </c:pt>
                <c:pt idx="9">
                  <c:v>406</c:v>
                </c:pt>
                <c:pt idx="10">
                  <c:v>385</c:v>
                </c:pt>
                <c:pt idx="11">
                  <c:v>286</c:v>
                </c:pt>
                <c:pt idx="12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8-4027-9AA3-8EEBBA547A89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28-4027-9AA3-8EEBBA547A8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605</c:v>
                </c:pt>
                <c:pt idx="1">
                  <c:v>906</c:v>
                </c:pt>
                <c:pt idx="2">
                  <c:v>552</c:v>
                </c:pt>
                <c:pt idx="3">
                  <c:v>459</c:v>
                </c:pt>
                <c:pt idx="4">
                  <c:v>656</c:v>
                </c:pt>
                <c:pt idx="5">
                  <c:v>218</c:v>
                </c:pt>
                <c:pt idx="6">
                  <c:v>248</c:v>
                </c:pt>
                <c:pt idx="7">
                  <c:v>589</c:v>
                </c:pt>
                <c:pt idx="8">
                  <c:v>484</c:v>
                </c:pt>
                <c:pt idx="9">
                  <c:v>867</c:v>
                </c:pt>
                <c:pt idx="10">
                  <c:v>441</c:v>
                </c:pt>
                <c:pt idx="11">
                  <c:v>429</c:v>
                </c:pt>
                <c:pt idx="12">
                  <c:v>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28-4027-9AA3-8EEBBA547A89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28-4027-9AA3-8EEBBA547A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28-4027-9AA3-8EEBBA547A8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580</c:v>
                </c:pt>
                <c:pt idx="1">
                  <c:v>524</c:v>
                </c:pt>
                <c:pt idx="2">
                  <c:v>537</c:v>
                </c:pt>
                <c:pt idx="3">
                  <c:v>432</c:v>
                </c:pt>
                <c:pt idx="4">
                  <c:v>274</c:v>
                </c:pt>
                <c:pt idx="5">
                  <c:v>303</c:v>
                </c:pt>
                <c:pt idx="6">
                  <c:v>497</c:v>
                </c:pt>
                <c:pt idx="7">
                  <c:v>370</c:v>
                </c:pt>
                <c:pt idx="8">
                  <c:v>728</c:v>
                </c:pt>
                <c:pt idx="12">
                  <c:v>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28-4027-9AA3-8EEBBA547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28-4027-9AA3-8EEBBA547A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</c:v>
                      </c:pt>
                      <c:pt idx="1">
                        <c:v>122</c:v>
                      </c:pt>
                      <c:pt idx="2">
                        <c:v>33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48</c:v>
                      </c:pt>
                      <c:pt idx="8">
                        <c:v>8</c:v>
                      </c:pt>
                      <c:pt idx="9">
                        <c:v>7</c:v>
                      </c:pt>
                      <c:pt idx="10">
                        <c:v>32</c:v>
                      </c:pt>
                      <c:pt idx="11">
                        <c:v>163</c:v>
                      </c:pt>
                      <c:pt idx="12">
                        <c:v>536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28-4027-9AA3-8EEBBA547A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28-4027-9AA3-8EEBBA547A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28-4027-9AA3-8EEBBA547A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28-4027-9AA3-8EEBBA547A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28-4027-9AA3-8EEBBA547A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28-4027-9AA3-8EEBBA547A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28-4027-9AA3-8EEBBA547A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28-4027-9AA3-8EEBBA547A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28-4027-9AA3-8EEBBA547A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28-4027-9AA3-8EEBBA547A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28-4027-9AA3-8EEBBA547A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28-4027-9AA3-8EEBBA547A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28-4027-9AA3-8EEBBA547A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28-4027-9AA3-8EEBBA547A89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-4.132231404958675E-2</c:v>
                </c:pt>
                <c:pt idx="1">
                  <c:v>-0.42163355408388525</c:v>
                </c:pt>
                <c:pt idx="2">
                  <c:v>-2.7173913043478271E-2</c:v>
                </c:pt>
                <c:pt idx="3">
                  <c:v>-5.8823529411764719E-2</c:v>
                </c:pt>
                <c:pt idx="4">
                  <c:v>-0.58231707317073167</c:v>
                </c:pt>
                <c:pt idx="5">
                  <c:v>0.38990825688073394</c:v>
                </c:pt>
                <c:pt idx="6">
                  <c:v>1.004032258064516</c:v>
                </c:pt>
                <c:pt idx="7">
                  <c:v>-0.3718166383701188</c:v>
                </c:pt>
                <c:pt idx="8">
                  <c:v>0.50413223140495877</c:v>
                </c:pt>
                <c:pt idx="12">
                  <c:v>-0.10006359974560097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28-4027-9AA3-8EEBBA547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AA-443C-A429-54383EF4F846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293</c:v>
                </c:pt>
                <c:pt idx="1">
                  <c:v>340</c:v>
                </c:pt>
                <c:pt idx="2">
                  <c:v>215</c:v>
                </c:pt>
                <c:pt idx="3">
                  <c:v>268</c:v>
                </c:pt>
                <c:pt idx="4">
                  <c:v>262</c:v>
                </c:pt>
                <c:pt idx="5">
                  <c:v>98</c:v>
                </c:pt>
                <c:pt idx="6">
                  <c:v>599</c:v>
                </c:pt>
                <c:pt idx="7">
                  <c:v>80</c:v>
                </c:pt>
                <c:pt idx="8">
                  <c:v>48</c:v>
                </c:pt>
                <c:pt idx="9">
                  <c:v>281</c:v>
                </c:pt>
                <c:pt idx="10">
                  <c:v>116</c:v>
                </c:pt>
                <c:pt idx="11">
                  <c:v>99</c:v>
                </c:pt>
                <c:pt idx="12">
                  <c:v>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A-443C-A429-54383EF4F846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AA-443C-A429-54383EF4F84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171</c:v>
                </c:pt>
                <c:pt idx="1">
                  <c:v>582</c:v>
                </c:pt>
                <c:pt idx="2">
                  <c:v>450</c:v>
                </c:pt>
                <c:pt idx="3">
                  <c:v>177</c:v>
                </c:pt>
                <c:pt idx="4">
                  <c:v>476</c:v>
                </c:pt>
                <c:pt idx="5">
                  <c:v>130</c:v>
                </c:pt>
                <c:pt idx="6">
                  <c:v>475</c:v>
                </c:pt>
                <c:pt idx="7">
                  <c:v>413</c:v>
                </c:pt>
                <c:pt idx="8">
                  <c:v>267</c:v>
                </c:pt>
                <c:pt idx="9">
                  <c:v>513</c:v>
                </c:pt>
                <c:pt idx="10">
                  <c:v>270</c:v>
                </c:pt>
                <c:pt idx="11">
                  <c:v>295</c:v>
                </c:pt>
                <c:pt idx="12">
                  <c:v>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AA-443C-A429-54383EF4F846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AA-443C-A429-54383EF4F8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AA-443C-A429-54383EF4F84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266</c:v>
                </c:pt>
                <c:pt idx="1">
                  <c:v>322</c:v>
                </c:pt>
                <c:pt idx="2">
                  <c:v>265</c:v>
                </c:pt>
                <c:pt idx="3">
                  <c:v>298</c:v>
                </c:pt>
                <c:pt idx="4">
                  <c:v>207</c:v>
                </c:pt>
                <c:pt idx="5">
                  <c:v>192</c:v>
                </c:pt>
                <c:pt idx="6">
                  <c:v>199</c:v>
                </c:pt>
                <c:pt idx="7">
                  <c:v>156</c:v>
                </c:pt>
                <c:pt idx="8">
                  <c:v>180</c:v>
                </c:pt>
                <c:pt idx="12">
                  <c:v>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AA-443C-A429-54383EF4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AA-443C-A429-54383EF4F8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146</c:v>
                      </c:pt>
                      <c:pt idx="1">
                        <c:v>233</c:v>
                      </c:pt>
                      <c:pt idx="2">
                        <c:v>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150</c:v>
                      </c:pt>
                      <c:pt idx="8">
                        <c:v>139</c:v>
                      </c:pt>
                      <c:pt idx="9">
                        <c:v>110</c:v>
                      </c:pt>
                      <c:pt idx="10">
                        <c:v>86</c:v>
                      </c:pt>
                      <c:pt idx="11">
                        <c:v>267</c:v>
                      </c:pt>
                      <c:pt idx="12">
                        <c:v>1278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AA-443C-A429-54383EF4F8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AA-443C-A429-54383EF4F8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AA-443C-A429-54383EF4F8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AA-443C-A429-54383EF4F8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AA-443C-A429-54383EF4F8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AA-443C-A429-54383EF4F8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AA-443C-A429-54383EF4F8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AA-443C-A429-54383EF4F8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AA-443C-A429-54383EF4F8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AA-443C-A429-54383EF4F8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AA-443C-A429-54383EF4F8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AA-443C-A429-54383EF4F8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AA-443C-A429-54383EF4F8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AA-443C-A429-54383EF4F846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0.55555555555555558</c:v>
                </c:pt>
                <c:pt idx="1">
                  <c:v>-0.4467353951890034</c:v>
                </c:pt>
                <c:pt idx="2">
                  <c:v>-0.41111111111111109</c:v>
                </c:pt>
                <c:pt idx="3">
                  <c:v>0.68361581920903958</c:v>
                </c:pt>
                <c:pt idx="4">
                  <c:v>-0.56512605042016806</c:v>
                </c:pt>
                <c:pt idx="5">
                  <c:v>0.47692307692307701</c:v>
                </c:pt>
                <c:pt idx="6">
                  <c:v>-0.58105263157894738</c:v>
                </c:pt>
                <c:pt idx="7">
                  <c:v>-0.62227602905569013</c:v>
                </c:pt>
                <c:pt idx="8">
                  <c:v>-0.3258426966292135</c:v>
                </c:pt>
                <c:pt idx="12">
                  <c:v>-0.33619866284622735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AA-443C-A429-54383EF4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91-4465-A48E-268DE1CC0076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1197</c:v>
                </c:pt>
                <c:pt idx="1">
                  <c:v>1156</c:v>
                </c:pt>
                <c:pt idx="2">
                  <c:v>656</c:v>
                </c:pt>
                <c:pt idx="3">
                  <c:v>191</c:v>
                </c:pt>
                <c:pt idx="4">
                  <c:v>1</c:v>
                </c:pt>
                <c:pt idx="5">
                  <c:v>0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284</c:v>
                </c:pt>
                <c:pt idx="10">
                  <c:v>139</c:v>
                </c:pt>
                <c:pt idx="11">
                  <c:v>127</c:v>
                </c:pt>
                <c:pt idx="12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91-4465-A48E-268DE1CC0076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91-4465-A48E-268DE1CC007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268</c:v>
                </c:pt>
                <c:pt idx="1">
                  <c:v>797</c:v>
                </c:pt>
                <c:pt idx="2">
                  <c:v>1053</c:v>
                </c:pt>
                <c:pt idx="3">
                  <c:v>94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33</c:v>
                </c:pt>
                <c:pt idx="9">
                  <c:v>249</c:v>
                </c:pt>
                <c:pt idx="10">
                  <c:v>339</c:v>
                </c:pt>
                <c:pt idx="11">
                  <c:v>349</c:v>
                </c:pt>
                <c:pt idx="12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91-4465-A48E-268DE1CC0076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91-4465-A48E-268DE1CC00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91-4465-A48E-268DE1CC007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408</c:v>
                </c:pt>
                <c:pt idx="1">
                  <c:v>431</c:v>
                </c:pt>
                <c:pt idx="2">
                  <c:v>407</c:v>
                </c:pt>
                <c:pt idx="3">
                  <c:v>203</c:v>
                </c:pt>
                <c:pt idx="4">
                  <c:v>0</c:v>
                </c:pt>
                <c:pt idx="5">
                  <c:v>13</c:v>
                </c:pt>
                <c:pt idx="6">
                  <c:v>80</c:v>
                </c:pt>
                <c:pt idx="7">
                  <c:v>6</c:v>
                </c:pt>
                <c:pt idx="8">
                  <c:v>60</c:v>
                </c:pt>
                <c:pt idx="12">
                  <c:v>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91-4465-A48E-268DE1CC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91-4465-A48E-268DE1CC00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276</c:v>
                      </c:pt>
                      <c:pt idx="1">
                        <c:v>348</c:v>
                      </c:pt>
                      <c:pt idx="2">
                        <c:v>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</c:v>
                      </c:pt>
                      <c:pt idx="10">
                        <c:v>4</c:v>
                      </c:pt>
                      <c:pt idx="11">
                        <c:v>13</c:v>
                      </c:pt>
                      <c:pt idx="12">
                        <c:v>686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91-4465-A48E-268DE1CC00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91-4465-A48E-268DE1CC00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91-4465-A48E-268DE1CC00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91-4465-A48E-268DE1CC00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91-4465-A48E-268DE1CC00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91-4465-A48E-268DE1CC00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91-4465-A48E-268DE1CC00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91-4465-A48E-268DE1CC00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91-4465-A48E-268DE1CC00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91-4465-A48E-268DE1CC00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91-4465-A48E-268DE1CC00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91-4465-A48E-268DE1CC00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91-4465-A48E-268DE1CC00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91-4465-A48E-268DE1CC0076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0.52238805970149249</c:v>
                </c:pt>
                <c:pt idx="1">
                  <c:v>-0.45922208281053956</c:v>
                </c:pt>
                <c:pt idx="2">
                  <c:v>-0.61348528015194681</c:v>
                </c:pt>
                <c:pt idx="3">
                  <c:v>1.1595744680851063</c:v>
                </c:pt>
                <c:pt idx="4">
                  <c:v>0</c:v>
                </c:pt>
                <c:pt idx="5">
                  <c:v>2.25</c:v>
                </c:pt>
                <c:pt idx="6">
                  <c:v>0</c:v>
                </c:pt>
                <c:pt idx="7">
                  <c:v>0</c:v>
                </c:pt>
                <c:pt idx="8">
                  <c:v>0.81818181818181812</c:v>
                </c:pt>
                <c:pt idx="12">
                  <c:v>-0.28501556247220983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91-4465-A48E-268DE1CC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8D-4411-B929-E4FB1F52AD39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310</c:v>
                </c:pt>
                <c:pt idx="1">
                  <c:v>218</c:v>
                </c:pt>
                <c:pt idx="2">
                  <c:v>204</c:v>
                </c:pt>
                <c:pt idx="3">
                  <c:v>186</c:v>
                </c:pt>
                <c:pt idx="4">
                  <c:v>16</c:v>
                </c:pt>
                <c:pt idx="5">
                  <c:v>2</c:v>
                </c:pt>
                <c:pt idx="6">
                  <c:v>27</c:v>
                </c:pt>
                <c:pt idx="7">
                  <c:v>9</c:v>
                </c:pt>
                <c:pt idx="8">
                  <c:v>3</c:v>
                </c:pt>
                <c:pt idx="9">
                  <c:v>95</c:v>
                </c:pt>
                <c:pt idx="10">
                  <c:v>10</c:v>
                </c:pt>
                <c:pt idx="11">
                  <c:v>48</c:v>
                </c:pt>
                <c:pt idx="12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D-4411-B929-E4FB1F52AD39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8D-4411-B929-E4FB1F52AD3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502</c:v>
                </c:pt>
                <c:pt idx="1">
                  <c:v>380</c:v>
                </c:pt>
                <c:pt idx="2">
                  <c:v>460</c:v>
                </c:pt>
                <c:pt idx="3">
                  <c:v>276</c:v>
                </c:pt>
                <c:pt idx="4">
                  <c:v>22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47</c:v>
                </c:pt>
                <c:pt idx="9">
                  <c:v>140</c:v>
                </c:pt>
                <c:pt idx="10">
                  <c:v>531</c:v>
                </c:pt>
                <c:pt idx="11">
                  <c:v>776</c:v>
                </c:pt>
                <c:pt idx="12">
                  <c:v>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8D-4411-B929-E4FB1F52AD39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8D-4411-B929-E4FB1F52AD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8D-4411-B929-E4FB1F52AD3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598</c:v>
                </c:pt>
                <c:pt idx="1">
                  <c:v>502</c:v>
                </c:pt>
                <c:pt idx="2">
                  <c:v>480</c:v>
                </c:pt>
                <c:pt idx="3">
                  <c:v>192</c:v>
                </c:pt>
                <c:pt idx="4">
                  <c:v>4</c:v>
                </c:pt>
                <c:pt idx="5">
                  <c:v>49</c:v>
                </c:pt>
                <c:pt idx="6">
                  <c:v>44</c:v>
                </c:pt>
                <c:pt idx="7">
                  <c:v>38</c:v>
                </c:pt>
                <c:pt idx="8">
                  <c:v>52</c:v>
                </c:pt>
                <c:pt idx="12">
                  <c:v>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8D-4411-B929-E4FB1F52A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48D-4411-B929-E4FB1F52AD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319</c:v>
                      </c:pt>
                      <c:pt idx="1">
                        <c:v>356</c:v>
                      </c:pt>
                      <c:pt idx="2">
                        <c:v>113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9</c:v>
                      </c:pt>
                      <c:pt idx="9">
                        <c:v>74</c:v>
                      </c:pt>
                      <c:pt idx="10">
                        <c:v>25</c:v>
                      </c:pt>
                      <c:pt idx="11">
                        <c:v>29</c:v>
                      </c:pt>
                      <c:pt idx="12">
                        <c:v>932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48D-4411-B929-E4FB1F52AD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8D-4411-B929-E4FB1F52AD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8D-4411-B929-E4FB1F52AD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48D-4411-B929-E4FB1F52AD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48D-4411-B929-E4FB1F52AD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8D-4411-B929-E4FB1F52AD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8D-4411-B929-E4FB1F52AD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48D-4411-B929-E4FB1F52AD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48D-4411-B929-E4FB1F52AD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48D-4411-B929-E4FB1F52AD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8D-4411-B929-E4FB1F52AD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8D-4411-B929-E4FB1F52AD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48D-4411-B929-E4FB1F52AD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48D-4411-B929-E4FB1F52AD39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0.19123505976095623</c:v>
                </c:pt>
                <c:pt idx="1">
                  <c:v>0.32105263157894748</c:v>
                </c:pt>
                <c:pt idx="2">
                  <c:v>4.3478260869565188E-2</c:v>
                </c:pt>
                <c:pt idx="3">
                  <c:v>-0.30434782608695654</c:v>
                </c:pt>
                <c:pt idx="4">
                  <c:v>-0.81818181818181812</c:v>
                </c:pt>
                <c:pt idx="5">
                  <c:v>48</c:v>
                </c:pt>
                <c:pt idx="6">
                  <c:v>0</c:v>
                </c:pt>
                <c:pt idx="7">
                  <c:v>0</c:v>
                </c:pt>
                <c:pt idx="8">
                  <c:v>0.1063829787234043</c:v>
                </c:pt>
                <c:pt idx="12">
                  <c:v>0.16054502369668255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8D-4411-B929-E4FB1F52A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09-4BA8-970F-62EEFB9A5B84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17947</c:v>
                </c:pt>
                <c:pt idx="1">
                  <c:v>18389</c:v>
                </c:pt>
                <c:pt idx="2">
                  <c:v>16137</c:v>
                </c:pt>
                <c:pt idx="3">
                  <c:v>11699</c:v>
                </c:pt>
                <c:pt idx="4">
                  <c:v>7550</c:v>
                </c:pt>
                <c:pt idx="5">
                  <c:v>14934</c:v>
                </c:pt>
                <c:pt idx="6">
                  <c:v>23244</c:v>
                </c:pt>
                <c:pt idx="7">
                  <c:v>11309</c:v>
                </c:pt>
                <c:pt idx="8">
                  <c:v>16386</c:v>
                </c:pt>
                <c:pt idx="9">
                  <c:v>17351</c:v>
                </c:pt>
                <c:pt idx="10">
                  <c:v>12399</c:v>
                </c:pt>
                <c:pt idx="11">
                  <c:v>12492</c:v>
                </c:pt>
                <c:pt idx="12">
                  <c:v>179837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9-4BA8-970F-62EEFB9A5B84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09-4BA8-970F-62EEFB9A5B8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15841</c:v>
                </c:pt>
                <c:pt idx="1">
                  <c:v>24407</c:v>
                </c:pt>
                <c:pt idx="2">
                  <c:v>20474</c:v>
                </c:pt>
                <c:pt idx="3">
                  <c:v>17811</c:v>
                </c:pt>
                <c:pt idx="4">
                  <c:v>22267</c:v>
                </c:pt>
                <c:pt idx="5">
                  <c:v>16055</c:v>
                </c:pt>
                <c:pt idx="6">
                  <c:v>16852</c:v>
                </c:pt>
                <c:pt idx="7">
                  <c:v>25050</c:v>
                </c:pt>
                <c:pt idx="8">
                  <c:v>17100</c:v>
                </c:pt>
                <c:pt idx="9">
                  <c:v>24595</c:v>
                </c:pt>
                <c:pt idx="10">
                  <c:v>15829</c:v>
                </c:pt>
                <c:pt idx="11">
                  <c:v>15575</c:v>
                </c:pt>
                <c:pt idx="12">
                  <c:v>231856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09-4BA8-970F-62EEFB9A5B84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09-4BA8-970F-62EEFB9A5B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09-4BA8-970F-62EEFB9A5B8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14788</c:v>
                </c:pt>
                <c:pt idx="1">
                  <c:v>15773</c:v>
                </c:pt>
                <c:pt idx="2">
                  <c:v>15653</c:v>
                </c:pt>
                <c:pt idx="3">
                  <c:v>15445</c:v>
                </c:pt>
                <c:pt idx="4">
                  <c:v>16341</c:v>
                </c:pt>
                <c:pt idx="5">
                  <c:v>16193</c:v>
                </c:pt>
                <c:pt idx="6">
                  <c:v>17502</c:v>
                </c:pt>
                <c:pt idx="7">
                  <c:v>16404</c:v>
                </c:pt>
                <c:pt idx="8">
                  <c:v>13666</c:v>
                </c:pt>
                <c:pt idx="12">
                  <c:v>141765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09-4BA8-970F-62EEFB9A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E09-4BA8-970F-62EEFB9A5B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9813</c:v>
                      </c:pt>
                      <c:pt idx="1">
                        <c:v>11683</c:v>
                      </c:pt>
                      <c:pt idx="2">
                        <c:v>2577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6635</c:v>
                      </c:pt>
                      <c:pt idx="8">
                        <c:v>6236</c:v>
                      </c:pt>
                      <c:pt idx="9">
                        <c:v>4583</c:v>
                      </c:pt>
                      <c:pt idx="10">
                        <c:v>2952</c:v>
                      </c:pt>
                      <c:pt idx="11">
                        <c:v>8154</c:v>
                      </c:pt>
                      <c:pt idx="12">
                        <c:v>55313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E09-4BA8-970F-62EEFB9A5B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09-4BA8-970F-62EEFB9A5B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09-4BA8-970F-62EEFB9A5B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09-4BA8-970F-62EEFB9A5B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09-4BA8-970F-62EEFB9A5B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E09-4BA8-970F-62EEFB9A5B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E09-4BA8-970F-62EEFB9A5B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E09-4BA8-970F-62EEFB9A5B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E09-4BA8-970F-62EEFB9A5B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E09-4BA8-970F-62EEFB9A5B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E09-4BA8-970F-62EEFB9A5B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E09-4BA8-970F-62EEFB9A5B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E09-4BA8-970F-62EEFB9A5B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E09-4BA8-970F-62EEFB9A5B84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-6.6473076194684677E-2</c:v>
                </c:pt>
                <c:pt idx="1">
                  <c:v>-0.35375097308149306</c:v>
                </c:pt>
                <c:pt idx="2">
                  <c:v>-0.23546937579368954</c:v>
                </c:pt>
                <c:pt idx="3">
                  <c:v>-0.13283925663915552</c:v>
                </c:pt>
                <c:pt idx="4">
                  <c:v>-0.26613374051286653</c:v>
                </c:pt>
                <c:pt idx="5">
                  <c:v>8.595453129865982E-3</c:v>
                </c:pt>
                <c:pt idx="6">
                  <c:v>3.8571089484927601E-2</c:v>
                </c:pt>
                <c:pt idx="7">
                  <c:v>-0.34514970059880234</c:v>
                </c:pt>
                <c:pt idx="8">
                  <c:v>-0.20081871345029245</c:v>
                </c:pt>
                <c:pt idx="12">
                  <c:v>-0.19386205837697679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09-4BA8-970F-62EEFB9A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FD-4415-AB9A-D65810821A4E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17462</c:v>
                </c:pt>
                <c:pt idx="1">
                  <c:v>17660</c:v>
                </c:pt>
                <c:pt idx="2">
                  <c:v>15316</c:v>
                </c:pt>
                <c:pt idx="3">
                  <c:v>10715</c:v>
                </c:pt>
                <c:pt idx="4">
                  <c:v>6778</c:v>
                </c:pt>
                <c:pt idx="5">
                  <c:v>14510</c:v>
                </c:pt>
                <c:pt idx="6">
                  <c:v>22490</c:v>
                </c:pt>
                <c:pt idx="7">
                  <c:v>10339</c:v>
                </c:pt>
                <c:pt idx="8">
                  <c:v>15797</c:v>
                </c:pt>
                <c:pt idx="9">
                  <c:v>16481</c:v>
                </c:pt>
                <c:pt idx="10">
                  <c:v>11754</c:v>
                </c:pt>
                <c:pt idx="11">
                  <c:v>11656</c:v>
                </c:pt>
                <c:pt idx="12">
                  <c:v>170958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D-4415-AB9A-D65810821A4E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FD-4415-AB9A-D65810821A4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12086</c:v>
                </c:pt>
                <c:pt idx="1">
                  <c:v>20778</c:v>
                </c:pt>
                <c:pt idx="2">
                  <c:v>16717</c:v>
                </c:pt>
                <c:pt idx="3">
                  <c:v>15251</c:v>
                </c:pt>
                <c:pt idx="4">
                  <c:v>19282</c:v>
                </c:pt>
                <c:pt idx="5">
                  <c:v>12747</c:v>
                </c:pt>
                <c:pt idx="6">
                  <c:v>13444</c:v>
                </c:pt>
                <c:pt idx="7">
                  <c:v>21855</c:v>
                </c:pt>
                <c:pt idx="8">
                  <c:v>14091</c:v>
                </c:pt>
                <c:pt idx="9">
                  <c:v>21060</c:v>
                </c:pt>
                <c:pt idx="10">
                  <c:v>12134</c:v>
                </c:pt>
                <c:pt idx="11">
                  <c:v>12150</c:v>
                </c:pt>
                <c:pt idx="12">
                  <c:v>191595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FD-4415-AB9A-D65810821A4E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FD-4415-AB9A-D65810821A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FD-4415-AB9A-D65810821A4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11355</c:v>
                </c:pt>
                <c:pt idx="1">
                  <c:v>12705</c:v>
                </c:pt>
                <c:pt idx="2">
                  <c:v>12400</c:v>
                </c:pt>
                <c:pt idx="3">
                  <c:v>11996</c:v>
                </c:pt>
                <c:pt idx="4">
                  <c:v>13628</c:v>
                </c:pt>
                <c:pt idx="5">
                  <c:v>13316</c:v>
                </c:pt>
                <c:pt idx="6">
                  <c:v>14555</c:v>
                </c:pt>
                <c:pt idx="7">
                  <c:v>12946</c:v>
                </c:pt>
                <c:pt idx="8">
                  <c:v>10779</c:v>
                </c:pt>
                <c:pt idx="12">
                  <c:v>113680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FD-4415-AB9A-D65810821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FD-4415-AB9A-D65810821A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9499</c:v>
                      </c:pt>
                      <c:pt idx="1">
                        <c:v>11353</c:v>
                      </c:pt>
                      <c:pt idx="2">
                        <c:v>2483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6593</c:v>
                      </c:pt>
                      <c:pt idx="8">
                        <c:v>6206</c:v>
                      </c:pt>
                      <c:pt idx="9">
                        <c:v>4531</c:v>
                      </c:pt>
                      <c:pt idx="10">
                        <c:v>2895</c:v>
                      </c:pt>
                      <c:pt idx="11">
                        <c:v>8080</c:v>
                      </c:pt>
                      <c:pt idx="12">
                        <c:v>54073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FD-4415-AB9A-D65810821A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FD-4415-AB9A-D65810821A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FD-4415-AB9A-D65810821A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FD-4415-AB9A-D65810821A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FD-4415-AB9A-D65810821A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FD-4415-AB9A-D65810821A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FD-4415-AB9A-D65810821A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FD-4415-AB9A-D65810821A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FD-4415-AB9A-D65810821A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FD-4415-AB9A-D65810821A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FD-4415-AB9A-D65810821A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FD-4415-AB9A-D65810821A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FD-4415-AB9A-D65810821A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FD-4415-AB9A-D65810821A4E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-6.0483203706768185E-2</c:v>
                </c:pt>
                <c:pt idx="1">
                  <c:v>-0.38853595148714992</c:v>
                </c:pt>
                <c:pt idx="2">
                  <c:v>-0.25824011485314347</c:v>
                </c:pt>
                <c:pt idx="3">
                  <c:v>-0.21342862763097503</c:v>
                </c:pt>
                <c:pt idx="4">
                  <c:v>-0.29322684368841412</c:v>
                </c:pt>
                <c:pt idx="5">
                  <c:v>4.4637954028398763E-2</c:v>
                </c:pt>
                <c:pt idx="6">
                  <c:v>8.2639095507289539E-2</c:v>
                </c:pt>
                <c:pt idx="7">
                  <c:v>-0.40764127202013267</c:v>
                </c:pt>
                <c:pt idx="8">
                  <c:v>-0.23504364487971041</c:v>
                </c:pt>
                <c:pt idx="12">
                  <c:v>-0.22270616953046474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FD-4415-AB9A-D65810821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16-4B30-8BC3-4E1A2FA9FE7D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6778</c:v>
                </c:pt>
                <c:pt idx="5">
                  <c:v>14510</c:v>
                </c:pt>
                <c:pt idx="6">
                  <c:v>22490</c:v>
                </c:pt>
                <c:pt idx="7">
                  <c:v>10339</c:v>
                </c:pt>
                <c:pt idx="8">
                  <c:v>15797</c:v>
                </c:pt>
                <c:pt idx="9">
                  <c:v>16481</c:v>
                </c:pt>
                <c:pt idx="10">
                  <c:v>11754</c:v>
                </c:pt>
                <c:pt idx="11">
                  <c:v>10343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6-4B30-8BC3-4E1A2FA9FE7D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16-4B30-8BC3-4E1A2FA9FE7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16-4B30-8BC3-4E1A2FA9FE7D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16-4B30-8BC3-4E1A2FA9FE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16-4B30-8BC3-4E1A2FA9FE7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16-4B30-8BC3-4E1A2FA9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16-4B30-8BC3-4E1A2FA9FE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8651</c:v>
                      </c:pt>
                      <c:pt idx="1">
                        <c:v>10563</c:v>
                      </c:pt>
                      <c:pt idx="2">
                        <c:v>2181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6593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2895</c:v>
                      </c:pt>
                      <c:pt idx="11">
                        <c:v>8080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16-4B30-8BC3-4E1A2FA9FE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16-4B30-8BC3-4E1A2FA9FE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16-4B30-8BC3-4E1A2FA9FE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16-4B30-8BC3-4E1A2FA9FE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16-4B30-8BC3-4E1A2FA9FE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16-4B30-8BC3-4E1A2FA9FE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16-4B30-8BC3-4E1A2FA9FE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16-4B30-8BC3-4E1A2FA9FE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16-4B30-8BC3-4E1A2FA9FE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16-4B30-8BC3-4E1A2FA9FE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16-4B30-8BC3-4E1A2FA9FE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16-4B30-8BC3-4E1A2FA9FE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16-4B30-8BC3-4E1A2FA9FE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16-4B30-8BC3-4E1A2FA9FE7D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16-4B30-8BC3-4E1A2FA9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6A-45C1-B29D-3C4BB62849FB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1313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A-45C1-B29D-3C4BB62849FB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6A-45C1-B29D-3C4BB62849F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6A-45C1-B29D-3C4BB62849FB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6A-45C1-B29D-3C4BB62849F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6A-45C1-B29D-3C4BB62849F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6A-45C1-B29D-3C4BB6284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D6A-45C1-B29D-3C4BB62849F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848</c:v>
                      </c:pt>
                      <c:pt idx="1">
                        <c:v>790</c:v>
                      </c:pt>
                      <c:pt idx="2">
                        <c:v>302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D6A-45C1-B29D-3C4BB62849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6A-45C1-B29D-3C4BB62849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6A-45C1-B29D-3C4BB62849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6A-45C1-B29D-3C4BB62849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6A-45C1-B29D-3C4BB62849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D6A-45C1-B29D-3C4BB62849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D6A-45C1-B29D-3C4BB62849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D6A-45C1-B29D-3C4BB62849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D6A-45C1-B29D-3C4BB62849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6A-45C1-B29D-3C4BB62849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6A-45C1-B29D-3C4BB62849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6A-45C1-B29D-3C4BB62849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6A-45C1-B29D-3C4BB62849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D6A-45C1-B29D-3C4BB62849FB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6A-45C1-B29D-3C4BB6284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F3-47F4-8BF1-832596AE081F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3-47F4-8BF1-832596AE081F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F3-47F4-8BF1-832596AE081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F3-47F4-8BF1-832596AE081F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F3-47F4-8BF1-832596AE08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F3-47F4-8BF1-832596AE081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F3-47F4-8BF1-832596AE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AF3-47F4-8BF1-832596AE08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AF3-47F4-8BF1-832596AE08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AF3-47F4-8BF1-832596AE08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AF3-47F4-8BF1-832596AE08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AF3-47F4-8BF1-832596AE08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AF3-47F4-8BF1-832596AE08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AF3-47F4-8BF1-832596AE08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AF3-47F4-8BF1-832596AE08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AF3-47F4-8BF1-832596AE08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AF3-47F4-8BF1-832596AE08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AF3-47F4-8BF1-832596AE08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AF3-47F4-8BF1-832596AE08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AF3-47F4-8BF1-832596AE08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AF3-47F4-8BF1-832596AE08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AF3-47F4-8BF1-832596AE081F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F3-47F4-8BF1-832596AE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231856</c:v>
                </c:pt>
                <c:pt idx="1">
                  <c:v>179837</c:v>
                </c:pt>
                <c:pt idx="2">
                  <c:v>161080</c:v>
                </c:pt>
                <c:pt idx="3">
                  <c:v>70304</c:v>
                </c:pt>
                <c:pt idx="4">
                  <c:v>55313</c:v>
                </c:pt>
                <c:pt idx="5">
                  <c:v>137126</c:v>
                </c:pt>
                <c:pt idx="6">
                  <c:v>136881</c:v>
                </c:pt>
                <c:pt idx="7">
                  <c:v>138498</c:v>
                </c:pt>
                <c:pt idx="8">
                  <c:v>135793</c:v>
                </c:pt>
                <c:pt idx="9">
                  <c:v>139299</c:v>
                </c:pt>
                <c:pt idx="10">
                  <c:v>132148</c:v>
                </c:pt>
                <c:pt idx="11">
                  <c:v>132139</c:v>
                </c:pt>
                <c:pt idx="12">
                  <c:v>124699</c:v>
                </c:pt>
                <c:pt idx="13">
                  <c:v>116663</c:v>
                </c:pt>
                <c:pt idx="14">
                  <c:v>85522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D-4E9F-A43B-8235F813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0.28925638216829674</c:v>
                </c:pt>
                <c:pt idx="1">
                  <c:v>0.116445244598957</c:v>
                </c:pt>
                <c:pt idx="2">
                  <c:v>1.2911925352753757</c:v>
                </c:pt>
                <c:pt idx="3">
                  <c:v>0.27102127890369343</c:v>
                </c:pt>
                <c:pt idx="4">
                  <c:v>-0.59662646033574962</c:v>
                </c:pt>
                <c:pt idx="5">
                  <c:v>1.7898758775871659E-3</c:v>
                </c:pt>
                <c:pt idx="6">
                  <c:v>-1.1675258848503178E-2</c:v>
                </c:pt>
                <c:pt idx="7">
                  <c:v>1.9920025332675451E-2</c:v>
                </c:pt>
                <c:pt idx="8">
                  <c:v>-2.5168881327216952E-2</c:v>
                </c:pt>
                <c:pt idx="9">
                  <c:v>5.4113569634046677E-2</c:v>
                </c:pt>
                <c:pt idx="10">
                  <c:v>6.8110096186568825E-5</c:v>
                </c:pt>
                <c:pt idx="11">
                  <c:v>5.9663670117643175E-2</c:v>
                </c:pt>
                <c:pt idx="12">
                  <c:v>6.8882164868038664E-2</c:v>
                </c:pt>
                <c:pt idx="13">
                  <c:v>0.36412852833189113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D-4E9F-A43B-8235F813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5-4C9E-AD85-189113C3C2CE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2787</c:v>
                </c:pt>
                <c:pt idx="1">
                  <c:v>2288</c:v>
                </c:pt>
                <c:pt idx="2">
                  <c:v>785</c:v>
                </c:pt>
                <c:pt idx="3">
                  <c:v>234</c:v>
                </c:pt>
                <c:pt idx="4">
                  <c:v>1078</c:v>
                </c:pt>
                <c:pt idx="5">
                  <c:v>8383</c:v>
                </c:pt>
                <c:pt idx="6">
                  <c:v>11986</c:v>
                </c:pt>
                <c:pt idx="7">
                  <c:v>2774</c:v>
                </c:pt>
                <c:pt idx="8">
                  <c:v>8868</c:v>
                </c:pt>
                <c:pt idx="9">
                  <c:v>1615</c:v>
                </c:pt>
                <c:pt idx="10">
                  <c:v>2606</c:v>
                </c:pt>
                <c:pt idx="11">
                  <c:v>3664</c:v>
                </c:pt>
                <c:pt idx="12">
                  <c:v>47068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5-4C9E-AD85-189113C3C2CE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45-4C9E-AD85-189113C3C2C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2799</c:v>
                </c:pt>
                <c:pt idx="1">
                  <c:v>3641</c:v>
                </c:pt>
                <c:pt idx="2">
                  <c:v>2080</c:v>
                </c:pt>
                <c:pt idx="3">
                  <c:v>3515</c:v>
                </c:pt>
                <c:pt idx="4">
                  <c:v>9559</c:v>
                </c:pt>
                <c:pt idx="5">
                  <c:v>7136</c:v>
                </c:pt>
                <c:pt idx="6">
                  <c:v>4179</c:v>
                </c:pt>
                <c:pt idx="7">
                  <c:v>8835</c:v>
                </c:pt>
                <c:pt idx="8">
                  <c:v>7018</c:v>
                </c:pt>
                <c:pt idx="9">
                  <c:v>4829</c:v>
                </c:pt>
                <c:pt idx="10">
                  <c:v>3704</c:v>
                </c:pt>
                <c:pt idx="11">
                  <c:v>4017</c:v>
                </c:pt>
                <c:pt idx="12">
                  <c:v>61312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45-4C9E-AD85-189113C3C2CE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5-4C9E-AD85-189113C3C2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45-4C9E-AD85-189113C3C2C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2131</c:v>
                </c:pt>
                <c:pt idx="1">
                  <c:v>1914</c:v>
                </c:pt>
                <c:pt idx="2">
                  <c:v>2072</c:v>
                </c:pt>
                <c:pt idx="3">
                  <c:v>1985</c:v>
                </c:pt>
                <c:pt idx="4">
                  <c:v>5218</c:v>
                </c:pt>
                <c:pt idx="5">
                  <c:v>5852</c:v>
                </c:pt>
                <c:pt idx="6">
                  <c:v>6409</c:v>
                </c:pt>
                <c:pt idx="7">
                  <c:v>4787</c:v>
                </c:pt>
                <c:pt idx="8">
                  <c:v>3304</c:v>
                </c:pt>
                <c:pt idx="12">
                  <c:v>33672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45-4C9E-AD85-189113C3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345-4C9E-AD85-189113C3C2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2373</c:v>
                      </c:pt>
                      <c:pt idx="1">
                        <c:v>2948</c:v>
                      </c:pt>
                      <c:pt idx="2">
                        <c:v>224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5897</c:v>
                      </c:pt>
                      <c:pt idx="8">
                        <c:v>5480</c:v>
                      </c:pt>
                      <c:pt idx="9">
                        <c:v>3209</c:v>
                      </c:pt>
                      <c:pt idx="10">
                        <c:v>1441</c:v>
                      </c:pt>
                      <c:pt idx="11">
                        <c:v>661</c:v>
                      </c:pt>
                      <c:pt idx="12">
                        <c:v>24273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345-4C9E-AD85-189113C3C2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45-4C9E-AD85-189113C3C2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45-4C9E-AD85-189113C3C2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45-4C9E-AD85-189113C3C2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45-4C9E-AD85-189113C3C2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45-4C9E-AD85-189113C3C2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45-4C9E-AD85-189113C3C2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45-4C9E-AD85-189113C3C2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45-4C9E-AD85-189113C3C2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45-4C9E-AD85-189113C3C2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45-4C9E-AD85-189113C3C2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45-4C9E-AD85-189113C3C2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45-4C9E-AD85-189113C3C2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45-4C9E-AD85-189113C3C2CE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-0.23865666309396216</c:v>
                </c:pt>
                <c:pt idx="1">
                  <c:v>-0.47432024169184295</c:v>
                </c:pt>
                <c:pt idx="2">
                  <c:v>-3.8461538461538325E-3</c:v>
                </c:pt>
                <c:pt idx="3">
                  <c:v>-0.43527738264580373</c:v>
                </c:pt>
                <c:pt idx="4">
                  <c:v>-0.45412700073229417</c:v>
                </c:pt>
                <c:pt idx="5">
                  <c:v>-0.17993273542600896</c:v>
                </c:pt>
                <c:pt idx="6">
                  <c:v>0.53362048336922707</c:v>
                </c:pt>
                <c:pt idx="7">
                  <c:v>-0.45817770232031696</c:v>
                </c:pt>
                <c:pt idx="8">
                  <c:v>-0.5292106013109148</c:v>
                </c:pt>
                <c:pt idx="12">
                  <c:v>-0.3094622862064722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345-4C9E-AD85-189113C3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191595</c:v>
                </c:pt>
                <c:pt idx="1">
                  <c:v>170958</c:v>
                </c:pt>
                <c:pt idx="2">
                  <c:v>151473</c:v>
                </c:pt>
                <c:pt idx="3">
                  <c:v>62020</c:v>
                </c:pt>
                <c:pt idx="4">
                  <c:v>54073</c:v>
                </c:pt>
                <c:pt idx="5">
                  <c:v>135352</c:v>
                </c:pt>
                <c:pt idx="6">
                  <c:v>134783</c:v>
                </c:pt>
                <c:pt idx="7">
                  <c:v>135680</c:v>
                </c:pt>
                <c:pt idx="8">
                  <c:v>133332</c:v>
                </c:pt>
                <c:pt idx="9">
                  <c:v>137687</c:v>
                </c:pt>
                <c:pt idx="10">
                  <c:v>130010</c:v>
                </c:pt>
                <c:pt idx="11">
                  <c:v>130442</c:v>
                </c:pt>
                <c:pt idx="12">
                  <c:v>123197</c:v>
                </c:pt>
                <c:pt idx="13">
                  <c:v>115291</c:v>
                </c:pt>
                <c:pt idx="14">
                  <c:v>84292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4-46BF-A736-1F859021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0.12071385954444946</c:v>
                </c:pt>
                <c:pt idx="1">
                  <c:v>0.12863678675407497</c:v>
                </c:pt>
                <c:pt idx="2">
                  <c:v>1.4423250564334085</c:v>
                </c:pt>
                <c:pt idx="3">
                  <c:v>0.14696798772030406</c:v>
                </c:pt>
                <c:pt idx="4">
                  <c:v>-0.60050091612979495</c:v>
                </c:pt>
                <c:pt idx="5">
                  <c:v>4.2216006469659728E-3</c:v>
                </c:pt>
                <c:pt idx="6">
                  <c:v>-6.611143867924496E-3</c:v>
                </c:pt>
                <c:pt idx="7">
                  <c:v>1.7610176101761077E-2</c:v>
                </c:pt>
                <c:pt idx="8">
                  <c:v>-3.1629710865949567E-2</c:v>
                </c:pt>
                <c:pt idx="9">
                  <c:v>5.9049303899699979E-2</c:v>
                </c:pt>
                <c:pt idx="10">
                  <c:v>-3.3118167461400061E-3</c:v>
                </c:pt>
                <c:pt idx="11">
                  <c:v>5.8808250200897749E-2</c:v>
                </c:pt>
                <c:pt idx="12">
                  <c:v>6.8574303284731686E-2</c:v>
                </c:pt>
                <c:pt idx="13">
                  <c:v>0.36775731979310011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4-46BF-A736-1F859021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122557</c:v>
                </c:pt>
                <c:pt idx="6">
                  <c:v>120334</c:v>
                </c:pt>
                <c:pt idx="7">
                  <c:v>110264</c:v>
                </c:pt>
                <c:pt idx="8">
                  <c:v>90256</c:v>
                </c:pt>
                <c:pt idx="9">
                  <c:v>94284</c:v>
                </c:pt>
                <c:pt idx="10">
                  <c:v>93860</c:v>
                </c:pt>
                <c:pt idx="11">
                  <c:v>91239</c:v>
                </c:pt>
                <c:pt idx="12">
                  <c:v>86484</c:v>
                </c:pt>
                <c:pt idx="13">
                  <c:v>82832</c:v>
                </c:pt>
                <c:pt idx="14">
                  <c:v>51920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0-461D-90E3-96819D3C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1.8473581863812427E-2</c:v>
                </c:pt>
                <c:pt idx="6">
                  <c:v>9.1326271493869182E-2</c:v>
                </c:pt>
                <c:pt idx="7">
                  <c:v>0.22168055309342316</c:v>
                </c:pt>
                <c:pt idx="8">
                  <c:v>-4.27219888846464E-2</c:v>
                </c:pt>
                <c:pt idx="9">
                  <c:v>4.5173662902193712E-3</c:v>
                </c:pt>
                <c:pt idx="10">
                  <c:v>2.8726750621992814E-2</c:v>
                </c:pt>
                <c:pt idx="11">
                  <c:v>5.4981268211460987E-2</c:v>
                </c:pt>
                <c:pt idx="12">
                  <c:v>4.4089240873092628E-2</c:v>
                </c:pt>
                <c:pt idx="13">
                  <c:v>0.5953775038520801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0-461D-90E3-96819D3C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50-4C47-9EC3-FF298E5F89B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50-4C47-9EC3-FF298E5F89B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A50-4C47-9EC3-FF298E5F89B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A50-4C47-9EC3-FF298E5F89B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A50-4C47-9EC3-FF298E5F89B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A50-4C47-9EC3-FF298E5F89B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A50-4C47-9EC3-FF298E5F89B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A50-4C47-9EC3-FF298E5F89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231856</c:v>
                </c:pt>
                <c:pt idx="1">
                  <c:v>61312</c:v>
                </c:pt>
                <c:pt idx="2">
                  <c:v>170544</c:v>
                </c:pt>
                <c:pt idx="3">
                  <c:v>73242</c:v>
                </c:pt>
                <c:pt idx="4">
                  <c:v>10731</c:v>
                </c:pt>
                <c:pt idx="5">
                  <c:v>19123</c:v>
                </c:pt>
                <c:pt idx="6">
                  <c:v>6454</c:v>
                </c:pt>
                <c:pt idx="7">
                  <c:v>4219</c:v>
                </c:pt>
                <c:pt idx="8">
                  <c:v>3186</c:v>
                </c:pt>
                <c:pt idx="9">
                  <c:v>3135</c:v>
                </c:pt>
                <c:pt idx="10">
                  <c:v>50454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50-4C47-9EC3-FF298E5F89B5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0.28925638216829674</c:v>
                </c:pt>
                <c:pt idx="1">
                  <c:v>0.30262598793235318</c:v>
                </c:pt>
                <c:pt idx="2">
                  <c:v>0.28451671700472247</c:v>
                </c:pt>
                <c:pt idx="3">
                  <c:v>0.45157262619656335</c:v>
                </c:pt>
                <c:pt idx="4">
                  <c:v>-2.0447284345047945E-2</c:v>
                </c:pt>
                <c:pt idx="5">
                  <c:v>0.20748879206920501</c:v>
                </c:pt>
                <c:pt idx="6">
                  <c:v>0.63516594882189015</c:v>
                </c:pt>
                <c:pt idx="7">
                  <c:v>0.56317154501667277</c:v>
                </c:pt>
                <c:pt idx="8">
                  <c:v>-0.15847860538827263</c:v>
                </c:pt>
                <c:pt idx="9">
                  <c:v>1.7792553191489362</c:v>
                </c:pt>
                <c:pt idx="10">
                  <c:v>0.14772520473157424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50-4C47-9EC3-FF298E5F89B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A50-4C47-9EC3-FF298E5F89B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A50-4C47-9EC3-FF298E5F89B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A50-4C47-9EC3-FF298E5F89B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A50-4C47-9EC3-FF298E5F89B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A50-4C47-9EC3-FF298E5F89B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A50-4C47-9EC3-FF298E5F89B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A50-4C47-9EC3-FF298E5F89B5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0.26443999723966599</c:v>
                </c:pt>
                <c:pt idx="2">
                  <c:v>0.73556000276033395</c:v>
                </c:pt>
                <c:pt idx="3">
                  <c:v>0.31589434821613416</c:v>
                </c:pt>
                <c:pt idx="4">
                  <c:v>4.6283037747567458E-2</c:v>
                </c:pt>
                <c:pt idx="5">
                  <c:v>8.2477917327996683E-2</c:v>
                </c:pt>
                <c:pt idx="6">
                  <c:v>2.7836243185425436E-2</c:v>
                </c:pt>
                <c:pt idx="7">
                  <c:v>1.8196639293354498E-2</c:v>
                </c:pt>
                <c:pt idx="8">
                  <c:v>1.3741287695811193E-2</c:v>
                </c:pt>
                <c:pt idx="9">
                  <c:v>1.3521323580153198E-2</c:v>
                </c:pt>
                <c:pt idx="10">
                  <c:v>0.21760920571389139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A50-4C47-9EC3-FF298E5F8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47-4E0F-88B7-A22D4D8B8AF3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47-4E0F-88B7-A22D4D8B8AF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B47-4E0F-88B7-A22D4D8B8A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B47-4E0F-88B7-A22D4D8B8AF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B47-4E0F-88B7-A22D4D8B8AF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B47-4E0F-88B7-A22D4D8B8AF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B47-4E0F-88B7-A22D4D8B8AF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B47-4E0F-88B7-A22D4D8B8A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17100</c:v>
                </c:pt>
                <c:pt idx="1">
                  <c:v>7018</c:v>
                </c:pt>
                <c:pt idx="2">
                  <c:v>5017</c:v>
                </c:pt>
                <c:pt idx="3">
                  <c:v>2001</c:v>
                </c:pt>
                <c:pt idx="4">
                  <c:v>10082</c:v>
                </c:pt>
                <c:pt idx="5">
                  <c:v>4768</c:v>
                </c:pt>
                <c:pt idx="6">
                  <c:v>518</c:v>
                </c:pt>
                <c:pt idx="7">
                  <c:v>991</c:v>
                </c:pt>
                <c:pt idx="8">
                  <c:v>484</c:v>
                </c:pt>
                <c:pt idx="9">
                  <c:v>267</c:v>
                </c:pt>
                <c:pt idx="10">
                  <c:v>33</c:v>
                </c:pt>
                <c:pt idx="11">
                  <c:v>47</c:v>
                </c:pt>
                <c:pt idx="12">
                  <c:v>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47-4E0F-88B7-A22D4D8B8AF3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septiembre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4.3573782497253744E-2</c:v>
                </c:pt>
                <c:pt idx="1">
                  <c:v>-0.20861524582769508</c:v>
                </c:pt>
                <c:pt idx="2">
                  <c:v>-0.31302204573462955</c:v>
                </c:pt>
                <c:pt idx="3">
                  <c:v>0.27859424920127807</c:v>
                </c:pt>
                <c:pt idx="4">
                  <c:v>0.34104815110401709</c:v>
                </c:pt>
                <c:pt idx="5">
                  <c:v>0.61026680175616344</c:v>
                </c:pt>
                <c:pt idx="6">
                  <c:v>-0.26628895184135981</c:v>
                </c:pt>
                <c:pt idx="7">
                  <c:v>2.2706270627062706</c:v>
                </c:pt>
                <c:pt idx="8">
                  <c:v>0.65753424657534243</c:v>
                </c:pt>
                <c:pt idx="9">
                  <c:v>4.5625</c:v>
                </c:pt>
                <c:pt idx="10">
                  <c:v>32</c:v>
                </c:pt>
                <c:pt idx="11">
                  <c:v>14.666666666666666</c:v>
                </c:pt>
                <c:pt idx="12">
                  <c:v>-7.1785268414481851E-2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47-4E0F-88B7-A22D4D8B8AF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7-4E0F-88B7-A22D4D8B8AF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7-4E0F-88B7-A22D4D8B8AF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7-4E0F-88B7-A22D4D8B8AF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B47-4E0F-88B7-A22D4D8B8AF3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B47-4E0F-88B7-A22D4D8B8AF3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B47-4E0F-88B7-A22D4D8B8AF3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B47-4E0F-88B7-A22D4D8B8AF3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0.41040935672514622</c:v>
                </c:pt>
                <c:pt idx="2">
                  <c:v>0.29339181286549709</c:v>
                </c:pt>
                <c:pt idx="3">
                  <c:v>0.11701754385964912</c:v>
                </c:pt>
                <c:pt idx="4">
                  <c:v>0.58959064327485378</c:v>
                </c:pt>
                <c:pt idx="5">
                  <c:v>0.27883040935672515</c:v>
                </c:pt>
                <c:pt idx="6">
                  <c:v>3.0292397660818714E-2</c:v>
                </c:pt>
                <c:pt idx="7">
                  <c:v>5.7953216374269007E-2</c:v>
                </c:pt>
                <c:pt idx="8">
                  <c:v>2.8304093567251463E-2</c:v>
                </c:pt>
                <c:pt idx="9">
                  <c:v>1.5614035087719299E-2</c:v>
                </c:pt>
                <c:pt idx="10">
                  <c:v>1.9298245614035089E-3</c:v>
                </c:pt>
                <c:pt idx="11">
                  <c:v>2.7485380116959064E-3</c:v>
                </c:pt>
                <c:pt idx="12">
                  <c:v>0.17391812865497075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B47-4E0F-88B7-A22D4D8B8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F6-408D-B707-EE601DE65AF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6-408D-B707-EE601DE65AF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7F6-408D-B707-EE601DE65AF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7F6-408D-B707-EE601DE65AF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7F6-408D-B707-EE601DE65A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7F6-408D-B707-EE601DE65AF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7F6-408D-B707-EE601DE65AF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7F6-408D-B707-EE601DE65A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141765</c:v>
                </c:pt>
                <c:pt idx="1">
                  <c:v>33672</c:v>
                </c:pt>
                <c:pt idx="2">
                  <c:v>108093</c:v>
                </c:pt>
                <c:pt idx="3">
                  <c:v>56019</c:v>
                </c:pt>
                <c:pt idx="4">
                  <c:v>7410</c:v>
                </c:pt>
                <c:pt idx="5">
                  <c:v>7650</c:v>
                </c:pt>
                <c:pt idx="6">
                  <c:v>4245</c:v>
                </c:pt>
                <c:pt idx="7">
                  <c:v>2085</c:v>
                </c:pt>
                <c:pt idx="8">
                  <c:v>1608</c:v>
                </c:pt>
                <c:pt idx="9">
                  <c:v>1959</c:v>
                </c:pt>
                <c:pt idx="10">
                  <c:v>27117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F6-408D-B707-EE601DE65AF3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-0.19386205837697679</c:v>
                </c:pt>
                <c:pt idx="1">
                  <c:v>-0.3094622862064722</c:v>
                </c:pt>
                <c:pt idx="2">
                  <c:v>-0.14951020889885513</c:v>
                </c:pt>
                <c:pt idx="3">
                  <c:v>2.2543073372336409E-3</c:v>
                </c:pt>
                <c:pt idx="4">
                  <c:v>4.7053836371343749E-2</c:v>
                </c:pt>
                <c:pt idx="5">
                  <c:v>-0.4489663617373767</c:v>
                </c:pt>
                <c:pt idx="6">
                  <c:v>-0.10006359974560097</c:v>
                </c:pt>
                <c:pt idx="7">
                  <c:v>-0.33619866284622735</c:v>
                </c:pt>
                <c:pt idx="8">
                  <c:v>-0.28501556247220983</c:v>
                </c:pt>
                <c:pt idx="9">
                  <c:v>0.16054502369668255</c:v>
                </c:pt>
                <c:pt idx="10">
                  <c:v>-0.29469139334668504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F6-408D-B707-EE601DE65AF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F6-408D-B707-EE601DE65AF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7F6-408D-B707-EE601DE65AF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7F6-408D-B707-EE601DE65AF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7F6-408D-B707-EE601DE65AF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7F6-408D-B707-EE601DE65AF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7F6-408D-B707-EE601DE65AF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7F6-408D-B707-EE601DE65AF3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0.23751983917045816</c:v>
                </c:pt>
                <c:pt idx="2">
                  <c:v>0.76248016082954184</c:v>
                </c:pt>
                <c:pt idx="3">
                  <c:v>0.39515395196275527</c:v>
                </c:pt>
                <c:pt idx="4">
                  <c:v>5.2269601100412656E-2</c:v>
                </c:pt>
                <c:pt idx="5">
                  <c:v>5.3962543646175011E-2</c:v>
                </c:pt>
                <c:pt idx="6">
                  <c:v>2.9943921278171623E-2</c:v>
                </c:pt>
                <c:pt idx="7">
                  <c:v>1.4707438366310444E-2</c:v>
                </c:pt>
                <c:pt idx="8">
                  <c:v>1.1342715056607767E-2</c:v>
                </c:pt>
                <c:pt idx="9">
                  <c:v>1.3818643529785207E-2</c:v>
                </c:pt>
                <c:pt idx="10">
                  <c:v>0.19128134588932388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7F6-408D-B707-EE601DE65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FA-49EA-91AC-7E9572E687D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FA-49EA-91AC-7E9572E687D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EFA-49EA-91AC-7E9572E687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EFA-49EA-91AC-7E9572E687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FA-49EA-91AC-7E9572E687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EFA-49EA-91AC-7E9572E687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EFA-49EA-91AC-7E9572E687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EFA-49EA-91AC-7E9572E687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113680</c:v>
                </c:pt>
                <c:pt idx="1">
                  <c:v>32277</c:v>
                </c:pt>
                <c:pt idx="2">
                  <c:v>81403</c:v>
                </c:pt>
                <c:pt idx="3">
                  <c:v>35263</c:v>
                </c:pt>
                <c:pt idx="4">
                  <c:v>7292</c:v>
                </c:pt>
                <c:pt idx="5">
                  <c:v>7605</c:v>
                </c:pt>
                <c:pt idx="6">
                  <c:v>1879</c:v>
                </c:pt>
                <c:pt idx="7">
                  <c:v>2069</c:v>
                </c:pt>
                <c:pt idx="8">
                  <c:v>844</c:v>
                </c:pt>
                <c:pt idx="9">
                  <c:v>552</c:v>
                </c:pt>
                <c:pt idx="10">
                  <c:v>25899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FA-49EA-91AC-7E9572E687DD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-0.22270616953046474</c:v>
                </c:pt>
                <c:pt idx="1">
                  <c:v>-0.30956811910415194</c:v>
                </c:pt>
                <c:pt idx="2">
                  <c:v>-0.18189584128962233</c:v>
                </c:pt>
                <c:pt idx="3">
                  <c:v>2.3777726164208479E-2</c:v>
                </c:pt>
                <c:pt idx="4">
                  <c:v>9.9351726217397962E-2</c:v>
                </c:pt>
                <c:pt idx="5">
                  <c:v>-0.45042636219106802</c:v>
                </c:pt>
                <c:pt idx="6">
                  <c:v>-0.42485460667278852</c:v>
                </c:pt>
                <c:pt idx="7">
                  <c:v>-0.27783595113438042</c:v>
                </c:pt>
                <c:pt idx="8">
                  <c:v>-0.48693009118541031</c:v>
                </c:pt>
                <c:pt idx="9">
                  <c:v>1.6926829268292685</c:v>
                </c:pt>
                <c:pt idx="10">
                  <c:v>-0.29247370577789922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FA-49EA-91AC-7E9572E687D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EFA-49EA-91AC-7E9572E687D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EFA-49EA-91AC-7E9572E687D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EFA-49EA-91AC-7E9572E687D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EFA-49EA-91AC-7E9572E687D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EFA-49EA-91AC-7E9572E687D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EFA-49EA-91AC-7E9572E687D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EFA-49EA-91AC-7E9572E687DD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0.28392857142857142</c:v>
                </c:pt>
                <c:pt idx="2">
                  <c:v>0.71607142857142858</c:v>
                </c:pt>
                <c:pt idx="3">
                  <c:v>0.31019528501055593</c:v>
                </c:pt>
                <c:pt idx="4">
                  <c:v>6.4144968332160449E-2</c:v>
                </c:pt>
                <c:pt idx="5">
                  <c:v>6.6898311048557355E-2</c:v>
                </c:pt>
                <c:pt idx="6">
                  <c:v>1.6528852920478537E-2</c:v>
                </c:pt>
                <c:pt idx="7">
                  <c:v>1.8200211118930332E-2</c:v>
                </c:pt>
                <c:pt idx="8">
                  <c:v>7.4243490499648138E-3</c:v>
                </c:pt>
                <c:pt idx="9">
                  <c:v>4.8557353976073185E-3</c:v>
                </c:pt>
                <c:pt idx="10">
                  <c:v>0.22782371569317383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EFA-49EA-91AC-7E9572E6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85-4256-803C-C7AF5413B1B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85-4256-803C-C7AF5413B1B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85-4256-803C-C7AF5413B1B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85-4256-803C-C7AF5413B1B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85-4256-803C-C7AF5413B1B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85-4256-803C-C7AF5413B1B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85-4256-803C-C7AF5413B1B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5-4256-803C-C7AF5413B1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85-4256-803C-C7AF5413B1B8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85-4256-803C-C7AF5413B1B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C85-4256-803C-C7AF5413B1B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C85-4256-803C-C7AF5413B1B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C85-4256-803C-C7AF5413B1B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C85-4256-803C-C7AF5413B1B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C85-4256-803C-C7AF5413B1B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C85-4256-803C-C7AF5413B1B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C85-4256-803C-C7AF5413B1B8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C85-4256-803C-C7AF5413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48-471C-928C-4DE6CCEF27E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48-471C-928C-4DE6CCEF27E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648-471C-928C-4DE6CCEF27E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48-471C-928C-4DE6CCEF27E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648-471C-928C-4DE6CCEF27E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648-471C-928C-4DE6CCEF27E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648-471C-928C-4DE6CCEF27E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648-471C-928C-4DE6CCEF27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15854</c:v>
                </c:pt>
                <c:pt idx="1">
                  <c:v>3715</c:v>
                </c:pt>
                <c:pt idx="2">
                  <c:v>12139</c:v>
                </c:pt>
                <c:pt idx="3">
                  <c:v>6372</c:v>
                </c:pt>
                <c:pt idx="4">
                  <c:v>872</c:v>
                </c:pt>
                <c:pt idx="5">
                  <c:v>762</c:v>
                </c:pt>
                <c:pt idx="6">
                  <c:v>794</c:v>
                </c:pt>
                <c:pt idx="7">
                  <c:v>208</c:v>
                </c:pt>
                <c:pt idx="8">
                  <c:v>62</c:v>
                </c:pt>
                <c:pt idx="9">
                  <c:v>53</c:v>
                </c:pt>
                <c:pt idx="10">
                  <c:v>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48-471C-928C-4DE6CCEF27E1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-0.18917813123305882</c:v>
                </c:pt>
                <c:pt idx="1">
                  <c:v>-0.52879249112125826</c:v>
                </c:pt>
                <c:pt idx="2">
                  <c:v>4.0277658753963497E-2</c:v>
                </c:pt>
                <c:pt idx="3">
                  <c:v>0.11946591707659882</c:v>
                </c:pt>
                <c:pt idx="4">
                  <c:v>0.50344827586206886</c:v>
                </c:pt>
                <c:pt idx="5">
                  <c:v>-0.26801152737752165</c:v>
                </c:pt>
                <c:pt idx="6">
                  <c:v>0.50664136622390887</c:v>
                </c:pt>
                <c:pt idx="7">
                  <c:v>-0.28275862068965518</c:v>
                </c:pt>
                <c:pt idx="8">
                  <c:v>0.8787878787878789</c:v>
                </c:pt>
                <c:pt idx="9">
                  <c:v>0.12765957446808507</c:v>
                </c:pt>
                <c:pt idx="10">
                  <c:v>-0.12807169702226073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48-471C-928C-4DE6CCEF27E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48-471C-928C-4DE6CCEF27E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648-471C-928C-4DE6CCEF27E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648-471C-928C-4DE6CCEF27E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648-471C-928C-4DE6CCEF27E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648-471C-928C-4DE6CCEF27E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648-471C-928C-4DE6CCEF27E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648-471C-928C-4DE6CCEF27E1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0.23432572221521383</c:v>
                </c:pt>
                <c:pt idx="2">
                  <c:v>0.76567427778478614</c:v>
                </c:pt>
                <c:pt idx="3">
                  <c:v>0.40191749716159958</c:v>
                </c:pt>
                <c:pt idx="4">
                  <c:v>5.500189226693579E-2</c:v>
                </c:pt>
                <c:pt idx="5">
                  <c:v>4.8063580169042511E-2</c:v>
                </c:pt>
                <c:pt idx="6">
                  <c:v>5.0081998233884192E-2</c:v>
                </c:pt>
                <c:pt idx="7">
                  <c:v>1.3119717421470922E-2</c:v>
                </c:pt>
                <c:pt idx="8">
                  <c:v>3.9106850006307555E-3</c:v>
                </c:pt>
                <c:pt idx="9">
                  <c:v>3.343004919894033E-3</c:v>
                </c:pt>
                <c:pt idx="10">
                  <c:v>0.19023590261132836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648-471C-928C-4DE6CCEF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C-4C68-8882-6E14DA62C1AB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0C-4C68-8882-6E14DA62C1A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A0C-4C68-8882-6E14DA62C1A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A0C-4C68-8882-6E14DA62C1A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A0C-4C68-8882-6E14DA62C1A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A0C-4C68-8882-6E14DA62C1A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A0C-4C68-8882-6E14DA62C1A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A0C-4C68-8882-6E14DA62C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163994</c:v>
                </c:pt>
                <c:pt idx="1">
                  <c:v>37619</c:v>
                </c:pt>
                <c:pt idx="2">
                  <c:v>12945</c:v>
                </c:pt>
                <c:pt idx="3">
                  <c:v>24674</c:v>
                </c:pt>
                <c:pt idx="4">
                  <c:v>126375</c:v>
                </c:pt>
                <c:pt idx="5">
                  <c:v>65165</c:v>
                </c:pt>
                <c:pt idx="6">
                  <c:v>8856</c:v>
                </c:pt>
                <c:pt idx="7">
                  <c:v>8912</c:v>
                </c:pt>
                <c:pt idx="8">
                  <c:v>5005</c:v>
                </c:pt>
                <c:pt idx="9">
                  <c:v>2556</c:v>
                </c:pt>
                <c:pt idx="10">
                  <c:v>1871</c:v>
                </c:pt>
                <c:pt idx="11">
                  <c:v>2421</c:v>
                </c:pt>
                <c:pt idx="12">
                  <c:v>31589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0C-4C68-8882-6E14DA62C1AB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-0.19547289772810894</c:v>
                </c:pt>
                <c:pt idx="1">
                  <c:v>-0.30681776303666852</c:v>
                </c:pt>
                <c:pt idx="2">
                  <c:v>-0.60547970254784833</c:v>
                </c:pt>
                <c:pt idx="3">
                  <c:v>0.14987417280268422</c:v>
                </c:pt>
                <c:pt idx="4">
                  <c:v>-0.15507224090553529</c:v>
                </c:pt>
                <c:pt idx="5">
                  <c:v>2.3842485771419231E-3</c:v>
                </c:pt>
                <c:pt idx="6">
                  <c:v>3.6516853932584192E-2</c:v>
                </c:pt>
                <c:pt idx="7">
                  <c:v>-0.47449731705878884</c:v>
                </c:pt>
                <c:pt idx="8">
                  <c:v>-0.10656908247054619</c:v>
                </c:pt>
                <c:pt idx="9">
                  <c:v>-0.3048680989937449</c:v>
                </c:pt>
                <c:pt idx="10">
                  <c:v>-0.34762900976290101</c:v>
                </c:pt>
                <c:pt idx="11">
                  <c:v>0.14305949008498575</c:v>
                </c:pt>
                <c:pt idx="12">
                  <c:v>-0.29474671250920947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0C-4C68-8882-6E14DA62C1A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A0C-4C68-8882-6E14DA62C1A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A0C-4C68-8882-6E14DA62C1A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A0C-4C68-8882-6E14DA62C1A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A0C-4C68-8882-6E14DA62C1AB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A0C-4C68-8882-6E14DA62C1AB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A0C-4C68-8882-6E14DA62C1AB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A0C-4C68-8882-6E14DA62C1AB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0.22939253875141774</c:v>
                </c:pt>
                <c:pt idx="2">
                  <c:v>7.8935814724928957E-2</c:v>
                </c:pt>
                <c:pt idx="3">
                  <c:v>0.15045672402648877</c:v>
                </c:pt>
                <c:pt idx="4">
                  <c:v>0.77060746124858226</c:v>
                </c:pt>
                <c:pt idx="5">
                  <c:v>0.39736209861336391</c:v>
                </c:pt>
                <c:pt idx="6">
                  <c:v>5.400197568203715E-2</c:v>
                </c:pt>
                <c:pt idx="7">
                  <c:v>5.4343451589692303E-2</c:v>
                </c:pt>
                <c:pt idx="8">
                  <c:v>3.0519409246679757E-2</c:v>
                </c:pt>
                <c:pt idx="9">
                  <c:v>1.5585936070831859E-2</c:v>
                </c:pt>
                <c:pt idx="10">
                  <c:v>1.1408953986121443E-2</c:v>
                </c:pt>
                <c:pt idx="11">
                  <c:v>1.4762735222020318E-2</c:v>
                </c:pt>
                <c:pt idx="12">
                  <c:v>0.19262290083783554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A0C-4C68-8882-6E14DA62C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24-482C-9328-370572371CD7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120145</c:v>
                </c:pt>
                <c:pt idx="1">
                  <c:v>116676</c:v>
                </c:pt>
                <c:pt idx="2">
                  <c:v>107722</c:v>
                </c:pt>
                <c:pt idx="3">
                  <c:v>71493</c:v>
                </c:pt>
                <c:pt idx="4">
                  <c:v>41121</c:v>
                </c:pt>
                <c:pt idx="5">
                  <c:v>61354</c:v>
                </c:pt>
                <c:pt idx="6">
                  <c:v>132622</c:v>
                </c:pt>
                <c:pt idx="7">
                  <c:v>71685</c:v>
                </c:pt>
                <c:pt idx="8">
                  <c:v>66924</c:v>
                </c:pt>
                <c:pt idx="9">
                  <c:v>103075</c:v>
                </c:pt>
                <c:pt idx="10">
                  <c:v>70490</c:v>
                </c:pt>
                <c:pt idx="11">
                  <c:v>71642</c:v>
                </c:pt>
                <c:pt idx="12">
                  <c:v>1034949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4-482C-9328-370572371CD7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24-482C-9328-370572371CD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89491</c:v>
                </c:pt>
                <c:pt idx="1">
                  <c:v>145638</c:v>
                </c:pt>
                <c:pt idx="2">
                  <c:v>129096</c:v>
                </c:pt>
                <c:pt idx="3">
                  <c:v>122581</c:v>
                </c:pt>
                <c:pt idx="4">
                  <c:v>124784</c:v>
                </c:pt>
                <c:pt idx="5">
                  <c:v>78527</c:v>
                </c:pt>
                <c:pt idx="6">
                  <c:v>99510</c:v>
                </c:pt>
                <c:pt idx="7">
                  <c:v>168193</c:v>
                </c:pt>
                <c:pt idx="8">
                  <c:v>81749</c:v>
                </c:pt>
                <c:pt idx="9">
                  <c:v>146033</c:v>
                </c:pt>
                <c:pt idx="10">
                  <c:v>89613</c:v>
                </c:pt>
                <c:pt idx="11">
                  <c:v>86200</c:v>
                </c:pt>
                <c:pt idx="12">
                  <c:v>1361415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24-482C-9328-370572371CD7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24-482C-9328-370572371CD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24-482C-9328-370572371CD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90625</c:v>
                </c:pt>
                <c:pt idx="1">
                  <c:v>91918</c:v>
                </c:pt>
                <c:pt idx="2">
                  <c:v>94245</c:v>
                </c:pt>
                <c:pt idx="3">
                  <c:v>86514</c:v>
                </c:pt>
                <c:pt idx="4">
                  <c:v>84984</c:v>
                </c:pt>
                <c:pt idx="5">
                  <c:v>92544</c:v>
                </c:pt>
                <c:pt idx="6">
                  <c:v>107220</c:v>
                </c:pt>
                <c:pt idx="7">
                  <c:v>105506</c:v>
                </c:pt>
                <c:pt idx="8">
                  <c:v>78737</c:v>
                </c:pt>
                <c:pt idx="12">
                  <c:v>832293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24-482C-9328-370572371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24-482C-9328-370572371CD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63680</c:v>
                      </c:pt>
                      <c:pt idx="1">
                        <c:v>64214</c:v>
                      </c:pt>
                      <c:pt idx="2">
                        <c:v>20160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25944</c:v>
                      </c:pt>
                      <c:pt idx="8">
                        <c:v>21185</c:v>
                      </c:pt>
                      <c:pt idx="9">
                        <c:v>15842</c:v>
                      </c:pt>
                      <c:pt idx="10">
                        <c:v>14472</c:v>
                      </c:pt>
                      <c:pt idx="11">
                        <c:v>61856</c:v>
                      </c:pt>
                      <c:pt idx="12">
                        <c:v>295880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24-482C-9328-370572371CD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24-482C-9328-370572371CD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24-482C-9328-370572371CD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24-482C-9328-370572371CD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24-482C-9328-370572371CD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24-482C-9328-370572371CD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24-482C-9328-370572371CD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24-482C-9328-370572371CD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24-482C-9328-370572371CD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24-482C-9328-370572371CD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24-482C-9328-370572371CD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24-482C-9328-370572371CD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24-482C-9328-370572371CD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24-482C-9328-370572371CD7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1.2671665307125934E-2</c:v>
                </c:pt>
                <c:pt idx="1">
                  <c:v>-0.36885977560801442</c:v>
                </c:pt>
                <c:pt idx="2">
                  <c:v>-0.26996188882691952</c:v>
                </c:pt>
                <c:pt idx="3">
                  <c:v>-0.29422993775544337</c:v>
                </c:pt>
                <c:pt idx="4">
                  <c:v>-0.31895114758302345</c:v>
                </c:pt>
                <c:pt idx="5">
                  <c:v>0.17849911495409221</c:v>
                </c:pt>
                <c:pt idx="6">
                  <c:v>7.7479650286403468E-2</c:v>
                </c:pt>
                <c:pt idx="7">
                  <c:v>-0.37270873341934563</c:v>
                </c:pt>
                <c:pt idx="8">
                  <c:v>-3.6844487394341208E-2</c:v>
                </c:pt>
                <c:pt idx="12">
                  <c:v>-0.19938647651093866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24-482C-9328-370572371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6-4543-AA6D-090D7688DA19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548</c:v>
                </c:pt>
                <c:pt idx="1">
                  <c:v>324</c:v>
                </c:pt>
                <c:pt idx="2">
                  <c:v>635</c:v>
                </c:pt>
                <c:pt idx="3">
                  <c:v>169</c:v>
                </c:pt>
                <c:pt idx="4">
                  <c:v>929</c:v>
                </c:pt>
                <c:pt idx="5">
                  <c:v>1656</c:v>
                </c:pt>
                <c:pt idx="6">
                  <c:v>2424</c:v>
                </c:pt>
                <c:pt idx="7">
                  <c:v>2462</c:v>
                </c:pt>
                <c:pt idx="8">
                  <c:v>1565</c:v>
                </c:pt>
                <c:pt idx="9">
                  <c:v>1500</c:v>
                </c:pt>
                <c:pt idx="10">
                  <c:v>940</c:v>
                </c:pt>
                <c:pt idx="11">
                  <c:v>1917</c:v>
                </c:pt>
                <c:pt idx="12">
                  <c:v>15069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A6-4543-AA6D-090D7688DA19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A6-4543-AA6D-090D7688DA1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962</c:v>
                </c:pt>
                <c:pt idx="1">
                  <c:v>1508</c:v>
                </c:pt>
                <c:pt idx="2">
                  <c:v>1613</c:v>
                </c:pt>
                <c:pt idx="3">
                  <c:v>3327</c:v>
                </c:pt>
                <c:pt idx="4">
                  <c:v>1994</c:v>
                </c:pt>
                <c:pt idx="5">
                  <c:v>1518</c:v>
                </c:pt>
                <c:pt idx="6">
                  <c:v>2188</c:v>
                </c:pt>
                <c:pt idx="7">
                  <c:v>2816</c:v>
                </c:pt>
                <c:pt idx="8">
                  <c:v>2001</c:v>
                </c:pt>
                <c:pt idx="9">
                  <c:v>1897</c:v>
                </c:pt>
                <c:pt idx="10">
                  <c:v>1378</c:v>
                </c:pt>
                <c:pt idx="11">
                  <c:v>2548</c:v>
                </c:pt>
                <c:pt idx="12">
                  <c:v>23750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A6-4543-AA6D-090D7688DA19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A6-4543-AA6D-090D7688DA1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A6-4543-AA6D-090D7688DA1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1724</c:v>
                </c:pt>
                <c:pt idx="1">
                  <c:v>1213</c:v>
                </c:pt>
                <c:pt idx="2">
                  <c:v>1319</c:v>
                </c:pt>
                <c:pt idx="3">
                  <c:v>1585</c:v>
                </c:pt>
                <c:pt idx="4">
                  <c:v>2482</c:v>
                </c:pt>
                <c:pt idx="5">
                  <c:v>3408</c:v>
                </c:pt>
                <c:pt idx="6">
                  <c:v>3801</c:v>
                </c:pt>
                <c:pt idx="7">
                  <c:v>3631</c:v>
                </c:pt>
                <c:pt idx="8">
                  <c:v>2119</c:v>
                </c:pt>
                <c:pt idx="12">
                  <c:v>21282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A6-4543-AA6D-090D7688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A6-4543-AA6D-090D7688DA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1583</c:v>
                      </c:pt>
                      <c:pt idx="1">
                        <c:v>1557</c:v>
                      </c:pt>
                      <c:pt idx="2">
                        <c:v>142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4072</c:v>
                      </c:pt>
                      <c:pt idx="8">
                        <c:v>3496</c:v>
                      </c:pt>
                      <c:pt idx="9">
                        <c:v>2092</c:v>
                      </c:pt>
                      <c:pt idx="10">
                        <c:v>950</c:v>
                      </c:pt>
                      <c:pt idx="11">
                        <c:v>319</c:v>
                      </c:pt>
                      <c:pt idx="12">
                        <c:v>15343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A6-4543-AA6D-090D7688DA1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A6-4543-AA6D-090D7688DA1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A6-4543-AA6D-090D7688DA1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A6-4543-AA6D-090D7688DA1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A6-4543-AA6D-090D7688DA1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A6-4543-AA6D-090D7688DA1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A6-4543-AA6D-090D7688DA1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A6-4543-AA6D-090D7688DA1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A6-4543-AA6D-090D7688DA1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A6-4543-AA6D-090D7688DA1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A6-4543-AA6D-090D7688DA1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A6-4543-AA6D-090D7688DA1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A6-4543-AA6D-090D7688DA1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A6-4543-AA6D-090D7688DA19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0.79209979209979209</c:v>
                </c:pt>
                <c:pt idx="1">
                  <c:v>-0.19562334217506627</c:v>
                </c:pt>
                <c:pt idx="2">
                  <c:v>-0.18226906385616859</c:v>
                </c:pt>
                <c:pt idx="3">
                  <c:v>-0.52359483017733699</c:v>
                </c:pt>
                <c:pt idx="4">
                  <c:v>0.24473420260782341</c:v>
                </c:pt>
                <c:pt idx="5">
                  <c:v>1.2450592885375493</c:v>
                </c:pt>
                <c:pt idx="6">
                  <c:v>0.73720292504570395</c:v>
                </c:pt>
                <c:pt idx="7">
                  <c:v>0.28941761363636354</c:v>
                </c:pt>
                <c:pt idx="8">
                  <c:v>5.897051474262871E-2</c:v>
                </c:pt>
                <c:pt idx="12">
                  <c:v>0.18714787750320738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A6-4543-AA6D-090D7688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DA-47B6-A736-6E6B0CB6C140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12626</c:v>
                </c:pt>
                <c:pt idx="1">
                  <c:v>7310</c:v>
                </c:pt>
                <c:pt idx="2">
                  <c:v>3120</c:v>
                </c:pt>
                <c:pt idx="3">
                  <c:v>932</c:v>
                </c:pt>
                <c:pt idx="4">
                  <c:v>3865</c:v>
                </c:pt>
                <c:pt idx="5">
                  <c:v>23762</c:v>
                </c:pt>
                <c:pt idx="6">
                  <c:v>44490</c:v>
                </c:pt>
                <c:pt idx="7">
                  <c:v>16051</c:v>
                </c:pt>
                <c:pt idx="8">
                  <c:v>28344</c:v>
                </c:pt>
                <c:pt idx="9">
                  <c:v>8019</c:v>
                </c:pt>
                <c:pt idx="10">
                  <c:v>9833</c:v>
                </c:pt>
                <c:pt idx="11">
                  <c:v>15115</c:v>
                </c:pt>
                <c:pt idx="12">
                  <c:v>173467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A-47B6-A736-6E6B0CB6C140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DA-47B6-A736-6E6B0CB6C14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12040</c:v>
                </c:pt>
                <c:pt idx="1">
                  <c:v>13841</c:v>
                </c:pt>
                <c:pt idx="2">
                  <c:v>8452</c:v>
                </c:pt>
                <c:pt idx="3">
                  <c:v>21455</c:v>
                </c:pt>
                <c:pt idx="4">
                  <c:v>39819</c:v>
                </c:pt>
                <c:pt idx="5">
                  <c:v>29035</c:v>
                </c:pt>
                <c:pt idx="6">
                  <c:v>20634</c:v>
                </c:pt>
                <c:pt idx="7">
                  <c:v>35528</c:v>
                </c:pt>
                <c:pt idx="8">
                  <c:v>26145</c:v>
                </c:pt>
                <c:pt idx="9">
                  <c:v>18094</c:v>
                </c:pt>
                <c:pt idx="10">
                  <c:v>15098</c:v>
                </c:pt>
                <c:pt idx="11">
                  <c:v>16204</c:v>
                </c:pt>
                <c:pt idx="12">
                  <c:v>256345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DA-47B6-A736-6E6B0CB6C140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DA-47B6-A736-6E6B0CB6C14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DA-47B6-A736-6E6B0CB6C14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9498</c:v>
                </c:pt>
                <c:pt idx="1">
                  <c:v>7813</c:v>
                </c:pt>
                <c:pt idx="2">
                  <c:v>8898</c:v>
                </c:pt>
                <c:pt idx="3">
                  <c:v>7755</c:v>
                </c:pt>
                <c:pt idx="4">
                  <c:v>18059</c:v>
                </c:pt>
                <c:pt idx="5">
                  <c:v>23626</c:v>
                </c:pt>
                <c:pt idx="6">
                  <c:v>30091</c:v>
                </c:pt>
                <c:pt idx="7">
                  <c:v>25693</c:v>
                </c:pt>
                <c:pt idx="8">
                  <c:v>14747</c:v>
                </c:pt>
                <c:pt idx="12">
                  <c:v>146180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DA-47B6-A736-6E6B0CB6C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DA-47B6-A736-6E6B0CB6C1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11075</c:v>
                      </c:pt>
                      <c:pt idx="1">
                        <c:v>9112</c:v>
                      </c:pt>
                      <c:pt idx="2">
                        <c:v>924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19800</c:v>
                      </c:pt>
                      <c:pt idx="8">
                        <c:v>15978</c:v>
                      </c:pt>
                      <c:pt idx="9">
                        <c:v>9120</c:v>
                      </c:pt>
                      <c:pt idx="10">
                        <c:v>4504</c:v>
                      </c:pt>
                      <c:pt idx="11">
                        <c:v>8944</c:v>
                      </c:pt>
                      <c:pt idx="12">
                        <c:v>84704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DA-47B6-A736-6E6B0CB6C14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DA-47B6-A736-6E6B0CB6C14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DA-47B6-A736-6E6B0CB6C14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DA-47B6-A736-6E6B0CB6C14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DA-47B6-A736-6E6B0CB6C14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DA-47B6-A736-6E6B0CB6C14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DA-47B6-A736-6E6B0CB6C14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DA-47B6-A736-6E6B0CB6C14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DA-47B6-A736-6E6B0CB6C14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DA-47B6-A736-6E6B0CB6C14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DA-47B6-A736-6E6B0CB6C14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DA-47B6-A736-6E6B0CB6C14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DA-47B6-A736-6E6B0CB6C14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DA-47B6-A736-6E6B0CB6C140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-0.21112956810631234</c:v>
                </c:pt>
                <c:pt idx="1">
                  <c:v>-0.43551766490860488</c:v>
                </c:pt>
                <c:pt idx="2">
                  <c:v>5.2768575485092395E-2</c:v>
                </c:pt>
                <c:pt idx="3">
                  <c:v>-0.63854579352132368</c:v>
                </c:pt>
                <c:pt idx="4">
                  <c:v>-0.54647278937190791</c:v>
                </c:pt>
                <c:pt idx="5">
                  <c:v>-0.18629240571723782</c:v>
                </c:pt>
                <c:pt idx="6">
                  <c:v>0.45832121740816123</c:v>
                </c:pt>
                <c:pt idx="7">
                  <c:v>-0.27682391353298808</c:v>
                </c:pt>
                <c:pt idx="8">
                  <c:v>-0.43595333715815643</c:v>
                </c:pt>
                <c:pt idx="12">
                  <c:v>-0.29364239498620437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DA-47B6-A736-6E6B0CB6C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99-4E53-B638-BAFF77B6429F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3800</c:v>
                </c:pt>
                <c:pt idx="1">
                  <c:v>1381</c:v>
                </c:pt>
                <c:pt idx="2">
                  <c:v>2585</c:v>
                </c:pt>
                <c:pt idx="3">
                  <c:v>784</c:v>
                </c:pt>
                <c:pt idx="4">
                  <c:v>3554</c:v>
                </c:pt>
                <c:pt idx="5">
                  <c:v>8062</c:v>
                </c:pt>
                <c:pt idx="6">
                  <c:v>16421</c:v>
                </c:pt>
                <c:pt idx="7">
                  <c:v>15031</c:v>
                </c:pt>
                <c:pt idx="8">
                  <c:v>8587</c:v>
                </c:pt>
                <c:pt idx="9">
                  <c:v>7767</c:v>
                </c:pt>
                <c:pt idx="10">
                  <c:v>5046</c:v>
                </c:pt>
                <c:pt idx="11">
                  <c:v>8911</c:v>
                </c:pt>
                <c:pt idx="12">
                  <c:v>81929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9-4E53-B638-BAFF77B6429F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99-4E53-B638-BAFF77B6429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5669</c:v>
                </c:pt>
                <c:pt idx="1">
                  <c:v>6599</c:v>
                </c:pt>
                <c:pt idx="2">
                  <c:v>7711</c:v>
                </c:pt>
                <c:pt idx="3">
                  <c:v>20810</c:v>
                </c:pt>
                <c:pt idx="4">
                  <c:v>12704</c:v>
                </c:pt>
                <c:pt idx="5">
                  <c:v>8969</c:v>
                </c:pt>
                <c:pt idx="6">
                  <c:v>13575</c:v>
                </c:pt>
                <c:pt idx="7">
                  <c:v>16494</c:v>
                </c:pt>
                <c:pt idx="8">
                  <c:v>11149</c:v>
                </c:pt>
                <c:pt idx="9">
                  <c:v>9980</c:v>
                </c:pt>
                <c:pt idx="10">
                  <c:v>6495</c:v>
                </c:pt>
                <c:pt idx="11">
                  <c:v>11929</c:v>
                </c:pt>
                <c:pt idx="12">
                  <c:v>132084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9-4E53-B638-BAFF77B6429F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99-4E53-B638-BAFF77B642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99-4E53-B638-BAFF77B6429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8631</c:v>
                </c:pt>
                <c:pt idx="1">
                  <c:v>5368</c:v>
                </c:pt>
                <c:pt idx="2">
                  <c:v>5774</c:v>
                </c:pt>
                <c:pt idx="3">
                  <c:v>6956</c:v>
                </c:pt>
                <c:pt idx="4">
                  <c:v>11770</c:v>
                </c:pt>
                <c:pt idx="5">
                  <c:v>17394</c:v>
                </c:pt>
                <c:pt idx="6">
                  <c:v>22922</c:v>
                </c:pt>
                <c:pt idx="7">
                  <c:v>22797</c:v>
                </c:pt>
                <c:pt idx="8">
                  <c:v>11904</c:v>
                </c:pt>
                <c:pt idx="12">
                  <c:v>113516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99-4E53-B638-BAFF77B64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399-4E53-B638-BAFF77B642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8576</c:v>
                      </c:pt>
                      <c:pt idx="1">
                        <c:v>5937</c:v>
                      </c:pt>
                      <c:pt idx="2">
                        <c:v>761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11725</c:v>
                      </c:pt>
                      <c:pt idx="8">
                        <c:v>12064</c:v>
                      </c:pt>
                      <c:pt idx="9">
                        <c:v>7202</c:v>
                      </c:pt>
                      <c:pt idx="10">
                        <c:v>3585</c:v>
                      </c:pt>
                      <c:pt idx="11">
                        <c:v>7823</c:v>
                      </c:pt>
                      <c:pt idx="12">
                        <c:v>61246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399-4E53-B638-BAFF77B642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99-4E53-B638-BAFF77B642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99-4E53-B638-BAFF77B642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99-4E53-B638-BAFF77B642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99-4E53-B638-BAFF77B642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99-4E53-B638-BAFF77B642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99-4E53-B638-BAFF77B642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99-4E53-B638-BAFF77B642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99-4E53-B638-BAFF77B642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99-4E53-B638-BAFF77B642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99-4E53-B638-BAFF77B642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99-4E53-B638-BAFF77B642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99-4E53-B638-BAFF77B642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99-4E53-B638-BAFF77B6429F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0.52249073910742627</c:v>
                </c:pt>
                <c:pt idx="1">
                  <c:v>-0.18654341566904076</c:v>
                </c:pt>
                <c:pt idx="2">
                  <c:v>-0.25119958500842954</c:v>
                </c:pt>
                <c:pt idx="3">
                  <c:v>-0.66573762614127818</c:v>
                </c:pt>
                <c:pt idx="4">
                  <c:v>-7.3520151133501299E-2</c:v>
                </c:pt>
                <c:pt idx="5">
                  <c:v>0.93934663842122879</c:v>
                </c:pt>
                <c:pt idx="6">
                  <c:v>0.68854511970534071</c:v>
                </c:pt>
                <c:pt idx="7">
                  <c:v>0.38213895962168065</c:v>
                </c:pt>
                <c:pt idx="8">
                  <c:v>6.7719077944210282E-2</c:v>
                </c:pt>
                <c:pt idx="12">
                  <c:v>9.4868827160493829E-2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399-4E53-B638-BAFF77B64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68-4A67-856C-8EE2C0B28BA1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8826</c:v>
                </c:pt>
                <c:pt idx="1">
                  <c:v>5929</c:v>
                </c:pt>
                <c:pt idx="2">
                  <c:v>535</c:v>
                </c:pt>
                <c:pt idx="3">
                  <c:v>148</c:v>
                </c:pt>
                <c:pt idx="4">
                  <c:v>311</c:v>
                </c:pt>
                <c:pt idx="5">
                  <c:v>15700</c:v>
                </c:pt>
                <c:pt idx="6">
                  <c:v>28069</c:v>
                </c:pt>
                <c:pt idx="7">
                  <c:v>1020</c:v>
                </c:pt>
                <c:pt idx="8">
                  <c:v>19757</c:v>
                </c:pt>
                <c:pt idx="9">
                  <c:v>252</c:v>
                </c:pt>
                <c:pt idx="10">
                  <c:v>4787</c:v>
                </c:pt>
                <c:pt idx="11">
                  <c:v>6204</c:v>
                </c:pt>
                <c:pt idx="12">
                  <c:v>91538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8-4A67-856C-8EE2C0B28BA1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168-4A67-856C-8EE2C0B28BA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6371</c:v>
                </c:pt>
                <c:pt idx="1">
                  <c:v>7242</c:v>
                </c:pt>
                <c:pt idx="2">
                  <c:v>741</c:v>
                </c:pt>
                <c:pt idx="3">
                  <c:v>645</c:v>
                </c:pt>
                <c:pt idx="4">
                  <c:v>27115</c:v>
                </c:pt>
                <c:pt idx="5">
                  <c:v>20066</c:v>
                </c:pt>
                <c:pt idx="6">
                  <c:v>7059</c:v>
                </c:pt>
                <c:pt idx="7">
                  <c:v>19034</c:v>
                </c:pt>
                <c:pt idx="8">
                  <c:v>14996</c:v>
                </c:pt>
                <c:pt idx="9">
                  <c:v>8114</c:v>
                </c:pt>
                <c:pt idx="10">
                  <c:v>8603</c:v>
                </c:pt>
                <c:pt idx="11">
                  <c:v>4275</c:v>
                </c:pt>
                <c:pt idx="12">
                  <c:v>124261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68-4A67-856C-8EE2C0B28BA1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68-4A67-856C-8EE2C0B28BA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68-4A67-856C-8EE2C0B28BA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867</c:v>
                </c:pt>
                <c:pt idx="1">
                  <c:v>2445</c:v>
                </c:pt>
                <c:pt idx="2">
                  <c:v>3124</c:v>
                </c:pt>
                <c:pt idx="3">
                  <c:v>799</c:v>
                </c:pt>
                <c:pt idx="4">
                  <c:v>6289</c:v>
                </c:pt>
                <c:pt idx="5">
                  <c:v>6232</c:v>
                </c:pt>
                <c:pt idx="6">
                  <c:v>7169</c:v>
                </c:pt>
                <c:pt idx="7">
                  <c:v>2896</c:v>
                </c:pt>
                <c:pt idx="8">
                  <c:v>2843</c:v>
                </c:pt>
                <c:pt idx="12">
                  <c:v>32664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68-4A67-856C-8EE2C0B28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168-4A67-856C-8EE2C0B28BA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2499</c:v>
                      </c:pt>
                      <c:pt idx="1">
                        <c:v>3175</c:v>
                      </c:pt>
                      <c:pt idx="2">
                        <c:v>163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8075</c:v>
                      </c:pt>
                      <c:pt idx="8">
                        <c:v>3914</c:v>
                      </c:pt>
                      <c:pt idx="9">
                        <c:v>1918</c:v>
                      </c:pt>
                      <c:pt idx="10">
                        <c:v>919</c:v>
                      </c:pt>
                      <c:pt idx="11">
                        <c:v>1121</c:v>
                      </c:pt>
                      <c:pt idx="12">
                        <c:v>23458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168-4A67-856C-8EE2C0B28BA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168-4A67-856C-8EE2C0B28BA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168-4A67-856C-8EE2C0B28BA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168-4A67-856C-8EE2C0B28BA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168-4A67-856C-8EE2C0B28BA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68-4A67-856C-8EE2C0B28BA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168-4A67-856C-8EE2C0B28BA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68-4A67-856C-8EE2C0B28BA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168-4A67-856C-8EE2C0B28BA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168-4A67-856C-8EE2C0B28BA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168-4A67-856C-8EE2C0B28BA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168-4A67-856C-8EE2C0B28BA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168-4A67-856C-8EE2C0B28BA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168-4A67-856C-8EE2C0B28BA1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-0.86391461309056661</c:v>
                </c:pt>
                <c:pt idx="1">
                  <c:v>-0.66238608119304065</c:v>
                </c:pt>
                <c:pt idx="2">
                  <c:v>3.2159244264507425</c:v>
                </c:pt>
                <c:pt idx="3">
                  <c:v>0.23875968992248064</c:v>
                </c:pt>
                <c:pt idx="4">
                  <c:v>-0.76806195832565005</c:v>
                </c:pt>
                <c:pt idx="5">
                  <c:v>-0.68942489783713745</c:v>
                </c:pt>
                <c:pt idx="6">
                  <c:v>1.5582943759739232E-2</c:v>
                </c:pt>
                <c:pt idx="7">
                  <c:v>-0.84785121361773674</c:v>
                </c:pt>
                <c:pt idx="8">
                  <c:v>-0.81041611096292343</c:v>
                </c:pt>
                <c:pt idx="12">
                  <c:v>-0.68369985184324433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168-4A67-856C-8EE2C0B28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72-408D-9CE0-9C863C0B0647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107519</c:v>
                </c:pt>
                <c:pt idx="1">
                  <c:v>109366</c:v>
                </c:pt>
                <c:pt idx="2">
                  <c:v>104602</c:v>
                </c:pt>
                <c:pt idx="3">
                  <c:v>70561</c:v>
                </c:pt>
                <c:pt idx="4">
                  <c:v>37256</c:v>
                </c:pt>
                <c:pt idx="5">
                  <c:v>37592</c:v>
                </c:pt>
                <c:pt idx="6">
                  <c:v>88132</c:v>
                </c:pt>
                <c:pt idx="7">
                  <c:v>55634</c:v>
                </c:pt>
                <c:pt idx="8">
                  <c:v>38580</c:v>
                </c:pt>
                <c:pt idx="9">
                  <c:v>95056</c:v>
                </c:pt>
                <c:pt idx="10">
                  <c:v>60657</c:v>
                </c:pt>
                <c:pt idx="11">
                  <c:v>56527</c:v>
                </c:pt>
                <c:pt idx="12">
                  <c:v>861482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2-408D-9CE0-9C863C0B0647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72-408D-9CE0-9C863C0B064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77451</c:v>
                </c:pt>
                <c:pt idx="1">
                  <c:v>131797</c:v>
                </c:pt>
                <c:pt idx="2">
                  <c:v>120644</c:v>
                </c:pt>
                <c:pt idx="3">
                  <c:v>101126</c:v>
                </c:pt>
                <c:pt idx="4">
                  <c:v>84965</c:v>
                </c:pt>
                <c:pt idx="5">
                  <c:v>49492</c:v>
                </c:pt>
                <c:pt idx="6">
                  <c:v>78876</c:v>
                </c:pt>
                <c:pt idx="7">
                  <c:v>132665</c:v>
                </c:pt>
                <c:pt idx="8">
                  <c:v>55604</c:v>
                </c:pt>
                <c:pt idx="9">
                  <c:v>127939</c:v>
                </c:pt>
                <c:pt idx="10">
                  <c:v>74515</c:v>
                </c:pt>
                <c:pt idx="11">
                  <c:v>69996</c:v>
                </c:pt>
                <c:pt idx="12">
                  <c:v>1105070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72-408D-9CE0-9C863C0B0647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72-408D-9CE0-9C863C0B064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72-408D-9CE0-9C863C0B064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81127</c:v>
                </c:pt>
                <c:pt idx="1">
                  <c:v>84105</c:v>
                </c:pt>
                <c:pt idx="2">
                  <c:v>85347</c:v>
                </c:pt>
                <c:pt idx="3">
                  <c:v>78759</c:v>
                </c:pt>
                <c:pt idx="4">
                  <c:v>66925</c:v>
                </c:pt>
                <c:pt idx="5">
                  <c:v>68918</c:v>
                </c:pt>
                <c:pt idx="6">
                  <c:v>77129</c:v>
                </c:pt>
                <c:pt idx="7">
                  <c:v>79813</c:v>
                </c:pt>
                <c:pt idx="8">
                  <c:v>63990</c:v>
                </c:pt>
                <c:pt idx="12">
                  <c:v>686113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72-408D-9CE0-9C863C0B0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72-408D-9CE0-9C863C0B064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52605</c:v>
                      </c:pt>
                      <c:pt idx="1">
                        <c:v>55102</c:v>
                      </c:pt>
                      <c:pt idx="2">
                        <c:v>19236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6144</c:v>
                      </c:pt>
                      <c:pt idx="8">
                        <c:v>5207</c:v>
                      </c:pt>
                      <c:pt idx="9">
                        <c:v>6722</c:v>
                      </c:pt>
                      <c:pt idx="10">
                        <c:v>9968</c:v>
                      </c:pt>
                      <c:pt idx="11">
                        <c:v>52912</c:v>
                      </c:pt>
                      <c:pt idx="12">
                        <c:v>211176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72-408D-9CE0-9C863C0B064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72-408D-9CE0-9C863C0B064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72-408D-9CE0-9C863C0B064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72-408D-9CE0-9C863C0B064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72-408D-9CE0-9C863C0B064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72-408D-9CE0-9C863C0B064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72-408D-9CE0-9C863C0B064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72-408D-9CE0-9C863C0B064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72-408D-9CE0-9C863C0B064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72-408D-9CE0-9C863C0B064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72-408D-9CE0-9C863C0B064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72-408D-9CE0-9C863C0B064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72-408D-9CE0-9C863C0B064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72-408D-9CE0-9C863C0B0647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4.7462266465249092E-2</c:v>
                </c:pt>
                <c:pt idx="1">
                  <c:v>-0.36185952639286179</c:v>
                </c:pt>
                <c:pt idx="2">
                  <c:v>-0.2925715327741123</c:v>
                </c:pt>
                <c:pt idx="3">
                  <c:v>-0.22117951862033502</c:v>
                </c:pt>
                <c:pt idx="4">
                  <c:v>-0.21232272112046136</c:v>
                </c:pt>
                <c:pt idx="5">
                  <c:v>0.39250788006142412</c:v>
                </c:pt>
                <c:pt idx="6">
                  <c:v>-2.2148689081596395E-2</c:v>
                </c:pt>
                <c:pt idx="7">
                  <c:v>-0.39838691440847251</c:v>
                </c:pt>
                <c:pt idx="8">
                  <c:v>0.15081648802244452</c:v>
                </c:pt>
                <c:pt idx="12">
                  <c:v>-0.17595902092190918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72-408D-9CE0-9C863C0B0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2D-4A3E-92E1-488964A8D365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33856</c:v>
                </c:pt>
                <c:pt idx="1">
                  <c:v>34864</c:v>
                </c:pt>
                <c:pt idx="2">
                  <c:v>37980</c:v>
                </c:pt>
                <c:pt idx="3">
                  <c:v>32413</c:v>
                </c:pt>
                <c:pt idx="4">
                  <c:v>14386</c:v>
                </c:pt>
                <c:pt idx="5">
                  <c:v>10307</c:v>
                </c:pt>
                <c:pt idx="6">
                  <c:v>37244</c:v>
                </c:pt>
                <c:pt idx="7">
                  <c:v>27254</c:v>
                </c:pt>
                <c:pt idx="8">
                  <c:v>16616</c:v>
                </c:pt>
                <c:pt idx="9">
                  <c:v>26963</c:v>
                </c:pt>
                <c:pt idx="10">
                  <c:v>26952</c:v>
                </c:pt>
                <c:pt idx="11">
                  <c:v>25945</c:v>
                </c:pt>
                <c:pt idx="12">
                  <c:v>324780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D-4A3E-92E1-488964A8D365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2D-4A3E-92E1-488964A8D36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34817</c:v>
                </c:pt>
                <c:pt idx="1">
                  <c:v>37890</c:v>
                </c:pt>
                <c:pt idx="2">
                  <c:v>34272</c:v>
                </c:pt>
                <c:pt idx="3">
                  <c:v>40796</c:v>
                </c:pt>
                <c:pt idx="4">
                  <c:v>34295</c:v>
                </c:pt>
                <c:pt idx="5">
                  <c:v>27425</c:v>
                </c:pt>
                <c:pt idx="6">
                  <c:v>46489</c:v>
                </c:pt>
                <c:pt idx="7">
                  <c:v>71431</c:v>
                </c:pt>
                <c:pt idx="8">
                  <c:v>28214</c:v>
                </c:pt>
                <c:pt idx="9">
                  <c:v>45010</c:v>
                </c:pt>
                <c:pt idx="10">
                  <c:v>29038</c:v>
                </c:pt>
                <c:pt idx="11">
                  <c:v>25089</c:v>
                </c:pt>
                <c:pt idx="12">
                  <c:v>454766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2D-4A3E-92E1-488964A8D365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2D-4A3E-92E1-488964A8D36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2D-4A3E-92E1-488964A8D36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30761</c:v>
                </c:pt>
                <c:pt idx="1">
                  <c:v>35548</c:v>
                </c:pt>
                <c:pt idx="2">
                  <c:v>36725</c:v>
                </c:pt>
                <c:pt idx="3">
                  <c:v>39525</c:v>
                </c:pt>
                <c:pt idx="4">
                  <c:v>39006</c:v>
                </c:pt>
                <c:pt idx="5">
                  <c:v>39632</c:v>
                </c:pt>
                <c:pt idx="6">
                  <c:v>42784</c:v>
                </c:pt>
                <c:pt idx="7">
                  <c:v>44438</c:v>
                </c:pt>
                <c:pt idx="8">
                  <c:v>31813</c:v>
                </c:pt>
                <c:pt idx="12">
                  <c:v>340232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2D-4A3E-92E1-488964A8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2D-4A3E-92E1-488964A8D36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17460</c:v>
                      </c:pt>
                      <c:pt idx="1">
                        <c:v>22452</c:v>
                      </c:pt>
                      <c:pt idx="2">
                        <c:v>8682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</c:v>
                      </c:pt>
                      <c:pt idx="8">
                        <c:v>1405</c:v>
                      </c:pt>
                      <c:pt idx="9">
                        <c:v>2369</c:v>
                      </c:pt>
                      <c:pt idx="10">
                        <c:v>4366</c:v>
                      </c:pt>
                      <c:pt idx="11">
                        <c:v>35775</c:v>
                      </c:pt>
                      <c:pt idx="12">
                        <c:v>94120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2D-4A3E-92E1-488964A8D3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2D-4A3E-92E1-488964A8D3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2D-4A3E-92E1-488964A8D3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2D-4A3E-92E1-488964A8D3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2D-4A3E-92E1-488964A8D3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2D-4A3E-92E1-488964A8D3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2D-4A3E-92E1-488964A8D3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2D-4A3E-92E1-488964A8D3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2D-4A3E-92E1-488964A8D3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2D-4A3E-92E1-488964A8D3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2D-4A3E-92E1-488964A8D3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2D-4A3E-92E1-488964A8D3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2D-4A3E-92E1-488964A8D3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2D-4A3E-92E1-488964A8D365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-0.11649481575092624</c:v>
                </c:pt>
                <c:pt idx="1">
                  <c:v>-6.1810504090789142E-2</c:v>
                </c:pt>
                <c:pt idx="2">
                  <c:v>7.1574463118580844E-2</c:v>
                </c:pt>
                <c:pt idx="3">
                  <c:v>-3.1155015197568359E-2</c:v>
                </c:pt>
                <c:pt idx="4">
                  <c:v>0.13736696311415653</c:v>
                </c:pt>
                <c:pt idx="5">
                  <c:v>0.44510483135824974</c:v>
                </c:pt>
                <c:pt idx="6">
                  <c:v>-7.9696272236443044E-2</c:v>
                </c:pt>
                <c:pt idx="7">
                  <c:v>-0.37788915176883986</c:v>
                </c:pt>
                <c:pt idx="8">
                  <c:v>0.12756078542567528</c:v>
                </c:pt>
                <c:pt idx="12">
                  <c:v>-4.3295119351908884E-2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2D-4A3E-92E1-488964A8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7E-4BD2-83A1-A84736059D1A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7290</c:v>
                </c:pt>
                <c:pt idx="1">
                  <c:v>8763</c:v>
                </c:pt>
                <c:pt idx="2">
                  <c:v>6069</c:v>
                </c:pt>
                <c:pt idx="3">
                  <c:v>6686</c:v>
                </c:pt>
                <c:pt idx="4">
                  <c:v>2920</c:v>
                </c:pt>
                <c:pt idx="5">
                  <c:v>10666</c:v>
                </c:pt>
                <c:pt idx="6">
                  <c:v>4584</c:v>
                </c:pt>
                <c:pt idx="7">
                  <c:v>4882</c:v>
                </c:pt>
                <c:pt idx="8">
                  <c:v>3872</c:v>
                </c:pt>
                <c:pt idx="9">
                  <c:v>6685</c:v>
                </c:pt>
                <c:pt idx="10">
                  <c:v>14295</c:v>
                </c:pt>
                <c:pt idx="11">
                  <c:v>8580</c:v>
                </c:pt>
                <c:pt idx="12">
                  <c:v>85292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7E-4BD2-83A1-A84736059D1A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7E-4BD2-83A1-A84736059D1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8477</c:v>
                </c:pt>
                <c:pt idx="1">
                  <c:v>10131</c:v>
                </c:pt>
                <c:pt idx="2">
                  <c:v>10656</c:v>
                </c:pt>
                <c:pt idx="3">
                  <c:v>4755</c:v>
                </c:pt>
                <c:pt idx="4">
                  <c:v>3337</c:v>
                </c:pt>
                <c:pt idx="5">
                  <c:v>2892</c:v>
                </c:pt>
                <c:pt idx="6">
                  <c:v>4680</c:v>
                </c:pt>
                <c:pt idx="7">
                  <c:v>3525</c:v>
                </c:pt>
                <c:pt idx="8">
                  <c:v>3058</c:v>
                </c:pt>
                <c:pt idx="9">
                  <c:v>8807</c:v>
                </c:pt>
                <c:pt idx="10">
                  <c:v>10666</c:v>
                </c:pt>
                <c:pt idx="11">
                  <c:v>7575</c:v>
                </c:pt>
                <c:pt idx="12">
                  <c:v>78559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7E-4BD2-83A1-A84736059D1A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7E-4BD2-83A1-A84736059D1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7E-4BD2-83A1-A84736059D1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7639</c:v>
                </c:pt>
                <c:pt idx="1">
                  <c:v>7027</c:v>
                </c:pt>
                <c:pt idx="2">
                  <c:v>9290</c:v>
                </c:pt>
                <c:pt idx="3">
                  <c:v>6906</c:v>
                </c:pt>
                <c:pt idx="4">
                  <c:v>4118</c:v>
                </c:pt>
                <c:pt idx="5">
                  <c:v>4572</c:v>
                </c:pt>
                <c:pt idx="6">
                  <c:v>4528</c:v>
                </c:pt>
                <c:pt idx="7">
                  <c:v>4451</c:v>
                </c:pt>
                <c:pt idx="8">
                  <c:v>5191</c:v>
                </c:pt>
                <c:pt idx="12">
                  <c:v>53722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7E-4BD2-83A1-A8473605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47E-4BD2-83A1-A84736059D1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6651</c:v>
                      </c:pt>
                      <c:pt idx="1">
                        <c:v>6462</c:v>
                      </c:pt>
                      <c:pt idx="2">
                        <c:v>3878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2866</c:v>
                      </c:pt>
                      <c:pt idx="8">
                        <c:v>829</c:v>
                      </c:pt>
                      <c:pt idx="9">
                        <c:v>598</c:v>
                      </c:pt>
                      <c:pt idx="10">
                        <c:v>2395</c:v>
                      </c:pt>
                      <c:pt idx="11">
                        <c:v>3201</c:v>
                      </c:pt>
                      <c:pt idx="12">
                        <c:v>27344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47E-4BD2-83A1-A84736059D1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7E-4BD2-83A1-A84736059D1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7E-4BD2-83A1-A84736059D1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7E-4BD2-83A1-A84736059D1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7E-4BD2-83A1-A84736059D1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47E-4BD2-83A1-A84736059D1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7E-4BD2-83A1-A84736059D1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7E-4BD2-83A1-A84736059D1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7E-4BD2-83A1-A84736059D1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47E-4BD2-83A1-A84736059D1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47E-4BD2-83A1-A84736059D1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7E-4BD2-83A1-A84736059D1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47E-4BD2-83A1-A84736059D1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47E-4BD2-83A1-A84736059D1A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-9.885572726200309E-2</c:v>
                </c:pt>
                <c:pt idx="1">
                  <c:v>-0.30638633895962886</c:v>
                </c:pt>
                <c:pt idx="2">
                  <c:v>-0.12819069069069067</c:v>
                </c:pt>
                <c:pt idx="3">
                  <c:v>0.45236593059936903</c:v>
                </c:pt>
                <c:pt idx="4">
                  <c:v>0.23404255319148937</c:v>
                </c:pt>
                <c:pt idx="5">
                  <c:v>0.58091286307053935</c:v>
                </c:pt>
                <c:pt idx="6">
                  <c:v>-3.2478632478632474E-2</c:v>
                </c:pt>
                <c:pt idx="7">
                  <c:v>0.26269503546099293</c:v>
                </c:pt>
                <c:pt idx="8">
                  <c:v>0.69751471550032695</c:v>
                </c:pt>
                <c:pt idx="12">
                  <c:v>4.2922870843120853E-2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47E-4BD2-83A1-A8473605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E-4CEA-AE0E-9EA2F0F6C31A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15720</c:v>
                </c:pt>
                <c:pt idx="1">
                  <c:v>17689</c:v>
                </c:pt>
                <c:pt idx="2">
                  <c:v>14306</c:v>
                </c:pt>
                <c:pt idx="3">
                  <c:v>6324</c:v>
                </c:pt>
                <c:pt idx="4">
                  <c:v>4173</c:v>
                </c:pt>
                <c:pt idx="5">
                  <c:v>2887</c:v>
                </c:pt>
                <c:pt idx="6">
                  <c:v>12028</c:v>
                </c:pt>
                <c:pt idx="7">
                  <c:v>2059</c:v>
                </c:pt>
                <c:pt idx="8">
                  <c:v>2122</c:v>
                </c:pt>
                <c:pt idx="9">
                  <c:v>25712</c:v>
                </c:pt>
                <c:pt idx="10">
                  <c:v>2422</c:v>
                </c:pt>
                <c:pt idx="11">
                  <c:v>3264</c:v>
                </c:pt>
                <c:pt idx="12">
                  <c:v>108706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E-4CEA-AE0E-9EA2F0F6C31A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2E-4CEA-AE0E-9EA2F0F6C31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3290</c:v>
                </c:pt>
                <c:pt idx="1">
                  <c:v>16908</c:v>
                </c:pt>
                <c:pt idx="2">
                  <c:v>15794</c:v>
                </c:pt>
                <c:pt idx="3">
                  <c:v>19903</c:v>
                </c:pt>
                <c:pt idx="4">
                  <c:v>12337</c:v>
                </c:pt>
                <c:pt idx="5">
                  <c:v>2445</c:v>
                </c:pt>
                <c:pt idx="6">
                  <c:v>5749</c:v>
                </c:pt>
                <c:pt idx="7">
                  <c:v>17326</c:v>
                </c:pt>
                <c:pt idx="8">
                  <c:v>3768</c:v>
                </c:pt>
                <c:pt idx="9">
                  <c:v>26260</c:v>
                </c:pt>
                <c:pt idx="10">
                  <c:v>4058</c:v>
                </c:pt>
                <c:pt idx="11">
                  <c:v>4141</c:v>
                </c:pt>
                <c:pt idx="12">
                  <c:v>131979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2E-4CEA-AE0E-9EA2F0F6C31A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2E-4CEA-AE0E-9EA2F0F6C31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2E-4CEA-AE0E-9EA2F0F6C31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4917</c:v>
                </c:pt>
                <c:pt idx="1">
                  <c:v>5870</c:v>
                </c:pt>
                <c:pt idx="2">
                  <c:v>4769</c:v>
                </c:pt>
                <c:pt idx="3">
                  <c:v>5624</c:v>
                </c:pt>
                <c:pt idx="4">
                  <c:v>6011</c:v>
                </c:pt>
                <c:pt idx="5">
                  <c:v>5101</c:v>
                </c:pt>
                <c:pt idx="6">
                  <c:v>5796</c:v>
                </c:pt>
                <c:pt idx="7">
                  <c:v>10079</c:v>
                </c:pt>
                <c:pt idx="8">
                  <c:v>4493</c:v>
                </c:pt>
                <c:pt idx="12">
                  <c:v>52660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2E-4CEA-AE0E-9EA2F0F6C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2E-4CEA-AE0E-9EA2F0F6C31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7382</c:v>
                      </c:pt>
                      <c:pt idx="1">
                        <c:v>6883</c:v>
                      </c:pt>
                      <c:pt idx="2">
                        <c:v>1329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313</c:v>
                      </c:pt>
                      <c:pt idx="8">
                        <c:v>694</c:v>
                      </c:pt>
                      <c:pt idx="9">
                        <c:v>1310</c:v>
                      </c:pt>
                      <c:pt idx="10">
                        <c:v>245</c:v>
                      </c:pt>
                      <c:pt idx="11">
                        <c:v>3211</c:v>
                      </c:pt>
                      <c:pt idx="12">
                        <c:v>21566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2E-4CEA-AE0E-9EA2F0F6C31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2E-4CEA-AE0E-9EA2F0F6C31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2E-4CEA-AE0E-9EA2F0F6C31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2E-4CEA-AE0E-9EA2F0F6C31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2E-4CEA-AE0E-9EA2F0F6C31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2E-4CEA-AE0E-9EA2F0F6C31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2E-4CEA-AE0E-9EA2F0F6C31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2E-4CEA-AE0E-9EA2F0F6C31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2E-4CEA-AE0E-9EA2F0F6C31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2E-4CEA-AE0E-9EA2F0F6C31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2E-4CEA-AE0E-9EA2F0F6C31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2E-4CEA-AE0E-9EA2F0F6C31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2E-4CEA-AE0E-9EA2F0F6C31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2E-4CEA-AE0E-9EA2F0F6C31A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0.49452887537993928</c:v>
                </c:pt>
                <c:pt idx="1">
                  <c:v>-0.65282706411166314</c:v>
                </c:pt>
                <c:pt idx="2">
                  <c:v>-0.69804989236418891</c:v>
                </c:pt>
                <c:pt idx="3">
                  <c:v>-0.71742953323619552</c:v>
                </c:pt>
                <c:pt idx="4">
                  <c:v>-0.51276647483180682</c:v>
                </c:pt>
                <c:pt idx="5">
                  <c:v>1.0862985685071576</c:v>
                </c:pt>
                <c:pt idx="6">
                  <c:v>8.1753348408419857E-3</c:v>
                </c:pt>
                <c:pt idx="7">
                  <c:v>-0.41827311554888602</c:v>
                </c:pt>
                <c:pt idx="8">
                  <c:v>0.19240976645435248</c:v>
                </c:pt>
                <c:pt idx="12">
                  <c:v>-0.46000820344544713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2E-4CEA-AE0E-9EA2F0F6C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3-4CCA-96F4-2381CA06AA63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2004</c:v>
                </c:pt>
                <c:pt idx="1">
                  <c:v>1864</c:v>
                </c:pt>
                <c:pt idx="2">
                  <c:v>1158</c:v>
                </c:pt>
                <c:pt idx="3">
                  <c:v>1603</c:v>
                </c:pt>
                <c:pt idx="4">
                  <c:v>1535</c:v>
                </c:pt>
                <c:pt idx="5">
                  <c:v>781</c:v>
                </c:pt>
                <c:pt idx="6">
                  <c:v>4232</c:v>
                </c:pt>
                <c:pt idx="7">
                  <c:v>673</c:v>
                </c:pt>
                <c:pt idx="8">
                  <c:v>345</c:v>
                </c:pt>
                <c:pt idx="9">
                  <c:v>1837</c:v>
                </c:pt>
                <c:pt idx="10">
                  <c:v>737</c:v>
                </c:pt>
                <c:pt idx="11">
                  <c:v>698</c:v>
                </c:pt>
                <c:pt idx="12">
                  <c:v>17467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3-4CCA-96F4-2381CA06AA63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83-4CCA-96F4-2381CA06AA6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1208</c:v>
                </c:pt>
                <c:pt idx="1">
                  <c:v>3493</c:v>
                </c:pt>
                <c:pt idx="2">
                  <c:v>2610</c:v>
                </c:pt>
                <c:pt idx="3">
                  <c:v>1352</c:v>
                </c:pt>
                <c:pt idx="4">
                  <c:v>3433</c:v>
                </c:pt>
                <c:pt idx="5">
                  <c:v>753</c:v>
                </c:pt>
                <c:pt idx="6">
                  <c:v>3193</c:v>
                </c:pt>
                <c:pt idx="7">
                  <c:v>3376</c:v>
                </c:pt>
                <c:pt idx="8">
                  <c:v>1688</c:v>
                </c:pt>
                <c:pt idx="9">
                  <c:v>2875</c:v>
                </c:pt>
                <c:pt idx="10">
                  <c:v>1887</c:v>
                </c:pt>
                <c:pt idx="11">
                  <c:v>1706</c:v>
                </c:pt>
                <c:pt idx="12">
                  <c:v>27574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83-4CCA-96F4-2381CA06AA63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83-4CCA-96F4-2381CA06AA6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83-4CCA-96F4-2381CA06AA6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1731</c:v>
                </c:pt>
                <c:pt idx="1">
                  <c:v>1752</c:v>
                </c:pt>
                <c:pt idx="2">
                  <c:v>2151</c:v>
                </c:pt>
                <c:pt idx="3">
                  <c:v>1854</c:v>
                </c:pt>
                <c:pt idx="4">
                  <c:v>1337</c:v>
                </c:pt>
                <c:pt idx="5">
                  <c:v>1239</c:v>
                </c:pt>
                <c:pt idx="6">
                  <c:v>1492</c:v>
                </c:pt>
                <c:pt idx="7">
                  <c:v>1192</c:v>
                </c:pt>
                <c:pt idx="8">
                  <c:v>1171</c:v>
                </c:pt>
                <c:pt idx="12">
                  <c:v>13919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83-4CCA-96F4-2381CA06A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83-4CCA-96F4-2381CA06AA6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777</c:v>
                      </c:pt>
                      <c:pt idx="1">
                        <c:v>1331</c:v>
                      </c:pt>
                      <c:pt idx="2">
                        <c:v>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1415</c:v>
                      </c:pt>
                      <c:pt idx="8">
                        <c:v>1207</c:v>
                      </c:pt>
                      <c:pt idx="9">
                        <c:v>680</c:v>
                      </c:pt>
                      <c:pt idx="10">
                        <c:v>685</c:v>
                      </c:pt>
                      <c:pt idx="11">
                        <c:v>1687</c:v>
                      </c:pt>
                      <c:pt idx="12">
                        <c:v>8571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83-4CCA-96F4-2381CA06AA6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83-4CCA-96F4-2381CA06AA6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83-4CCA-96F4-2381CA06AA6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83-4CCA-96F4-2381CA06AA6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83-4CCA-96F4-2381CA06AA6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83-4CCA-96F4-2381CA06AA6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83-4CCA-96F4-2381CA06AA6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83-4CCA-96F4-2381CA06AA6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83-4CCA-96F4-2381CA06AA6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83-4CCA-96F4-2381CA06AA6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83-4CCA-96F4-2381CA06AA6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83-4CCA-96F4-2381CA06AA6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83-4CCA-96F4-2381CA06AA6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83-4CCA-96F4-2381CA06AA63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0.43294701986754958</c:v>
                </c:pt>
                <c:pt idx="1">
                  <c:v>-0.4984254222731177</c:v>
                </c:pt>
                <c:pt idx="2">
                  <c:v>-0.17586206896551726</c:v>
                </c:pt>
                <c:pt idx="3">
                  <c:v>0.37130177514792906</c:v>
                </c:pt>
                <c:pt idx="4">
                  <c:v>-0.61054471307893965</c:v>
                </c:pt>
                <c:pt idx="5">
                  <c:v>0.64541832669322718</c:v>
                </c:pt>
                <c:pt idx="6">
                  <c:v>-0.53272784215471347</c:v>
                </c:pt>
                <c:pt idx="7">
                  <c:v>-0.64691943127962093</c:v>
                </c:pt>
                <c:pt idx="8">
                  <c:v>-0.30627962085308058</c:v>
                </c:pt>
                <c:pt idx="12">
                  <c:v>-0.34051928361603334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83-4CCA-96F4-2381CA06A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6B-44C5-9CEE-6ABE4BC432E1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2857</c:v>
                </c:pt>
                <c:pt idx="1">
                  <c:v>1848</c:v>
                </c:pt>
                <c:pt idx="2">
                  <c:v>2136</c:v>
                </c:pt>
                <c:pt idx="3">
                  <c:v>2325</c:v>
                </c:pt>
                <c:pt idx="4">
                  <c:v>1731</c:v>
                </c:pt>
                <c:pt idx="5">
                  <c:v>854</c:v>
                </c:pt>
                <c:pt idx="6">
                  <c:v>3564</c:v>
                </c:pt>
                <c:pt idx="7">
                  <c:v>2648</c:v>
                </c:pt>
                <c:pt idx="8">
                  <c:v>1581</c:v>
                </c:pt>
                <c:pt idx="9">
                  <c:v>2652</c:v>
                </c:pt>
                <c:pt idx="10">
                  <c:v>2229</c:v>
                </c:pt>
                <c:pt idx="11">
                  <c:v>2188</c:v>
                </c:pt>
                <c:pt idx="12">
                  <c:v>26613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B-44C5-9CEE-6ABE4BC432E1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6B-44C5-9CEE-6ABE4BC432E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3677</c:v>
                </c:pt>
                <c:pt idx="1">
                  <c:v>5430</c:v>
                </c:pt>
                <c:pt idx="2">
                  <c:v>4490</c:v>
                </c:pt>
                <c:pt idx="3">
                  <c:v>2854</c:v>
                </c:pt>
                <c:pt idx="4">
                  <c:v>4521</c:v>
                </c:pt>
                <c:pt idx="5">
                  <c:v>2058</c:v>
                </c:pt>
                <c:pt idx="6">
                  <c:v>1956</c:v>
                </c:pt>
                <c:pt idx="7">
                  <c:v>6279</c:v>
                </c:pt>
                <c:pt idx="8">
                  <c:v>3392</c:v>
                </c:pt>
                <c:pt idx="9">
                  <c:v>6807</c:v>
                </c:pt>
                <c:pt idx="10">
                  <c:v>3034</c:v>
                </c:pt>
                <c:pt idx="11">
                  <c:v>3001</c:v>
                </c:pt>
                <c:pt idx="12">
                  <c:v>47499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6B-44C5-9CEE-6ABE4BC432E1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6B-44C5-9CEE-6ABE4BC432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6B-44C5-9CEE-6ABE4BC432E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3422</c:v>
                </c:pt>
                <c:pt idx="1">
                  <c:v>3615</c:v>
                </c:pt>
                <c:pt idx="2">
                  <c:v>3471</c:v>
                </c:pt>
                <c:pt idx="3">
                  <c:v>3012</c:v>
                </c:pt>
                <c:pt idx="4">
                  <c:v>1648</c:v>
                </c:pt>
                <c:pt idx="5">
                  <c:v>2195</c:v>
                </c:pt>
                <c:pt idx="6">
                  <c:v>3849</c:v>
                </c:pt>
                <c:pt idx="7">
                  <c:v>3385</c:v>
                </c:pt>
                <c:pt idx="8">
                  <c:v>5513</c:v>
                </c:pt>
                <c:pt idx="12">
                  <c:v>30110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6B-44C5-9CEE-6ABE4BC4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6B-44C5-9CEE-6ABE4BC432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421</c:v>
                      </c:pt>
                      <c:pt idx="1">
                        <c:v>642</c:v>
                      </c:pt>
                      <c:pt idx="2">
                        <c:v>168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307</c:v>
                      </c:pt>
                      <c:pt idx="8">
                        <c:v>23</c:v>
                      </c:pt>
                      <c:pt idx="9">
                        <c:v>52</c:v>
                      </c:pt>
                      <c:pt idx="10">
                        <c:v>140</c:v>
                      </c:pt>
                      <c:pt idx="11">
                        <c:v>1850</c:v>
                      </c:pt>
                      <c:pt idx="12">
                        <c:v>3914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6B-44C5-9CEE-6ABE4BC432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6B-44C5-9CEE-6ABE4BC432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6B-44C5-9CEE-6ABE4BC432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6B-44C5-9CEE-6ABE4BC432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6B-44C5-9CEE-6ABE4BC432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6B-44C5-9CEE-6ABE4BC432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6B-44C5-9CEE-6ABE4BC432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6B-44C5-9CEE-6ABE4BC432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6B-44C5-9CEE-6ABE4BC432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6B-44C5-9CEE-6ABE4BC432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6B-44C5-9CEE-6ABE4BC432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6B-44C5-9CEE-6ABE4BC432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6B-44C5-9CEE-6ABE4BC432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6B-44C5-9CEE-6ABE4BC432E1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-6.9350013598041937E-2</c:v>
                </c:pt>
                <c:pt idx="1">
                  <c:v>-0.33425414364640882</c:v>
                </c:pt>
                <c:pt idx="2">
                  <c:v>-0.22694877505567934</c:v>
                </c:pt>
                <c:pt idx="3">
                  <c:v>5.5360896986685448E-2</c:v>
                </c:pt>
                <c:pt idx="4">
                  <c:v>-0.63547887635478872</c:v>
                </c:pt>
                <c:pt idx="5">
                  <c:v>6.6569484936831902E-2</c:v>
                </c:pt>
                <c:pt idx="6">
                  <c:v>0.96779141104294486</c:v>
                </c:pt>
                <c:pt idx="7">
                  <c:v>-0.4609014174231566</c:v>
                </c:pt>
                <c:pt idx="8">
                  <c:v>0.62529481132075482</c:v>
                </c:pt>
                <c:pt idx="12">
                  <c:v>-0.13120004616671954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6B-44C5-9CEE-6ABE4BC4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8C-4D3E-968B-5418F84F8B89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7297</c:v>
                </c:pt>
                <c:pt idx="1">
                  <c:v>7450</c:v>
                </c:pt>
                <c:pt idx="2">
                  <c:v>6912</c:v>
                </c:pt>
                <c:pt idx="3">
                  <c:v>1233</c:v>
                </c:pt>
                <c:pt idx="4">
                  <c:v>3</c:v>
                </c:pt>
                <c:pt idx="5">
                  <c:v>0</c:v>
                </c:pt>
                <c:pt idx="6">
                  <c:v>224</c:v>
                </c:pt>
                <c:pt idx="7">
                  <c:v>30</c:v>
                </c:pt>
                <c:pt idx="8">
                  <c:v>12</c:v>
                </c:pt>
                <c:pt idx="9">
                  <c:v>1351</c:v>
                </c:pt>
                <c:pt idx="10">
                  <c:v>1099</c:v>
                </c:pt>
                <c:pt idx="11">
                  <c:v>1190</c:v>
                </c:pt>
                <c:pt idx="12">
                  <c:v>26801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C-4D3E-968B-5418F84F8B89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8C-4D3E-968B-5418F84F8B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1790</c:v>
                </c:pt>
                <c:pt idx="1">
                  <c:v>5887</c:v>
                </c:pt>
                <c:pt idx="2">
                  <c:v>8571</c:v>
                </c:pt>
                <c:pt idx="3">
                  <c:v>998</c:v>
                </c:pt>
                <c:pt idx="4">
                  <c:v>0</c:v>
                </c:pt>
                <c:pt idx="5">
                  <c:v>4</c:v>
                </c:pt>
                <c:pt idx="6">
                  <c:v>80</c:v>
                </c:pt>
                <c:pt idx="7">
                  <c:v>0</c:v>
                </c:pt>
                <c:pt idx="8">
                  <c:v>181</c:v>
                </c:pt>
                <c:pt idx="9">
                  <c:v>1750</c:v>
                </c:pt>
                <c:pt idx="10">
                  <c:v>2349</c:v>
                </c:pt>
                <c:pt idx="11">
                  <c:v>2710</c:v>
                </c:pt>
                <c:pt idx="12">
                  <c:v>24320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8C-4D3E-968B-5418F84F8B89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8C-4D3E-968B-5418F84F8B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8C-4D3E-968B-5418F84F8B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3190</c:v>
                </c:pt>
                <c:pt idx="1">
                  <c:v>2893</c:v>
                </c:pt>
                <c:pt idx="2">
                  <c:v>3058</c:v>
                </c:pt>
                <c:pt idx="3">
                  <c:v>1611</c:v>
                </c:pt>
                <c:pt idx="4">
                  <c:v>0</c:v>
                </c:pt>
                <c:pt idx="5">
                  <c:v>74</c:v>
                </c:pt>
                <c:pt idx="6">
                  <c:v>745</c:v>
                </c:pt>
                <c:pt idx="7">
                  <c:v>24</c:v>
                </c:pt>
                <c:pt idx="8">
                  <c:v>640</c:v>
                </c:pt>
                <c:pt idx="12">
                  <c:v>12235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8C-4D3E-968B-5418F84F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C8C-4D3E-968B-5418F84F8B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2339</c:v>
                      </c:pt>
                      <c:pt idx="1">
                        <c:v>2544</c:v>
                      </c:pt>
                      <c:pt idx="2">
                        <c:v>569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</c:v>
                      </c:pt>
                      <c:pt idx="10">
                        <c:v>24</c:v>
                      </c:pt>
                      <c:pt idx="11">
                        <c:v>60</c:v>
                      </c:pt>
                      <c:pt idx="12">
                        <c:v>5541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C8C-4D3E-968B-5418F84F8B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C8C-4D3E-968B-5418F84F8B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C8C-4D3E-968B-5418F84F8B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C8C-4D3E-968B-5418F84F8B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C8C-4D3E-968B-5418F84F8B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C8C-4D3E-968B-5418F84F8B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C8C-4D3E-968B-5418F84F8B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C8C-4D3E-968B-5418F84F8B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C8C-4D3E-968B-5418F84F8B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C8C-4D3E-968B-5418F84F8B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C8C-4D3E-968B-5418F84F8B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C8C-4D3E-968B-5418F84F8B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C8C-4D3E-968B-5418F84F8B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C8C-4D3E-968B-5418F84F8B89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0.78212290502793302</c:v>
                </c:pt>
                <c:pt idx="1">
                  <c:v>-0.50857822320366908</c:v>
                </c:pt>
                <c:pt idx="2">
                  <c:v>-0.6432154941080388</c:v>
                </c:pt>
                <c:pt idx="3">
                  <c:v>0.61422845691382766</c:v>
                </c:pt>
                <c:pt idx="4">
                  <c:v>0</c:v>
                </c:pt>
                <c:pt idx="5">
                  <c:v>17.5</c:v>
                </c:pt>
                <c:pt idx="6">
                  <c:v>8.3125</c:v>
                </c:pt>
                <c:pt idx="7">
                  <c:v>0</c:v>
                </c:pt>
                <c:pt idx="8">
                  <c:v>2.5359116022099446</c:v>
                </c:pt>
                <c:pt idx="12">
                  <c:v>-0.30129632802238593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C8C-4D3E-968B-5418F84F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F9-4DE4-B57E-42C445D100A5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2239</c:v>
                </c:pt>
                <c:pt idx="1">
                  <c:v>1964</c:v>
                </c:pt>
                <c:pt idx="2">
                  <c:v>150</c:v>
                </c:pt>
                <c:pt idx="3">
                  <c:v>65</c:v>
                </c:pt>
                <c:pt idx="4">
                  <c:v>149</c:v>
                </c:pt>
                <c:pt idx="5">
                  <c:v>6727</c:v>
                </c:pt>
                <c:pt idx="6">
                  <c:v>9562</c:v>
                </c:pt>
                <c:pt idx="7">
                  <c:v>312</c:v>
                </c:pt>
                <c:pt idx="8">
                  <c:v>7303</c:v>
                </c:pt>
                <c:pt idx="9">
                  <c:v>115</c:v>
                </c:pt>
                <c:pt idx="10">
                  <c:v>1666</c:v>
                </c:pt>
                <c:pt idx="11">
                  <c:v>1747</c:v>
                </c:pt>
                <c:pt idx="12">
                  <c:v>31999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9-4DE4-B57E-42C445D100A5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F9-4DE4-B57E-42C445D100A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1837</c:v>
                </c:pt>
                <c:pt idx="1">
                  <c:v>2133</c:v>
                </c:pt>
                <c:pt idx="2">
                  <c:v>467</c:v>
                </c:pt>
                <c:pt idx="3">
                  <c:v>188</c:v>
                </c:pt>
                <c:pt idx="4">
                  <c:v>7565</c:v>
                </c:pt>
                <c:pt idx="5">
                  <c:v>5618</c:v>
                </c:pt>
                <c:pt idx="6">
                  <c:v>1991</c:v>
                </c:pt>
                <c:pt idx="7">
                  <c:v>6019</c:v>
                </c:pt>
                <c:pt idx="8">
                  <c:v>5017</c:v>
                </c:pt>
                <c:pt idx="9">
                  <c:v>2932</c:v>
                </c:pt>
                <c:pt idx="10">
                  <c:v>2326</c:v>
                </c:pt>
                <c:pt idx="11">
                  <c:v>1469</c:v>
                </c:pt>
                <c:pt idx="12">
                  <c:v>37562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F9-4DE4-B57E-42C445D100A5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F9-4DE4-B57E-42C445D100A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F9-4DE4-B57E-42C445D100A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407</c:v>
                </c:pt>
                <c:pt idx="1">
                  <c:v>701</c:v>
                </c:pt>
                <c:pt idx="2">
                  <c:v>753</c:v>
                </c:pt>
                <c:pt idx="3">
                  <c:v>400</c:v>
                </c:pt>
                <c:pt idx="4">
                  <c:v>2736</c:v>
                </c:pt>
                <c:pt idx="5">
                  <c:v>2444</c:v>
                </c:pt>
                <c:pt idx="6">
                  <c:v>2608</c:v>
                </c:pt>
                <c:pt idx="7">
                  <c:v>1156</c:v>
                </c:pt>
                <c:pt idx="8">
                  <c:v>1185</c:v>
                </c:pt>
                <c:pt idx="12">
                  <c:v>12390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F9-4DE4-B57E-42C445D1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F9-4DE4-B57E-42C445D100A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790</c:v>
                      </c:pt>
                      <c:pt idx="1">
                        <c:v>1391</c:v>
                      </c:pt>
                      <c:pt idx="2">
                        <c:v>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1825</c:v>
                      </c:pt>
                      <c:pt idx="8">
                        <c:v>1984</c:v>
                      </c:pt>
                      <c:pt idx="9">
                        <c:v>1117</c:v>
                      </c:pt>
                      <c:pt idx="10">
                        <c:v>491</c:v>
                      </c:pt>
                      <c:pt idx="11">
                        <c:v>342</c:v>
                      </c:pt>
                      <c:pt idx="12">
                        <c:v>8930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F9-4DE4-B57E-42C445D100A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F9-4DE4-B57E-42C445D100A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F9-4DE4-B57E-42C445D100A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F9-4DE4-B57E-42C445D100A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F9-4DE4-B57E-42C445D100A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F9-4DE4-B57E-42C445D100A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F9-4DE4-B57E-42C445D100A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F9-4DE4-B57E-42C445D100A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F9-4DE4-B57E-42C445D100A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F9-4DE4-B57E-42C445D100A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F9-4DE4-B57E-42C445D100A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F9-4DE4-B57E-42C445D100A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F9-4DE4-B57E-42C445D100A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F9-4DE4-B57E-42C445D100A5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-0.77844311377245512</c:v>
                </c:pt>
                <c:pt idx="1">
                  <c:v>-0.67135489920300051</c:v>
                </c:pt>
                <c:pt idx="2">
                  <c:v>0.61241970021413272</c:v>
                </c:pt>
                <c:pt idx="3">
                  <c:v>1.1276595744680851</c:v>
                </c:pt>
                <c:pt idx="4">
                  <c:v>-0.63833443489755459</c:v>
                </c:pt>
                <c:pt idx="5">
                  <c:v>-0.56496974012103951</c:v>
                </c:pt>
                <c:pt idx="6">
                  <c:v>0.30989452536413853</c:v>
                </c:pt>
                <c:pt idx="7">
                  <c:v>-0.80794151852467189</c:v>
                </c:pt>
                <c:pt idx="8">
                  <c:v>-0.76380306956348409</c:v>
                </c:pt>
                <c:pt idx="12">
                  <c:v>-0.59818388195232686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F9-4DE4-B57E-42C445D1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8C-43DC-A8C1-0498E77DB3EF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2617</c:v>
                </c:pt>
                <c:pt idx="1">
                  <c:v>1381</c:v>
                </c:pt>
                <c:pt idx="2">
                  <c:v>1461</c:v>
                </c:pt>
                <c:pt idx="3">
                  <c:v>1118</c:v>
                </c:pt>
                <c:pt idx="4">
                  <c:v>59</c:v>
                </c:pt>
                <c:pt idx="5">
                  <c:v>8</c:v>
                </c:pt>
                <c:pt idx="6">
                  <c:v>238</c:v>
                </c:pt>
                <c:pt idx="7">
                  <c:v>68</c:v>
                </c:pt>
                <c:pt idx="8">
                  <c:v>24</c:v>
                </c:pt>
                <c:pt idx="9">
                  <c:v>280</c:v>
                </c:pt>
                <c:pt idx="10">
                  <c:v>135</c:v>
                </c:pt>
                <c:pt idx="11">
                  <c:v>291</c:v>
                </c:pt>
                <c:pt idx="12">
                  <c:v>7680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C-43DC-A8C1-0498E77DB3EF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8C-43DC-A8C1-0498E77DB3E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2993</c:v>
                </c:pt>
                <c:pt idx="1">
                  <c:v>3151</c:v>
                </c:pt>
                <c:pt idx="2">
                  <c:v>2829</c:v>
                </c:pt>
                <c:pt idx="3">
                  <c:v>2595</c:v>
                </c:pt>
                <c:pt idx="4">
                  <c:v>157</c:v>
                </c:pt>
                <c:pt idx="5">
                  <c:v>77</c:v>
                </c:pt>
                <c:pt idx="6">
                  <c:v>0</c:v>
                </c:pt>
                <c:pt idx="7">
                  <c:v>0</c:v>
                </c:pt>
                <c:pt idx="8">
                  <c:v>412</c:v>
                </c:pt>
                <c:pt idx="9">
                  <c:v>920</c:v>
                </c:pt>
                <c:pt idx="10">
                  <c:v>2687</c:v>
                </c:pt>
                <c:pt idx="11">
                  <c:v>5685</c:v>
                </c:pt>
                <c:pt idx="12">
                  <c:v>21506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C-43DC-A8C1-0498E77DB3EF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8C-43DC-A8C1-0498E77DB3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8C-43DC-A8C1-0498E77DB3E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4942</c:v>
                </c:pt>
                <c:pt idx="1">
                  <c:v>3861</c:v>
                </c:pt>
                <c:pt idx="2">
                  <c:v>3621</c:v>
                </c:pt>
                <c:pt idx="3">
                  <c:v>1604</c:v>
                </c:pt>
                <c:pt idx="4">
                  <c:v>34</c:v>
                </c:pt>
                <c:pt idx="5">
                  <c:v>411</c:v>
                </c:pt>
                <c:pt idx="6">
                  <c:v>476</c:v>
                </c:pt>
                <c:pt idx="7">
                  <c:v>260</c:v>
                </c:pt>
                <c:pt idx="8">
                  <c:v>185</c:v>
                </c:pt>
                <c:pt idx="12">
                  <c:v>15394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C-43DC-A8C1-0498E77DB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F8C-43DC-A8C1-0498E77DB3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1973</c:v>
                      </c:pt>
                      <c:pt idx="1">
                        <c:v>1887</c:v>
                      </c:pt>
                      <c:pt idx="2">
                        <c:v>677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11</c:v>
                      </c:pt>
                      <c:pt idx="9">
                        <c:v>254</c:v>
                      </c:pt>
                      <c:pt idx="10">
                        <c:v>77</c:v>
                      </c:pt>
                      <c:pt idx="11">
                        <c:v>132</c:v>
                      </c:pt>
                      <c:pt idx="12">
                        <c:v>5018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F8C-43DC-A8C1-0498E77DB3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8C-43DC-A8C1-0498E77DB3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8C-43DC-A8C1-0498E77DB3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8C-43DC-A8C1-0498E77DB3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8C-43DC-A8C1-0498E77DB3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8C-43DC-A8C1-0498E77DB3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F8C-43DC-A8C1-0498E77DB3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8C-43DC-A8C1-0498E77DB3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8C-43DC-A8C1-0498E77DB3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8C-43DC-A8C1-0498E77DB3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F8C-43DC-A8C1-0498E77DB3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8C-43DC-A8C1-0498E77DB3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F8C-43DC-A8C1-0498E77DB3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F8C-43DC-A8C1-0498E77DB3EF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0.65118610090210494</c:v>
                </c:pt>
                <c:pt idx="1">
                  <c:v>0.22532529355760067</c:v>
                </c:pt>
                <c:pt idx="2">
                  <c:v>0.27995758218451749</c:v>
                </c:pt>
                <c:pt idx="3">
                  <c:v>-0.38188824662813103</c:v>
                </c:pt>
                <c:pt idx="4">
                  <c:v>-0.78343949044585992</c:v>
                </c:pt>
                <c:pt idx="5">
                  <c:v>4.337662337662338</c:v>
                </c:pt>
                <c:pt idx="6">
                  <c:v>0</c:v>
                </c:pt>
                <c:pt idx="7">
                  <c:v>0</c:v>
                </c:pt>
                <c:pt idx="8">
                  <c:v>-0.55097087378640774</c:v>
                </c:pt>
                <c:pt idx="12">
                  <c:v>0.26035696741444236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8C-43DC-A8C1-0498E77DB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AC-45D8-9AAF-40FCBCBF3B4B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120145</c:v>
                </c:pt>
                <c:pt idx="1">
                  <c:v>116676</c:v>
                </c:pt>
                <c:pt idx="2">
                  <c:v>107722</c:v>
                </c:pt>
                <c:pt idx="3">
                  <c:v>71493</c:v>
                </c:pt>
                <c:pt idx="4">
                  <c:v>41121</c:v>
                </c:pt>
                <c:pt idx="5">
                  <c:v>61354</c:v>
                </c:pt>
                <c:pt idx="6">
                  <c:v>132622</c:v>
                </c:pt>
                <c:pt idx="7">
                  <c:v>71685</c:v>
                </c:pt>
                <c:pt idx="8">
                  <c:v>66924</c:v>
                </c:pt>
                <c:pt idx="9">
                  <c:v>103075</c:v>
                </c:pt>
                <c:pt idx="10">
                  <c:v>70490</c:v>
                </c:pt>
                <c:pt idx="11">
                  <c:v>71642</c:v>
                </c:pt>
                <c:pt idx="12">
                  <c:v>1034949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C-45D8-9AAF-40FCBCBF3B4B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AC-45D8-9AAF-40FCBCBF3B4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89491</c:v>
                </c:pt>
                <c:pt idx="1">
                  <c:v>145638</c:v>
                </c:pt>
                <c:pt idx="2">
                  <c:v>129096</c:v>
                </c:pt>
                <c:pt idx="3">
                  <c:v>122581</c:v>
                </c:pt>
                <c:pt idx="4">
                  <c:v>124784</c:v>
                </c:pt>
                <c:pt idx="5">
                  <c:v>78527</c:v>
                </c:pt>
                <c:pt idx="6">
                  <c:v>99510</c:v>
                </c:pt>
                <c:pt idx="7">
                  <c:v>168193</c:v>
                </c:pt>
                <c:pt idx="8">
                  <c:v>81749</c:v>
                </c:pt>
                <c:pt idx="9">
                  <c:v>146033</c:v>
                </c:pt>
                <c:pt idx="10">
                  <c:v>89613</c:v>
                </c:pt>
                <c:pt idx="11">
                  <c:v>86200</c:v>
                </c:pt>
                <c:pt idx="12">
                  <c:v>1361415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AC-45D8-9AAF-40FCBCBF3B4B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AC-45D8-9AAF-40FCBCBF3B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AC-45D8-9AAF-40FCBCBF3B4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90625</c:v>
                </c:pt>
                <c:pt idx="1">
                  <c:v>91918</c:v>
                </c:pt>
                <c:pt idx="2">
                  <c:v>94245</c:v>
                </c:pt>
                <c:pt idx="3">
                  <c:v>86514</c:v>
                </c:pt>
                <c:pt idx="4">
                  <c:v>84984</c:v>
                </c:pt>
                <c:pt idx="5">
                  <c:v>92544</c:v>
                </c:pt>
                <c:pt idx="6">
                  <c:v>107220</c:v>
                </c:pt>
                <c:pt idx="7">
                  <c:v>105506</c:v>
                </c:pt>
                <c:pt idx="8">
                  <c:v>78737</c:v>
                </c:pt>
                <c:pt idx="12">
                  <c:v>832293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CAC-45D8-9AAF-40FCBCBF3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CAC-45D8-9AAF-40FCBCBF3B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63680</c:v>
                      </c:pt>
                      <c:pt idx="1">
                        <c:v>64214</c:v>
                      </c:pt>
                      <c:pt idx="2">
                        <c:v>20160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25944</c:v>
                      </c:pt>
                      <c:pt idx="8">
                        <c:v>21185</c:v>
                      </c:pt>
                      <c:pt idx="9">
                        <c:v>15842</c:v>
                      </c:pt>
                      <c:pt idx="10">
                        <c:v>14472</c:v>
                      </c:pt>
                      <c:pt idx="11">
                        <c:v>61856</c:v>
                      </c:pt>
                      <c:pt idx="12">
                        <c:v>295880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CAC-45D8-9AAF-40FCBCBF3B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CAC-45D8-9AAF-40FCBCBF3B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CAC-45D8-9AAF-40FCBCBF3B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CAC-45D8-9AAF-40FCBCBF3B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CAC-45D8-9AAF-40FCBCBF3B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CAC-45D8-9AAF-40FCBCBF3B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CAC-45D8-9AAF-40FCBCBF3B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CAC-45D8-9AAF-40FCBCBF3B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CAC-45D8-9AAF-40FCBCBF3B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CAC-45D8-9AAF-40FCBCBF3B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CAC-45D8-9AAF-40FCBCBF3B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CAC-45D8-9AAF-40FCBCBF3B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CAC-45D8-9AAF-40FCBCBF3B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CAC-45D8-9AAF-40FCBCBF3B4B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1.2671665307125934E-2</c:v>
                </c:pt>
                <c:pt idx="1">
                  <c:v>-0.36885977560801442</c:v>
                </c:pt>
                <c:pt idx="2">
                  <c:v>-0.26996188882691952</c:v>
                </c:pt>
                <c:pt idx="3">
                  <c:v>-0.29422993775544337</c:v>
                </c:pt>
                <c:pt idx="4">
                  <c:v>-0.31895114758302345</c:v>
                </c:pt>
                <c:pt idx="5">
                  <c:v>0.17849911495409221</c:v>
                </c:pt>
                <c:pt idx="6">
                  <c:v>7.7479650286403468E-2</c:v>
                </c:pt>
                <c:pt idx="7">
                  <c:v>-0.37270873341934563</c:v>
                </c:pt>
                <c:pt idx="8">
                  <c:v>-3.6844487394341208E-2</c:v>
                </c:pt>
                <c:pt idx="12">
                  <c:v>-0.19938647651093866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CAC-45D8-9AAF-40FCBCBF3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4-47E9-BC0C-0336588CD915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115667</c:v>
                </c:pt>
                <c:pt idx="1">
                  <c:v>111801</c:v>
                </c:pt>
                <c:pt idx="2">
                  <c:v>102681</c:v>
                </c:pt>
                <c:pt idx="3">
                  <c:v>64849</c:v>
                </c:pt>
                <c:pt idx="4">
                  <c:v>37200</c:v>
                </c:pt>
                <c:pt idx="5">
                  <c:v>58168</c:v>
                </c:pt>
                <c:pt idx="6">
                  <c:v>126864</c:v>
                </c:pt>
                <c:pt idx="7">
                  <c:v>64414</c:v>
                </c:pt>
                <c:pt idx="8">
                  <c:v>63598</c:v>
                </c:pt>
                <c:pt idx="9">
                  <c:v>97611</c:v>
                </c:pt>
                <c:pt idx="10">
                  <c:v>65764</c:v>
                </c:pt>
                <c:pt idx="11">
                  <c:v>66031</c:v>
                </c:pt>
                <c:pt idx="12">
                  <c:v>974648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4-47E9-BC0C-0336588CD915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04-47E9-BC0C-0336588CD91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69459</c:v>
                </c:pt>
                <c:pt idx="1">
                  <c:v>126419</c:v>
                </c:pt>
                <c:pt idx="2">
                  <c:v>108728</c:v>
                </c:pt>
                <c:pt idx="3">
                  <c:v>105905</c:v>
                </c:pt>
                <c:pt idx="4">
                  <c:v>106442</c:v>
                </c:pt>
                <c:pt idx="5">
                  <c:v>60812</c:v>
                </c:pt>
                <c:pt idx="6">
                  <c:v>79640</c:v>
                </c:pt>
                <c:pt idx="7">
                  <c:v>149093</c:v>
                </c:pt>
                <c:pt idx="8">
                  <c:v>63472</c:v>
                </c:pt>
                <c:pt idx="9">
                  <c:v>127387</c:v>
                </c:pt>
                <c:pt idx="10">
                  <c:v>71110</c:v>
                </c:pt>
                <c:pt idx="11">
                  <c:v>68339</c:v>
                </c:pt>
                <c:pt idx="12">
                  <c:v>1136806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04-47E9-BC0C-0336588CD915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04-47E9-BC0C-0336588CD9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04-47E9-BC0C-0336588CD91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70434</c:v>
                </c:pt>
                <c:pt idx="1">
                  <c:v>74038</c:v>
                </c:pt>
                <c:pt idx="2">
                  <c:v>74795</c:v>
                </c:pt>
                <c:pt idx="3">
                  <c:v>71549</c:v>
                </c:pt>
                <c:pt idx="4">
                  <c:v>70234</c:v>
                </c:pt>
                <c:pt idx="5">
                  <c:v>75337</c:v>
                </c:pt>
                <c:pt idx="6">
                  <c:v>88465</c:v>
                </c:pt>
                <c:pt idx="7">
                  <c:v>87091</c:v>
                </c:pt>
                <c:pt idx="8">
                  <c:v>61432</c:v>
                </c:pt>
                <c:pt idx="12">
                  <c:v>673375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04-47E9-BC0C-0336588C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204-47E9-BC0C-0336588CD9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61649</c:v>
                      </c:pt>
                      <c:pt idx="1">
                        <c:v>62817</c:v>
                      </c:pt>
                      <c:pt idx="2">
                        <c:v>19412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25709</c:v>
                      </c:pt>
                      <c:pt idx="8">
                        <c:v>21044</c:v>
                      </c:pt>
                      <c:pt idx="9">
                        <c:v>15648</c:v>
                      </c:pt>
                      <c:pt idx="10">
                        <c:v>13916</c:v>
                      </c:pt>
                      <c:pt idx="11">
                        <c:v>61275</c:v>
                      </c:pt>
                      <c:pt idx="12">
                        <c:v>288930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204-47E9-BC0C-0336588CD9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204-47E9-BC0C-0336588CD9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04-47E9-BC0C-0336588CD9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04-47E9-BC0C-0336588CD9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04-47E9-BC0C-0336588CD9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04-47E9-BC0C-0336588CD9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04-47E9-BC0C-0336588CD9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04-47E9-BC0C-0336588CD9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204-47E9-BC0C-0336588CD9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204-47E9-BC0C-0336588CD9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204-47E9-BC0C-0336588CD9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204-47E9-BC0C-0336588CD9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204-47E9-BC0C-0336588CD9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204-47E9-BC0C-0336588CD915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1.4037057832678279E-2</c:v>
                </c:pt>
                <c:pt idx="1">
                  <c:v>-0.41434436279356746</c:v>
                </c:pt>
                <c:pt idx="2">
                  <c:v>-0.31209072180119202</c:v>
                </c:pt>
                <c:pt idx="3">
                  <c:v>-0.32440394693357255</c:v>
                </c:pt>
                <c:pt idx="4">
                  <c:v>-0.34016647563931535</c:v>
                </c:pt>
                <c:pt idx="5">
                  <c:v>0.23885088469381044</c:v>
                </c:pt>
                <c:pt idx="6">
                  <c:v>0.11081115017579113</c:v>
                </c:pt>
                <c:pt idx="7">
                  <c:v>-0.415861240970401</c:v>
                </c:pt>
                <c:pt idx="8">
                  <c:v>-3.2140156289387489E-2</c:v>
                </c:pt>
                <c:pt idx="12">
                  <c:v>-0.22597905674908325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204-47E9-BC0C-0336588C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1A-49EF-B2DA-A32CF33D36AB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37200</c:v>
                </c:pt>
                <c:pt idx="5">
                  <c:v>58168</c:v>
                </c:pt>
                <c:pt idx="6">
                  <c:v>126864</c:v>
                </c:pt>
                <c:pt idx="7">
                  <c:v>64414</c:v>
                </c:pt>
                <c:pt idx="8">
                  <c:v>63598</c:v>
                </c:pt>
                <c:pt idx="9">
                  <c:v>97611</c:v>
                </c:pt>
                <c:pt idx="10">
                  <c:v>65764</c:v>
                </c:pt>
                <c:pt idx="11">
                  <c:v>57860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A-49EF-B2DA-A32CF33D36AB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1A-49EF-B2DA-A32CF33D36A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1A-49EF-B2DA-A32CF33D36AB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1A-49EF-B2DA-A32CF33D36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1A-49EF-B2DA-A32CF33D36A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1A-49EF-B2DA-A32CF33D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1A-49EF-B2DA-A32CF33D36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55016</c:v>
                      </c:pt>
                      <c:pt idx="1">
                        <c:v>56665</c:v>
                      </c:pt>
                      <c:pt idx="2">
                        <c:v>16536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25709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13916</c:v>
                      </c:pt>
                      <c:pt idx="11">
                        <c:v>61275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1A-49EF-B2DA-A32CF33D36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1A-49EF-B2DA-A32CF33D36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1A-49EF-B2DA-A32CF33D36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1A-49EF-B2DA-A32CF33D36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1A-49EF-B2DA-A32CF33D36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1A-49EF-B2DA-A32CF33D36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1A-49EF-B2DA-A32CF33D36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1A-49EF-B2DA-A32CF33D36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1A-49EF-B2DA-A32CF33D36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1A-49EF-B2DA-A32CF33D36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1A-49EF-B2DA-A32CF33D36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1A-49EF-B2DA-A32CF33D36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1A-49EF-B2DA-A32CF33D36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1A-49EF-B2DA-A32CF33D36AB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1A-49EF-B2DA-A32CF33D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74-40CB-B01C-B417F531960E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8171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4-40CB-B01C-B417F531960E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74-40CB-B01C-B417F531960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74-40CB-B01C-B417F531960E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74-40CB-B01C-B417F531960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74-40CB-B01C-B417F531960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74-40CB-B01C-B417F5319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74-40CB-B01C-B417F53196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6633</c:v>
                      </c:pt>
                      <c:pt idx="1">
                        <c:v>6152</c:v>
                      </c:pt>
                      <c:pt idx="2">
                        <c:v>2876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74-40CB-B01C-B417F531960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74-40CB-B01C-B417F531960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74-40CB-B01C-B417F531960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74-40CB-B01C-B417F531960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74-40CB-B01C-B417F531960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74-40CB-B01C-B417F531960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74-40CB-B01C-B417F531960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74-40CB-B01C-B417F531960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74-40CB-B01C-B417F531960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74-40CB-B01C-B417F531960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74-40CB-B01C-B417F531960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74-40CB-B01C-B417F531960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74-40CB-B01C-B417F531960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74-40CB-B01C-B417F531960E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74-40CB-B01C-B417F5319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68-4838-9BA2-A6C331C46B22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8-4838-9BA2-A6C331C46B22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68-4838-9BA2-A6C331C46B2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68-4838-9BA2-A6C331C46B22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68-4838-9BA2-A6C331C46B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68-4838-9BA2-A6C331C46B2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68-4838-9BA2-A6C331C4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68-4838-9BA2-A6C331C46B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68-4838-9BA2-A6C331C46B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68-4838-9BA2-A6C331C46B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68-4838-9BA2-A6C331C46B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68-4838-9BA2-A6C331C46B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68-4838-9BA2-A6C331C46B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68-4838-9BA2-A6C331C46B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68-4838-9BA2-A6C331C46B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68-4838-9BA2-A6C331C46B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68-4838-9BA2-A6C331C46B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68-4838-9BA2-A6C331C46B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68-4838-9BA2-A6C331C46B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68-4838-9BA2-A6C331C46B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68-4838-9BA2-A6C331C46B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68-4838-9BA2-A6C331C46B22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68-4838-9BA2-A6C331C4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E0-46B4-AE79-ABC4F657401A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6.6944336100741069</c:v>
                </c:pt>
                <c:pt idx="1">
                  <c:v>6.3448800913589647</c:v>
                </c:pt>
                <c:pt idx="2">
                  <c:v>6.6754663196380992</c:v>
                </c:pt>
                <c:pt idx="3">
                  <c:v>6.111035131207796</c:v>
                </c:pt>
                <c:pt idx="4">
                  <c:v>5.4464900662251656</c:v>
                </c:pt>
                <c:pt idx="5">
                  <c:v>4.1083433775277891</c:v>
                </c:pt>
                <c:pt idx="6">
                  <c:v>5.7056444673894342</c:v>
                </c:pt>
                <c:pt idx="7">
                  <c:v>6.3387567424175435</c:v>
                </c:pt>
                <c:pt idx="8">
                  <c:v>4.0842182350787262</c:v>
                </c:pt>
                <c:pt idx="9">
                  <c:v>5.9405797936718345</c:v>
                </c:pt>
                <c:pt idx="10">
                  <c:v>5.6851358980562949</c:v>
                </c:pt>
                <c:pt idx="11">
                  <c:v>5.73503041946846</c:v>
                </c:pt>
                <c:pt idx="12">
                  <c:v>5.7549280737556785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0-46B4-AE79-ABC4F657401A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8E0-46B4-AE79-ABC4F657401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5.6493276939587149</c:v>
                </c:pt>
                <c:pt idx="1">
                  <c:v>5.967058630720695</c:v>
                </c:pt>
                <c:pt idx="2">
                  <c:v>6.3053628992869006</c:v>
                </c:pt>
                <c:pt idx="3">
                  <c:v>6.8823199146594805</c:v>
                </c:pt>
                <c:pt idx="4">
                  <c:v>5.6039879642520321</c:v>
                </c:pt>
                <c:pt idx="5">
                  <c:v>4.8911242603550296</c:v>
                </c:pt>
                <c:pt idx="6">
                  <c:v>5.9049370994540711</c:v>
                </c:pt>
                <c:pt idx="7">
                  <c:v>6.7142914171656685</c:v>
                </c:pt>
                <c:pt idx="8">
                  <c:v>4.7806432748538015</c:v>
                </c:pt>
                <c:pt idx="9">
                  <c:v>5.9375076235007116</c:v>
                </c:pt>
                <c:pt idx="10">
                  <c:v>5.6613178343546657</c:v>
                </c:pt>
                <c:pt idx="11">
                  <c:v>5.5345104333868376</c:v>
                </c:pt>
                <c:pt idx="12">
                  <c:v>5.8718126768338967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E0-46B4-AE79-ABC4F657401A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E0-46B4-AE79-ABC4F657401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E0-46B4-AE79-ABC4F657401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6.1282796862320801</c:v>
                </c:pt>
                <c:pt idx="1">
                  <c:v>5.8275534140620051</c:v>
                </c:pt>
                <c:pt idx="2">
                  <c:v>6.0208905641091164</c:v>
                </c:pt>
                <c:pt idx="3">
                  <c:v>5.601424409193914</c:v>
                </c:pt>
                <c:pt idx="4">
                  <c:v>5.2006609142647333</c:v>
                </c:pt>
                <c:pt idx="5">
                  <c:v>5.7150620638547522</c:v>
                </c:pt>
                <c:pt idx="6">
                  <c:v>6.1261570106273568</c:v>
                </c:pt>
                <c:pt idx="7">
                  <c:v>6.431723969763472</c:v>
                </c:pt>
                <c:pt idx="8">
                  <c:v>5.7615249524367043</c:v>
                </c:pt>
                <c:pt idx="12">
                  <c:v>5.8709342926674424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E0-46B4-AE79-ABC4F657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8E0-46B4-AE79-ABC4F657401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6.4893508611026194</c:v>
                      </c:pt>
                      <c:pt idx="1">
                        <c:v>5.4963622357271245</c:v>
                      </c:pt>
                      <c:pt idx="2">
                        <c:v>7.823050058207218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3.9101733232856066</c:v>
                      </c:pt>
                      <c:pt idx="8">
                        <c:v>3.3972097498396407</c:v>
                      </c:pt>
                      <c:pt idx="9">
                        <c:v>3.4566877591097533</c:v>
                      </c:pt>
                      <c:pt idx="10">
                        <c:v>4.9024390243902438</c:v>
                      </c:pt>
                      <c:pt idx="11">
                        <c:v>7.5859700760363014</c:v>
                      </c:pt>
                      <c:pt idx="12">
                        <c:v>5.3491945835517871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8E0-46B4-AE79-ABC4F657401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8E0-46B4-AE79-ABC4F657401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8E0-46B4-AE79-ABC4F657401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8E0-46B4-AE79-ABC4F657401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8E0-46B4-AE79-ABC4F657401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8E0-46B4-AE79-ABC4F657401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8E0-46B4-AE79-ABC4F657401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8E0-46B4-AE79-ABC4F657401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8E0-46B4-AE79-ABC4F657401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8E0-46B4-AE79-ABC4F657401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8E0-46B4-AE79-ABC4F657401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8E0-46B4-AE79-ABC4F657401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8E0-46B4-AE79-ABC4F657401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8E0-46B4-AE79-ABC4F657401A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0.47895199227336516</c:v>
                </c:pt>
                <c:pt idx="1">
                  <c:v>-0.13950521665868987</c:v>
                </c:pt>
                <c:pt idx="2">
                  <c:v>-0.28447233517778425</c:v>
                </c:pt>
                <c:pt idx="3">
                  <c:v>-1.2808955054655664</c:v>
                </c:pt>
                <c:pt idx="4">
                  <c:v>-0.40332704998729874</c:v>
                </c:pt>
                <c:pt idx="5">
                  <c:v>0.82393780349972268</c:v>
                </c:pt>
                <c:pt idx="6">
                  <c:v>0.22121991117328577</c:v>
                </c:pt>
                <c:pt idx="7">
                  <c:v>-0.28256744740219641</c:v>
                </c:pt>
                <c:pt idx="8">
                  <c:v>0.98088167758290279</c:v>
                </c:pt>
                <c:pt idx="12">
                  <c:v>-4.0510801926460616E-2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8E0-46B4-AE79-ABC4F657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85-41D6-96B1-A0AA2E77F345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4.5303193397918911</c:v>
                </c:pt>
                <c:pt idx="1">
                  <c:v>3.19493006993007</c:v>
                </c:pt>
                <c:pt idx="2">
                  <c:v>3.9745222929936306</c:v>
                </c:pt>
                <c:pt idx="3">
                  <c:v>3.982905982905983</c:v>
                </c:pt>
                <c:pt idx="4">
                  <c:v>3.585343228200371</c:v>
                </c:pt>
                <c:pt idx="5">
                  <c:v>2.8345461052129308</c:v>
                </c:pt>
                <c:pt idx="6">
                  <c:v>3.7118304688803603</c:v>
                </c:pt>
                <c:pt idx="7">
                  <c:v>5.7862292718096615</c:v>
                </c:pt>
                <c:pt idx="8">
                  <c:v>3.1962110960757779</c:v>
                </c:pt>
                <c:pt idx="9">
                  <c:v>4.9653250773993811</c:v>
                </c:pt>
                <c:pt idx="10">
                  <c:v>3.7732156561780505</c:v>
                </c:pt>
                <c:pt idx="11">
                  <c:v>4.1252729257641922</c:v>
                </c:pt>
                <c:pt idx="12">
                  <c:v>3.6854550862581799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5-41D6-96B1-A0AA2E77F345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85-41D6-96B1-A0AA2E77F34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4.3015362629510543</c:v>
                </c:pt>
                <c:pt idx="1">
                  <c:v>3.8014281790716837</c:v>
                </c:pt>
                <c:pt idx="2">
                  <c:v>4.0634615384615387</c:v>
                </c:pt>
                <c:pt idx="3">
                  <c:v>6.1038406827880509</c:v>
                </c:pt>
                <c:pt idx="4">
                  <c:v>4.1656030965582174</c:v>
                </c:pt>
                <c:pt idx="5">
                  <c:v>4.0688060538116595</c:v>
                </c:pt>
                <c:pt idx="6">
                  <c:v>4.9375448671931084</c:v>
                </c:pt>
                <c:pt idx="7">
                  <c:v>4.0212790039615163</c:v>
                </c:pt>
                <c:pt idx="8">
                  <c:v>3.7254203476774008</c:v>
                </c:pt>
                <c:pt idx="9">
                  <c:v>3.7469455373783394</c:v>
                </c:pt>
                <c:pt idx="10">
                  <c:v>4.0761339092872566</c:v>
                </c:pt>
                <c:pt idx="11">
                  <c:v>4.0338561115260143</c:v>
                </c:pt>
                <c:pt idx="12">
                  <c:v>4.1809923016701465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85-41D6-96B1-A0AA2E77F345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85-41D6-96B1-A0AA2E77F34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85-41D6-96B1-A0AA2E77F34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4.4570624120131397</c:v>
                </c:pt>
                <c:pt idx="1">
                  <c:v>4.082027168234065</c:v>
                </c:pt>
                <c:pt idx="2">
                  <c:v>4.294401544401544</c:v>
                </c:pt>
                <c:pt idx="3">
                  <c:v>3.906801007556675</c:v>
                </c:pt>
                <c:pt idx="4">
                  <c:v>3.4609045611345342</c:v>
                </c:pt>
                <c:pt idx="5">
                  <c:v>4.0372522214627482</c:v>
                </c:pt>
                <c:pt idx="6">
                  <c:v>4.6951162427835857</c:v>
                </c:pt>
                <c:pt idx="7">
                  <c:v>5.3672446208481306</c:v>
                </c:pt>
                <c:pt idx="8">
                  <c:v>4.463377723970944</c:v>
                </c:pt>
                <c:pt idx="12">
                  <c:v>4.3412924685198382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85-41D6-96B1-A0AA2E77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85-41D6-96B1-A0AA2E77F34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4.6670880741677205</c:v>
                      </c:pt>
                      <c:pt idx="1">
                        <c:v>3.0909090909090908</c:v>
                      </c:pt>
                      <c:pt idx="2">
                        <c:v>4.125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3.3576394777005256</c:v>
                      </c:pt>
                      <c:pt idx="8">
                        <c:v>2.9156934306569342</c:v>
                      </c:pt>
                      <c:pt idx="9">
                        <c:v>2.8420068557182923</c:v>
                      </c:pt>
                      <c:pt idx="10">
                        <c:v>3.1256072172102707</c:v>
                      </c:pt>
                      <c:pt idx="11">
                        <c:v>13.531013615733738</c:v>
                      </c:pt>
                      <c:pt idx="12">
                        <c:v>3.489638693198204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85-41D6-96B1-A0AA2E77F3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85-41D6-96B1-A0AA2E77F34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85-41D6-96B1-A0AA2E77F34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85-41D6-96B1-A0AA2E77F34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85-41D6-96B1-A0AA2E77F34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85-41D6-96B1-A0AA2E77F34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85-41D6-96B1-A0AA2E77F34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85-41D6-96B1-A0AA2E77F34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85-41D6-96B1-A0AA2E77F34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85-41D6-96B1-A0AA2E77F34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85-41D6-96B1-A0AA2E77F34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85-41D6-96B1-A0AA2E77F34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85-41D6-96B1-A0AA2E77F34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85-41D6-96B1-A0AA2E77F345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0.15552614906208539</c:v>
                </c:pt>
                <c:pt idx="1">
                  <c:v>0.28059898916238124</c:v>
                </c:pt>
                <c:pt idx="2">
                  <c:v>0.2309400059400053</c:v>
                </c:pt>
                <c:pt idx="3">
                  <c:v>-2.1970396752313759</c:v>
                </c:pt>
                <c:pt idx="4">
                  <c:v>-0.70469853542368321</c:v>
                </c:pt>
                <c:pt idx="5">
                  <c:v>-3.1553832348911293E-2</c:v>
                </c:pt>
                <c:pt idx="6">
                  <c:v>-0.24242862440952262</c:v>
                </c:pt>
                <c:pt idx="7">
                  <c:v>1.3459656168866143</c:v>
                </c:pt>
                <c:pt idx="8">
                  <c:v>0.73795737629354319</c:v>
                </c:pt>
                <c:pt idx="12">
                  <c:v>9.7229468642884953E-2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85-41D6-96B1-A0AA2E77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5-41AD-A67F-20948DBE4800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6.9343065693430654</c:v>
                </c:pt>
                <c:pt idx="1">
                  <c:v>4.2623456790123457</c:v>
                </c:pt>
                <c:pt idx="2">
                  <c:v>4.0708661417322833</c:v>
                </c:pt>
                <c:pt idx="3">
                  <c:v>4.6390532544378695</c:v>
                </c:pt>
                <c:pt idx="4">
                  <c:v>3.8256189451022604</c:v>
                </c:pt>
                <c:pt idx="5">
                  <c:v>4.8683574879227054</c:v>
                </c:pt>
                <c:pt idx="6">
                  <c:v>6.7743399339933994</c:v>
                </c:pt>
                <c:pt idx="7">
                  <c:v>6.1051990251827783</c:v>
                </c:pt>
                <c:pt idx="8">
                  <c:v>5.4869009584664541</c:v>
                </c:pt>
                <c:pt idx="9">
                  <c:v>5.1779999999999999</c:v>
                </c:pt>
                <c:pt idx="10">
                  <c:v>5.3680851063829786</c:v>
                </c:pt>
                <c:pt idx="11">
                  <c:v>4.6484089723526347</c:v>
                </c:pt>
                <c:pt idx="12">
                  <c:v>5.4369234853009489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5-41AD-A67F-20948DBE4800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35-41AD-A67F-20948DBE480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5.8929313929313931</c:v>
                </c:pt>
                <c:pt idx="1">
                  <c:v>4.3759946949602124</c:v>
                </c:pt>
                <c:pt idx="2">
                  <c:v>4.780533168009919</c:v>
                </c:pt>
                <c:pt idx="3">
                  <c:v>6.2548842801322513</c:v>
                </c:pt>
                <c:pt idx="4">
                  <c:v>6.3711133400200604</c:v>
                </c:pt>
                <c:pt idx="5">
                  <c:v>5.9084321475625821</c:v>
                </c:pt>
                <c:pt idx="6">
                  <c:v>6.2042961608775133</c:v>
                </c:pt>
                <c:pt idx="7">
                  <c:v>5.8572443181818183</c:v>
                </c:pt>
                <c:pt idx="8">
                  <c:v>5.5717141429285357</c:v>
                </c:pt>
                <c:pt idx="9">
                  <c:v>5.2609383236689506</c:v>
                </c:pt>
                <c:pt idx="10">
                  <c:v>4.7133526850507979</c:v>
                </c:pt>
                <c:pt idx="11">
                  <c:v>4.6817111459968599</c:v>
                </c:pt>
                <c:pt idx="12">
                  <c:v>5.5614315789473681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35-41AD-A67F-20948DBE4800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35-41AD-A67F-20948DBE48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35-41AD-A67F-20948DBE480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5.0063805104408354</c:v>
                </c:pt>
                <c:pt idx="1">
                  <c:v>4.4253915910964547</c:v>
                </c:pt>
                <c:pt idx="2">
                  <c:v>4.3775587566338139</c:v>
                </c:pt>
                <c:pt idx="3">
                  <c:v>4.3886435331230285</c:v>
                </c:pt>
                <c:pt idx="4">
                  <c:v>4.7421434327155518</c:v>
                </c:pt>
                <c:pt idx="5">
                  <c:v>5.10387323943662</c:v>
                </c:pt>
                <c:pt idx="6">
                  <c:v>6.0305182846619312</c:v>
                </c:pt>
                <c:pt idx="7">
                  <c:v>6.2784356926466538</c:v>
                </c:pt>
                <c:pt idx="8">
                  <c:v>5.6177442189712128</c:v>
                </c:pt>
                <c:pt idx="12">
                  <c:v>5.3338971901137109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35-41AD-A67F-20948DBE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35-41AD-A67F-20948DBE48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5.4175615919140876</c:v>
                      </c:pt>
                      <c:pt idx="1">
                        <c:v>3.8131021194605008</c:v>
                      </c:pt>
                      <c:pt idx="2">
                        <c:v>5.359154929577465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2.8794204322200394</c:v>
                      </c:pt>
                      <c:pt idx="8">
                        <c:v>3.4508009153318078</c:v>
                      </c:pt>
                      <c:pt idx="9">
                        <c:v>3.4426386233269599</c:v>
                      </c:pt>
                      <c:pt idx="10">
                        <c:v>3.7736842105263158</c:v>
                      </c:pt>
                      <c:pt idx="11">
                        <c:v>24.523510971786834</c:v>
                      </c:pt>
                      <c:pt idx="12">
                        <c:v>3.9917877859610247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35-41AD-A67F-20948DBE48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35-41AD-A67F-20948DBE48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35-41AD-A67F-20948DBE48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35-41AD-A67F-20948DBE48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35-41AD-A67F-20948DBE48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35-41AD-A67F-20948DBE48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35-41AD-A67F-20948DBE48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35-41AD-A67F-20948DBE48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35-41AD-A67F-20948DBE48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35-41AD-A67F-20948DBE48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35-41AD-A67F-20948DBE48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35-41AD-A67F-20948DBE48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35-41AD-A67F-20948DBE48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35-41AD-A67F-20948DBE4800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-0.88655088249055769</c:v>
                </c:pt>
                <c:pt idx="1">
                  <c:v>4.9396896136242319E-2</c:v>
                </c:pt>
                <c:pt idx="2">
                  <c:v>-0.40297441137610512</c:v>
                </c:pt>
                <c:pt idx="3">
                  <c:v>-1.8662407470092228</c:v>
                </c:pt>
                <c:pt idx="4">
                  <c:v>-1.6289699073045085</c:v>
                </c:pt>
                <c:pt idx="5">
                  <c:v>-0.80455890812596209</c:v>
                </c:pt>
                <c:pt idx="6">
                  <c:v>-0.17377787621558216</c:v>
                </c:pt>
                <c:pt idx="7">
                  <c:v>0.42119137446483546</c:v>
                </c:pt>
                <c:pt idx="8">
                  <c:v>4.6030076042677059E-2</c:v>
                </c:pt>
                <c:pt idx="12">
                  <c:v>-0.44955793344293582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35-41AD-A67F-20948DBE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B0-4433-A46A-C468EC9A0815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3.9419383653416702</c:v>
                </c:pt>
                <c:pt idx="1">
                  <c:v>3.0188391038696536</c:v>
                </c:pt>
                <c:pt idx="2">
                  <c:v>3.5666666666666669</c:v>
                </c:pt>
                <c:pt idx="3">
                  <c:v>2.2769230769230768</c:v>
                </c:pt>
                <c:pt idx="4">
                  <c:v>2.087248322147651</c:v>
                </c:pt>
                <c:pt idx="5">
                  <c:v>2.3338784004756952</c:v>
                </c:pt>
                <c:pt idx="6">
                  <c:v>2.9354737502614516</c:v>
                </c:pt>
                <c:pt idx="7">
                  <c:v>3.2692307692307692</c:v>
                </c:pt>
                <c:pt idx="8">
                  <c:v>2.7053265781185813</c:v>
                </c:pt>
                <c:pt idx="9">
                  <c:v>2.1913043478260867</c:v>
                </c:pt>
                <c:pt idx="10">
                  <c:v>2.8733493397358942</c:v>
                </c:pt>
                <c:pt idx="11">
                  <c:v>3.5512306811677159</c:v>
                </c:pt>
                <c:pt idx="12">
                  <c:v>2.8606518953717304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B0-4433-A46A-C468EC9A0815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B0-4433-A46A-C468EC9A081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3.4681545998911267</c:v>
                </c:pt>
                <c:pt idx="1">
                  <c:v>3.3952180028129395</c:v>
                </c:pt>
                <c:pt idx="2">
                  <c:v>1.5867237687366167</c:v>
                </c:pt>
                <c:pt idx="3">
                  <c:v>3.4308510638297873</c:v>
                </c:pt>
                <c:pt idx="4">
                  <c:v>3.5842696629213484</c:v>
                </c:pt>
                <c:pt idx="5">
                  <c:v>3.5717337130651479</c:v>
                </c:pt>
                <c:pt idx="6">
                  <c:v>3.5454545454545454</c:v>
                </c:pt>
                <c:pt idx="7">
                  <c:v>3.1623193221465358</c:v>
                </c:pt>
                <c:pt idx="8">
                  <c:v>2.989037273270879</c:v>
                </c:pt>
                <c:pt idx="9">
                  <c:v>2.7673942701227832</c:v>
                </c:pt>
                <c:pt idx="10">
                  <c:v>3.6986242476354256</c:v>
                </c:pt>
                <c:pt idx="11">
                  <c:v>2.910142954390742</c:v>
                </c:pt>
                <c:pt idx="12">
                  <c:v>3.3081571801288536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B0-4433-A46A-C468EC9A0815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B0-4433-A46A-C468EC9A08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B0-4433-A46A-C468EC9A081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2.13022113022113</c:v>
                </c:pt>
                <c:pt idx="1">
                  <c:v>3.4878744650499285</c:v>
                </c:pt>
                <c:pt idx="2">
                  <c:v>4.1487383798140769</c:v>
                </c:pt>
                <c:pt idx="3">
                  <c:v>1.9975000000000001</c:v>
                </c:pt>
                <c:pt idx="4">
                  <c:v>2.2986111111111112</c:v>
                </c:pt>
                <c:pt idx="5">
                  <c:v>2.5499181669394435</c:v>
                </c:pt>
                <c:pt idx="6">
                  <c:v>2.7488496932515338</c:v>
                </c:pt>
                <c:pt idx="7">
                  <c:v>2.5051903114186853</c:v>
                </c:pt>
                <c:pt idx="8">
                  <c:v>2.39915611814346</c:v>
                </c:pt>
                <c:pt idx="12">
                  <c:v>2.6363196125907988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B0-4433-A46A-C468EC9A0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6B0-4433-A46A-C468EC9A08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3.1632911392405063</c:v>
                      </c:pt>
                      <c:pt idx="1">
                        <c:v>2.2825305535585909</c:v>
                      </c:pt>
                      <c:pt idx="2">
                        <c:v>1.9878048780487805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4.4246575342465757</c:v>
                      </c:pt>
                      <c:pt idx="8">
                        <c:v>1.9727822580645162</c:v>
                      </c:pt>
                      <c:pt idx="9">
                        <c:v>1.7170993733213966</c:v>
                      </c:pt>
                      <c:pt idx="10">
                        <c:v>1.8716904276985744</c:v>
                      </c:pt>
                      <c:pt idx="11">
                        <c:v>3.2777777777777777</c:v>
                      </c:pt>
                      <c:pt idx="12">
                        <c:v>2.6268756998880178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6B0-4433-A46A-C468EC9A08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6B0-4433-A46A-C468EC9A08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6B0-4433-A46A-C468EC9A08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6B0-4433-A46A-C468EC9A08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6B0-4433-A46A-C468EC9A08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6B0-4433-A46A-C468EC9A08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6B0-4433-A46A-C468EC9A08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6B0-4433-A46A-C468EC9A08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6B0-4433-A46A-C468EC9A08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6B0-4433-A46A-C468EC9A08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6B0-4433-A46A-C468EC9A08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6B0-4433-A46A-C468EC9A08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6B0-4433-A46A-C468EC9A08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6B0-4433-A46A-C468EC9A0815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-1.3379334696699967</c:v>
                </c:pt>
                <c:pt idx="1">
                  <c:v>9.2656462236988979E-2</c:v>
                </c:pt>
                <c:pt idx="2">
                  <c:v>2.5620146110774602</c:v>
                </c:pt>
                <c:pt idx="3">
                  <c:v>-1.4333510638297873</c:v>
                </c:pt>
                <c:pt idx="4">
                  <c:v>-1.2856585518102372</c:v>
                </c:pt>
                <c:pt idx="5">
                  <c:v>-1.0218155461257044</c:v>
                </c:pt>
                <c:pt idx="6">
                  <c:v>-0.79660485220301158</c:v>
                </c:pt>
                <c:pt idx="7">
                  <c:v>-0.65712901072785046</c:v>
                </c:pt>
                <c:pt idx="8">
                  <c:v>-0.58988115512741901</c:v>
                </c:pt>
                <c:pt idx="12">
                  <c:v>-0.71276422071550893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6B0-4433-A46A-C468EC9A0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33-4C2E-9670-110F27F801A6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15160</c:v>
                </c:pt>
                <c:pt idx="1">
                  <c:v>16101</c:v>
                </c:pt>
                <c:pt idx="2">
                  <c:v>15352</c:v>
                </c:pt>
                <c:pt idx="3">
                  <c:v>11465</c:v>
                </c:pt>
                <c:pt idx="4">
                  <c:v>6472</c:v>
                </c:pt>
                <c:pt idx="5">
                  <c:v>6551</c:v>
                </c:pt>
                <c:pt idx="6">
                  <c:v>11258</c:v>
                </c:pt>
                <c:pt idx="7">
                  <c:v>8535</c:v>
                </c:pt>
                <c:pt idx="8">
                  <c:v>7518</c:v>
                </c:pt>
                <c:pt idx="9">
                  <c:v>15736</c:v>
                </c:pt>
                <c:pt idx="10">
                  <c:v>9793</c:v>
                </c:pt>
                <c:pt idx="11">
                  <c:v>8828</c:v>
                </c:pt>
                <c:pt idx="12">
                  <c:v>132769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3-4C2E-9670-110F27F801A6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33-4C2E-9670-110F27F801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13042</c:v>
                </c:pt>
                <c:pt idx="1">
                  <c:v>20766</c:v>
                </c:pt>
                <c:pt idx="2">
                  <c:v>18394</c:v>
                </c:pt>
                <c:pt idx="3">
                  <c:v>14296</c:v>
                </c:pt>
                <c:pt idx="4">
                  <c:v>12708</c:v>
                </c:pt>
                <c:pt idx="5">
                  <c:v>8919</c:v>
                </c:pt>
                <c:pt idx="6">
                  <c:v>12673</c:v>
                </c:pt>
                <c:pt idx="7">
                  <c:v>16215</c:v>
                </c:pt>
                <c:pt idx="8">
                  <c:v>10082</c:v>
                </c:pt>
                <c:pt idx="9">
                  <c:v>19766</c:v>
                </c:pt>
                <c:pt idx="10">
                  <c:v>12125</c:v>
                </c:pt>
                <c:pt idx="11">
                  <c:v>11558</c:v>
                </c:pt>
                <c:pt idx="12">
                  <c:v>170544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33-4C2E-9670-110F27F801A6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33-4C2E-9670-110F27F801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33-4C2E-9670-110F27F801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12657</c:v>
                </c:pt>
                <c:pt idx="1">
                  <c:v>13859</c:v>
                </c:pt>
                <c:pt idx="2">
                  <c:v>13581</c:v>
                </c:pt>
                <c:pt idx="3">
                  <c:v>13460</c:v>
                </c:pt>
                <c:pt idx="4">
                  <c:v>11123</c:v>
                </c:pt>
                <c:pt idx="5">
                  <c:v>10341</c:v>
                </c:pt>
                <c:pt idx="6">
                  <c:v>11093</c:v>
                </c:pt>
                <c:pt idx="7">
                  <c:v>11617</c:v>
                </c:pt>
                <c:pt idx="8">
                  <c:v>10362</c:v>
                </c:pt>
                <c:pt idx="12">
                  <c:v>108093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33-4C2E-9670-110F27F8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33-4C2E-9670-110F27F801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7440</c:v>
                      </c:pt>
                      <c:pt idx="1">
                        <c:v>8735</c:v>
                      </c:pt>
                      <c:pt idx="2">
                        <c:v>2353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738</c:v>
                      </c:pt>
                      <c:pt idx="8">
                        <c:v>756</c:v>
                      </c:pt>
                      <c:pt idx="9">
                        <c:v>1374</c:v>
                      </c:pt>
                      <c:pt idx="10">
                        <c:v>1511</c:v>
                      </c:pt>
                      <c:pt idx="11">
                        <c:v>7493</c:v>
                      </c:pt>
                      <c:pt idx="12">
                        <c:v>31040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33-4C2E-9670-110F27F801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33-4C2E-9670-110F27F801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33-4C2E-9670-110F27F801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33-4C2E-9670-110F27F801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33-4C2E-9670-110F27F801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33-4C2E-9670-110F27F801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33-4C2E-9670-110F27F801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33-4C2E-9670-110F27F801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33-4C2E-9670-110F27F801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33-4C2E-9670-110F27F801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33-4C2E-9670-110F27F801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33-4C2E-9670-110F27F801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33-4C2E-9670-110F27F801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33-4C2E-9670-110F27F801A6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-2.9520012268057005E-2</c:v>
                </c:pt>
                <c:pt idx="1">
                  <c:v>-0.33261099874795341</c:v>
                </c:pt>
                <c:pt idx="2">
                  <c:v>-0.26166141132978149</c:v>
                </c:pt>
                <c:pt idx="3">
                  <c:v>-5.8477895914941236E-2</c:v>
                </c:pt>
                <c:pt idx="4">
                  <c:v>-0.12472458293988042</c:v>
                </c:pt>
                <c:pt idx="5">
                  <c:v>0.15943491422805245</c:v>
                </c:pt>
                <c:pt idx="6">
                  <c:v>-0.12467450485283671</c:v>
                </c:pt>
                <c:pt idx="7">
                  <c:v>-0.28356460067838418</c:v>
                </c:pt>
                <c:pt idx="8">
                  <c:v>2.7772267407260465E-2</c:v>
                </c:pt>
                <c:pt idx="12">
                  <c:v>-0.14951020889885513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33-4C2E-9670-110F27F8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1-4F62-AE3C-1CC562671E7B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7.0922823218997362</c:v>
                </c:pt>
                <c:pt idx="1">
                  <c:v>6.7924973604123968</c:v>
                </c:pt>
                <c:pt idx="2">
                  <c:v>6.8135747785304845</c:v>
                </c:pt>
                <c:pt idx="3">
                  <c:v>6.1544701264718711</c:v>
                </c:pt>
                <c:pt idx="4">
                  <c:v>5.7564894932014834</c:v>
                </c:pt>
                <c:pt idx="5">
                  <c:v>5.7383605556403605</c:v>
                </c:pt>
                <c:pt idx="6">
                  <c:v>7.8283887013679161</c:v>
                </c:pt>
                <c:pt idx="7">
                  <c:v>6.5183362624487406</c:v>
                </c:pt>
                <c:pt idx="8">
                  <c:v>5.1316839584996012</c:v>
                </c:pt>
                <c:pt idx="9">
                  <c:v>6.0406710726995421</c:v>
                </c:pt>
                <c:pt idx="10">
                  <c:v>6.1939140202185232</c:v>
                </c:pt>
                <c:pt idx="11">
                  <c:v>6.4031490711372907</c:v>
                </c:pt>
                <c:pt idx="12">
                  <c:v>6.4885779059870901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1-4F62-AE3C-1CC562671E7B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1-4F62-AE3C-1CC562671E7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5.9385830394111334</c:v>
                </c:pt>
                <c:pt idx="1">
                  <c:v>6.3467687566214002</c:v>
                </c:pt>
                <c:pt idx="2">
                  <c:v>6.5588778949657494</c:v>
                </c:pt>
                <c:pt idx="3">
                  <c:v>7.0737269166200338</c:v>
                </c:pt>
                <c:pt idx="4">
                  <c:v>6.6859458608750391</c:v>
                </c:pt>
                <c:pt idx="5">
                  <c:v>5.549052584370445</c:v>
                </c:pt>
                <c:pt idx="6">
                  <c:v>6.2239406612483235</c:v>
                </c:pt>
                <c:pt idx="7">
                  <c:v>8.1816219549799563</c:v>
                </c:pt>
                <c:pt idx="8">
                  <c:v>5.5151755604046819</c:v>
                </c:pt>
                <c:pt idx="9">
                  <c:v>6.4726803602145093</c:v>
                </c:pt>
                <c:pt idx="10">
                  <c:v>6.1455670103092785</c:v>
                </c:pt>
                <c:pt idx="11">
                  <c:v>6.0560650631597159</c:v>
                </c:pt>
                <c:pt idx="12">
                  <c:v>6.479676798949245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F1-4F62-AE3C-1CC562671E7B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F1-4F62-AE3C-1CC562671E7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F1-4F62-AE3C-1CC562671E7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6.4096547365094416</c:v>
                </c:pt>
                <c:pt idx="1">
                  <c:v>6.0686196695288261</c:v>
                </c:pt>
                <c:pt idx="2">
                  <c:v>6.2842942345924451</c:v>
                </c:pt>
                <c:pt idx="3">
                  <c:v>5.8513372956909357</c:v>
                </c:pt>
                <c:pt idx="4">
                  <c:v>6.0168120111480716</c:v>
                </c:pt>
                <c:pt idx="5">
                  <c:v>6.6645392128420848</c:v>
                </c:pt>
                <c:pt idx="6">
                  <c:v>6.9529432975750476</c:v>
                </c:pt>
                <c:pt idx="7">
                  <c:v>6.8703623999311354</c:v>
                </c:pt>
                <c:pt idx="8">
                  <c:v>6.1754487550665891</c:v>
                </c:pt>
                <c:pt idx="12">
                  <c:v>6.3474323036644371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F1-4F62-AE3C-1CC562671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F1-4F62-AE3C-1CC562671E7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7.070564516129032</c:v>
                      </c:pt>
                      <c:pt idx="1">
                        <c:v>6.3081854607899253</c:v>
                      </c:pt>
                      <c:pt idx="2">
                        <c:v>8.1750956226094349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8.3252032520325212</c:v>
                      </c:pt>
                      <c:pt idx="8">
                        <c:v>6.8875661375661377</c:v>
                      </c:pt>
                      <c:pt idx="9">
                        <c:v>4.8922852983988356</c:v>
                      </c:pt>
                      <c:pt idx="10">
                        <c:v>6.5969556585043021</c:v>
                      </c:pt>
                      <c:pt idx="11">
                        <c:v>7.0615240891498736</c:v>
                      </c:pt>
                      <c:pt idx="12">
                        <c:v>6.8033505154639178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F1-4F62-AE3C-1CC562671E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F1-4F62-AE3C-1CC562671E7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F1-4F62-AE3C-1CC562671E7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F1-4F62-AE3C-1CC562671E7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F1-4F62-AE3C-1CC562671E7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F1-4F62-AE3C-1CC562671E7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F1-4F62-AE3C-1CC562671E7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F1-4F62-AE3C-1CC562671E7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F1-4F62-AE3C-1CC562671E7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F1-4F62-AE3C-1CC562671E7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F1-4F62-AE3C-1CC562671E7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F1-4F62-AE3C-1CC562671E7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F1-4F62-AE3C-1CC562671E7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F1-4F62-AE3C-1CC562671E7B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0.47107169709830821</c:v>
                </c:pt>
                <c:pt idx="1">
                  <c:v>-0.27814908709257402</c:v>
                </c:pt>
                <c:pt idx="2">
                  <c:v>-0.27458366037330428</c:v>
                </c:pt>
                <c:pt idx="3">
                  <c:v>-1.2223896209290981</c:v>
                </c:pt>
                <c:pt idx="4">
                  <c:v>-0.66913384972696743</c:v>
                </c:pt>
                <c:pt idx="5">
                  <c:v>1.1154866284716398</c:v>
                </c:pt>
                <c:pt idx="6">
                  <c:v>0.72900263632672413</c:v>
                </c:pt>
                <c:pt idx="7">
                  <c:v>-1.3112595550488209</c:v>
                </c:pt>
                <c:pt idx="8">
                  <c:v>0.66027319466190715</c:v>
                </c:pt>
                <c:pt idx="12">
                  <c:v>-0.20373021256358115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F1-4F62-AE3C-1CC562671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D0-4137-8B1D-42BDFF5A7ACE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7.1305812973883738</c:v>
                </c:pt>
                <c:pt idx="1">
                  <c:v>6.4372230428360417</c:v>
                </c:pt>
                <c:pt idx="2">
                  <c:v>6.4449346682504665</c:v>
                </c:pt>
                <c:pt idx="3">
                  <c:v>6.5164857257740252</c:v>
                </c:pt>
                <c:pt idx="4">
                  <c:v>5.5824602250679085</c:v>
                </c:pt>
                <c:pt idx="5">
                  <c:v>6.9035498995311455</c:v>
                </c:pt>
                <c:pt idx="6">
                  <c:v>7.5992654560293822</c:v>
                </c:pt>
                <c:pt idx="7">
                  <c:v>6.2380407415884642</c:v>
                </c:pt>
                <c:pt idx="8">
                  <c:v>5.6116176967240801</c:v>
                </c:pt>
                <c:pt idx="9">
                  <c:v>6.0672817281728175</c:v>
                </c:pt>
                <c:pt idx="10">
                  <c:v>5.8860013103297666</c:v>
                </c:pt>
                <c:pt idx="11">
                  <c:v>6.3249634324719652</c:v>
                </c:pt>
                <c:pt idx="12">
                  <c:v>6.4367679410190854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0-4137-8B1D-42BDFF5A7ACE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D0-4137-8B1D-42BDFF5A7A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5.342488875249348</c:v>
                </c:pt>
                <c:pt idx="1">
                  <c:v>5.7417790574329448</c:v>
                </c:pt>
                <c:pt idx="2">
                  <c:v>5.8906840838776215</c:v>
                </c:pt>
                <c:pt idx="3">
                  <c:v>6.6464646464646462</c:v>
                </c:pt>
                <c:pt idx="4">
                  <c:v>6.5125332320546905</c:v>
                </c:pt>
                <c:pt idx="5">
                  <c:v>5.9067413310359678</c:v>
                </c:pt>
                <c:pt idx="6">
                  <c:v>6.0359646844975332</c:v>
                </c:pt>
                <c:pt idx="7">
                  <c:v>8.4613835583984844</c:v>
                </c:pt>
                <c:pt idx="8">
                  <c:v>5.9173657718120802</c:v>
                </c:pt>
                <c:pt idx="9">
                  <c:v>5.9782175587727453</c:v>
                </c:pt>
                <c:pt idx="10">
                  <c:v>5.7116443745082615</c:v>
                </c:pt>
                <c:pt idx="11">
                  <c:v>5.2975084459459456</c:v>
                </c:pt>
                <c:pt idx="12">
                  <c:v>6.2090876819311323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D0-4137-8B1D-42BDFF5A7ACE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D0-4137-8B1D-42BDFF5A7A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D0-4137-8B1D-42BDFF5A7A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5.8226386522809008</c:v>
                </c:pt>
                <c:pt idx="1">
                  <c:v>5.5155934833204032</c:v>
                </c:pt>
                <c:pt idx="2">
                  <c:v>5.7580746315459388</c:v>
                </c:pt>
                <c:pt idx="3">
                  <c:v>5.7282608695652177</c:v>
                </c:pt>
                <c:pt idx="4">
                  <c:v>5.9487570535305778</c:v>
                </c:pt>
                <c:pt idx="5">
                  <c:v>6.7218453188602441</c:v>
                </c:pt>
                <c:pt idx="6">
                  <c:v>6.7674786459981018</c:v>
                </c:pt>
                <c:pt idx="7">
                  <c:v>6.4309696092619388</c:v>
                </c:pt>
                <c:pt idx="8">
                  <c:v>5.9709084084084081</c:v>
                </c:pt>
                <c:pt idx="12">
                  <c:v>6.0735107731305451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D0-4137-8B1D-42BDFF5A7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D0-4137-8B1D-42BDFF5A7A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7.2750000000000004</c:v>
                      </c:pt>
                      <c:pt idx="1">
                        <c:v>5.7806385169927905</c:v>
                      </c:pt>
                      <c:pt idx="2">
                        <c:v>7.9797794117647056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7.666666666666667</c:v>
                      </c:pt>
                      <c:pt idx="8">
                        <c:v>6.3863636363636367</c:v>
                      </c:pt>
                      <c:pt idx="9">
                        <c:v>4.419776119402985</c:v>
                      </c:pt>
                      <c:pt idx="10">
                        <c:v>7.0533117932148626</c:v>
                      </c:pt>
                      <c:pt idx="11">
                        <c:v>7.3490139687756777</c:v>
                      </c:pt>
                      <c:pt idx="12">
                        <c:v>6.7717101949780556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D0-4137-8B1D-42BDFF5A7A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D0-4137-8B1D-42BDFF5A7A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D0-4137-8B1D-42BDFF5A7A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D0-4137-8B1D-42BDFF5A7A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D0-4137-8B1D-42BDFF5A7A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D0-4137-8B1D-42BDFF5A7A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D0-4137-8B1D-42BDFF5A7A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D0-4137-8B1D-42BDFF5A7A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D0-4137-8B1D-42BDFF5A7A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D0-4137-8B1D-42BDFF5A7A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D0-4137-8B1D-42BDFF5A7A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D0-4137-8B1D-42BDFF5A7A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D0-4137-8B1D-42BDFF5A7A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D0-4137-8B1D-42BDFF5A7ACE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0.48014977703155282</c:v>
                </c:pt>
                <c:pt idx="1">
                  <c:v>-0.22618557411254159</c:v>
                </c:pt>
                <c:pt idx="2">
                  <c:v>-0.13260945233168275</c:v>
                </c:pt>
                <c:pt idx="3">
                  <c:v>-0.91820377689942845</c:v>
                </c:pt>
                <c:pt idx="4">
                  <c:v>-0.56377617852411266</c:v>
                </c:pt>
                <c:pt idx="5">
                  <c:v>0.81510398782427629</c:v>
                </c:pt>
                <c:pt idx="6">
                  <c:v>0.73151396150056858</c:v>
                </c:pt>
                <c:pt idx="7">
                  <c:v>-2.0304139491365456</c:v>
                </c:pt>
                <c:pt idx="8">
                  <c:v>5.3542636596327853E-2</c:v>
                </c:pt>
                <c:pt idx="12">
                  <c:v>-0.28916433824297183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D0-4137-8B1D-42BDFF5A7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1A-49A9-9F1C-DA466B0419E5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8.2559456398641</c:v>
                </c:pt>
                <c:pt idx="1">
                  <c:v>10.370414201183433</c:v>
                </c:pt>
                <c:pt idx="2">
                  <c:v>7.2857142857142856</c:v>
                </c:pt>
                <c:pt idx="3">
                  <c:v>7.2047413793103452</c:v>
                </c:pt>
                <c:pt idx="4">
                  <c:v>7.3737373737373737</c:v>
                </c:pt>
                <c:pt idx="5">
                  <c:v>6.3149792776791003</c:v>
                </c:pt>
                <c:pt idx="6">
                  <c:v>16.43010752688172</c:v>
                </c:pt>
                <c:pt idx="7">
                  <c:v>8.7648114901256733</c:v>
                </c:pt>
                <c:pt idx="8">
                  <c:v>5.4844192634560907</c:v>
                </c:pt>
                <c:pt idx="9">
                  <c:v>8.6818181818181817</c:v>
                </c:pt>
                <c:pt idx="10">
                  <c:v>7.4842931937172779</c:v>
                </c:pt>
                <c:pt idx="11">
                  <c:v>7.4029335634167381</c:v>
                </c:pt>
                <c:pt idx="12">
                  <c:v>7.7856686444545868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A-49A9-9F1C-DA466B0419E5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1A-49A9-9F1C-DA466B0419E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7.1475548060708265</c:v>
                </c:pt>
                <c:pt idx="1">
                  <c:v>8.3796526054590572</c:v>
                </c:pt>
                <c:pt idx="2">
                  <c:v>5.5732217573221758</c:v>
                </c:pt>
                <c:pt idx="3">
                  <c:v>12.068527918781726</c:v>
                </c:pt>
                <c:pt idx="4">
                  <c:v>9.1675824175824179</c:v>
                </c:pt>
                <c:pt idx="5">
                  <c:v>6.4553571428571432</c:v>
                </c:pt>
                <c:pt idx="6">
                  <c:v>7.3354231974921627</c:v>
                </c:pt>
                <c:pt idx="7">
                  <c:v>8.639705882352942</c:v>
                </c:pt>
                <c:pt idx="8">
                  <c:v>5.9034749034749039</c:v>
                </c:pt>
                <c:pt idx="9">
                  <c:v>8.1320406278855035</c:v>
                </c:pt>
                <c:pt idx="10">
                  <c:v>7.177658142664872</c:v>
                </c:pt>
                <c:pt idx="11">
                  <c:v>6.9815668202764973</c:v>
                </c:pt>
                <c:pt idx="12">
                  <c:v>7.3207529587177333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1A-49A9-9F1C-DA466B0419E5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1A-49A9-9F1C-DA466B0419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1A-49A9-9F1C-DA466B0419E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7.3878143133462286</c:v>
                </c:pt>
                <c:pt idx="1">
                  <c:v>6.8422590068159685</c:v>
                </c:pt>
                <c:pt idx="2">
                  <c:v>7.3555027711797312</c:v>
                </c:pt>
                <c:pt idx="3">
                  <c:v>6.2781818181818183</c:v>
                </c:pt>
                <c:pt idx="4">
                  <c:v>7.4332129963898916</c:v>
                </c:pt>
                <c:pt idx="5">
                  <c:v>7.3386837881219904</c:v>
                </c:pt>
                <c:pt idx="6">
                  <c:v>8.6909788867562376</c:v>
                </c:pt>
                <c:pt idx="7">
                  <c:v>8.1074681238615671</c:v>
                </c:pt>
                <c:pt idx="8">
                  <c:v>7.0243572395128551</c:v>
                </c:pt>
                <c:pt idx="12">
                  <c:v>7.2499325236167342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1A-49A9-9F1C-DA466B041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1A-49A9-9F1C-DA466B0419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7.8617021276595747</c:v>
                      </c:pt>
                      <c:pt idx="1">
                        <c:v>7.505226480836237</c:v>
                      </c:pt>
                      <c:pt idx="2">
                        <c:v>9.7437185929648233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11.794238683127572</c:v>
                      </c:pt>
                      <c:pt idx="8">
                        <c:v>14.543859649122806</c:v>
                      </c:pt>
                      <c:pt idx="9">
                        <c:v>5.4363636363636365</c:v>
                      </c:pt>
                      <c:pt idx="10">
                        <c:v>6.5258855585831066</c:v>
                      </c:pt>
                      <c:pt idx="11">
                        <c:v>7.788321167883212</c:v>
                      </c:pt>
                      <c:pt idx="12">
                        <c:v>8.1043272080616475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1A-49A9-9F1C-DA466B0419E5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C1A-49A9-9F1C-DA466B0419E5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8.0026954177897576</c:v>
                      </c:pt>
                      <c:pt idx="1">
                        <c:v>6.4764444444444447</c:v>
                      </c:pt>
                      <c:pt idx="2">
                        <c:v>7.698924731182796</c:v>
                      </c:pt>
                      <c:pt idx="3">
                        <c:v>7.1142857142857139</c:v>
                      </c:pt>
                      <c:pt idx="4">
                        <c:v>6.7809110629067249</c:v>
                      </c:pt>
                      <c:pt idx="5">
                        <c:v>5.6285266457680247</c:v>
                      </c:pt>
                      <c:pt idx="6">
                        <c:v>8.2565445026178015</c:v>
                      </c:pt>
                      <c:pt idx="7">
                        <c:v>9.6734693877551017</c:v>
                      </c:pt>
                      <c:pt idx="8">
                        <c:v>8.0555555555555554</c:v>
                      </c:pt>
                      <c:pt idx="9">
                        <c:v>7.819121447028424</c:v>
                      </c:pt>
                      <c:pt idx="10">
                        <c:v>8.1650831353919244</c:v>
                      </c:pt>
                      <c:pt idx="11">
                        <c:v>7.3941176470588239</c:v>
                      </c:pt>
                      <c:pt idx="12">
                        <c:v>7.3186628807434175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3C1A-49A9-9F1C-DA466B0419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1A-49A9-9F1C-DA466B0419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1A-49A9-9F1C-DA466B0419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1A-49A9-9F1C-DA466B0419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1A-49A9-9F1C-DA466B0419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1A-49A9-9F1C-DA466B0419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1A-49A9-9F1C-DA466B0419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1A-49A9-9F1C-DA466B0419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1A-49A9-9F1C-DA466B0419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1A-49A9-9F1C-DA466B0419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1A-49A9-9F1C-DA466B0419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1A-49A9-9F1C-DA466B0419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1A-49A9-9F1C-DA466B0419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1A-49A9-9F1C-DA466B0419E5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0.24025950727540213</c:v>
                </c:pt>
                <c:pt idx="1">
                  <c:v>-1.5373935986430887</c:v>
                </c:pt>
                <c:pt idx="2">
                  <c:v>1.7822810138575553</c:v>
                </c:pt>
                <c:pt idx="3">
                  <c:v>-5.7903461005999075</c:v>
                </c:pt>
                <c:pt idx="4">
                  <c:v>-1.7343694211925262</c:v>
                </c:pt>
                <c:pt idx="5">
                  <c:v>0.88332664526484717</c:v>
                </c:pt>
                <c:pt idx="6">
                  <c:v>1.355555689264075</c:v>
                </c:pt>
                <c:pt idx="7">
                  <c:v>-0.53223775849137489</c:v>
                </c:pt>
                <c:pt idx="8">
                  <c:v>1.1208823360379512</c:v>
                </c:pt>
                <c:pt idx="12">
                  <c:v>-2.8716621501253314E-2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1A-49A9-9F1C-DA466B041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E6-4D0E-A02B-5F1B2BBEC98E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7.2143184947223498</c:v>
                </c:pt>
                <c:pt idx="1">
                  <c:v>7.303468208092486</c:v>
                </c:pt>
                <c:pt idx="2">
                  <c:v>6.9717348927875245</c:v>
                </c:pt>
                <c:pt idx="3">
                  <c:v>6.1101449275362318</c:v>
                </c:pt>
                <c:pt idx="4">
                  <c:v>6.3323216995447646</c:v>
                </c:pt>
                <c:pt idx="5">
                  <c:v>6.5613636363636365</c:v>
                </c:pt>
                <c:pt idx="6">
                  <c:v>7.6562698917886696</c:v>
                </c:pt>
                <c:pt idx="7">
                  <c:v>10.346733668341708</c:v>
                </c:pt>
                <c:pt idx="8">
                  <c:v>7.003300330033003</c:v>
                </c:pt>
                <c:pt idx="9">
                  <c:v>6.1748318924111434</c:v>
                </c:pt>
                <c:pt idx="10">
                  <c:v>8.294520547945206</c:v>
                </c:pt>
                <c:pt idx="11">
                  <c:v>6.2648752399232244</c:v>
                </c:pt>
                <c:pt idx="12">
                  <c:v>6.864052535202374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6-4D0E-A02B-5F1B2BBEC98E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E6-4D0E-A02B-5F1B2BBEC98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7.8896882494004794</c:v>
                </c:pt>
                <c:pt idx="1">
                  <c:v>6.3089552238805968</c:v>
                </c:pt>
                <c:pt idx="2">
                  <c:v>8.247519582245431</c:v>
                </c:pt>
                <c:pt idx="3">
                  <c:v>6.5773298083278258</c:v>
                </c:pt>
                <c:pt idx="4">
                  <c:v>7.4274533413606258</c:v>
                </c:pt>
                <c:pt idx="5">
                  <c:v>6.0972568578553616</c:v>
                </c:pt>
                <c:pt idx="6">
                  <c:v>6.3948832035595107</c:v>
                </c:pt>
                <c:pt idx="7">
                  <c:v>9.152667723190703</c:v>
                </c:pt>
                <c:pt idx="8">
                  <c:v>3.8022199798183651</c:v>
                </c:pt>
                <c:pt idx="9">
                  <c:v>6.659903626680193</c:v>
                </c:pt>
                <c:pt idx="10">
                  <c:v>6.7973199329983247</c:v>
                </c:pt>
                <c:pt idx="11">
                  <c:v>5.9157142857142855</c:v>
                </c:pt>
                <c:pt idx="12">
                  <c:v>6.9015844794226844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E6-4D0E-A02B-5F1B2BBEC98E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E6-4D0E-A02B-5F1B2BBEC9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E6-4D0E-A02B-5F1B2BBEC98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7.4726443768996962</c:v>
                </c:pt>
                <c:pt idx="1">
                  <c:v>6.4013086150490732</c:v>
                </c:pt>
                <c:pt idx="2">
                  <c:v>6.2750000000000004</c:v>
                </c:pt>
                <c:pt idx="3">
                  <c:v>6.08</c:v>
                </c:pt>
                <c:pt idx="4">
                  <c:v>6.1149542217700912</c:v>
                </c:pt>
                <c:pt idx="5">
                  <c:v>6.4898218829516541</c:v>
                </c:pt>
                <c:pt idx="6">
                  <c:v>7.2997481108312341</c:v>
                </c:pt>
                <c:pt idx="7">
                  <c:v>8.6292808219178081</c:v>
                </c:pt>
                <c:pt idx="8">
                  <c:v>6.8179059180576633</c:v>
                </c:pt>
                <c:pt idx="12">
                  <c:v>6.8836601307189547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E6-4D0E-A02B-5F1B2BBEC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4E6-4D0E-A02B-5F1B2BBEC9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5.7492211838006231</c:v>
                      </c:pt>
                      <c:pt idx="1">
                        <c:v>6.7679449360865291</c:v>
                      </c:pt>
                      <c:pt idx="2">
                        <c:v>8.1036585365853657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10.433333333333334</c:v>
                      </c:pt>
                      <c:pt idx="8">
                        <c:v>5.2180451127819545</c:v>
                      </c:pt>
                      <c:pt idx="9">
                        <c:v>6.267942583732057</c:v>
                      </c:pt>
                      <c:pt idx="10">
                        <c:v>4.4545454545454541</c:v>
                      </c:pt>
                      <c:pt idx="11">
                        <c:v>6.1395793499043974</c:v>
                      </c:pt>
                      <c:pt idx="12">
                        <c:v>6.2528269063496662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4E6-4D0E-A02B-5F1B2BBEC9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4E6-4D0E-A02B-5F1B2BBEC9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4E6-4D0E-A02B-5F1B2BBEC9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4E6-4D0E-A02B-5F1B2BBEC9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4E6-4D0E-A02B-5F1B2BBEC9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E6-4D0E-A02B-5F1B2BBEC9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E6-4D0E-A02B-5F1B2BBEC9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4E6-4D0E-A02B-5F1B2BBEC9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4E6-4D0E-A02B-5F1B2BBEC9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4E6-4D0E-A02B-5F1B2BBEC9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4E6-4D0E-A02B-5F1B2BBEC9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4E6-4D0E-A02B-5F1B2BBEC9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4E6-4D0E-A02B-5F1B2BBEC9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4E6-4D0E-A02B-5F1B2BBEC98E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-0.41704387250078323</c:v>
                </c:pt>
                <c:pt idx="1">
                  <c:v>9.2353391168476406E-2</c:v>
                </c:pt>
                <c:pt idx="2">
                  <c:v>-1.9725195822454307</c:v>
                </c:pt>
                <c:pt idx="3">
                  <c:v>-0.4973298083278257</c:v>
                </c:pt>
                <c:pt idx="4">
                  <c:v>-1.3124991195905347</c:v>
                </c:pt>
                <c:pt idx="5">
                  <c:v>0.39256502509629243</c:v>
                </c:pt>
                <c:pt idx="6">
                  <c:v>0.90486490727172342</c:v>
                </c:pt>
                <c:pt idx="7">
                  <c:v>-0.52338690127289489</c:v>
                </c:pt>
                <c:pt idx="8">
                  <c:v>3.0156859382392982</c:v>
                </c:pt>
                <c:pt idx="12">
                  <c:v>-0.14075822266287918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E6-4D0E-A02B-5F1B2BBEC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B-41A8-B326-B2E072FD5253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6.8395904436860064</c:v>
                </c:pt>
                <c:pt idx="1">
                  <c:v>5.4823529411764707</c:v>
                </c:pt>
                <c:pt idx="2">
                  <c:v>5.3860465116279066</c:v>
                </c:pt>
                <c:pt idx="3">
                  <c:v>5.9813432835820892</c:v>
                </c:pt>
                <c:pt idx="4">
                  <c:v>5.8587786259541987</c:v>
                </c:pt>
                <c:pt idx="5">
                  <c:v>7.9693877551020407</c:v>
                </c:pt>
                <c:pt idx="6">
                  <c:v>7.0651085141903174</c:v>
                </c:pt>
                <c:pt idx="7">
                  <c:v>8.4124999999999996</c:v>
                </c:pt>
                <c:pt idx="8">
                  <c:v>7.1875</c:v>
                </c:pt>
                <c:pt idx="9">
                  <c:v>6.537366548042705</c:v>
                </c:pt>
                <c:pt idx="10">
                  <c:v>6.3534482758620694</c:v>
                </c:pt>
                <c:pt idx="11">
                  <c:v>7.0505050505050502</c:v>
                </c:pt>
                <c:pt idx="12">
                  <c:v>6.4716561689514638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B-41A8-B326-B2E072FD5253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FB-41A8-B326-B2E072FD525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7.064327485380117</c:v>
                </c:pt>
                <c:pt idx="1">
                  <c:v>6.0017182130584192</c:v>
                </c:pt>
                <c:pt idx="2">
                  <c:v>5.8</c:v>
                </c:pt>
                <c:pt idx="3">
                  <c:v>7.638418079096045</c:v>
                </c:pt>
                <c:pt idx="4">
                  <c:v>7.21218487394958</c:v>
                </c:pt>
                <c:pt idx="5">
                  <c:v>5.7923076923076922</c:v>
                </c:pt>
                <c:pt idx="6">
                  <c:v>6.7221052631578946</c:v>
                </c:pt>
                <c:pt idx="7">
                  <c:v>8.1743341404358354</c:v>
                </c:pt>
                <c:pt idx="8">
                  <c:v>6.3220973782771539</c:v>
                </c:pt>
                <c:pt idx="9">
                  <c:v>5.6042884990253414</c:v>
                </c:pt>
                <c:pt idx="10">
                  <c:v>6.9888888888888889</c:v>
                </c:pt>
                <c:pt idx="11">
                  <c:v>5.783050847457627</c:v>
                </c:pt>
                <c:pt idx="12">
                  <c:v>6.5356719601801379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FB-41A8-B326-B2E072FD5253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B-41A8-B326-B2E072FD525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B-41A8-B326-B2E072FD525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6.507518796992481</c:v>
                </c:pt>
                <c:pt idx="1">
                  <c:v>5.4409937888198758</c:v>
                </c:pt>
                <c:pt idx="2">
                  <c:v>8.1169811320754715</c:v>
                </c:pt>
                <c:pt idx="3">
                  <c:v>6.2214765100671139</c:v>
                </c:pt>
                <c:pt idx="4">
                  <c:v>6.4589371980676331</c:v>
                </c:pt>
                <c:pt idx="5">
                  <c:v>6.453125</c:v>
                </c:pt>
                <c:pt idx="6">
                  <c:v>7.4974874371859297</c:v>
                </c:pt>
                <c:pt idx="7">
                  <c:v>7.6410256410256414</c:v>
                </c:pt>
                <c:pt idx="8">
                  <c:v>6.5055555555555555</c:v>
                </c:pt>
                <c:pt idx="12">
                  <c:v>6.6757793764988014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FB-41A8-B326-B2E072FD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8FB-41A8-B326-B2E072FD52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5.3219178082191778</c:v>
                      </c:pt>
                      <c:pt idx="1">
                        <c:v>5.7124463519313302</c:v>
                      </c:pt>
                      <c:pt idx="2">
                        <c:v>5.666666666666667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9.4333333333333336</c:v>
                      </c:pt>
                      <c:pt idx="8">
                        <c:v>8.6834532374100721</c:v>
                      </c:pt>
                      <c:pt idx="9">
                        <c:v>6.1818181818181817</c:v>
                      </c:pt>
                      <c:pt idx="10">
                        <c:v>7.9651162790697674</c:v>
                      </c:pt>
                      <c:pt idx="11">
                        <c:v>6.3183520599250933</c:v>
                      </c:pt>
                      <c:pt idx="12">
                        <c:v>6.706572769953052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8FB-41A8-B326-B2E072FD525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8FB-41A8-B326-B2E072FD525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FB-41A8-B326-B2E072FD525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8FB-41A8-B326-B2E072FD525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8FB-41A8-B326-B2E072FD525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8FB-41A8-B326-B2E072FD525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8FB-41A8-B326-B2E072FD525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8FB-41A8-B326-B2E072FD525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8FB-41A8-B326-B2E072FD525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8FB-41A8-B326-B2E072FD525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8FB-41A8-B326-B2E072FD525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8FB-41A8-B326-B2E072FD525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8FB-41A8-B326-B2E072FD525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8FB-41A8-B326-B2E072FD5253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-0.55680868838763597</c:v>
                </c:pt>
                <c:pt idx="1">
                  <c:v>-0.56072442423854341</c:v>
                </c:pt>
                <c:pt idx="2">
                  <c:v>2.3169811320754716</c:v>
                </c:pt>
                <c:pt idx="3">
                  <c:v>-1.4169415690289311</c:v>
                </c:pt>
                <c:pt idx="4">
                  <c:v>-0.75324767588194685</c:v>
                </c:pt>
                <c:pt idx="5">
                  <c:v>0.66081730769230784</c:v>
                </c:pt>
                <c:pt idx="6">
                  <c:v>0.77538217402803511</c:v>
                </c:pt>
                <c:pt idx="7">
                  <c:v>-0.53330849941019398</c:v>
                </c:pt>
                <c:pt idx="8">
                  <c:v>0.18345817727840164</c:v>
                </c:pt>
                <c:pt idx="12">
                  <c:v>-4.3736701183465065E-2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8FB-41A8-B326-B2E072FD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5D-4F06-B09F-9B66E5ABF7B6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7.4015544041450774</c:v>
                </c:pt>
                <c:pt idx="1">
                  <c:v>5.191011235955056</c:v>
                </c:pt>
                <c:pt idx="2">
                  <c:v>5.8201634877384194</c:v>
                </c:pt>
                <c:pt idx="3">
                  <c:v>5.4449648711943794</c:v>
                </c:pt>
                <c:pt idx="4">
                  <c:v>8.0511627906976742</c:v>
                </c:pt>
                <c:pt idx="5">
                  <c:v>7.1764705882352944</c:v>
                </c:pt>
                <c:pt idx="6">
                  <c:v>8.1</c:v>
                </c:pt>
                <c:pt idx="7">
                  <c:v>9.8805970149253728</c:v>
                </c:pt>
                <c:pt idx="8">
                  <c:v>5.4143835616438354</c:v>
                </c:pt>
                <c:pt idx="9">
                  <c:v>6.5320197044334973</c:v>
                </c:pt>
                <c:pt idx="10">
                  <c:v>5.7896103896103899</c:v>
                </c:pt>
                <c:pt idx="11">
                  <c:v>7.65034965034965</c:v>
                </c:pt>
                <c:pt idx="12">
                  <c:v>6.7425893083354449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D-4F06-B09F-9B66E5ABF7B6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5D-4F06-B09F-9B66E5ABF7B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6.0776859504132235</c:v>
                </c:pt>
                <c:pt idx="1">
                  <c:v>5.9933774834437088</c:v>
                </c:pt>
                <c:pt idx="2">
                  <c:v>8.1340579710144922</c:v>
                </c:pt>
                <c:pt idx="3">
                  <c:v>6.2178649237472765</c:v>
                </c:pt>
                <c:pt idx="4">
                  <c:v>6.8917682926829267</c:v>
                </c:pt>
                <c:pt idx="5">
                  <c:v>9.4403669724770634</c:v>
                </c:pt>
                <c:pt idx="6">
                  <c:v>7.887096774193548</c:v>
                </c:pt>
                <c:pt idx="7">
                  <c:v>10.66044142614601</c:v>
                </c:pt>
                <c:pt idx="8">
                  <c:v>7.0082644628099171</c:v>
                </c:pt>
                <c:pt idx="9">
                  <c:v>7.85121107266436</c:v>
                </c:pt>
                <c:pt idx="10">
                  <c:v>6.8798185941043082</c:v>
                </c:pt>
                <c:pt idx="11">
                  <c:v>6.9953379953379953</c:v>
                </c:pt>
                <c:pt idx="12">
                  <c:v>7.3596219398822438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5D-4F06-B09F-9B66E5ABF7B6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5D-4F06-B09F-9B66E5ABF7B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5D-4F06-B09F-9B66E5ABF7B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5.9</c:v>
                </c:pt>
                <c:pt idx="1">
                  <c:v>6.8988549618320612</c:v>
                </c:pt>
                <c:pt idx="2">
                  <c:v>6.4636871508379885</c:v>
                </c:pt>
                <c:pt idx="3">
                  <c:v>6.9722222222222223</c:v>
                </c:pt>
                <c:pt idx="4">
                  <c:v>6.0145985401459852</c:v>
                </c:pt>
                <c:pt idx="5">
                  <c:v>7.2442244224422438</c:v>
                </c:pt>
                <c:pt idx="6">
                  <c:v>7.7444668008048287</c:v>
                </c:pt>
                <c:pt idx="7">
                  <c:v>9.1486486486486491</c:v>
                </c:pt>
                <c:pt idx="8">
                  <c:v>7.572802197802198</c:v>
                </c:pt>
                <c:pt idx="12">
                  <c:v>7.0930506478209656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5D-4F06-B09F-9B66E5ABF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E5D-4F06-B09F-9B66E5ABF7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7.6545454545454543</c:v>
                      </c:pt>
                      <c:pt idx="1">
                        <c:v>5.2622950819672134</c:v>
                      </c:pt>
                      <c:pt idx="2">
                        <c:v>5.0909090909090908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6.395833333333333</c:v>
                      </c:pt>
                      <c:pt idx="8">
                        <c:v>2.875</c:v>
                      </c:pt>
                      <c:pt idx="9">
                        <c:v>7.4285714285714288</c:v>
                      </c:pt>
                      <c:pt idx="10">
                        <c:v>4.375</c:v>
                      </c:pt>
                      <c:pt idx="11">
                        <c:v>11.349693251533742</c:v>
                      </c:pt>
                      <c:pt idx="12">
                        <c:v>7.3022388059701493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E5D-4F06-B09F-9B66E5ABF7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E5D-4F06-B09F-9B66E5ABF7B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E5D-4F06-B09F-9B66E5ABF7B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E5D-4F06-B09F-9B66E5ABF7B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E5D-4F06-B09F-9B66E5ABF7B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E5D-4F06-B09F-9B66E5ABF7B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E5D-4F06-B09F-9B66E5ABF7B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E5D-4F06-B09F-9B66E5ABF7B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E5D-4F06-B09F-9B66E5ABF7B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E5D-4F06-B09F-9B66E5ABF7B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E5D-4F06-B09F-9B66E5ABF7B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E5D-4F06-B09F-9B66E5ABF7B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E5D-4F06-B09F-9B66E5ABF7B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E5D-4F06-B09F-9B66E5ABF7B6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-0.1776859504132231</c:v>
                </c:pt>
                <c:pt idx="1">
                  <c:v>0.90547747838835235</c:v>
                </c:pt>
                <c:pt idx="2">
                  <c:v>-1.6703708201765037</c:v>
                </c:pt>
                <c:pt idx="3">
                  <c:v>0.75435729847494581</c:v>
                </c:pt>
                <c:pt idx="4">
                  <c:v>-0.87716975253694152</c:v>
                </c:pt>
                <c:pt idx="5">
                  <c:v>-2.1961425500348195</c:v>
                </c:pt>
                <c:pt idx="6">
                  <c:v>-0.1426299733887193</c:v>
                </c:pt>
                <c:pt idx="7">
                  <c:v>-1.5117927774973605</c:v>
                </c:pt>
                <c:pt idx="8">
                  <c:v>0.56453773499228088</c:v>
                </c:pt>
                <c:pt idx="12">
                  <c:v>-0.2542039631605908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E5D-4F06-B09F-9B66E5ABF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9E-4714-B4E5-ADD122D94B17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6.8395904436860064</c:v>
                </c:pt>
                <c:pt idx="1">
                  <c:v>5.4823529411764707</c:v>
                </c:pt>
                <c:pt idx="2">
                  <c:v>5.3860465116279066</c:v>
                </c:pt>
                <c:pt idx="3">
                  <c:v>5.9813432835820892</c:v>
                </c:pt>
                <c:pt idx="4">
                  <c:v>5.8587786259541987</c:v>
                </c:pt>
                <c:pt idx="5">
                  <c:v>7.9693877551020407</c:v>
                </c:pt>
                <c:pt idx="6">
                  <c:v>7.0651085141903174</c:v>
                </c:pt>
                <c:pt idx="7">
                  <c:v>8.4124999999999996</c:v>
                </c:pt>
                <c:pt idx="8">
                  <c:v>7.1875</c:v>
                </c:pt>
                <c:pt idx="9">
                  <c:v>6.537366548042705</c:v>
                </c:pt>
                <c:pt idx="10">
                  <c:v>6.3534482758620694</c:v>
                </c:pt>
                <c:pt idx="11">
                  <c:v>7.0505050505050502</c:v>
                </c:pt>
                <c:pt idx="12">
                  <c:v>6.4716561689514638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E-4714-B4E5-ADD122D94B17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9E-4714-B4E5-ADD122D94B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7.064327485380117</c:v>
                </c:pt>
                <c:pt idx="1">
                  <c:v>6.0017182130584192</c:v>
                </c:pt>
                <c:pt idx="2">
                  <c:v>5.8</c:v>
                </c:pt>
                <c:pt idx="3">
                  <c:v>7.638418079096045</c:v>
                </c:pt>
                <c:pt idx="4">
                  <c:v>7.21218487394958</c:v>
                </c:pt>
                <c:pt idx="5">
                  <c:v>5.7923076923076922</c:v>
                </c:pt>
                <c:pt idx="6">
                  <c:v>6.7221052631578946</c:v>
                </c:pt>
                <c:pt idx="7">
                  <c:v>8.1743341404358354</c:v>
                </c:pt>
                <c:pt idx="8">
                  <c:v>6.3220973782771539</c:v>
                </c:pt>
                <c:pt idx="9">
                  <c:v>5.6042884990253414</c:v>
                </c:pt>
                <c:pt idx="10">
                  <c:v>6.9888888888888889</c:v>
                </c:pt>
                <c:pt idx="11">
                  <c:v>5.783050847457627</c:v>
                </c:pt>
                <c:pt idx="12">
                  <c:v>6.5356719601801379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9E-4714-B4E5-ADD122D94B17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9E-4714-B4E5-ADD122D94B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9E-4714-B4E5-ADD122D94B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6.507518796992481</c:v>
                </c:pt>
                <c:pt idx="1">
                  <c:v>5.4409937888198758</c:v>
                </c:pt>
                <c:pt idx="2">
                  <c:v>8.1169811320754715</c:v>
                </c:pt>
                <c:pt idx="3">
                  <c:v>6.2214765100671139</c:v>
                </c:pt>
                <c:pt idx="4">
                  <c:v>6.4589371980676331</c:v>
                </c:pt>
                <c:pt idx="5">
                  <c:v>6.453125</c:v>
                </c:pt>
                <c:pt idx="6">
                  <c:v>7.4974874371859297</c:v>
                </c:pt>
                <c:pt idx="7">
                  <c:v>7.6410256410256414</c:v>
                </c:pt>
                <c:pt idx="8">
                  <c:v>6.5055555555555555</c:v>
                </c:pt>
                <c:pt idx="12">
                  <c:v>6.6757793764988014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9E-4714-B4E5-ADD122D94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9E-4714-B4E5-ADD122D94B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5.3219178082191778</c:v>
                      </c:pt>
                      <c:pt idx="1">
                        <c:v>5.7124463519313302</c:v>
                      </c:pt>
                      <c:pt idx="2">
                        <c:v>5.666666666666667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9.4333333333333336</c:v>
                      </c:pt>
                      <c:pt idx="8">
                        <c:v>8.6834532374100721</c:v>
                      </c:pt>
                      <c:pt idx="9">
                        <c:v>6.1818181818181817</c:v>
                      </c:pt>
                      <c:pt idx="10">
                        <c:v>7.9651162790697674</c:v>
                      </c:pt>
                      <c:pt idx="11">
                        <c:v>6.3183520599250933</c:v>
                      </c:pt>
                      <c:pt idx="12">
                        <c:v>6.706572769953052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9E-4714-B4E5-ADD122D94B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9E-4714-B4E5-ADD122D94B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9E-4714-B4E5-ADD122D94B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9E-4714-B4E5-ADD122D94B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9E-4714-B4E5-ADD122D94B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9E-4714-B4E5-ADD122D94B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9E-4714-B4E5-ADD122D94B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9E-4714-B4E5-ADD122D94B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9E-4714-B4E5-ADD122D94B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9E-4714-B4E5-ADD122D94B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9E-4714-B4E5-ADD122D94B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9E-4714-B4E5-ADD122D94B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9E-4714-B4E5-ADD122D94B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9E-4714-B4E5-ADD122D94B17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-0.55680868838763597</c:v>
                </c:pt>
                <c:pt idx="1">
                  <c:v>-0.56072442423854341</c:v>
                </c:pt>
                <c:pt idx="2">
                  <c:v>2.3169811320754716</c:v>
                </c:pt>
                <c:pt idx="3">
                  <c:v>-1.4169415690289311</c:v>
                </c:pt>
                <c:pt idx="4">
                  <c:v>-0.75324767588194685</c:v>
                </c:pt>
                <c:pt idx="5">
                  <c:v>0.66081730769230784</c:v>
                </c:pt>
                <c:pt idx="6">
                  <c:v>0.77538217402803511</c:v>
                </c:pt>
                <c:pt idx="7">
                  <c:v>-0.53330849941019398</c:v>
                </c:pt>
                <c:pt idx="8">
                  <c:v>0.18345817727840164</c:v>
                </c:pt>
                <c:pt idx="12">
                  <c:v>-4.3736701183465065E-2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9E-4714-B4E5-ADD122D94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0-4632-8A36-F7CAF20F79D5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6.0960735171261486</c:v>
                </c:pt>
                <c:pt idx="1">
                  <c:v>6.4446366782006921</c:v>
                </c:pt>
                <c:pt idx="2">
                  <c:v>10.536585365853659</c:v>
                </c:pt>
                <c:pt idx="3">
                  <c:v>6.4554973821989527</c:v>
                </c:pt>
                <c:pt idx="4">
                  <c:v>3</c:v>
                </c:pt>
                <c:pt idx="5">
                  <c:v>0</c:v>
                </c:pt>
                <c:pt idx="6">
                  <c:v>7.7241379310344831</c:v>
                </c:pt>
                <c:pt idx="7">
                  <c:v>6</c:v>
                </c:pt>
                <c:pt idx="8">
                  <c:v>12</c:v>
                </c:pt>
                <c:pt idx="9">
                  <c:v>4.757042253521127</c:v>
                </c:pt>
                <c:pt idx="10">
                  <c:v>7.9064748201438846</c:v>
                </c:pt>
                <c:pt idx="11">
                  <c:v>9.3700787401574797</c:v>
                </c:pt>
                <c:pt idx="12">
                  <c:v>7.0789751716851557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632-8A36-F7CAF20F79D5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A0-4632-8A36-F7CAF20F79D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6.6791044776119399</c:v>
                </c:pt>
                <c:pt idx="1">
                  <c:v>7.3864491844416564</c:v>
                </c:pt>
                <c:pt idx="2">
                  <c:v>8.1396011396011403</c:v>
                </c:pt>
                <c:pt idx="3">
                  <c:v>10.617021276595745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5.4848484848484844</c:v>
                </c:pt>
                <c:pt idx="9">
                  <c:v>7.0281124497991971</c:v>
                </c:pt>
                <c:pt idx="10">
                  <c:v>6.9292035398230087</c:v>
                </c:pt>
                <c:pt idx="11">
                  <c:v>7.7650429799426934</c:v>
                </c:pt>
                <c:pt idx="12">
                  <c:v>7.6333961079723789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A0-4632-8A36-F7CAF20F79D5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A0-4632-8A36-F7CAF20F79D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A0-4632-8A36-F7CAF20F79D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7.8186274509803919</c:v>
                </c:pt>
                <c:pt idx="1">
                  <c:v>6.7122969837587005</c:v>
                </c:pt>
                <c:pt idx="2">
                  <c:v>7.5135135135135132</c:v>
                </c:pt>
                <c:pt idx="3">
                  <c:v>7.9359605911330053</c:v>
                </c:pt>
                <c:pt idx="4">
                  <c:v>0</c:v>
                </c:pt>
                <c:pt idx="5">
                  <c:v>5.6923076923076925</c:v>
                </c:pt>
                <c:pt idx="6">
                  <c:v>9.3125</c:v>
                </c:pt>
                <c:pt idx="7">
                  <c:v>4</c:v>
                </c:pt>
                <c:pt idx="8">
                  <c:v>10.666666666666666</c:v>
                </c:pt>
                <c:pt idx="12">
                  <c:v>7.608830845771144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A0-4632-8A36-F7CAF20F7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A0-4632-8A36-F7CAF20F79D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8.47463768115942</c:v>
                      </c:pt>
                      <c:pt idx="1">
                        <c:v>7.3103448275862073</c:v>
                      </c:pt>
                      <c:pt idx="2">
                        <c:v>14.225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6</c:v>
                      </c:pt>
                      <c:pt idx="11">
                        <c:v>4.615384615384615</c:v>
                      </c:pt>
                      <c:pt idx="12">
                        <c:v>8.0772594752186588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A0-4632-8A36-F7CAF20F79D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A0-4632-8A36-F7CAF20F79D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A0-4632-8A36-F7CAF20F79D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A0-4632-8A36-F7CAF20F79D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A0-4632-8A36-F7CAF20F79D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A0-4632-8A36-F7CAF20F79D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A0-4632-8A36-F7CAF20F79D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A0-4632-8A36-F7CAF20F79D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A0-4632-8A36-F7CAF20F79D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A0-4632-8A36-F7CAF20F79D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A0-4632-8A36-F7CAF20F79D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A0-4632-8A36-F7CAF20F79D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A0-4632-8A36-F7CAF20F79D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A0-4632-8A36-F7CAF20F79D5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1.139522973368452</c:v>
                </c:pt>
                <c:pt idx="1">
                  <c:v>-0.67415220068295589</c:v>
                </c:pt>
                <c:pt idx="2">
                  <c:v>-0.62608762608762714</c:v>
                </c:pt>
                <c:pt idx="3">
                  <c:v>-2.6810606854627395</c:v>
                </c:pt>
                <c:pt idx="4">
                  <c:v>0</c:v>
                </c:pt>
                <c:pt idx="5">
                  <c:v>4.6923076923076925</c:v>
                </c:pt>
                <c:pt idx="6">
                  <c:v>0</c:v>
                </c:pt>
                <c:pt idx="7">
                  <c:v>0</c:v>
                </c:pt>
                <c:pt idx="8">
                  <c:v>5.1818181818181817</c:v>
                </c:pt>
                <c:pt idx="12">
                  <c:v>-0.17729632185891386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A0-4632-8A36-F7CAF20F7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79-414C-9CE0-4316A9C98DC0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8.4419354838709673</c:v>
                </c:pt>
                <c:pt idx="1">
                  <c:v>6.3348623853211006</c:v>
                </c:pt>
                <c:pt idx="2">
                  <c:v>7.1617647058823533</c:v>
                </c:pt>
                <c:pt idx="3">
                  <c:v>6.010752688172043</c:v>
                </c:pt>
                <c:pt idx="4">
                  <c:v>3.6875</c:v>
                </c:pt>
                <c:pt idx="5">
                  <c:v>4</c:v>
                </c:pt>
                <c:pt idx="6">
                  <c:v>8.8148148148148149</c:v>
                </c:pt>
                <c:pt idx="7">
                  <c:v>7.5555555555555554</c:v>
                </c:pt>
                <c:pt idx="8">
                  <c:v>8</c:v>
                </c:pt>
                <c:pt idx="9">
                  <c:v>2.9473684210526314</c:v>
                </c:pt>
                <c:pt idx="10">
                  <c:v>13.5</c:v>
                </c:pt>
                <c:pt idx="11">
                  <c:v>6.0625</c:v>
                </c:pt>
                <c:pt idx="12">
                  <c:v>6.8085106382978724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9-414C-9CE0-4316A9C98DC0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79-414C-9CE0-4316A9C98DC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5.9621513944223103</c:v>
                </c:pt>
                <c:pt idx="1">
                  <c:v>8.2921052631578949</c:v>
                </c:pt>
                <c:pt idx="2">
                  <c:v>6.15</c:v>
                </c:pt>
                <c:pt idx="3">
                  <c:v>9.4021739130434785</c:v>
                </c:pt>
                <c:pt idx="4">
                  <c:v>7.1363636363636367</c:v>
                </c:pt>
                <c:pt idx="5">
                  <c:v>77</c:v>
                </c:pt>
                <c:pt idx="6">
                  <c:v>0</c:v>
                </c:pt>
                <c:pt idx="7">
                  <c:v>0</c:v>
                </c:pt>
                <c:pt idx="8">
                  <c:v>8.7659574468085104</c:v>
                </c:pt>
                <c:pt idx="9">
                  <c:v>6.5714285714285712</c:v>
                </c:pt>
                <c:pt idx="10">
                  <c:v>5.0602636534839922</c:v>
                </c:pt>
                <c:pt idx="11">
                  <c:v>7.3260309278350517</c:v>
                </c:pt>
                <c:pt idx="12">
                  <c:v>6.8599681020733652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79-414C-9CE0-4316A9C98DC0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79-414C-9CE0-4316A9C98DC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79-414C-9CE0-4316A9C98DC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8.2642140468227421</c:v>
                </c:pt>
                <c:pt idx="1">
                  <c:v>7.691235059760956</c:v>
                </c:pt>
                <c:pt idx="2">
                  <c:v>7.5437500000000002</c:v>
                </c:pt>
                <c:pt idx="3">
                  <c:v>8.3541666666666661</c:v>
                </c:pt>
                <c:pt idx="4">
                  <c:v>8.5</c:v>
                </c:pt>
                <c:pt idx="5">
                  <c:v>8.387755102040817</c:v>
                </c:pt>
                <c:pt idx="6">
                  <c:v>10.818181818181818</c:v>
                </c:pt>
                <c:pt idx="7">
                  <c:v>6.8421052631578947</c:v>
                </c:pt>
                <c:pt idx="8">
                  <c:v>3.5576923076923075</c:v>
                </c:pt>
                <c:pt idx="12">
                  <c:v>7.8580908626850432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79-414C-9CE0-4316A9C9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79-414C-9CE0-4316A9C98DC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6.1849529780564261</c:v>
                      </c:pt>
                      <c:pt idx="1">
                        <c:v>5.3005617977528088</c:v>
                      </c:pt>
                      <c:pt idx="2">
                        <c:v>5.9911504424778759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1.2222222222222223</c:v>
                      </c:pt>
                      <c:pt idx="9">
                        <c:v>3.4324324324324325</c:v>
                      </c:pt>
                      <c:pt idx="10">
                        <c:v>3.08</c:v>
                      </c:pt>
                      <c:pt idx="11">
                        <c:v>4.5517241379310347</c:v>
                      </c:pt>
                      <c:pt idx="12">
                        <c:v>5.3841201716738194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79-414C-9CE0-4316A9C98DC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79-414C-9CE0-4316A9C98DC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79-414C-9CE0-4316A9C98DC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79-414C-9CE0-4316A9C98DC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79-414C-9CE0-4316A9C98DC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79-414C-9CE0-4316A9C98DC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79-414C-9CE0-4316A9C98DC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79-414C-9CE0-4316A9C98DC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79-414C-9CE0-4316A9C98DC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79-414C-9CE0-4316A9C98DC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79-414C-9CE0-4316A9C98DC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79-414C-9CE0-4316A9C98DC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79-414C-9CE0-4316A9C98DC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79-414C-9CE0-4316A9C98DC0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2.3020626524004317</c:v>
                </c:pt>
                <c:pt idx="1">
                  <c:v>-0.60087020339693886</c:v>
                </c:pt>
                <c:pt idx="2">
                  <c:v>1.3937499999999998</c:v>
                </c:pt>
                <c:pt idx="3">
                  <c:v>-1.0480072463768124</c:v>
                </c:pt>
                <c:pt idx="4">
                  <c:v>1.3636363636363633</c:v>
                </c:pt>
                <c:pt idx="5">
                  <c:v>-68.612244897959187</c:v>
                </c:pt>
                <c:pt idx="6">
                  <c:v>0</c:v>
                </c:pt>
                <c:pt idx="7">
                  <c:v>0</c:v>
                </c:pt>
                <c:pt idx="8">
                  <c:v>-5.2082651391162029</c:v>
                </c:pt>
                <c:pt idx="12">
                  <c:v>0.62230887216371578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79-414C-9CE0-4316A9C9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BF-411A-83D5-D51554E72794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6.6944336100741069</c:v>
                </c:pt>
                <c:pt idx="1">
                  <c:v>6.3448800913589647</c:v>
                </c:pt>
                <c:pt idx="2">
                  <c:v>6.6754663196380992</c:v>
                </c:pt>
                <c:pt idx="3">
                  <c:v>6.111035131207796</c:v>
                </c:pt>
                <c:pt idx="4">
                  <c:v>5.4464900662251656</c:v>
                </c:pt>
                <c:pt idx="5">
                  <c:v>4.1083433775277891</c:v>
                </c:pt>
                <c:pt idx="6">
                  <c:v>5.7056444673894342</c:v>
                </c:pt>
                <c:pt idx="7">
                  <c:v>6.3387567424175435</c:v>
                </c:pt>
                <c:pt idx="8">
                  <c:v>4.0842182350787262</c:v>
                </c:pt>
                <c:pt idx="9">
                  <c:v>5.9405797936718345</c:v>
                </c:pt>
                <c:pt idx="10">
                  <c:v>5.6851358980562949</c:v>
                </c:pt>
                <c:pt idx="11">
                  <c:v>5.73503041946846</c:v>
                </c:pt>
                <c:pt idx="12">
                  <c:v>5.7549280737556785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F-411A-83D5-D51554E72794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BF-411A-83D5-D51554E7279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5.6493276939587149</c:v>
                </c:pt>
                <c:pt idx="1">
                  <c:v>5.967058630720695</c:v>
                </c:pt>
                <c:pt idx="2">
                  <c:v>6.3053628992869006</c:v>
                </c:pt>
                <c:pt idx="3">
                  <c:v>6.8823199146594805</c:v>
                </c:pt>
                <c:pt idx="4">
                  <c:v>5.6039879642520321</c:v>
                </c:pt>
                <c:pt idx="5">
                  <c:v>4.8911242603550296</c:v>
                </c:pt>
                <c:pt idx="6">
                  <c:v>5.9049370994540711</c:v>
                </c:pt>
                <c:pt idx="7">
                  <c:v>6.7142914171656685</c:v>
                </c:pt>
                <c:pt idx="8">
                  <c:v>4.7806432748538015</c:v>
                </c:pt>
                <c:pt idx="9">
                  <c:v>5.9375076235007116</c:v>
                </c:pt>
                <c:pt idx="10">
                  <c:v>5.6613178343546657</c:v>
                </c:pt>
                <c:pt idx="11">
                  <c:v>5.5345104333868376</c:v>
                </c:pt>
                <c:pt idx="12">
                  <c:v>5.8718126768338967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BF-411A-83D5-D51554E72794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BF-411A-83D5-D51554E727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BF-411A-83D5-D51554E7279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6.1282796862320801</c:v>
                </c:pt>
                <c:pt idx="1">
                  <c:v>5.8275534140620051</c:v>
                </c:pt>
                <c:pt idx="2">
                  <c:v>6.0208905641091164</c:v>
                </c:pt>
                <c:pt idx="3">
                  <c:v>5.601424409193914</c:v>
                </c:pt>
                <c:pt idx="4">
                  <c:v>5.2006609142647333</c:v>
                </c:pt>
                <c:pt idx="5">
                  <c:v>5.7150620638547522</c:v>
                </c:pt>
                <c:pt idx="6">
                  <c:v>6.1261570106273568</c:v>
                </c:pt>
                <c:pt idx="7">
                  <c:v>6.431723969763472</c:v>
                </c:pt>
                <c:pt idx="8">
                  <c:v>5.7615249524367043</c:v>
                </c:pt>
                <c:pt idx="12">
                  <c:v>5.8709342926674424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BF-411A-83D5-D51554E72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BF-411A-83D5-D51554E727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6.4893508611026194</c:v>
                      </c:pt>
                      <c:pt idx="1">
                        <c:v>5.4963622357271245</c:v>
                      </c:pt>
                      <c:pt idx="2">
                        <c:v>7.823050058207218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3.9101733232856066</c:v>
                      </c:pt>
                      <c:pt idx="8">
                        <c:v>3.3972097498396407</c:v>
                      </c:pt>
                      <c:pt idx="9">
                        <c:v>3.4566877591097533</c:v>
                      </c:pt>
                      <c:pt idx="10">
                        <c:v>4.9024390243902438</c:v>
                      </c:pt>
                      <c:pt idx="11">
                        <c:v>7.5859700760363014</c:v>
                      </c:pt>
                      <c:pt idx="12">
                        <c:v>5.3491945835517871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BF-411A-83D5-D51554E727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BF-411A-83D5-D51554E727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BF-411A-83D5-D51554E727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BF-411A-83D5-D51554E727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BF-411A-83D5-D51554E727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BF-411A-83D5-D51554E727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BF-411A-83D5-D51554E727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BF-411A-83D5-D51554E727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BF-411A-83D5-D51554E727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BF-411A-83D5-D51554E727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BF-411A-83D5-D51554E727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BF-411A-83D5-D51554E727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BF-411A-83D5-D51554E727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BF-411A-83D5-D51554E72794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0.47895199227336516</c:v>
                </c:pt>
                <c:pt idx="1">
                  <c:v>-0.13950521665868987</c:v>
                </c:pt>
                <c:pt idx="2">
                  <c:v>-0.28447233517778425</c:v>
                </c:pt>
                <c:pt idx="3">
                  <c:v>-1.2808955054655664</c:v>
                </c:pt>
                <c:pt idx="4">
                  <c:v>-0.40332704998729874</c:v>
                </c:pt>
                <c:pt idx="5">
                  <c:v>0.82393780349972268</c:v>
                </c:pt>
                <c:pt idx="6">
                  <c:v>0.22121991117328577</c:v>
                </c:pt>
                <c:pt idx="7">
                  <c:v>-0.28256744740219641</c:v>
                </c:pt>
                <c:pt idx="8">
                  <c:v>0.98088167758290279</c:v>
                </c:pt>
                <c:pt idx="12">
                  <c:v>-4.0510801926460616E-2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BF-411A-83D5-D51554E72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BA-4E91-BB5D-A0407F18F8ED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4748</c:v>
                </c:pt>
                <c:pt idx="1">
                  <c:v>5416</c:v>
                </c:pt>
                <c:pt idx="2">
                  <c:v>5893</c:v>
                </c:pt>
                <c:pt idx="3">
                  <c:v>4974</c:v>
                </c:pt>
                <c:pt idx="4">
                  <c:v>2577</c:v>
                </c:pt>
                <c:pt idx="5">
                  <c:v>1493</c:v>
                </c:pt>
                <c:pt idx="6">
                  <c:v>4901</c:v>
                </c:pt>
                <c:pt idx="7">
                  <c:v>4369</c:v>
                </c:pt>
                <c:pt idx="8">
                  <c:v>2961</c:v>
                </c:pt>
                <c:pt idx="9">
                  <c:v>4444</c:v>
                </c:pt>
                <c:pt idx="10">
                  <c:v>4579</c:v>
                </c:pt>
                <c:pt idx="11">
                  <c:v>4102</c:v>
                </c:pt>
                <c:pt idx="12">
                  <c:v>50457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A-4E91-BB5D-A0407F18F8ED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BA-4E91-BB5D-A0407F18F8E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6517</c:v>
                </c:pt>
                <c:pt idx="1">
                  <c:v>6599</c:v>
                </c:pt>
                <c:pt idx="2">
                  <c:v>5818</c:v>
                </c:pt>
                <c:pt idx="3">
                  <c:v>6138</c:v>
                </c:pt>
                <c:pt idx="4">
                  <c:v>5266</c:v>
                </c:pt>
                <c:pt idx="5">
                  <c:v>4643</c:v>
                </c:pt>
                <c:pt idx="6">
                  <c:v>7702</c:v>
                </c:pt>
                <c:pt idx="7">
                  <c:v>8442</c:v>
                </c:pt>
                <c:pt idx="8">
                  <c:v>4768</c:v>
                </c:pt>
                <c:pt idx="9">
                  <c:v>7529</c:v>
                </c:pt>
                <c:pt idx="10">
                  <c:v>5084</c:v>
                </c:pt>
                <c:pt idx="11">
                  <c:v>4736</c:v>
                </c:pt>
                <c:pt idx="12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BA-4E91-BB5D-A0407F18F8ED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BA-4E91-BB5D-A0407F18F8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BA-4E91-BB5D-A0407F18F8E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5283</c:v>
                </c:pt>
                <c:pt idx="1">
                  <c:v>6445</c:v>
                </c:pt>
                <c:pt idx="2">
                  <c:v>6378</c:v>
                </c:pt>
                <c:pt idx="3">
                  <c:v>6900</c:v>
                </c:pt>
                <c:pt idx="4">
                  <c:v>6557</c:v>
                </c:pt>
                <c:pt idx="5">
                  <c:v>5896</c:v>
                </c:pt>
                <c:pt idx="6">
                  <c:v>6322</c:v>
                </c:pt>
                <c:pt idx="7">
                  <c:v>6910</c:v>
                </c:pt>
                <c:pt idx="8">
                  <c:v>5328</c:v>
                </c:pt>
                <c:pt idx="12">
                  <c:v>56019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BA-4E91-BB5D-A0407F18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BA-4E91-BB5D-A0407F18F8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2400</c:v>
                      </c:pt>
                      <c:pt idx="1">
                        <c:v>3884</c:v>
                      </c:pt>
                      <c:pt idx="2">
                        <c:v>1088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220</c:v>
                      </c:pt>
                      <c:pt idx="9">
                        <c:v>536</c:v>
                      </c:pt>
                      <c:pt idx="10">
                        <c:v>619</c:v>
                      </c:pt>
                      <c:pt idx="11">
                        <c:v>4868</c:v>
                      </c:pt>
                      <c:pt idx="12">
                        <c:v>13899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BA-4E91-BB5D-A0407F18F8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BA-4E91-BB5D-A0407F18F8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BA-4E91-BB5D-A0407F18F8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BA-4E91-BB5D-A0407F18F8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BA-4E91-BB5D-A0407F18F8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BA-4E91-BB5D-A0407F18F8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BA-4E91-BB5D-A0407F18F8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BA-4E91-BB5D-A0407F18F8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BA-4E91-BB5D-A0407F18F8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BA-4E91-BB5D-A0407F18F8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BA-4E91-BB5D-A0407F18F8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BA-4E91-BB5D-A0407F18F8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BA-4E91-BB5D-A0407F18F8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BA-4E91-BB5D-A0407F18F8ED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-0.18935092834126133</c:v>
                </c:pt>
                <c:pt idx="1">
                  <c:v>-2.3336869222609469E-2</c:v>
                </c:pt>
                <c:pt idx="2">
                  <c:v>9.6253007906497157E-2</c:v>
                </c:pt>
                <c:pt idx="3">
                  <c:v>0.1241446725317692</c:v>
                </c:pt>
                <c:pt idx="4">
                  <c:v>0.2451576148879604</c:v>
                </c:pt>
                <c:pt idx="5">
                  <c:v>0.2698686194270945</c:v>
                </c:pt>
                <c:pt idx="6">
                  <c:v>-0.17917424045702413</c:v>
                </c:pt>
                <c:pt idx="7">
                  <c:v>-0.18147358445865913</c:v>
                </c:pt>
                <c:pt idx="8">
                  <c:v>0.1174496644295302</c:v>
                </c:pt>
                <c:pt idx="12">
                  <c:v>2.2543073372336409E-3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BA-4E91-BB5D-A0407F18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52-491A-8C5F-5C92D6B7B072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6.62392623983507</c:v>
                </c:pt>
                <c:pt idx="1">
                  <c:v>6.3307474518686293</c:v>
                </c:pt>
                <c:pt idx="2">
                  <c:v>6.7041655784800209</c:v>
                </c:pt>
                <c:pt idx="3">
                  <c:v>6.052169855342977</c:v>
                </c:pt>
                <c:pt idx="4">
                  <c:v>5.4883446444378876</c:v>
                </c:pt>
                <c:pt idx="5">
                  <c:v>4.0088215024121299</c:v>
                </c:pt>
                <c:pt idx="6">
                  <c:v>5.6409070698088035</c:v>
                </c:pt>
                <c:pt idx="7">
                  <c:v>6.2301963439404195</c:v>
                </c:pt>
                <c:pt idx="8">
                  <c:v>4.0259542951193268</c:v>
                </c:pt>
                <c:pt idx="9">
                  <c:v>5.9226381894302529</c:v>
                </c:pt>
                <c:pt idx="10">
                  <c:v>5.5950314786455673</c:v>
                </c:pt>
                <c:pt idx="11">
                  <c:v>5.6649794097460537</c:v>
                </c:pt>
                <c:pt idx="12">
                  <c:v>5.7010961756688774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2-491A-8C5F-5C92D6B7B072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52-491A-8C5F-5C92D6B7B07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5.7470627171934465</c:v>
                </c:pt>
                <c:pt idx="1">
                  <c:v>6.0842718259697754</c:v>
                </c:pt>
                <c:pt idx="2">
                  <c:v>6.5040378058264041</c:v>
                </c:pt>
                <c:pt idx="3">
                  <c:v>6.9441348108320762</c:v>
                </c:pt>
                <c:pt idx="4">
                  <c:v>5.520277979462711</c:v>
                </c:pt>
                <c:pt idx="5">
                  <c:v>4.7706911430140426</c:v>
                </c:pt>
                <c:pt idx="6">
                  <c:v>5.9238321927997619</c:v>
                </c:pt>
                <c:pt idx="7">
                  <c:v>6.8219171814230153</c:v>
                </c:pt>
                <c:pt idx="8">
                  <c:v>4.5044354552551278</c:v>
                </c:pt>
                <c:pt idx="9">
                  <c:v>6.0487654320987652</c:v>
                </c:pt>
                <c:pt idx="10">
                  <c:v>5.8603922861381239</c:v>
                </c:pt>
                <c:pt idx="11">
                  <c:v>5.6246090534979425</c:v>
                </c:pt>
                <c:pt idx="12">
                  <c:v>5.9333803074192959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2-491A-8C5F-5C92D6B7B072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52-491A-8C5F-5C92D6B7B0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52-491A-8C5F-5C92D6B7B07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6.202906208718626</c:v>
                </c:pt>
                <c:pt idx="1">
                  <c:v>5.8274695001967727</c:v>
                </c:pt>
                <c:pt idx="2">
                  <c:v>6.0318548387096778</c:v>
                </c:pt>
                <c:pt idx="3">
                  <c:v>5.9644048016005335</c:v>
                </c:pt>
                <c:pt idx="4">
                  <c:v>5.1536542412679776</c:v>
                </c:pt>
                <c:pt idx="5">
                  <c:v>5.6576299188945631</c:v>
                </c:pt>
                <c:pt idx="6">
                  <c:v>6.0779800755754039</c:v>
                </c:pt>
                <c:pt idx="7">
                  <c:v>6.7272516607446313</c:v>
                </c:pt>
                <c:pt idx="8">
                  <c:v>5.6992299842285927</c:v>
                </c:pt>
                <c:pt idx="12">
                  <c:v>5.9234254046446164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52-491A-8C5F-5C92D6B7B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52-491A-8C5F-5C92D6B7B0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6.4900515843773032</c:v>
                      </c:pt>
                      <c:pt idx="1">
                        <c:v>5.5330749581608387</c:v>
                      </c:pt>
                      <c:pt idx="2">
                        <c:v>7.8179621425694723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3.8994387987259214</c:v>
                      </c:pt>
                      <c:pt idx="8">
                        <c:v>3.3909120206252013</c:v>
                      </c:pt>
                      <c:pt idx="9">
                        <c:v>3.4535422644007947</c:v>
                      </c:pt>
                      <c:pt idx="10">
                        <c:v>4.8069084628670122</c:v>
                      </c:pt>
                      <c:pt idx="11">
                        <c:v>7.5835396039603964</c:v>
                      </c:pt>
                      <c:pt idx="12">
                        <c:v>5.3433321620771919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52-491A-8C5F-5C92D6B7B0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52-491A-8C5F-5C92D6B7B0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52-491A-8C5F-5C92D6B7B0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52-491A-8C5F-5C92D6B7B0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52-491A-8C5F-5C92D6B7B0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52-491A-8C5F-5C92D6B7B0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52-491A-8C5F-5C92D6B7B0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52-491A-8C5F-5C92D6B7B0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52-491A-8C5F-5C92D6B7B0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52-491A-8C5F-5C92D6B7B0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52-491A-8C5F-5C92D6B7B0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52-491A-8C5F-5C92D6B7B0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52-491A-8C5F-5C92D6B7B0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52-491A-8C5F-5C92D6B7B072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0.45584349152517945</c:v>
                </c:pt>
                <c:pt idx="1">
                  <c:v>-0.25680232577300277</c:v>
                </c:pt>
                <c:pt idx="2">
                  <c:v>-0.47218296711672636</c:v>
                </c:pt>
                <c:pt idx="3">
                  <c:v>-0.97973000923154263</c:v>
                </c:pt>
                <c:pt idx="4">
                  <c:v>-0.36662373819473348</c:v>
                </c:pt>
                <c:pt idx="5">
                  <c:v>0.8869387758805205</c:v>
                </c:pt>
                <c:pt idx="6">
                  <c:v>0.15414788277564195</c:v>
                </c:pt>
                <c:pt idx="7">
                  <c:v>-9.4665520678383963E-2</c:v>
                </c:pt>
                <c:pt idx="8">
                  <c:v>1.1947945289734649</c:v>
                </c:pt>
                <c:pt idx="12">
                  <c:v>-2.5046742554376777E-2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52-491A-8C5F-5C92D6B7B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04-457F-A720-85C75781CACD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5.4883446444378876</c:v>
                </c:pt>
                <c:pt idx="5">
                  <c:v>4.0088215024121299</c:v>
                </c:pt>
                <c:pt idx="6">
                  <c:v>5.6409070698088035</c:v>
                </c:pt>
                <c:pt idx="7">
                  <c:v>6.2301963439404195</c:v>
                </c:pt>
                <c:pt idx="8">
                  <c:v>4.0259542951193268</c:v>
                </c:pt>
                <c:pt idx="9">
                  <c:v>5.9226381894302529</c:v>
                </c:pt>
                <c:pt idx="10">
                  <c:v>5.5950314786455673</c:v>
                </c:pt>
                <c:pt idx="11">
                  <c:v>5.5941216281543076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4-457F-A720-85C75781CACD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04-457F-A720-85C75781CAC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04-457F-A720-85C75781CACD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04-457F-A720-85C75781CA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04-457F-A720-85C75781CAC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04-457F-A720-85C75781C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04-457F-A720-85C75781CA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6.3594960120217312</c:v>
                      </c:pt>
                      <c:pt idx="1">
                        <c:v>5.3644797879390325</c:v>
                      </c:pt>
                      <c:pt idx="2">
                        <c:v>7.5818431911966986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3.8994387987259214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4.8069084628670122</c:v>
                      </c:pt>
                      <c:pt idx="11">
                        <c:v>7.5835396039603964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04-457F-A720-85C75781CA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04-457F-A720-85C75781CA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04-457F-A720-85C75781CA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04-457F-A720-85C75781CA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04-457F-A720-85C75781CA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04-457F-A720-85C75781CA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04-457F-A720-85C75781CA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04-457F-A720-85C75781CA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04-457F-A720-85C75781CA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04-457F-A720-85C75781CA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04-457F-A720-85C75781CA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04-457F-A720-85C75781CA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04-457F-A720-85C75781CA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04-457F-A720-85C75781CACD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04-457F-A720-85C75781C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55-4A10-AEB2-B917AA17E609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6.2231530845392236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5-4A10-AEB2-B917AA17E609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B55-4A10-AEB2-B917AA17E60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55-4A10-AEB2-B917AA17E609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55-4A10-AEB2-B917AA17E60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55-4A10-AEB2-B917AA17E60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55-4A10-AEB2-B917AA17E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B55-4A10-AEB2-B917AA17E60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7.8219339622641506</c:v>
                      </c:pt>
                      <c:pt idx="1">
                        <c:v>7.7873417721518985</c:v>
                      </c:pt>
                      <c:pt idx="2">
                        <c:v>9.5231788079470192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B55-4A10-AEB2-B917AA17E60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B55-4A10-AEB2-B917AA17E60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B55-4A10-AEB2-B917AA17E60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B55-4A10-AEB2-B917AA17E60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B55-4A10-AEB2-B917AA17E60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B55-4A10-AEB2-B917AA17E60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B55-4A10-AEB2-B917AA17E60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B55-4A10-AEB2-B917AA17E60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B55-4A10-AEB2-B917AA17E60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B55-4A10-AEB2-B917AA17E60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B55-4A10-AEB2-B917AA17E60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B55-4A10-AEB2-B917AA17E60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B55-4A10-AEB2-B917AA17E60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B55-4A10-AEB2-B917AA17E609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B55-4A10-AEB2-B917AA17E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CA-4EAD-BE63-945165F88A75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A-4EAD-BE63-945165F88A75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CA-4EAD-BE63-945165F88A7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CA-4EAD-BE63-945165F88A75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CA-4EAD-BE63-945165F88A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BCA-4EAD-BE63-945165F88A7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BCA-4EAD-BE63-945165F8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BCA-4EAD-BE63-945165F88A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BCA-4EAD-BE63-945165F88A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BCA-4EAD-BE63-945165F88A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BCA-4EAD-BE63-945165F88A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BCA-4EAD-BE63-945165F88A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BCA-4EAD-BE63-945165F88A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BCA-4EAD-BE63-945165F88A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BCA-4EAD-BE63-945165F88A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BCA-4EAD-BE63-945165F88A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BCA-4EAD-BE63-945165F88A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BCA-4EAD-BE63-945165F88A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BCA-4EAD-BE63-945165F88A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BCA-4EAD-BE63-945165F88A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BCA-4EAD-BE63-945165F88A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BCA-4EAD-BE63-945165F88A75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BCA-4EAD-BE63-945165F8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48-4F51-9C8C-50AB7E758039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0.84950000000000003</c:v>
                </c:pt>
                <c:pt idx="1">
                  <c:v>0.91339999999999999</c:v>
                </c:pt>
                <c:pt idx="2">
                  <c:v>0.76170000000000004</c:v>
                </c:pt>
                <c:pt idx="3">
                  <c:v>0.52239999999999998</c:v>
                </c:pt>
                <c:pt idx="4">
                  <c:v>0.31019999999999998</c:v>
                </c:pt>
                <c:pt idx="5">
                  <c:v>0.4783</c:v>
                </c:pt>
                <c:pt idx="6">
                  <c:v>1.0004999999999999</c:v>
                </c:pt>
                <c:pt idx="7">
                  <c:v>0.54079999999999995</c:v>
                </c:pt>
                <c:pt idx="8">
                  <c:v>0.52170000000000005</c:v>
                </c:pt>
                <c:pt idx="9">
                  <c:v>0.77760000000000007</c:v>
                </c:pt>
                <c:pt idx="10">
                  <c:v>0.54949999999999999</c:v>
                </c:pt>
                <c:pt idx="11">
                  <c:v>0.50659999999999994</c:v>
                </c:pt>
                <c:pt idx="12">
                  <c:v>0.6452598187198163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8-4F51-9C8C-50AB7E758039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48-4F51-9C8C-50AB7E75803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0.63280000000000003</c:v>
                </c:pt>
                <c:pt idx="1">
                  <c:v>1.1008</c:v>
                </c:pt>
                <c:pt idx="2">
                  <c:v>0.96689999999999998</c:v>
                </c:pt>
                <c:pt idx="3">
                  <c:v>0.9487000000000001</c:v>
                </c:pt>
                <c:pt idx="4">
                  <c:v>0.93459999999999999</c:v>
                </c:pt>
                <c:pt idx="5">
                  <c:v>0.60770000000000002</c:v>
                </c:pt>
                <c:pt idx="6">
                  <c:v>0.74549999999999994</c:v>
                </c:pt>
                <c:pt idx="7">
                  <c:v>1.26</c:v>
                </c:pt>
                <c:pt idx="8">
                  <c:v>0.63280000000000003</c:v>
                </c:pt>
                <c:pt idx="9">
                  <c:v>1.0205</c:v>
                </c:pt>
                <c:pt idx="10">
                  <c:v>0.6470999999999999</c:v>
                </c:pt>
                <c:pt idx="11">
                  <c:v>0.60240000000000005</c:v>
                </c:pt>
                <c:pt idx="12">
                  <c:v>0.84038066713662607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48-4F51-9C8C-50AB7E758039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48-4F51-9C8C-50AB7E7580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48-4F51-9C8C-50AB7E75803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0.63329999999999997</c:v>
                </c:pt>
                <c:pt idx="1">
                  <c:v>0.71120000000000005</c:v>
                </c:pt>
                <c:pt idx="2">
                  <c:v>0.65859999999999996</c:v>
                </c:pt>
                <c:pt idx="3">
                  <c:v>0.62470000000000003</c:v>
                </c:pt>
                <c:pt idx="4">
                  <c:v>0.59389999999999998</c:v>
                </c:pt>
                <c:pt idx="5">
                  <c:v>0.66830000000000001</c:v>
                </c:pt>
                <c:pt idx="6">
                  <c:v>0.74930000000000008</c:v>
                </c:pt>
                <c:pt idx="7">
                  <c:v>0.73730000000000007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48-4F51-9C8C-50AB7E75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48-4F51-9C8C-50AB7E7580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0.50470000000000004</c:v>
                      </c:pt>
                      <c:pt idx="1">
                        <c:v>0.54400000000000004</c:v>
                      </c:pt>
                      <c:pt idx="2">
                        <c:v>0.1598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0.22920000000000001</c:v>
                      </c:pt>
                      <c:pt idx="8">
                        <c:v>0.1744</c:v>
                      </c:pt>
                      <c:pt idx="9">
                        <c:v>0.1298</c:v>
                      </c:pt>
                      <c:pt idx="10">
                        <c:v>0.1321</c:v>
                      </c:pt>
                      <c:pt idx="11">
                        <c:v>0.5464</c:v>
                      </c:pt>
                      <c:pt idx="12">
                        <c:v>0.31148476369141237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48-4F51-9C8C-50AB7E7580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48-4F51-9C8C-50AB7E7580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48-4F51-9C8C-50AB7E7580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48-4F51-9C8C-50AB7E7580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48-4F51-9C8C-50AB7E7580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48-4F51-9C8C-50AB7E7580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48-4F51-9C8C-50AB7E7580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48-4F51-9C8C-50AB7E7580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48-4F51-9C8C-50AB7E7580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48-4F51-9C8C-50AB7E7580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48-4F51-9C8C-50AB7E7580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48-4F51-9C8C-50AB7E7580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48-4F51-9C8C-50AB7E7580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48-4F51-9C8C-50AB7E758039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7.9013906447533699E-4</c:v>
                </c:pt>
                <c:pt idx="1">
                  <c:v>-0.35392441860465107</c:v>
                </c:pt>
                <c:pt idx="2">
                  <c:v>-0.318854069707312</c:v>
                </c:pt>
                <c:pt idx="3">
                  <c:v>-0.34151997470222417</c:v>
                </c:pt>
                <c:pt idx="4">
                  <c:v>-0.36454098009843783</c:v>
                </c:pt>
                <c:pt idx="5">
                  <c:v>9.9720256705611243E-2</c:v>
                </c:pt>
                <c:pt idx="6">
                  <c:v>5.0972501676729287E-3</c:v>
                </c:pt>
                <c:pt idx="7">
                  <c:v>-0.41484126984126979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48-4F51-9C8C-50AB7E75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FC-428B-993B-3D5BE4D9EF7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C-428B-993B-3D5BE4D9EF79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FC-428B-993B-3D5BE4D9EF7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FC-428B-993B-3D5BE4D9EF79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FC-428B-993B-3D5BE4D9EF7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4FC-428B-993B-3D5BE4D9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4FC-428B-993B-3D5BE4D9EF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4FC-428B-993B-3D5BE4D9EF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FC-428B-993B-3D5BE4D9EF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FC-428B-993B-3D5BE4D9EF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FC-428B-993B-3D5BE4D9EF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FC-428B-993B-3D5BE4D9EF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FC-428B-993B-3D5BE4D9EF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FC-428B-993B-3D5BE4D9EF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FC-428B-993B-3D5BE4D9EF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FC-428B-993B-3D5BE4D9EF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FC-428B-993B-3D5BE4D9EF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FC-428B-993B-3D5BE4D9EF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FC-428B-993B-3D5BE4D9EF79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4FC-428B-993B-3D5BE4D9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24-4BB0-A701-30B69EEB51A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0.92159999999999997</c:v>
                </c:pt>
                <c:pt idx="12">
                  <c:v>7.6799999999999993E-2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24-4BB0-A701-30B69EEB51AE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24-4BB0-A701-30B69EEB51A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24-4BB0-A701-30B69EEB51AE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24-4BB0-A701-30B69EEB51A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24-4BB0-A701-30B69EEB5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324-4BB0-A701-30B69EEB51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324-4BB0-A701-30B69EEB51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24-4BB0-A701-30B69EEB51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24-4BB0-A701-30B69EEB51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24-4BB0-A701-30B69EEB51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24-4BB0-A701-30B69EEB51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24-4BB0-A701-30B69EEB51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24-4BB0-A701-30B69EEB51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24-4BB0-A701-30B69EEB51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24-4BB0-A701-30B69EEB51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24-4BB0-A701-30B69EEB51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24-4BB0-A701-30B69EEB51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24-4BB0-A701-30B69EEB51AE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324-4BB0-A701-30B69EEB5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83-4CB9-A6B7-7649F07113E7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0.96609999999999996</c:v>
                </c:pt>
                <c:pt idx="1">
                  <c:v>1.0339</c:v>
                </c:pt>
                <c:pt idx="2">
                  <c:v>0.85769999999999991</c:v>
                </c:pt>
                <c:pt idx="3">
                  <c:v>0.55969999999999998</c:v>
                </c:pt>
                <c:pt idx="4">
                  <c:v>0.33560000000000001</c:v>
                </c:pt>
                <c:pt idx="5">
                  <c:v>0.54220000000000002</c:v>
                </c:pt>
                <c:pt idx="6">
                  <c:v>1.1444000000000001</c:v>
                </c:pt>
                <c:pt idx="7">
                  <c:v>0.58109999999999995</c:v>
                </c:pt>
                <c:pt idx="8">
                  <c:v>0.59279999999999999</c:v>
                </c:pt>
                <c:pt idx="9">
                  <c:v>0.88049999999999995</c:v>
                </c:pt>
                <c:pt idx="10">
                  <c:v>0.61299999999999999</c:v>
                </c:pt>
                <c:pt idx="11">
                  <c:v>0.55149999999999999</c:v>
                </c:pt>
                <c:pt idx="12">
                  <c:v>0.72280421765821778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3-4CB9-A6B7-7649F07113E7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83-4CB9-A6B7-7649F07113E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0.58020000000000005</c:v>
                </c:pt>
                <c:pt idx="1">
                  <c:v>1.1691</c:v>
                </c:pt>
                <c:pt idx="2">
                  <c:v>0.97239999999999993</c:v>
                </c:pt>
                <c:pt idx="3">
                  <c:v>0.97870000000000001</c:v>
                </c:pt>
                <c:pt idx="4">
                  <c:v>0.95189999999999997</c:v>
                </c:pt>
                <c:pt idx="5">
                  <c:v>0.56200000000000006</c:v>
                </c:pt>
                <c:pt idx="6">
                  <c:v>0.71239999999999992</c:v>
                </c:pt>
                <c:pt idx="7">
                  <c:v>1.3337000000000001</c:v>
                </c:pt>
                <c:pt idx="8">
                  <c:v>0.5867</c:v>
                </c:pt>
                <c:pt idx="9">
                  <c:v>1.0493999999999999</c:v>
                </c:pt>
                <c:pt idx="10">
                  <c:v>0.60530000000000006</c:v>
                </c:pt>
                <c:pt idx="11">
                  <c:v>0.56289999999999996</c:v>
                </c:pt>
                <c:pt idx="12">
                  <c:v>0.83355892881497118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83-4CB9-A6B7-7649F07113E7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83-4CB9-A6B7-7649F07113E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83-4CB9-A6B7-7649F07113E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0.58020000000000005</c:v>
                </c:pt>
                <c:pt idx="1">
                  <c:v>0.67519999999999991</c:v>
                </c:pt>
                <c:pt idx="2">
                  <c:v>0.61609999999999998</c:v>
                </c:pt>
                <c:pt idx="3">
                  <c:v>0.60899999999999999</c:v>
                </c:pt>
                <c:pt idx="4">
                  <c:v>0.5786</c:v>
                </c:pt>
                <c:pt idx="5">
                  <c:v>0.64129999999999998</c:v>
                </c:pt>
                <c:pt idx="6">
                  <c:v>0.72870000000000001</c:v>
                </c:pt>
                <c:pt idx="7">
                  <c:v>0.71739999999999993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83-4CB9-A6B7-7649F0711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83-4CB9-A6B7-7649F07113E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0.49670000000000003</c:v>
                      </c:pt>
                      <c:pt idx="1">
                        <c:v>0.54100000000000004</c:v>
                      </c:pt>
                      <c:pt idx="2">
                        <c:v>0.15640000000000001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0.28089999999999998</c:v>
                      </c:pt>
                      <c:pt idx="8">
                        <c:v>0.20949999999999999</c:v>
                      </c:pt>
                      <c:pt idx="9">
                        <c:v>0.15590000000000001</c:v>
                      </c:pt>
                      <c:pt idx="10">
                        <c:v>0.15710000000000002</c:v>
                      </c:pt>
                      <c:pt idx="11">
                        <c:v>0.66959999999999997</c:v>
                      </c:pt>
                      <c:pt idx="12">
                        <c:v>0.34528128719544549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83-4CB9-A6B7-7649F07113E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83-4CB9-A6B7-7649F07113E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83-4CB9-A6B7-7649F07113E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83-4CB9-A6B7-7649F07113E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83-4CB9-A6B7-7649F07113E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83-4CB9-A6B7-7649F07113E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83-4CB9-A6B7-7649F07113E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83-4CB9-A6B7-7649F07113E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83-4CB9-A6B7-7649F07113E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83-4CB9-A6B7-7649F07113E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83-4CB9-A6B7-7649F07113E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83-4CB9-A6B7-7649F07113E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83-4CB9-A6B7-7649F07113E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83-4CB9-A6B7-7649F07113E7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0</c:v>
                </c:pt>
                <c:pt idx="1">
                  <c:v>-0.42246172269266968</c:v>
                </c:pt>
                <c:pt idx="2">
                  <c:v>-0.36641299876593991</c:v>
                </c:pt>
                <c:pt idx="3">
                  <c:v>-0.37774598957801164</c:v>
                </c:pt>
                <c:pt idx="4">
                  <c:v>-0.39216304233637989</c:v>
                </c:pt>
                <c:pt idx="5">
                  <c:v>0.14110320284697497</c:v>
                </c:pt>
                <c:pt idx="6">
                  <c:v>2.2880404267265675E-2</c:v>
                </c:pt>
                <c:pt idx="7">
                  <c:v>-0.46209792307115549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83-4CB9-A6B7-7649F0711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6-40CA-964A-2A15236059B5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0.33560000000000001</c:v>
                </c:pt>
                <c:pt idx="5">
                  <c:v>0.54220000000000002</c:v>
                </c:pt>
                <c:pt idx="6">
                  <c:v>1.1444000000000001</c:v>
                </c:pt>
                <c:pt idx="7">
                  <c:v>0.58109999999999995</c:v>
                </c:pt>
                <c:pt idx="8">
                  <c:v>0.59279999999999999</c:v>
                </c:pt>
                <c:pt idx="9">
                  <c:v>0.88049999999999995</c:v>
                </c:pt>
                <c:pt idx="10">
                  <c:v>0.61299999999999999</c:v>
                </c:pt>
                <c:pt idx="11">
                  <c:v>0.52190000000000003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96-40CA-964A-2A15236059B5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96-40CA-964A-2A15236059B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96-40CA-964A-2A15236059B5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96-40CA-964A-2A15236059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96-40CA-964A-2A15236059B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96-40CA-964A-2A152360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96-40CA-964A-2A15236059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0.49630000000000002</c:v>
                      </c:pt>
                      <c:pt idx="1">
                        <c:v>0.5464</c:v>
                      </c:pt>
                      <c:pt idx="2">
                        <c:v>0.1492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0.28089999999999998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0.15710000000000002</c:v>
                      </c:pt>
                      <c:pt idx="11">
                        <c:v>0.66959999999999997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96-40CA-964A-2A15236059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96-40CA-964A-2A15236059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96-40CA-964A-2A15236059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96-40CA-964A-2A15236059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96-40CA-964A-2A15236059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96-40CA-964A-2A15236059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96-40CA-964A-2A15236059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96-40CA-964A-2A15236059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96-40CA-964A-2A15236059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96-40CA-964A-2A15236059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96-40CA-964A-2A15236059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96-40CA-964A-2A15236059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96-40CA-964A-2A15236059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96-40CA-964A-2A15236059B5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96-40CA-964A-2A152360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17927</c:v>
                </c:pt>
                <c:pt idx="1">
                  <c:v>20844</c:v>
                </c:pt>
                <c:pt idx="2">
                  <c:v>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F-4B2F-A838-CF34BA4498B7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21282</c:v>
                </c:pt>
                <c:pt idx="1">
                  <c:v>5765</c:v>
                </c:pt>
                <c:pt idx="2">
                  <c:v>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F-4B2F-A838-CF34BA44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78F-4B2F-A838-CF34BA4498B7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78F-4B2F-A838-CF34BA4498B7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78F-4B2F-A838-CF34BA4498B7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8F-4B2F-A838-CF34BA4498B7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8F-4B2F-A838-CF34BA4498B7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8F-4B2F-A838-CF34BA4498B7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8F-4B2F-A838-CF34BA4498B7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8F-4B2F-A838-CF34BA4498B7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8F-4B2F-A838-CF34BA4498B7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0.63203848895224524</c:v>
                </c:pt>
                <c:pt idx="1">
                  <c:v>0.17121050130672369</c:v>
                </c:pt>
                <c:pt idx="2">
                  <c:v>0.19675100974103113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8F-4B2F-A838-CF34BA44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8F-4B2F-A838-CF34BA4498B7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8F-4B2F-A838-CF34BA4498B7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8F-4B2F-A838-CF34BA4498B7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8F-4B2F-A838-CF34BA4498B7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8F-4B2F-A838-CF34BA4498B7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8F-4B2F-A838-CF34BA4498B7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8F-4B2F-A838-CF34BA4498B7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8F-4B2F-A838-CF34BA4498B7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8F-4B2F-A838-CF34BA4498B7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8F-4B2F-A838-CF34BA4498B7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8F-4B2F-A838-CF34BA4498B7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8F-4B2F-A838-CF34BA4498B7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0.18714787750320738</c:v>
                </c:pt>
                <c:pt idx="1">
                  <c:v>-0.72342160813663403</c:v>
                </c:pt>
                <c:pt idx="2">
                  <c:v>-0.33690321289160241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78F-4B2F-A838-CF34BA4498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15-4CB0-BE2A-B8AFA8FFC6C2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883</c:v>
                </c:pt>
                <c:pt idx="1">
                  <c:v>845</c:v>
                </c:pt>
                <c:pt idx="2">
                  <c:v>833</c:v>
                </c:pt>
                <c:pt idx="3">
                  <c:v>928</c:v>
                </c:pt>
                <c:pt idx="4">
                  <c:v>396</c:v>
                </c:pt>
                <c:pt idx="5">
                  <c:v>1689</c:v>
                </c:pt>
                <c:pt idx="6">
                  <c:v>279</c:v>
                </c:pt>
                <c:pt idx="7">
                  <c:v>557</c:v>
                </c:pt>
                <c:pt idx="8">
                  <c:v>706</c:v>
                </c:pt>
                <c:pt idx="9">
                  <c:v>770</c:v>
                </c:pt>
                <c:pt idx="10">
                  <c:v>1910</c:v>
                </c:pt>
                <c:pt idx="11">
                  <c:v>1159</c:v>
                </c:pt>
                <c:pt idx="12">
                  <c:v>10955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5-4CB0-BE2A-B8AFA8FFC6C2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15-4CB0-BE2A-B8AFA8FFC6C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1186</c:v>
                </c:pt>
                <c:pt idx="1">
                  <c:v>1209</c:v>
                </c:pt>
                <c:pt idx="2">
                  <c:v>1912</c:v>
                </c:pt>
                <c:pt idx="3">
                  <c:v>394</c:v>
                </c:pt>
                <c:pt idx="4">
                  <c:v>364</c:v>
                </c:pt>
                <c:pt idx="5">
                  <c:v>448</c:v>
                </c:pt>
                <c:pt idx="6">
                  <c:v>638</c:v>
                </c:pt>
                <c:pt idx="7">
                  <c:v>408</c:v>
                </c:pt>
                <c:pt idx="8">
                  <c:v>518</c:v>
                </c:pt>
                <c:pt idx="9">
                  <c:v>1083</c:v>
                </c:pt>
                <c:pt idx="10">
                  <c:v>1486</c:v>
                </c:pt>
                <c:pt idx="11">
                  <c:v>1085</c:v>
                </c:pt>
                <c:pt idx="12">
                  <c:v>10731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15-4CB0-BE2A-B8AFA8FFC6C2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15-4CB0-BE2A-B8AFA8FFC6C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15-4CB0-BE2A-B8AFA8FFC6C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1034</c:v>
                </c:pt>
                <c:pt idx="1">
                  <c:v>1027</c:v>
                </c:pt>
                <c:pt idx="2">
                  <c:v>1263</c:v>
                </c:pt>
                <c:pt idx="3">
                  <c:v>1100</c:v>
                </c:pt>
                <c:pt idx="4">
                  <c:v>554</c:v>
                </c:pt>
                <c:pt idx="5">
                  <c:v>623</c:v>
                </c:pt>
                <c:pt idx="6">
                  <c:v>521</c:v>
                </c:pt>
                <c:pt idx="7">
                  <c:v>521</c:v>
                </c:pt>
                <c:pt idx="8">
                  <c:v>521</c:v>
                </c:pt>
                <c:pt idx="12">
                  <c:v>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15-4CB0-BE2A-B8AFA8FF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15-4CB0-BE2A-B8AFA8FFC6C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846</c:v>
                      </c:pt>
                      <c:pt idx="1">
                        <c:v>861</c:v>
                      </c:pt>
                      <c:pt idx="2">
                        <c:v>398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243</c:v>
                      </c:pt>
                      <c:pt idx="8">
                        <c:v>57</c:v>
                      </c:pt>
                      <c:pt idx="9">
                        <c:v>110</c:v>
                      </c:pt>
                      <c:pt idx="10">
                        <c:v>367</c:v>
                      </c:pt>
                      <c:pt idx="11">
                        <c:v>411</c:v>
                      </c:pt>
                      <c:pt idx="12">
                        <c:v>3374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15-4CB0-BE2A-B8AFA8FFC6C2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215-4CB0-BE2A-B8AFA8FFC6C2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371</c:v>
                      </c:pt>
                      <c:pt idx="1">
                        <c:v>1125</c:v>
                      </c:pt>
                      <c:pt idx="2">
                        <c:v>1581</c:v>
                      </c:pt>
                      <c:pt idx="3">
                        <c:v>1225</c:v>
                      </c:pt>
                      <c:pt idx="4">
                        <c:v>461</c:v>
                      </c:pt>
                      <c:pt idx="5">
                        <c:v>638</c:v>
                      </c:pt>
                      <c:pt idx="6">
                        <c:v>191</c:v>
                      </c:pt>
                      <c:pt idx="7">
                        <c:v>147</c:v>
                      </c:pt>
                      <c:pt idx="8">
                        <c:v>270</c:v>
                      </c:pt>
                      <c:pt idx="9">
                        <c:v>387</c:v>
                      </c:pt>
                      <c:pt idx="10">
                        <c:v>842</c:v>
                      </c:pt>
                      <c:pt idx="11">
                        <c:v>510</c:v>
                      </c:pt>
                      <c:pt idx="12">
                        <c:v>7748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215-4CB0-BE2A-B8AFA8FFC6C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15-4CB0-BE2A-B8AFA8FFC6C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15-4CB0-BE2A-B8AFA8FFC6C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15-4CB0-BE2A-B8AFA8FFC6C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15-4CB0-BE2A-B8AFA8FFC6C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15-4CB0-BE2A-B8AFA8FFC6C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15-4CB0-BE2A-B8AFA8FFC6C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15-4CB0-BE2A-B8AFA8FFC6C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15-4CB0-BE2A-B8AFA8FFC6C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15-4CB0-BE2A-B8AFA8FFC6C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15-4CB0-BE2A-B8AFA8FFC6C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15-4CB0-BE2A-B8AFA8FFC6C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15-4CB0-BE2A-B8AFA8FFC6C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15-4CB0-BE2A-B8AFA8FFC6C2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-0.12816188870151768</c:v>
                </c:pt>
                <c:pt idx="1">
                  <c:v>-0.15053763440860213</c:v>
                </c:pt>
                <c:pt idx="2">
                  <c:v>-0.33943514644351469</c:v>
                </c:pt>
                <c:pt idx="3">
                  <c:v>1.7918781725888326</c:v>
                </c:pt>
                <c:pt idx="4">
                  <c:v>0.5219780219780219</c:v>
                </c:pt>
                <c:pt idx="5">
                  <c:v>0.390625</c:v>
                </c:pt>
                <c:pt idx="6">
                  <c:v>-0.18338557993730409</c:v>
                </c:pt>
                <c:pt idx="7">
                  <c:v>0.27696078431372539</c:v>
                </c:pt>
                <c:pt idx="8">
                  <c:v>5.791505791505891E-3</c:v>
                </c:pt>
                <c:pt idx="12">
                  <c:v>4.7053836371343749E-2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15-4CB0-BE2A-B8AFA8FF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9D0-4903-8A64-6C7D4CDF0E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9D0-4903-8A64-6C7D4CDF0E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9D0-4903-8A64-6C7D4CDF0E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9D0-4903-8A64-6C7D4CDF0E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9D0-4903-8A64-6C7D4CDF0E45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0-4903-8A64-6C7D4CDF0E45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D0-4903-8A64-6C7D4CDF0E45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D0-4903-8A64-6C7D4CDF0E45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D0-4903-8A64-6C7D4CDF0E45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D0-4903-8A64-6C7D4CDF0E45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D0-4903-8A64-6C7D4CDF0E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21282</c:v>
                </c:pt>
                <c:pt idx="1">
                  <c:v>5765</c:v>
                </c:pt>
                <c:pt idx="2">
                  <c:v>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D0-4903-8A64-6C7D4CDF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05-42DA-822C-D362373A91FA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05-42DA-822C-D362373A91FA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05-42DA-822C-D362373A91FA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05-42DA-822C-D362373A91FA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05-42DA-822C-D362373A91FA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05-42DA-822C-D362373A91FA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05-42DA-822C-D362373A91FA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05-42DA-822C-D362373A91FA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05-42DA-822C-D362373A91FA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05-42DA-822C-D362373A91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605-42DA-822C-D362373A91FA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05-42DA-822C-D362373A91FA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05-42DA-822C-D362373A91FA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05-42DA-822C-D362373A91FA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05-42DA-822C-D362373A91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605-42DA-822C-D362373A91FA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605-42DA-822C-D362373A91FA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05-42DA-822C-D362373A91FA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05-42DA-822C-D362373A91FA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05-42DA-822C-D362373A91FA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05-42DA-822C-D362373A91FA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05-42DA-822C-D362373A91FA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05-42DA-822C-D362373A91FA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05-42DA-822C-D362373A91FA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05-42DA-822C-D362373A91FA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05-42DA-822C-D362373A91FA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05-42DA-822C-D362373A91FA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05-42DA-822C-D362373A91FA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05-42DA-822C-D362373A91FA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05-42DA-822C-D362373A91FA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05-42DA-822C-D362373A91FA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05-42DA-822C-D362373A91FA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05-42DA-822C-D362373A91F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605-42DA-822C-D362373A91FA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605-42DA-822C-D362373A91FA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605-42DA-822C-D362373A91FA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605-42DA-822C-D362373A91FA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605-42DA-822C-D362373A91FA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605-42DA-822C-D362373A91FA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605-42DA-822C-D362373A91FA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605-42DA-822C-D362373A91FA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605-42DA-822C-D362373A91FA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605-42DA-822C-D362373A91FA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605-42DA-822C-D362373A91FA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605-42DA-822C-D362373A91FA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605-42DA-822C-D362373A91FA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605-42DA-822C-D362373A91FA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605-42DA-822C-D362373A91FA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605-42DA-822C-D362373A91FA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605-42DA-822C-D362373A91F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05-42DA-822C-D362373A91FA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05-42DA-822C-D362373A91FA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05-42DA-822C-D362373A91FA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05-42DA-822C-D362373A91FA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05-42DA-822C-D362373A91FA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05-42DA-822C-D362373A91FA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605-42DA-822C-D362373A91FA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605-42DA-822C-D362373A91FA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605-42DA-822C-D362373A91FA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605-42DA-822C-D362373A91FA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605-42DA-822C-D362373A91FA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605-42DA-822C-D362373A91FA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605-42DA-822C-D362373A91FA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605-42DA-822C-D362373A91FA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605-42DA-822C-D362373A91FA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605-42DA-822C-D362373A91F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605-42DA-822C-D362373A91FA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605-42DA-822C-D362373A91FA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605-42DA-822C-D362373A91FA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605-42DA-822C-D362373A91FA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605-42DA-822C-D362373A91FA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605-42DA-822C-D362373A91FA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605-42DA-822C-D362373A91FA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605-42DA-822C-D362373A91FA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605-42DA-822C-D362373A91FA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605-42DA-822C-D362373A91FA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605-42DA-822C-D362373A91FA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605-42DA-822C-D362373A91FA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605-42DA-822C-D362373A91FA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605-42DA-822C-D362373A91FA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605-42DA-822C-D362373A91FA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605-42DA-822C-D362373A91FA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605-42DA-822C-D362373A91F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605-42DA-822C-D362373A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08-452C-8239-F372A6D5A8A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08-452C-8239-F372A6D5A8A2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8-452C-8239-F372A6D5A8A2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8-452C-8239-F372A6D5A8A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8-452C-8239-F372A6D5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Guía de Isora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37924</c:v>
                </c:pt>
                <c:pt idx="1">
                  <c:v>0</c:v>
                </c:pt>
                <c:pt idx="2">
                  <c:v>32115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0-4DDB-8570-41EACCCE0E63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46749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0-4DDB-8570-41EACCCE0E63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32277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0-4DDB-8570-41EACCCE0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-0.30956811910415194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0-4DDB-8570-41EACCCE0E63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0.95857091945830364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50-4DDB-8570-41EACCCE0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E58-45E4-A476-5DEBF7451F4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58-45E4-A476-5DEBF7451F4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8-45E4-A476-5DEBF7451F4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58-45E4-A476-5DEBF7451F4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58-45E4-A476-5DEBF7451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Guía de Isora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9940</c:v>
                </c:pt>
                <c:pt idx="1">
                  <c:v>0</c:v>
                </c:pt>
                <c:pt idx="2">
                  <c:v>8482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B-4DA4-B99D-778CB05894B5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17927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B-4DA4-B99D-778CB05894B5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21282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B-4DA4-B99D-778CB058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0.18714787750320738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FB-4DA4-B99D-778CB05894B5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FB-4DA4-B99D-778CB058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81-4356-9D14-5040B047E041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81-4356-9D14-5040B047E041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1-4356-9D14-5040B047E041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1-4356-9D14-5040B047E04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81-4356-9D14-5040B047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Guía de Isora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27984</c:v>
                </c:pt>
                <c:pt idx="1">
                  <c:v>0</c:v>
                </c:pt>
                <c:pt idx="2">
                  <c:v>23633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6B2-83C0-EBFD96CBA8DA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28822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D-46B2-83C0-EBFD96CBA8DA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10995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6D-46B2-83C0-EBFD96CB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-0.6185205745610991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6D-46B2-83C0-EBFD96CBA8DA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0.88740920096852305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6D-46B2-83C0-EBFD96CB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3-4286-8733-A042920335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23-4286-8733-A042920335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23-4286-8733-A042920335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523-4286-8733-A042920335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523-4286-8733-A042920335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523-4286-8733-A042920335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523-4286-8733-A042920335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523-4286-8733-A042920335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523-4286-8733-A0429203352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523-4286-8733-A0429203352D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23-4286-8733-A0429203352D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23-4286-8733-A0429203352D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23-4286-8733-A0429203352D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23-4286-8733-A0429203352D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23-4286-8733-A0429203352D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23-4286-8733-A0429203352D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23-4286-8733-A0429203352D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23-4286-8733-A0429203352D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23-4286-8733-A0429203352D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523-4286-8733-A0429203352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23-4286-8733-A04292033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D-4CF1-967C-2F0DD1ECE77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D-4CF1-967C-2F0DD1ECE77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D-4CF1-967C-2F0DD1ECE77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D-4CF1-967C-2F0DD1ECE77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D-4CF1-967C-2F0DD1ECE77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3D-4CF1-967C-2F0DD1ECE77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D-4CF1-967C-2F0DD1ECE77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D-4CF1-967C-2F0DD1ECE77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D-4CF1-967C-2F0DD1ECE77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D-4CF1-967C-2F0DD1ECE7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F3D-4CF1-967C-2F0DD1ECE77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D-4CF1-967C-2F0DD1ECE77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D-4CF1-967C-2F0DD1ECE77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D-4CF1-967C-2F0DD1ECE77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3D-4CF1-967C-2F0DD1ECE7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F3D-4CF1-967C-2F0DD1ECE77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F3D-4CF1-967C-2F0DD1ECE77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3D-4CF1-967C-2F0DD1ECE77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3D-4CF1-967C-2F0DD1ECE77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3D-4CF1-967C-2F0DD1ECE77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3D-4CF1-967C-2F0DD1ECE77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3D-4CF1-967C-2F0DD1ECE77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3D-4CF1-967C-2F0DD1ECE77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3D-4CF1-967C-2F0DD1ECE77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3D-4CF1-967C-2F0DD1ECE77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3D-4CF1-967C-2F0DD1ECE77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3D-4CF1-967C-2F0DD1ECE77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3D-4CF1-967C-2F0DD1ECE77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3D-4CF1-967C-2F0DD1ECE77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3D-4CF1-967C-2F0DD1ECE77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3D-4CF1-967C-2F0DD1ECE77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3D-4CF1-967C-2F0DD1ECE77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3D-4CF1-967C-2F0DD1ECE77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F3D-4CF1-967C-2F0DD1ECE77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F3D-4CF1-967C-2F0DD1ECE77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F3D-4CF1-967C-2F0DD1ECE77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F3D-4CF1-967C-2F0DD1ECE77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F3D-4CF1-967C-2F0DD1ECE77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F3D-4CF1-967C-2F0DD1ECE77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F3D-4CF1-967C-2F0DD1ECE77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F3D-4CF1-967C-2F0DD1ECE77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F3D-4CF1-967C-2F0DD1ECE77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F3D-4CF1-967C-2F0DD1ECE77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F3D-4CF1-967C-2F0DD1ECE77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F3D-4CF1-967C-2F0DD1ECE77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F3D-4CF1-967C-2F0DD1ECE77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F3D-4CF1-967C-2F0DD1ECE77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F3D-4CF1-967C-2F0DD1ECE77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F3D-4CF1-967C-2F0DD1ECE77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F3D-4CF1-967C-2F0DD1ECE7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3D-4CF1-967C-2F0DD1ECE77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3D-4CF1-967C-2F0DD1ECE77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F3D-4CF1-967C-2F0DD1ECE77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3D-4CF1-967C-2F0DD1ECE77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F3D-4CF1-967C-2F0DD1ECE77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F3D-4CF1-967C-2F0DD1ECE77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F3D-4CF1-967C-2F0DD1ECE77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F3D-4CF1-967C-2F0DD1ECE77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F3D-4CF1-967C-2F0DD1ECE77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F3D-4CF1-967C-2F0DD1ECE77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F3D-4CF1-967C-2F0DD1ECE77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F3D-4CF1-967C-2F0DD1ECE77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F3D-4CF1-967C-2F0DD1ECE77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F3D-4CF1-967C-2F0DD1ECE77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F3D-4CF1-967C-2F0DD1ECE77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F3D-4CF1-967C-2F0DD1ECE77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F3D-4CF1-967C-2F0DD1ECE77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F3D-4CF1-967C-2F0DD1ECE77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F3D-4CF1-967C-2F0DD1ECE77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F3D-4CF1-967C-2F0DD1ECE77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F3D-4CF1-967C-2F0DD1ECE77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F3D-4CF1-967C-2F0DD1ECE77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F3D-4CF1-967C-2F0DD1ECE77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F3D-4CF1-967C-2F0DD1ECE77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F3D-4CF1-967C-2F0DD1ECE77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F3D-4CF1-967C-2F0DD1ECE77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F3D-4CF1-967C-2F0DD1ECE77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F3D-4CF1-967C-2F0DD1ECE77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F3D-4CF1-967C-2F0DD1ECE77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F3D-4CF1-967C-2F0DD1ECE77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F3D-4CF1-967C-2F0DD1ECE77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F3D-4CF1-967C-2F0DD1ECE77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F3D-4CF1-967C-2F0DD1ECE77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F3D-4CF1-967C-2F0DD1ECE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74-4C1C-991B-47D9EFDFE6C7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2179</c:v>
                </c:pt>
                <c:pt idx="1">
                  <c:v>2422</c:v>
                </c:pt>
                <c:pt idx="2">
                  <c:v>2052</c:v>
                </c:pt>
                <c:pt idx="3">
                  <c:v>1035</c:v>
                </c:pt>
                <c:pt idx="4">
                  <c:v>659</c:v>
                </c:pt>
                <c:pt idx="5">
                  <c:v>440</c:v>
                </c:pt>
                <c:pt idx="6">
                  <c:v>1571</c:v>
                </c:pt>
                <c:pt idx="7">
                  <c:v>199</c:v>
                </c:pt>
                <c:pt idx="8">
                  <c:v>303</c:v>
                </c:pt>
                <c:pt idx="9">
                  <c:v>4164</c:v>
                </c:pt>
                <c:pt idx="10">
                  <c:v>292</c:v>
                </c:pt>
                <c:pt idx="11">
                  <c:v>521</c:v>
                </c:pt>
                <c:pt idx="12">
                  <c:v>15837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4-4C1C-991B-47D9EFDFE6C7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74-4C1C-991B-47D9EFDFE6C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417</c:v>
                </c:pt>
                <c:pt idx="1">
                  <c:v>2680</c:v>
                </c:pt>
                <c:pt idx="2">
                  <c:v>1915</c:v>
                </c:pt>
                <c:pt idx="3">
                  <c:v>3026</c:v>
                </c:pt>
                <c:pt idx="4">
                  <c:v>1661</c:v>
                </c:pt>
                <c:pt idx="5">
                  <c:v>401</c:v>
                </c:pt>
                <c:pt idx="6">
                  <c:v>899</c:v>
                </c:pt>
                <c:pt idx="7">
                  <c:v>1893</c:v>
                </c:pt>
                <c:pt idx="8">
                  <c:v>991</c:v>
                </c:pt>
                <c:pt idx="9">
                  <c:v>3943</c:v>
                </c:pt>
                <c:pt idx="10">
                  <c:v>597</c:v>
                </c:pt>
                <c:pt idx="11">
                  <c:v>700</c:v>
                </c:pt>
                <c:pt idx="12">
                  <c:v>19123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4-4C1C-991B-47D9EFDFE6C7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74-4C1C-991B-47D9EFDFE6C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74-4C1C-991B-47D9EFDFE6C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658</c:v>
                </c:pt>
                <c:pt idx="1">
                  <c:v>917</c:v>
                </c:pt>
                <c:pt idx="2">
                  <c:v>760</c:v>
                </c:pt>
                <c:pt idx="3">
                  <c:v>925</c:v>
                </c:pt>
                <c:pt idx="4">
                  <c:v>983</c:v>
                </c:pt>
                <c:pt idx="5">
                  <c:v>786</c:v>
                </c:pt>
                <c:pt idx="6">
                  <c:v>794</c:v>
                </c:pt>
                <c:pt idx="7">
                  <c:v>1168</c:v>
                </c:pt>
                <c:pt idx="8">
                  <c:v>659</c:v>
                </c:pt>
                <c:pt idx="12">
                  <c:v>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74-4C1C-991B-47D9EFDFE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B74-4C1C-991B-47D9EFDFE6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1284</c:v>
                      </c:pt>
                      <c:pt idx="1">
                        <c:v>1017</c:v>
                      </c:pt>
                      <c:pt idx="2">
                        <c:v>164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</c:v>
                      </c:pt>
                      <c:pt idx="8">
                        <c:v>133</c:v>
                      </c:pt>
                      <c:pt idx="9">
                        <c:v>209</c:v>
                      </c:pt>
                      <c:pt idx="10">
                        <c:v>55</c:v>
                      </c:pt>
                      <c:pt idx="11">
                        <c:v>523</c:v>
                      </c:pt>
                      <c:pt idx="12">
                        <c:v>3449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B74-4C1C-991B-47D9EFDFE6C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B74-4C1C-991B-47D9EFDFE6C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B74-4C1C-991B-47D9EFDFE6C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B74-4C1C-991B-47D9EFDFE6C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B74-4C1C-991B-47D9EFDFE6C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B74-4C1C-991B-47D9EFDFE6C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B74-4C1C-991B-47D9EFDFE6C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B74-4C1C-991B-47D9EFDFE6C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B74-4C1C-991B-47D9EFDFE6C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B74-4C1C-991B-47D9EFDFE6C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B74-4C1C-991B-47D9EFDFE6C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B74-4C1C-991B-47D9EFDFE6C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B74-4C1C-991B-47D9EFDFE6C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B74-4C1C-991B-47D9EFDFE6C7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0.57793764988009588</c:v>
                </c:pt>
                <c:pt idx="1">
                  <c:v>-0.65783582089552239</c:v>
                </c:pt>
                <c:pt idx="2">
                  <c:v>-0.60313315926892952</c:v>
                </c:pt>
                <c:pt idx="3">
                  <c:v>-0.69431592861863844</c:v>
                </c:pt>
                <c:pt idx="4">
                  <c:v>-0.40818783865141484</c:v>
                </c:pt>
                <c:pt idx="5">
                  <c:v>0.96009975062344144</c:v>
                </c:pt>
                <c:pt idx="6">
                  <c:v>-0.11679644048943272</c:v>
                </c:pt>
                <c:pt idx="7">
                  <c:v>-0.38298996302165877</c:v>
                </c:pt>
                <c:pt idx="8">
                  <c:v>-0.33501513622603429</c:v>
                </c:pt>
                <c:pt idx="12">
                  <c:v>-0.4489663617373767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74-4C1C-991B-47D9EFDFE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148781</c:v>
                </c:pt>
                <c:pt idx="1">
                  <c:v>94395</c:v>
                </c:pt>
                <c:pt idx="2">
                  <c:v>16405</c:v>
                </c:pt>
                <c:pt idx="3">
                  <c:v>277292</c:v>
                </c:pt>
                <c:pt idx="4">
                  <c:v>43389</c:v>
                </c:pt>
                <c:pt idx="5">
                  <c:v>108324</c:v>
                </c:pt>
                <c:pt idx="6">
                  <c:v>29860</c:v>
                </c:pt>
                <c:pt idx="7">
                  <c:v>26474</c:v>
                </c:pt>
                <c:pt idx="8">
                  <c:v>39183</c:v>
                </c:pt>
                <c:pt idx="9">
                  <c:v>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B-45AC-851B-E6C4E2791D59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132009</c:v>
                </c:pt>
                <c:pt idx="1">
                  <c:v>91109</c:v>
                </c:pt>
                <c:pt idx="2">
                  <c:v>8742</c:v>
                </c:pt>
                <c:pt idx="3">
                  <c:v>305825</c:v>
                </c:pt>
                <c:pt idx="4">
                  <c:v>40492</c:v>
                </c:pt>
                <c:pt idx="5">
                  <c:v>115851</c:v>
                </c:pt>
                <c:pt idx="6">
                  <c:v>26153</c:v>
                </c:pt>
                <c:pt idx="7">
                  <c:v>22996</c:v>
                </c:pt>
                <c:pt idx="8">
                  <c:v>48762</c:v>
                </c:pt>
                <c:pt idx="9">
                  <c:v>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B-45AC-851B-E6C4E2791D59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CB-45AC-851B-E6C4E2791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-8.9198463741108514E-2</c:v>
                </c:pt>
                <c:pt idx="1">
                  <c:v>2.3433469799909901E-2</c:v>
                </c:pt>
                <c:pt idx="2">
                  <c:v>-0.19011667810569666</c:v>
                </c:pt>
                <c:pt idx="3">
                  <c:v>5.0669500531349554E-2</c:v>
                </c:pt>
                <c:pt idx="4">
                  <c:v>7.3076163192729471E-2</c:v>
                </c:pt>
                <c:pt idx="5">
                  <c:v>0.14151798430742946</c:v>
                </c:pt>
                <c:pt idx="6">
                  <c:v>-3.3954039689519377E-2</c:v>
                </c:pt>
                <c:pt idx="7">
                  <c:v>0.15407027309097243</c:v>
                </c:pt>
                <c:pt idx="8">
                  <c:v>-0.3094622862064722</c:v>
                </c:pt>
                <c:pt idx="9">
                  <c:v>-1.9969742813918279E-2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CB-45AC-851B-E6C4E2791D59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0.14226198857256445</c:v>
                </c:pt>
                <c:pt idx="1">
                  <c:v>0.11032716920721426</c:v>
                </c:pt>
                <c:pt idx="2">
                  <c:v>8.377121938002198E-3</c:v>
                </c:pt>
                <c:pt idx="3">
                  <c:v>0.38018999975152606</c:v>
                </c:pt>
                <c:pt idx="4">
                  <c:v>5.1411627871205297E-2</c:v>
                </c:pt>
                <c:pt idx="5">
                  <c:v>0.15647469884364953</c:v>
                </c:pt>
                <c:pt idx="6">
                  <c:v>2.9893783299947109E-2</c:v>
                </c:pt>
                <c:pt idx="7">
                  <c:v>3.1401191965062199E-2</c:v>
                </c:pt>
                <c:pt idx="8">
                  <c:v>3.9841023996668085E-2</c:v>
                </c:pt>
                <c:pt idx="9">
                  <c:v>4.9821394554160812E-2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CB-45AC-851B-E6C4E2791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3-4BF6-B003-BB5478C7BA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3-4BF6-B003-BB5478C7BA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3-4BF6-B003-BB5478C7BA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D23-4BF6-B003-BB5478C7BAF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D23-4BF6-B003-BB5478C7BA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23-4BF6-B003-BB5478C7BA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23-4BF6-B003-BB5478C7BA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D23-4BF6-B003-BB5478C7BA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23-4BF6-B003-BB5478C7BAF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D23-4BF6-B003-BB5478C7BAF2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3-4BF6-B003-BB5478C7BAF2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3-4BF6-B003-BB5478C7BAF2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3-4BF6-B003-BB5478C7BAF2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3-4BF6-B003-BB5478C7BAF2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23-4BF6-B003-BB5478C7BAF2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23-4BF6-B003-BB5478C7BAF2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23-4BF6-B003-BB5478C7BAF2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23-4BF6-B003-BB5478C7BAF2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23-4BF6-B003-BB5478C7BAF2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D23-4BF6-B003-BB5478C7BAF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D23-4BF6-B003-BB5478C7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4D-46AA-87DC-2B67CCBA789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4D-46AA-87DC-2B67CCBA789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4D-46AA-87DC-2B67CCBA789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4D-46AA-87DC-2B67CCBA789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4D-46AA-87DC-2B67CCBA789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D-46AA-87DC-2B67CCBA789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4D-46AA-87DC-2B67CCBA789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4D-46AA-87DC-2B67CCBA789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4D-46AA-87DC-2B67CCBA789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4D-46AA-87DC-2B67CCBA7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34D-46AA-87DC-2B67CCBA789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4D-46AA-87DC-2B67CCBA789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4D-46AA-87DC-2B67CCBA789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4D-46AA-87DC-2B67CCBA789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4D-46AA-87DC-2B67CCBA7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34D-46AA-87DC-2B67CCBA789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34D-46AA-87DC-2B67CCBA789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4D-46AA-87DC-2B67CCBA789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4D-46AA-87DC-2B67CCBA789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4D-46AA-87DC-2B67CCBA789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4D-46AA-87DC-2B67CCBA789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4D-46AA-87DC-2B67CCBA789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4D-46AA-87DC-2B67CCBA789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4D-46AA-87DC-2B67CCBA789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4D-46AA-87DC-2B67CCBA789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4D-46AA-87DC-2B67CCBA789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4D-46AA-87DC-2B67CCBA789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4D-46AA-87DC-2B67CCBA789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34D-46AA-87DC-2B67CCBA789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34D-46AA-87DC-2B67CCBA789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34D-46AA-87DC-2B67CCBA789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34D-46AA-87DC-2B67CCBA789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34D-46AA-87DC-2B67CCBA78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A34D-46AA-87DC-2B67CCBA789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34D-46AA-87DC-2B67CCBA789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34D-46AA-87DC-2B67CCBA789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34D-46AA-87DC-2B67CCBA789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34D-46AA-87DC-2B67CCBA789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34D-46AA-87DC-2B67CCBA789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34D-46AA-87DC-2B67CCBA789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34D-46AA-87DC-2B67CCBA789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34D-46AA-87DC-2B67CCBA789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34D-46AA-87DC-2B67CCBA789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34D-46AA-87DC-2B67CCBA789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34D-46AA-87DC-2B67CCBA789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34D-46AA-87DC-2B67CCBA789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34D-46AA-87DC-2B67CCBA789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34D-46AA-87DC-2B67CCBA789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34D-46AA-87DC-2B67CCBA789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34D-46AA-87DC-2B67CCBA789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34D-46AA-87DC-2B67CCBA789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34D-46AA-87DC-2B67CCBA789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34D-46AA-87DC-2B67CCBA789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34D-46AA-87DC-2B67CCBA789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34D-46AA-87DC-2B67CCBA789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34D-46AA-87DC-2B67CCBA789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34D-46AA-87DC-2B67CCBA789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34D-46AA-87DC-2B67CCBA789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34D-46AA-87DC-2B67CCBA789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34D-46AA-87DC-2B67CCBA789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34D-46AA-87DC-2B67CCBA789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34D-46AA-87DC-2B67CCBA789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34D-46AA-87DC-2B67CCBA789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34D-46AA-87DC-2B67CCBA789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34D-46AA-87DC-2B67CCBA789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34D-46AA-87DC-2B67CCBA78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A34D-46AA-87DC-2B67CCBA789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34D-46AA-87DC-2B67CCBA789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34D-46AA-87DC-2B67CCBA789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34D-46AA-87DC-2B67CCBA789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34D-46AA-87DC-2B67CCBA789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34D-46AA-87DC-2B67CCBA789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34D-46AA-87DC-2B67CCBA789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34D-46AA-87DC-2B67CCBA789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34D-46AA-87DC-2B67CCBA789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34D-46AA-87DC-2B67CCBA789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34D-46AA-87DC-2B67CCBA789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34D-46AA-87DC-2B67CCBA789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34D-46AA-87DC-2B67CCBA789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34D-46AA-87DC-2B67CCBA789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34D-46AA-87DC-2B67CCBA789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34D-46AA-87DC-2B67CCBA789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34D-46AA-87DC-2B67CCBA78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A34D-46AA-87DC-2B67CCBA7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85390</c:v>
                </c:pt>
                <c:pt idx="1">
                  <c:v>52383</c:v>
                </c:pt>
                <c:pt idx="2">
                  <c:v>4123</c:v>
                </c:pt>
                <c:pt idx="3">
                  <c:v>201213</c:v>
                </c:pt>
                <c:pt idx="4">
                  <c:v>26621</c:v>
                </c:pt>
                <c:pt idx="5">
                  <c:v>59509</c:v>
                </c:pt>
                <c:pt idx="6">
                  <c:v>20325</c:v>
                </c:pt>
                <c:pt idx="7">
                  <c:v>9010</c:v>
                </c:pt>
                <c:pt idx="8">
                  <c:v>10712</c:v>
                </c:pt>
                <c:pt idx="9">
                  <c:v>12728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3-42C9-9A78-3EBC9116227C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81243</c:v>
                </c:pt>
                <c:pt idx="1">
                  <c:v>49661</c:v>
                </c:pt>
                <c:pt idx="2">
                  <c:v>2811</c:v>
                </c:pt>
                <c:pt idx="3">
                  <c:v>219443</c:v>
                </c:pt>
                <c:pt idx="4">
                  <c:v>27150</c:v>
                </c:pt>
                <c:pt idx="5">
                  <c:v>58416</c:v>
                </c:pt>
                <c:pt idx="6">
                  <c:v>17951</c:v>
                </c:pt>
                <c:pt idx="7">
                  <c:v>7991</c:v>
                </c:pt>
                <c:pt idx="8">
                  <c:v>17927</c:v>
                </c:pt>
                <c:pt idx="9">
                  <c:v>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3-42C9-9A78-3EBC9116227C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3-42C9-9A78-3EBC9116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-0.21369225656364244</c:v>
                </c:pt>
                <c:pt idx="1">
                  <c:v>4.6716739493767756E-2</c:v>
                </c:pt>
                <c:pt idx="2">
                  <c:v>4.0554962646744963E-2</c:v>
                </c:pt>
                <c:pt idx="3">
                  <c:v>9.5696832434846391E-2</c:v>
                </c:pt>
                <c:pt idx="4">
                  <c:v>-2.6519337016575051E-3</c:v>
                </c:pt>
                <c:pt idx="5">
                  <c:v>6.1592714324842479E-2</c:v>
                </c:pt>
                <c:pt idx="6">
                  <c:v>-8.7738844632610946E-2</c:v>
                </c:pt>
                <c:pt idx="7">
                  <c:v>0.28244274809160297</c:v>
                </c:pt>
                <c:pt idx="8">
                  <c:v>0.18714787750320738</c:v>
                </c:pt>
                <c:pt idx="9">
                  <c:v>0.14272559852670352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3-42C9-9A78-3EBC9116227C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0.12468137761972981</c:v>
                </c:pt>
                <c:pt idx="1">
                  <c:v>0.1014536597171531</c:v>
                </c:pt>
                <c:pt idx="2">
                  <c:v>5.7088542866176647E-3</c:v>
                </c:pt>
                <c:pt idx="3">
                  <c:v>0.46928343632041408</c:v>
                </c:pt>
                <c:pt idx="4">
                  <c:v>5.2849352606165169E-2</c:v>
                </c:pt>
                <c:pt idx="5">
                  <c:v>0.12103551785651551</c:v>
                </c:pt>
                <c:pt idx="6">
                  <c:v>3.1961777024837906E-2</c:v>
                </c:pt>
                <c:pt idx="7">
                  <c:v>2.0001483326241992E-2</c:v>
                </c:pt>
                <c:pt idx="8">
                  <c:v>4.1537038265913553E-2</c:v>
                </c:pt>
                <c:pt idx="9">
                  <c:v>3.1487502976411209E-2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93-42C9-9A78-3EBC9116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4-41E2-B493-EEF450834F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4-41E2-B493-EEF450834F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4-41E2-B493-EEF450834F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BF4-41E2-B493-EEF450834F1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BF4-41E2-B493-EEF450834F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F4-41E2-B493-EEF450834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F4-41E2-B493-EEF450834F1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BF4-41E2-B493-EEF450834F1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BF4-41E2-B493-EEF450834F1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BF4-41E2-B493-EEF450834F1D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F4-41E2-B493-EEF450834F1D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F4-41E2-B493-EEF450834F1D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F4-41E2-B493-EEF450834F1D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F4-41E2-B493-EEF450834F1D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F4-41E2-B493-EEF450834F1D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F4-41E2-B493-EEF450834F1D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F4-41E2-B493-EEF450834F1D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F4-41E2-B493-EEF450834F1D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BF4-41E2-B493-EEF450834F1D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BF4-41E2-B493-EEF450834F1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F4-41E2-B493-EEF450834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63-4096-BDFF-2E3399AF1DD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63-4096-BDFF-2E3399AF1DD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63-4096-BDFF-2E3399AF1DD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63-4096-BDFF-2E3399AF1DD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63-4096-BDFF-2E3399AF1DD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63-4096-BDFF-2E3399AF1DD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63-4096-BDFF-2E3399AF1DD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63-4096-BDFF-2E3399AF1DD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63-4096-BDFF-2E3399AF1DD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63-4096-BDFF-2E3399AF1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B63-4096-BDFF-2E3399AF1DD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63-4096-BDFF-2E3399AF1DD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63-4096-BDFF-2E3399AF1DD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63-4096-BDFF-2E3399AF1DD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63-4096-BDFF-2E3399AF1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B63-4096-BDFF-2E3399AF1DD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B63-4096-BDFF-2E3399AF1DD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63-4096-BDFF-2E3399AF1DD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B63-4096-BDFF-2E3399AF1DD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63-4096-BDFF-2E3399AF1DD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B63-4096-BDFF-2E3399AF1DD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63-4096-BDFF-2E3399AF1DD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63-4096-BDFF-2E3399AF1DD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B63-4096-BDFF-2E3399AF1DD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63-4096-BDFF-2E3399AF1DD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B63-4096-BDFF-2E3399AF1DD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B63-4096-BDFF-2E3399AF1DD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B63-4096-BDFF-2E3399AF1DD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B63-4096-BDFF-2E3399AF1DD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B63-4096-BDFF-2E3399AF1DD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B63-4096-BDFF-2E3399AF1DD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B63-4096-BDFF-2E3399AF1DD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B63-4096-BDFF-2E3399AF1DD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AB63-4096-BDFF-2E3399AF1DD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B63-4096-BDFF-2E3399AF1DD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B63-4096-BDFF-2E3399AF1DD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B63-4096-BDFF-2E3399AF1DD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B63-4096-BDFF-2E3399AF1DD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B63-4096-BDFF-2E3399AF1DD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B63-4096-BDFF-2E3399AF1DD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B63-4096-BDFF-2E3399AF1DD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B63-4096-BDFF-2E3399AF1DD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B63-4096-BDFF-2E3399AF1DD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B63-4096-BDFF-2E3399AF1DD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B63-4096-BDFF-2E3399AF1DD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B63-4096-BDFF-2E3399AF1DD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B63-4096-BDFF-2E3399AF1DD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B63-4096-BDFF-2E3399AF1DD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B63-4096-BDFF-2E3399AF1DD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B63-4096-BDFF-2E3399AF1DD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B63-4096-BDFF-2E3399AF1DD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B63-4096-BDFF-2E3399AF1DD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B63-4096-BDFF-2E3399AF1DD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B63-4096-BDFF-2E3399AF1DD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B63-4096-BDFF-2E3399AF1DD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B63-4096-BDFF-2E3399AF1DD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B63-4096-BDFF-2E3399AF1DD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B63-4096-BDFF-2E3399AF1DD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B63-4096-BDFF-2E3399AF1DD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B63-4096-BDFF-2E3399AF1DD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B63-4096-BDFF-2E3399AF1DD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B63-4096-BDFF-2E3399AF1DD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B63-4096-BDFF-2E3399AF1DD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B63-4096-BDFF-2E3399AF1DD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B63-4096-BDFF-2E3399AF1DD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B63-4096-BDFF-2E3399AF1DD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AB63-4096-BDFF-2E3399AF1DD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B63-4096-BDFF-2E3399AF1DD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B63-4096-BDFF-2E3399AF1DD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B63-4096-BDFF-2E3399AF1DD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B63-4096-BDFF-2E3399AF1DD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B63-4096-BDFF-2E3399AF1DD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B63-4096-BDFF-2E3399AF1DD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B63-4096-BDFF-2E3399AF1DD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B63-4096-BDFF-2E3399AF1DD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B63-4096-BDFF-2E3399AF1DD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B63-4096-BDFF-2E3399AF1DD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B63-4096-BDFF-2E3399AF1DD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B63-4096-BDFF-2E3399AF1DD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B63-4096-BDFF-2E3399AF1DD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B63-4096-BDFF-2E3399AF1DD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B63-4096-BDFF-2E3399AF1DD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B63-4096-BDFF-2E3399AF1DD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AB63-4096-BDFF-2E3399AF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63391</c:v>
                </c:pt>
                <c:pt idx="1">
                  <c:v>42012</c:v>
                </c:pt>
                <c:pt idx="2">
                  <c:v>12282</c:v>
                </c:pt>
                <c:pt idx="3">
                  <c:v>76079</c:v>
                </c:pt>
                <c:pt idx="4">
                  <c:v>16768</c:v>
                </c:pt>
                <c:pt idx="5">
                  <c:v>48815</c:v>
                </c:pt>
                <c:pt idx="6">
                  <c:v>9535</c:v>
                </c:pt>
                <c:pt idx="7">
                  <c:v>17464</c:v>
                </c:pt>
                <c:pt idx="8">
                  <c:v>28471</c:v>
                </c:pt>
                <c:pt idx="9">
                  <c:v>33975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F-4FD4-BA60-E3BA3F1E1A43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50766</c:v>
                </c:pt>
                <c:pt idx="1">
                  <c:v>41448</c:v>
                </c:pt>
                <c:pt idx="2">
                  <c:v>5931</c:v>
                </c:pt>
                <c:pt idx="3">
                  <c:v>86382</c:v>
                </c:pt>
                <c:pt idx="4">
                  <c:v>13342</c:v>
                </c:pt>
                <c:pt idx="5">
                  <c:v>57435</c:v>
                </c:pt>
                <c:pt idx="6">
                  <c:v>8202</c:v>
                </c:pt>
                <c:pt idx="7">
                  <c:v>15005</c:v>
                </c:pt>
                <c:pt idx="8">
                  <c:v>30835</c:v>
                </c:pt>
                <c:pt idx="9">
                  <c:v>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F-4FD4-BA60-E3BA3F1E1A43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F-4FD4-BA60-E3BA3F1E1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0.11003427490840334</c:v>
                </c:pt>
                <c:pt idx="1">
                  <c:v>-4.4634240494113575E-3</c:v>
                </c:pt>
                <c:pt idx="2">
                  <c:v>-0.29944360141628734</c:v>
                </c:pt>
                <c:pt idx="3">
                  <c:v>-6.3716978074135788E-2</c:v>
                </c:pt>
                <c:pt idx="4">
                  <c:v>0.22717733473242396</c:v>
                </c:pt>
                <c:pt idx="5">
                  <c:v>0.22280839209541226</c:v>
                </c:pt>
                <c:pt idx="6">
                  <c:v>8.376005852231172E-2</c:v>
                </c:pt>
                <c:pt idx="7">
                  <c:v>8.5704765078307155E-2</c:v>
                </c:pt>
                <c:pt idx="8">
                  <c:v>-0.59818388195232686</c:v>
                </c:pt>
                <c:pt idx="9">
                  <c:v>-9.9594411897251045E-2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F-4FD4-BA60-E3BA3F1E1A43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0.16932844947520562</c:v>
                </c:pt>
                <c:pt idx="1">
                  <c:v>0.12398849749246538</c:v>
                </c:pt>
                <c:pt idx="2">
                  <c:v>1.2485088507408421E-2</c:v>
                </c:pt>
                <c:pt idx="3">
                  <c:v>0.24302502726887562</c:v>
                </c:pt>
                <c:pt idx="4">
                  <c:v>4.9198159839181244E-2</c:v>
                </c:pt>
                <c:pt idx="5">
                  <c:v>0.2110355562099418</c:v>
                </c:pt>
                <c:pt idx="6">
                  <c:v>2.6709976351950288E-2</c:v>
                </c:pt>
                <c:pt idx="7">
                  <c:v>4.8951763387290147E-2</c:v>
                </c:pt>
                <c:pt idx="8">
                  <c:v>3.7229902913788283E-2</c:v>
                </c:pt>
                <c:pt idx="9">
                  <c:v>7.8047578553893215E-2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F-4FD4-BA60-E3BA3F1E1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61312</c:v>
                </c:pt>
                <c:pt idx="1">
                  <c:v>47068</c:v>
                </c:pt>
                <c:pt idx="2">
                  <c:v>32375</c:v>
                </c:pt>
                <c:pt idx="3">
                  <c:v>26311</c:v>
                </c:pt>
                <c:pt idx="4">
                  <c:v>24273</c:v>
                </c:pt>
                <c:pt idx="5">
                  <c:v>41904</c:v>
                </c:pt>
                <c:pt idx="6">
                  <c:v>35089</c:v>
                </c:pt>
                <c:pt idx="7">
                  <c:v>24461</c:v>
                </c:pt>
                <c:pt idx="8">
                  <c:v>23284</c:v>
                </c:pt>
                <c:pt idx="9">
                  <c:v>27441</c:v>
                </c:pt>
                <c:pt idx="10">
                  <c:v>32508</c:v>
                </c:pt>
                <c:pt idx="11">
                  <c:v>33861</c:v>
                </c:pt>
                <c:pt idx="12">
                  <c:v>36175</c:v>
                </c:pt>
                <c:pt idx="13">
                  <c:v>27904</c:v>
                </c:pt>
                <c:pt idx="14">
                  <c:v>34345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D-4332-B39D-C5AEC00E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0.30262598793235318</c:v>
                </c:pt>
                <c:pt idx="1">
                  <c:v>0.45383783783783782</c:v>
                </c:pt>
                <c:pt idx="2">
                  <c:v>0.23047394625821904</c:v>
                </c:pt>
                <c:pt idx="3">
                  <c:v>8.396160342767689E-2</c:v>
                </c:pt>
                <c:pt idx="4">
                  <c:v>-0.42074742268041232</c:v>
                </c:pt>
                <c:pt idx="5">
                  <c:v>0.19422041095500009</c:v>
                </c:pt>
                <c:pt idx="6">
                  <c:v>0.43448755161277131</c:v>
                </c:pt>
                <c:pt idx="7">
                  <c:v>5.0549733722728085E-2</c:v>
                </c:pt>
                <c:pt idx="8">
                  <c:v>-0.15148864837287268</c:v>
                </c:pt>
                <c:pt idx="9">
                  <c:v>-0.15586932447397561</c:v>
                </c:pt>
                <c:pt idx="10">
                  <c:v>-3.99574731992558E-2</c:v>
                </c:pt>
                <c:pt idx="11">
                  <c:v>-6.3966827919834102E-2</c:v>
                </c:pt>
                <c:pt idx="12">
                  <c:v>0.29640911697247696</c:v>
                </c:pt>
                <c:pt idx="13">
                  <c:v>-0.18753821516960256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D-4332-B39D-C5AEC00E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23750</c:v>
                </c:pt>
                <c:pt idx="1">
                  <c:v>15069</c:v>
                </c:pt>
                <c:pt idx="2">
                  <c:v>9037</c:v>
                </c:pt>
                <c:pt idx="3">
                  <c:v>4744</c:v>
                </c:pt>
                <c:pt idx="4">
                  <c:v>15343</c:v>
                </c:pt>
                <c:pt idx="5">
                  <c:v>19152</c:v>
                </c:pt>
                <c:pt idx="6">
                  <c:v>15406</c:v>
                </c:pt>
                <c:pt idx="7">
                  <c:v>11401</c:v>
                </c:pt>
                <c:pt idx="8">
                  <c:v>12632</c:v>
                </c:pt>
                <c:pt idx="9">
                  <c:v>17216</c:v>
                </c:pt>
                <c:pt idx="10">
                  <c:v>20614</c:v>
                </c:pt>
                <c:pt idx="11">
                  <c:v>18710</c:v>
                </c:pt>
                <c:pt idx="12">
                  <c:v>23030</c:v>
                </c:pt>
                <c:pt idx="13">
                  <c:v>17816</c:v>
                </c:pt>
                <c:pt idx="14">
                  <c:v>17988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7-42BA-98EC-6AE15A0B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0.57608334992368437</c:v>
                </c:pt>
                <c:pt idx="1">
                  <c:v>0.66747814540223516</c:v>
                </c:pt>
                <c:pt idx="2">
                  <c:v>0.9049325463743676</c:v>
                </c:pt>
                <c:pt idx="3">
                  <c:v>-0.69080362380238547</c:v>
                </c:pt>
                <c:pt idx="4">
                  <c:v>-0.19888262322472849</c:v>
                </c:pt>
                <c:pt idx="5">
                  <c:v>0.24315201869401526</c:v>
                </c:pt>
                <c:pt idx="6">
                  <c:v>0.35128497500219269</c:v>
                </c:pt>
                <c:pt idx="7">
                  <c:v>-9.7450918302723233E-2</c:v>
                </c:pt>
                <c:pt idx="8">
                  <c:v>-0.26626394052044611</c:v>
                </c:pt>
                <c:pt idx="9">
                  <c:v>-0.16483942951392261</c:v>
                </c:pt>
                <c:pt idx="10">
                  <c:v>0.10176376269374665</c:v>
                </c:pt>
                <c:pt idx="11">
                  <c:v>-0.18758141554494134</c:v>
                </c:pt>
                <c:pt idx="12">
                  <c:v>0.29265828468792088</c:v>
                </c:pt>
                <c:pt idx="13">
                  <c:v>-9.5619301756726394E-3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7-42BA-98EC-6AE15A0B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37562</c:v>
                </c:pt>
                <c:pt idx="1">
                  <c:v>31999</c:v>
                </c:pt>
                <c:pt idx="2">
                  <c:v>23338</c:v>
                </c:pt>
                <c:pt idx="3">
                  <c:v>21567</c:v>
                </c:pt>
                <c:pt idx="4">
                  <c:v>8930</c:v>
                </c:pt>
                <c:pt idx="5">
                  <c:v>22752</c:v>
                </c:pt>
                <c:pt idx="6">
                  <c:v>19683</c:v>
                </c:pt>
                <c:pt idx="7">
                  <c:v>13060</c:v>
                </c:pt>
                <c:pt idx="8">
                  <c:v>10652</c:v>
                </c:pt>
                <c:pt idx="9">
                  <c:v>10225</c:v>
                </c:pt>
                <c:pt idx="10">
                  <c:v>11894</c:v>
                </c:pt>
                <c:pt idx="11">
                  <c:v>15151</c:v>
                </c:pt>
                <c:pt idx="12">
                  <c:v>13145</c:v>
                </c:pt>
                <c:pt idx="13">
                  <c:v>10088</c:v>
                </c:pt>
                <c:pt idx="14">
                  <c:v>16357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7-482B-8408-061D8A2B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0.17384918278696215</c:v>
                </c:pt>
                <c:pt idx="1">
                  <c:v>0.37111149198731685</c:v>
                </c:pt>
                <c:pt idx="2">
                  <c:v>8.2116196040246781E-2</c:v>
                </c:pt>
                <c:pt idx="3">
                  <c:v>1.41511758118701</c:v>
                </c:pt>
                <c:pt idx="4">
                  <c:v>-0.60750703234880454</c:v>
                </c:pt>
                <c:pt idx="5">
                  <c:v>0.15592135345221769</c:v>
                </c:pt>
                <c:pt idx="6">
                  <c:v>0.50712098009188367</c:v>
                </c:pt>
                <c:pt idx="7">
                  <c:v>0.2260608336462635</c:v>
                </c:pt>
                <c:pt idx="8">
                  <c:v>4.1760391198043978E-2</c:v>
                </c:pt>
                <c:pt idx="9">
                  <c:v>-0.14032285185807969</c:v>
                </c:pt>
                <c:pt idx="10">
                  <c:v>-0.21496930895650457</c:v>
                </c:pt>
                <c:pt idx="11">
                  <c:v>0.15260555344237359</c:v>
                </c:pt>
                <c:pt idx="12">
                  <c:v>0.30303330689928631</c:v>
                </c:pt>
                <c:pt idx="13">
                  <c:v>-0.3832609891789448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7-482B-8408-061D8A2B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79-43B0-AD1B-552DFF4C3E1F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293</c:v>
                </c:pt>
                <c:pt idx="1">
                  <c:v>340</c:v>
                </c:pt>
                <c:pt idx="2">
                  <c:v>215</c:v>
                </c:pt>
                <c:pt idx="3">
                  <c:v>268</c:v>
                </c:pt>
                <c:pt idx="4">
                  <c:v>262</c:v>
                </c:pt>
                <c:pt idx="5">
                  <c:v>98</c:v>
                </c:pt>
                <c:pt idx="6">
                  <c:v>599</c:v>
                </c:pt>
                <c:pt idx="7">
                  <c:v>80</c:v>
                </c:pt>
                <c:pt idx="8">
                  <c:v>48</c:v>
                </c:pt>
                <c:pt idx="9">
                  <c:v>281</c:v>
                </c:pt>
                <c:pt idx="10">
                  <c:v>116</c:v>
                </c:pt>
                <c:pt idx="11">
                  <c:v>99</c:v>
                </c:pt>
                <c:pt idx="12">
                  <c:v>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9-43B0-AD1B-552DFF4C3E1F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79-43B0-AD1B-552DFF4C3E1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171</c:v>
                </c:pt>
                <c:pt idx="1">
                  <c:v>582</c:v>
                </c:pt>
                <c:pt idx="2">
                  <c:v>450</c:v>
                </c:pt>
                <c:pt idx="3">
                  <c:v>177</c:v>
                </c:pt>
                <c:pt idx="4">
                  <c:v>476</c:v>
                </c:pt>
                <c:pt idx="5">
                  <c:v>130</c:v>
                </c:pt>
                <c:pt idx="6">
                  <c:v>475</c:v>
                </c:pt>
                <c:pt idx="7">
                  <c:v>413</c:v>
                </c:pt>
                <c:pt idx="8">
                  <c:v>267</c:v>
                </c:pt>
                <c:pt idx="9">
                  <c:v>513</c:v>
                </c:pt>
                <c:pt idx="10">
                  <c:v>270</c:v>
                </c:pt>
                <c:pt idx="11">
                  <c:v>295</c:v>
                </c:pt>
                <c:pt idx="12">
                  <c:v>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79-43B0-AD1B-552DFF4C3E1F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79-43B0-AD1B-552DFF4C3E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79-43B0-AD1B-552DFF4C3E1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266</c:v>
                </c:pt>
                <c:pt idx="1">
                  <c:v>322</c:v>
                </c:pt>
                <c:pt idx="2">
                  <c:v>265</c:v>
                </c:pt>
                <c:pt idx="3">
                  <c:v>298</c:v>
                </c:pt>
                <c:pt idx="4">
                  <c:v>207</c:v>
                </c:pt>
                <c:pt idx="5">
                  <c:v>192</c:v>
                </c:pt>
                <c:pt idx="6">
                  <c:v>199</c:v>
                </c:pt>
                <c:pt idx="7">
                  <c:v>156</c:v>
                </c:pt>
                <c:pt idx="8">
                  <c:v>180</c:v>
                </c:pt>
                <c:pt idx="12">
                  <c:v>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79-43B0-AD1B-552DFF4C3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79-43B0-AD1B-552DFF4C3E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146</c:v>
                      </c:pt>
                      <c:pt idx="1">
                        <c:v>233</c:v>
                      </c:pt>
                      <c:pt idx="2">
                        <c:v>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150</c:v>
                      </c:pt>
                      <c:pt idx="8">
                        <c:v>139</c:v>
                      </c:pt>
                      <c:pt idx="9">
                        <c:v>110</c:v>
                      </c:pt>
                      <c:pt idx="10">
                        <c:v>86</c:v>
                      </c:pt>
                      <c:pt idx="11">
                        <c:v>267</c:v>
                      </c:pt>
                      <c:pt idx="12">
                        <c:v>1278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079-43B0-AD1B-552DFF4C3E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079-43B0-AD1B-552DFF4C3E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079-43B0-AD1B-552DFF4C3E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079-43B0-AD1B-552DFF4C3E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079-43B0-AD1B-552DFF4C3E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079-43B0-AD1B-552DFF4C3E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079-43B0-AD1B-552DFF4C3E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079-43B0-AD1B-552DFF4C3E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079-43B0-AD1B-552DFF4C3E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079-43B0-AD1B-552DFF4C3E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079-43B0-AD1B-552DFF4C3E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079-43B0-AD1B-552DFF4C3E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079-43B0-AD1B-552DFF4C3E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079-43B0-AD1B-552DFF4C3E1F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0.55555555555555558</c:v>
                </c:pt>
                <c:pt idx="1">
                  <c:v>-0.4467353951890034</c:v>
                </c:pt>
                <c:pt idx="2">
                  <c:v>-0.41111111111111109</c:v>
                </c:pt>
                <c:pt idx="3">
                  <c:v>0.68361581920903958</c:v>
                </c:pt>
                <c:pt idx="4">
                  <c:v>-0.56512605042016806</c:v>
                </c:pt>
                <c:pt idx="5">
                  <c:v>0.47692307692307701</c:v>
                </c:pt>
                <c:pt idx="6">
                  <c:v>-0.58105263157894738</c:v>
                </c:pt>
                <c:pt idx="7">
                  <c:v>-0.62227602905569013</c:v>
                </c:pt>
                <c:pt idx="8">
                  <c:v>-0.3258426966292135</c:v>
                </c:pt>
                <c:pt idx="12">
                  <c:v>-0.33619866284622735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79-43B0-AD1B-552DFF4C3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4A2279-D129-4B3A-9C95-B3E15330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Guía de Isora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Guía de Isora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62572F9-7481-421B-962C-CF62E6DB438D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0E0B9F4-E29C-5B12-68F7-89F8C8C215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692CDF8-F9EA-C20E-FBCD-D7B4CB721E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19541-1D89-4118-BD20-5BE31DAA5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C5B13C-2531-4317-B82D-0ABF3411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D0C99-F378-484F-87F9-47DEE56C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56C822-79CB-4733-A21F-1D9C53B5A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BBA687-4BF4-4516-AF6C-2C4F1247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BE2DDC-76A5-4AC2-9840-5673BB96F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A45FB1-2C72-4388-8560-2C8DCF97A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6C2111-44AD-41CE-98B0-7EE9E3D9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3A77D3B-1631-4E73-92EC-EAD9E2B44077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6F78E72-5DB5-472F-CD4C-A6CDE21B3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23DE0AA-5A5F-CE70-4B1B-DD045C366E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6B3870D1-A8C8-44A2-9012-5406B06A4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9B55C13-4764-46FE-B75E-334D6A552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878EAE5D-6A5F-4661-B993-4628BAAF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2C42B2A7-4590-4757-8B37-DFCB62917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D7A48805-1025-43B2-9A28-BA630CEF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-59,8%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12.390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36,8%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Guía de Isora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Guía de Isora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12.390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36,8%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8A4EA09-E66F-4CC9-81D2-57721FE2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10CE5A9-B366-4043-8B33-686E76F4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3A9AE3D-F185-4760-8564-A036EE172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B514FE-FC19-4E86-B8B9-892BA5CB0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Guía de Isora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32.277 viajeros 
cuota: 95,9%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C0C73C2-1263-4C70-A68E-79D8E36F1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CB23337-654C-47A5-9430-BEC72912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6C7F9DB-41A6-46AF-8BC5-44B19606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9D85FD-AA01-4E6D-ABFB-8911ABAC5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21.282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29CB666-DF3F-4BB3-8A97-A7AF3D933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E3F9E80-D2F0-4B76-B56A-76A4E297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1D97A54-0D75-4B9B-9D0A-83A4446D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A189C1-0896-4361-BAB4-0E799C24E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Guía de Isora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10.995 viajeros 
cuota: 88,7%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004F537-2DCA-4D51-87AC-4266BE61E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BC84C6B-DD55-4BED-8355-1D772741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1A570CB-0B17-45F7-BB62-03428C9FA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096C3C8-EE08-441C-A8C2-7B458C941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59C4ED-591D-4A6B-9F31-67D0313B8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F0AD250-27FD-4132-9654-C74FD1C15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27A63B9-31A6-4063-BC13-6C2144A05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38CF2B9-5D33-4495-9EDB-E690B9E6F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B5432BB-7C8A-4AD7-8B73-BB0882A97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59C73B2-205E-496E-ABDB-4A4DA1838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702FC4C-167F-411A-A737-A24C61D76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A4820C3-0EBC-4CA6-949E-BBF930A1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CB5F1B6-E150-4C27-A5D9-68D320A98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0AA10F0-8311-4A6E-99B6-C25D504B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DC50AE-8844-46D0-8A8D-E073A88AB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418CDB-7E68-4349-B203-A5B3C0A7F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2CA8AC-F6AF-4671-9ABE-FA197F36E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B518C0-7663-4CCE-A0F1-406A8EB6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Guía de Isora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7E1B8E-FEF9-4260-9D0F-131BF053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D78777-3F76-4C92-AEF5-D228F430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6D9B17-4A19-4C61-A42D-916D9D94B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Guía de Isora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0F9ABB-4EA1-4279-A65D-8AD44BC8C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9C9AD9-0635-4453-895D-DFE84788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3D3F8C-2E0C-4EDD-B2DF-6840F851B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Guía de Isora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35C86-BBFE-49F3-8FC0-B9F4B4BD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6FBCA-ABE4-46B9-AF3E-126EDE97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5C206-62F6-4B16-B6F3-2A76D9A3A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E07A8F-EC11-4738-AFB8-4386798F1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5265C7-FD47-4575-A20F-0F4750236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3675C-2E1C-4F2B-B6F3-860D85C51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55000B-86B0-43A2-929A-9D4DFF6BE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6E72F3-D8D6-419D-87FD-D00416764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75A502-C688-43FC-8F97-AC1AECF4C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988C95A-0755-4288-BC49-DEC49D2E7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65AE72F-CF4D-4AF3-912B-892090C40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Guía de Isora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F0B891-84D0-4257-9C0D-82E406187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1FFE3-AD5A-4486-92E7-C3F44C33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84564-3C53-4291-876A-3FEEE962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895CB0-C6A8-4A03-86A6-23F9468CE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C5A591-C1F1-49D8-987A-28FCA1163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B6D57E-276B-43E7-81C0-8C6D02B8F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7220F4-0112-4F1E-9EBF-49FDCE3F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Guía de Isora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Guía de Isora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6E769-0E5E-4EB8-B9C9-CDFD7C79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8D3407-0F36-4F21-99EF-E7DECB45C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CCA84-6C31-414D-B8D1-4590BB47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E5F585-4E93-4EE2-95FC-3FECAA7B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5A2E9FA-0C76-4425-8360-9E4499FD6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03E52-EFC4-4E5C-A2EA-15D97E51B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6C81EE5-109F-4E3A-81F7-ACA07A70A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E14513-BC7D-44F0-9B84-BAC83C28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D3C3D-FE7F-416D-8970-A4DB46BC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071654-CF0C-4A26-9585-D08BB7A6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7F0066D-71E2-4804-A3EC-23B29AF02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88DF0CB-D85B-45C9-9211-137DF489920B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912F732-286B-A381-4405-72B958C44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3703957-324A-D6AD-2498-46C36D549A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2514A9-B490-405D-8383-53B7E27C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EC0707-404E-4BFE-B74C-DF87345A8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E6AB6E3-2F80-439A-A326-49C71E27C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15FA43-F407-4CCF-9391-F28AF22D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97AAE0-3E42-4B98-80F3-B8BC91717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5DF045B-0CFB-44AE-BF05-FC0F6FB26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B90C54-8635-475D-BA57-E94214643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BC5E9-24F2-462A-B0D8-23FD3955E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A2FD0-0CDC-454D-AC27-2CB6E9E4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6F9BED-CC62-4414-8D8B-2FF07FABC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8FEF7F-C445-413A-A7CA-53DCEE9CF230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4307EE2-AC68-476E-598E-F2561A684F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88EC90E-2DEF-F98A-3F56-10D0F90FEC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BA043-83A0-4CF3-BF14-5F6A6856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5233A1-15E9-40C9-93C5-9D8C839B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97A664D-4504-476E-AB08-E53423AE5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CA04C-59F3-4800-BD80-16096754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48CF97-3FD8-4E10-A160-5B1AE5A16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3881913-D9A0-41FF-9A91-2928E4B92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94549-8116-4E23-A928-D4C52617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CAAF3C-6494-413B-96AE-42B4D990E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033A6D-0E02-488B-BC2D-BB6470C73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71113E4-83C5-4589-AD5A-BD240419C738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AA6E001-3F68-ECBE-E4F9-7C40A59B74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E8B734C-B6B4-01FE-0DF9-AF74C5A74A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8FC8A1-444E-4ECC-8F82-A13012BAC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832EB9-63AA-4A45-B839-7EAAC51C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55827B-D3B9-47B8-80CA-70259AB8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23DB95-BE33-4D74-B05B-19F6A882E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F49D9F-2501-45EF-9D49-F2C9F0511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1D5D35-620A-4CF0-8B05-2D571EBAD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F6EB15D-5608-44E9-9C85-965A7E218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9DBD2D4-C436-474C-905A-A44FFAD19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2FD627F-6F13-4EE1-A18E-E689B2659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EDFE230-5D92-43C7-8F36-C5AA411BF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C0903D1-FD06-440D-8389-9AF3E160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2987D23-B810-49ED-9B5A-BC1632824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C2529DB-E7EE-4403-85AF-4430E8A4C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06F5B42-9F91-4C9D-A4E8-BA3DF0E2F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Guía de Isora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Guía de Isora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Guía de Isora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Guía de Isora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Guía de Isora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Guía de Isora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Guía de Isora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A1090-3859-4C96-94F7-0E3D50F4D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ACFCF-DB09-43E1-B1AE-087DF3E0C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FEC662-C806-4D00-9897-FA47EE18A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Guía de Isora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Guía de Isora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Guía de Isora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Guía de Isora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Guía de Isora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2956A1-F3BC-49B2-96A0-9734C03C5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E28E8-E200-4DBB-8801-08CBEAC0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53753C-3D99-4228-9DA5-F5D08723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5C21B8-8B84-4818-ABD5-D356EF32F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A6A037B-A491-4DAB-A3B4-A19FF4C1C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21DD45-EFA8-41E2-8CC9-41169F0A2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67EE6FF-BC24-41ED-B79E-66B30B662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Guía de Isora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Guía de Isora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Guía de Isora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B4659B2-7935-4A39-B176-4DCBCC30C8FE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E029504-9968-1DF0-F40D-6A1A71F4FC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0AA0C3B-E77F-D77B-9E12-E52AA0F613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Guía de Isora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E0748-9D53-4731-8B5A-5B5068BE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13A3FC-8744-4A89-9229-9ACD82463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F2B27-5236-48E0-AD54-ED7194E5A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CAE0D5-DE67-4AC3-BAEB-2423CA73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E2D90-F048-4BF8-AD4B-0CB34E16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7CC5A0-B829-4CD8-A8E8-CAADD9934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4897B18-5228-4C8E-92B3-6DF4982C7603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3244CED-4272-666F-BE82-6348157F77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BF09B52-2D63-B330-88FC-0509CC076B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D410C7-85A1-4240-99A3-C92EAFA96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5A1E7B-ED64-4167-B3EF-5E764808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28CC2D-F195-4DFC-B412-49EEFCED1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BD6D24-2ECB-4550-AC44-2BDE0A1BC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57B551-E1EB-414D-87EB-2CB99AEB1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889D9AD-847F-4722-A114-FF42F204F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D835F3-A7CD-4904-AFE0-A93D58838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F921AA6-CB55-4925-B506-1E83DDBBD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19829950-F074-4BA9-82A2-8B56B7904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5625211C-8C80-4C86-9D5A-2F2997320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DB46276A-65E4-4013-A7A4-0B967D81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E0D9FDB-8D5B-4B3D-8D1A-DDC337625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50D6AAD-077F-47CA-804E-117879796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0EDB805-8102-41AC-92E6-6FC29DF8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BAD63DB-A012-40CF-969D-98BB0432E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Guía de Isora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A2A4FB-13F1-4A97-8AA1-2C422D5AF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6134EA-4BF4-40ED-AB3C-1D901440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C3B67E-2360-4D80-B760-D4221A220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E69C6C-8FD3-461A-98BD-96675539B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29F1B5-7855-4AEA-9C46-43213E6D1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CBCD82-38DF-4DFC-BE5C-BA567AE25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5E79ACE-52AD-47E6-96DD-D7DFB2E29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6F5A03D-34DD-4D13-ACDB-AE424DEEE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4EDC6BE4-89D3-4EFC-BF69-8B4D77A4C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A0FC68B-9D14-4C17-8125-3D586B38A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7362B60F-C69E-4047-83D7-D40FB2CDB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E5EE2E9-1299-456B-836F-A8FD027B9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14390E9-B422-4F08-96B5-D04EFBA0F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AB03C69-A0BB-47BF-A93F-F04964809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72CDBF9-2EE0-40D5-93C7-67498D1BC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27276-EE6D-4FC6-9E45-9A6B86B3E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52906-6291-47D3-825A-3F6EC54A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5CD65A-29D0-47A5-BF76-022B5C3F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297DC4-60D5-4041-A054-52682EB0E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FB8C45-8F58-43A3-8D47-D8EF322D5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4FE275-90F9-48EA-B60D-AA967EF9B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379BC7D-3A19-416E-ADFD-2D8623209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Guía de Isora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Guía de Isora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Guía de Isora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Guía de Isora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CC9D749-2200-426E-B7BA-CC48E94DCFA9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5CB6D8E-976D-D24B-5640-BC1CE2E100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DACCE91-E09E-2510-649F-FB4F57D08E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D011D8-2E76-41EA-ADA0-5A44CBF30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57534E5F-E973-48B9-A37D-3D49673B0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AB28F29-3736-4204-AFC2-3179A8939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02F5FB-C7C1-48F3-BD42-0DE6BFC6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2F8659-0DA6-4011-82B5-0F621AF6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4886A3F-D6C4-48AC-9ABF-C9738934B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50E5049-B392-42D5-9DA2-F1A6FF891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Guía de Isora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F474A-E0F0-4488-B275-A7E549D3E9FF}">
  <dimension ref="B1:M56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49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F407F8D7-5C52-499C-BAE7-5D3B5E026903}"/>
    <hyperlink ref="B19" location="'Viajeros entr evol mensu TF'!A1" tooltip="Evolución mensual de viajeros entrentrados en Tenerife según lugar de residencia" display="Evolución mensual de viajeros entrados en Tenerife según lugar de residencia" xr:uid="{F2DE2B19-3236-484A-810F-FBA5DE9BA255}"/>
    <hyperlink ref="B14" location="'Establecim aloj islas cat y tip'!A1" tooltip="Establecimientos alojativos Canarias e islas" display="Establecimientos alojativos Canarias e islas" xr:uid="{06B02864-2F78-439D-8C17-FA7F4680B0BF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4E6E3C1F-04B6-4271-AFA6-BE186724EFFE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3FF37048-5E12-4F23-B5E8-E0F92719EF82}"/>
    <hyperlink ref="B37" location="'Pernoctaciones lugar reside'!A1" tooltip="Pernoctaciones registradas en establecimientos alojativos de Canarias e islas según tipología y categoría" display="'Pernoctaciones lugar reside'!A1" xr:uid="{BCCAC0BE-03C9-49FE-ABAD-4B0A87BCD8BF}"/>
    <hyperlink ref="B8" location="'Resumen indicadores (aloj)'!A1" tooltip="Resumen indicadores Tenerife" display="'Resumen indicadores (aloj)'!A1" xr:uid="{D7295C85-5526-4328-AC0C-02562CB40697}"/>
    <hyperlink ref="B9" location="'Resumen indicadores municipios '!A1" tooltip="Resumen indicadores municipios Tenerife" display="Resumen indicadores municipios Tenerife" xr:uid="{FC76185F-1F5E-492F-BEDC-61F6B2337254}"/>
    <hyperlink ref="B20" location="'Viajeros entr evol mensu TF cat'!A1" tooltip="Evolución mensual de viajeros entrentrados en Tenerife según lugar de residencia" display="'Viajeros entr evol mensu TF cat'!A1" xr:uid="{3D9A12DB-1173-470B-8A01-EFFE3AA1BCB8}"/>
    <hyperlink ref="B21" location="'Viajeros entr evol anual TF cat'!A1" tooltip="Evolución mensual de viajeros entrentrados en Tenerife según lugar de residencia" display="'Viajeros entr evol anual TF cat'!A1" xr:uid="{93382DBA-2861-4436-8200-C1E80C9E5262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D290F601-F650-4FAA-B628-095635BCAE37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178C43FB-D5C7-4FBF-AF9F-23851DEE8205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1FA0782A-1F02-4D23-8E2D-EBCD464C08F9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FC995A99-23A9-4365-872E-1DC76E1EAF64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177FBA30-224A-4994-B686-07DFE4E28E47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F632B24D-974D-48CD-96BF-1FE711C9374E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EB5456F6-7C0F-4A32-BD21-048392C12908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B86DF7E5-6FDD-4D32-9A45-6F293BD1DE5C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1423EDEE-05E1-4A53-9213-747114494B84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47532409-5F1B-4864-A956-5A8985FD8771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D3FA13BC-8E9D-4FBE-BE3D-542E66AF4C23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02BAFAA7-DF9C-491A-8906-A0905731EF19}"/>
    <hyperlink ref="B35" location="'Pernoctaciones evol mensu TF'!A1" tooltip="Evolución mensual de pernoctaciones en Tenerife según lugar de residencia" display="'Pernoctaciones evol mensu TF'!A1" xr:uid="{6D7B8F11-C296-4ED3-94BE-5CE10E0C41A6}"/>
    <hyperlink ref="B36" location="'Pernocta evol mensu TF cat'!A1" tooltip="Evolución mensual de pernoctaciones en Tenerife según lugar de residencia" display="'Pernocta evol mensu TF cat'!A1" xr:uid="{4DA20761-CB47-4341-A5D0-949161DC4BA0}"/>
    <hyperlink ref="B38" location="'Pernoctaciones lugar residen ac'!A1" tooltip="Pernoctaciones registradas en establecimientos alojativos de Canarias e islas según tipología y categoría" display="'Pernoctaciones lugar residen ac'!A1" xr:uid="{52395153-879C-47D5-A74F-C7E01C742B28}"/>
    <hyperlink ref="B39" location="'Pernoctaciones lugar reside año'!A1" tooltip="Pernoctaciones registradas en establecimientos alojativos de Canarias e islas según tipología y categoría" display="'Pernoctaciones lugar reside año'!A1" xr:uid="{932058D2-2EF2-49C5-B3A2-68D57249B598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B632917C-61B6-4FBD-A4FD-1760871E0B08}"/>
    <hyperlink ref="B41" location="'EM evol menusual lugar resd'!A1" tooltip="Evolución mensual de estancia media en Tenerife según lugar de residencia" display="'EM evol menusual lugar resd'!A1" xr:uid="{0785EAC0-3C97-4F3A-9E74-96590F93E8AA}"/>
    <hyperlink ref="B42" location="'EM evol mensu TF cat '!A1" tooltip="Evolución mensual de estancia media en Tenerife según lugar de residencia" display="'EM evol mensu TF cat '!A1" xr:uid="{BDC1A6E3-D34A-4FE2-BC07-C8EC74642044}"/>
    <hyperlink ref="B44" location="'tasa de ocupación evol mens'!A1" tooltip="Evolución mensual de estancia media en Tenerife según lugar de residencia" display="'tasa de ocupación evol mens'!A1" xr:uid="{A5CA2E0F-2F2A-4638-874A-A163503BB272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860A70B2-D963-4606-81C0-2DB84AD10C46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BD71CDF3-376B-4B7C-BED4-542808DAB218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2DBE0043-DB95-4DFC-A007-EC5B91DA520F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2AE6F311-5FD0-4144-98D9-22FBFB38F669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BF29A3BF-4B5B-4632-8203-EA171FA9A673}"/>
    <hyperlink ref="B47" location="'ADR municipios'!A1" display="Tarifa media diaria (ADR) Tenerife y municipios" xr:uid="{9C4F7E1B-8FFF-43BD-813C-63DF406AD277}"/>
    <hyperlink ref="B48" location="'RevPAR  municipios'!A1" display="Ingresos medios por habitación (RevPar) Tenerife y municipios" xr:uid="{0C4470C1-B952-4340-B3E7-E55D667F6D5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5FCD-5DEF-4A1D-9C52-E07724B08075}">
  <sheetPr>
    <tabColor theme="7" tint="0.79998168889431442"/>
  </sheetPr>
  <dimension ref="A4:O11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9813</v>
      </c>
      <c r="D9" s="147">
        <v>2.1446078431373028E-3</v>
      </c>
      <c r="E9" s="146">
        <v>1197</v>
      </c>
      <c r="F9" s="147">
        <f t="shared" ref="F9:L21" si="3">IFERROR(E9/C9-1,"-")</f>
        <v>-0.87801895444818101</v>
      </c>
      <c r="G9" s="146">
        <v>9896</v>
      </c>
      <c r="H9" s="147">
        <f t="shared" si="3"/>
        <v>7.2673350041771094</v>
      </c>
      <c r="I9" s="146">
        <v>17947</v>
      </c>
      <c r="J9" s="147">
        <f t="shared" si="3"/>
        <v>0.81356103476151986</v>
      </c>
      <c r="K9" s="146">
        <v>15841</v>
      </c>
      <c r="L9" s="147">
        <f t="shared" si="3"/>
        <v>-0.11734551735666132</v>
      </c>
      <c r="M9" s="146">
        <v>14788</v>
      </c>
      <c r="N9" s="147">
        <f t="shared" ref="N9" si="4">IFERROR(M9/K9-1,"-")</f>
        <v>-6.6473076194684677E-2</v>
      </c>
    </row>
    <row r="10" spans="1:15" x14ac:dyDescent="0.25">
      <c r="A10" s="1" t="s">
        <v>74</v>
      </c>
      <c r="B10" s="145" t="s">
        <v>75</v>
      </c>
      <c r="C10" s="146">
        <v>11683</v>
      </c>
      <c r="D10" s="147">
        <v>9.9472990777338621E-2</v>
      </c>
      <c r="E10" s="146">
        <v>1554</v>
      </c>
      <c r="F10" s="147">
        <f t="shared" si="3"/>
        <v>-0.8669862192929898</v>
      </c>
      <c r="G10" s="146">
        <v>10397</v>
      </c>
      <c r="H10" s="147">
        <f t="shared" si="3"/>
        <v>5.6904761904761907</v>
      </c>
      <c r="I10" s="146">
        <v>18389</v>
      </c>
      <c r="J10" s="147">
        <f t="shared" si="3"/>
        <v>0.76868327402135228</v>
      </c>
      <c r="K10" s="146">
        <v>24407</v>
      </c>
      <c r="L10" s="147">
        <f t="shared" si="3"/>
        <v>0.32726086247213004</v>
      </c>
      <c r="M10" s="146">
        <v>15773</v>
      </c>
      <c r="N10" s="147">
        <f>IFERROR(M10/K10-1,"-")</f>
        <v>-0.35375097308149306</v>
      </c>
    </row>
    <row r="11" spans="1:15" x14ac:dyDescent="0.25">
      <c r="A11" s="1" t="s">
        <v>76</v>
      </c>
      <c r="B11" s="145" t="s">
        <v>77</v>
      </c>
      <c r="C11" s="146">
        <v>2577</v>
      </c>
      <c r="D11" s="147">
        <v>-0.7572760666855044</v>
      </c>
      <c r="E11" s="146">
        <v>2990</v>
      </c>
      <c r="F11" s="147">
        <f t="shared" si="3"/>
        <v>0.16026387272021725</v>
      </c>
      <c r="G11" s="146">
        <v>10842</v>
      </c>
      <c r="H11" s="147">
        <f t="shared" si="3"/>
        <v>2.6260869565217391</v>
      </c>
      <c r="I11" s="146">
        <v>16137</v>
      </c>
      <c r="J11" s="147">
        <f t="shared" si="3"/>
        <v>0.48837852794687331</v>
      </c>
      <c r="K11" s="146">
        <v>20474</v>
      </c>
      <c r="L11" s="147">
        <f t="shared" si="3"/>
        <v>0.2687612319514161</v>
      </c>
      <c r="M11" s="146">
        <v>15653</v>
      </c>
      <c r="N11" s="147">
        <f>IFERROR(M11/K11-1,"-")</f>
        <v>-0.23546937579368954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3629</v>
      </c>
      <c r="F12" s="147" t="str">
        <f t="shared" si="3"/>
        <v>-</v>
      </c>
      <c r="G12" s="146">
        <v>13123</v>
      </c>
      <c r="H12" s="147">
        <f t="shared" si="3"/>
        <v>2.6161476990906585</v>
      </c>
      <c r="I12" s="146">
        <v>11699</v>
      </c>
      <c r="J12" s="147">
        <f t="shared" si="3"/>
        <v>-0.10851177322258632</v>
      </c>
      <c r="K12" s="146">
        <v>17811</v>
      </c>
      <c r="L12" s="147">
        <f t="shared" si="3"/>
        <v>0.52243781519788013</v>
      </c>
      <c r="M12" s="146">
        <v>15445</v>
      </c>
      <c r="N12" s="147">
        <f>IFERROR(M12/K12-1,"-")</f>
        <v>-0.13283925663915552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4327</v>
      </c>
      <c r="F13" s="147" t="str">
        <f t="shared" si="3"/>
        <v>-</v>
      </c>
      <c r="G13" s="146">
        <v>12688</v>
      </c>
      <c r="H13" s="147">
        <f t="shared" si="3"/>
        <v>1.9322856482551423</v>
      </c>
      <c r="I13" s="146">
        <v>7550</v>
      </c>
      <c r="J13" s="147">
        <f t="shared" si="3"/>
        <v>-0.40494955863808324</v>
      </c>
      <c r="K13" s="146">
        <v>22267</v>
      </c>
      <c r="L13" s="147">
        <f t="shared" si="3"/>
        <v>1.9492715231788078</v>
      </c>
      <c r="M13" s="146">
        <v>16341</v>
      </c>
      <c r="N13" s="147">
        <f>IFERROR(M13/K13-1,"-")</f>
        <v>-0.26613374051286653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3302</v>
      </c>
      <c r="F14" s="147" t="str">
        <f t="shared" si="3"/>
        <v>-</v>
      </c>
      <c r="G14" s="146">
        <v>10420</v>
      </c>
      <c r="H14" s="147">
        <f t="shared" si="3"/>
        <v>2.1556632344033919</v>
      </c>
      <c r="I14" s="146">
        <v>14934</v>
      </c>
      <c r="J14" s="147">
        <f t="shared" si="3"/>
        <v>0.43320537428023043</v>
      </c>
      <c r="K14" s="146">
        <v>16055</v>
      </c>
      <c r="L14" s="147">
        <f t="shared" si="3"/>
        <v>7.5063613231552084E-2</v>
      </c>
      <c r="M14" s="146">
        <v>16193</v>
      </c>
      <c r="N14" s="147">
        <f t="shared" ref="N14:N17" si="5">IFERROR(M14/K14-1,"-")</f>
        <v>8.595453129865982E-3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2379</v>
      </c>
      <c r="F15" s="147" t="str">
        <f t="shared" si="3"/>
        <v>-</v>
      </c>
      <c r="G15" s="146">
        <v>24503</v>
      </c>
      <c r="H15" s="147">
        <f t="shared" si="3"/>
        <v>9.299705758722153</v>
      </c>
      <c r="I15" s="146">
        <v>23244</v>
      </c>
      <c r="J15" s="147">
        <f t="shared" si="3"/>
        <v>-5.1381463494265978E-2</v>
      </c>
      <c r="K15" s="146">
        <v>16852</v>
      </c>
      <c r="L15" s="147">
        <f t="shared" si="3"/>
        <v>-0.27499569781448974</v>
      </c>
      <c r="M15" s="146">
        <v>17502</v>
      </c>
      <c r="N15" s="147">
        <f t="shared" si="5"/>
        <v>3.8571089484927601E-2</v>
      </c>
    </row>
    <row r="16" spans="1:15" x14ac:dyDescent="0.25">
      <c r="A16" s="1" t="s">
        <v>86</v>
      </c>
      <c r="B16" s="145" t="s">
        <v>87</v>
      </c>
      <c r="C16" s="146">
        <v>6635</v>
      </c>
      <c r="D16" s="147">
        <v>-0.54203478741027056</v>
      </c>
      <c r="E16" s="146">
        <v>6446</v>
      </c>
      <c r="F16" s="147">
        <f t="shared" si="3"/>
        <v>-2.8485305199698607E-2</v>
      </c>
      <c r="G16" s="146">
        <v>14928</v>
      </c>
      <c r="H16" s="147">
        <f t="shared" si="3"/>
        <v>1.3158547936704932</v>
      </c>
      <c r="I16" s="146">
        <v>11309</v>
      </c>
      <c r="J16" s="147">
        <f t="shared" si="3"/>
        <v>-0.242430332261522</v>
      </c>
      <c r="K16" s="146">
        <v>25050</v>
      </c>
      <c r="L16" s="147">
        <f t="shared" si="3"/>
        <v>1.2150499602086833</v>
      </c>
      <c r="M16" s="146">
        <v>16404</v>
      </c>
      <c r="N16" s="147">
        <f t="shared" si="5"/>
        <v>-0.34514970059880234</v>
      </c>
    </row>
    <row r="17" spans="1:15" x14ac:dyDescent="0.25">
      <c r="A17" s="1" t="s">
        <v>88</v>
      </c>
      <c r="B17" s="145" t="s">
        <v>89</v>
      </c>
      <c r="C17" s="146">
        <v>6236</v>
      </c>
      <c r="D17" s="147">
        <v>-0.47794056090414394</v>
      </c>
      <c r="E17" s="146">
        <v>8360</v>
      </c>
      <c r="F17" s="147">
        <f t="shared" si="3"/>
        <v>0.34060295060936507</v>
      </c>
      <c r="G17" s="146">
        <v>10763</v>
      </c>
      <c r="H17" s="147">
        <f t="shared" si="3"/>
        <v>0.28744019138755972</v>
      </c>
      <c r="I17" s="146">
        <v>16386</v>
      </c>
      <c r="J17" s="147">
        <f t="shared" si="3"/>
        <v>0.52243798197528579</v>
      </c>
      <c r="K17" s="146">
        <v>17100</v>
      </c>
      <c r="L17" s="147">
        <f t="shared" si="3"/>
        <v>4.3573782497253744E-2</v>
      </c>
      <c r="M17" s="146">
        <v>13666</v>
      </c>
      <c r="N17" s="147">
        <f t="shared" si="5"/>
        <v>-0.20081871345029245</v>
      </c>
    </row>
    <row r="18" spans="1:15" x14ac:dyDescent="0.25">
      <c r="A18" s="1" t="s">
        <v>90</v>
      </c>
      <c r="B18" s="145" t="s">
        <v>91</v>
      </c>
      <c r="C18" s="146">
        <v>4583</v>
      </c>
      <c r="D18" s="147">
        <v>-0.65065934903574973</v>
      </c>
      <c r="E18" s="146">
        <v>13659</v>
      </c>
      <c r="F18" s="147">
        <f t="shared" si="3"/>
        <v>1.9803622081605936</v>
      </c>
      <c r="G18" s="146">
        <v>14777</v>
      </c>
      <c r="H18" s="147">
        <f t="shared" si="3"/>
        <v>8.1850794348048872E-2</v>
      </c>
      <c r="I18" s="146">
        <v>17351</v>
      </c>
      <c r="J18" s="147">
        <f t="shared" si="3"/>
        <v>0.17418961900250385</v>
      </c>
      <c r="K18" s="146">
        <v>24595</v>
      </c>
      <c r="L18" s="147">
        <f t="shared" si="3"/>
        <v>0.41749755057345395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2952</v>
      </c>
      <c r="D19" s="147">
        <v>-0.69313929313929312</v>
      </c>
      <c r="E19" s="146">
        <v>12968</v>
      </c>
      <c r="F19" s="147">
        <f t="shared" si="3"/>
        <v>3.3929539295392956</v>
      </c>
      <c r="G19" s="146">
        <v>14622</v>
      </c>
      <c r="H19" s="147">
        <f t="shared" si="3"/>
        <v>0.12754472547809992</v>
      </c>
      <c r="I19" s="146">
        <v>12399</v>
      </c>
      <c r="J19" s="147">
        <f t="shared" si="3"/>
        <v>-0.15203118588428399</v>
      </c>
      <c r="K19" s="146">
        <v>15829</v>
      </c>
      <c r="L19" s="147">
        <f t="shared" si="3"/>
        <v>0.27663521251713852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8154</v>
      </c>
      <c r="D20" s="147">
        <v>-0.24120603015075381</v>
      </c>
      <c r="E20" s="146">
        <v>9493</v>
      </c>
      <c r="F20" s="147">
        <f t="shared" si="3"/>
        <v>0.16421388275692905</v>
      </c>
      <c r="G20" s="146">
        <v>14121</v>
      </c>
      <c r="H20" s="147">
        <f t="shared" si="3"/>
        <v>0.48751711787633001</v>
      </c>
      <c r="I20" s="146">
        <v>12492</v>
      </c>
      <c r="J20" s="147">
        <f t="shared" si="3"/>
        <v>-0.11536010197578073</v>
      </c>
      <c r="K20" s="146">
        <v>15575</v>
      </c>
      <c r="L20" s="147">
        <f t="shared" si="3"/>
        <v>0.24679795068844057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55313</v>
      </c>
      <c r="D21" s="150">
        <v>-0.59662646033574962</v>
      </c>
      <c r="E21" s="149">
        <v>70304</v>
      </c>
      <c r="F21" s="150">
        <f t="shared" si="3"/>
        <v>0.27102127890369343</v>
      </c>
      <c r="G21" s="149">
        <v>161080</v>
      </c>
      <c r="H21" s="150">
        <f t="shared" si="3"/>
        <v>1.2911925352753757</v>
      </c>
      <c r="I21" s="149">
        <v>179837</v>
      </c>
      <c r="J21" s="150">
        <f t="shared" si="3"/>
        <v>0.116445244598957</v>
      </c>
      <c r="K21" s="149">
        <v>231856</v>
      </c>
      <c r="L21" s="150">
        <f t="shared" si="3"/>
        <v>0.28925638216829674</v>
      </c>
      <c r="M21" s="149">
        <v>141765</v>
      </c>
      <c r="N21" s="150">
        <v>-0.19386205837697679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9499</v>
      </c>
      <c r="D31" s="147">
        <v>-1.8901053501342746E-2</v>
      </c>
      <c r="E31" s="146">
        <v>1150</v>
      </c>
      <c r="F31" s="147">
        <f t="shared" ref="F31:L43" si="9">IFERROR(E31/C31-1,"-")</f>
        <v>-0.87893462469733652</v>
      </c>
      <c r="G31" s="146">
        <v>7546</v>
      </c>
      <c r="H31" s="147">
        <f t="shared" si="9"/>
        <v>5.5617391304347823</v>
      </c>
      <c r="I31" s="146">
        <v>17462</v>
      </c>
      <c r="J31" s="147">
        <f t="shared" si="9"/>
        <v>1.31407368142062</v>
      </c>
      <c r="K31" s="146">
        <v>12086</v>
      </c>
      <c r="L31" s="147">
        <f t="shared" si="9"/>
        <v>-0.30786851448860386</v>
      </c>
      <c r="M31" s="146">
        <v>11355</v>
      </c>
      <c r="N31" s="147">
        <f t="shared" ref="N31:N39" si="10">IFERROR(M31/K31-1,"-")</f>
        <v>-6.0483203706768185E-2</v>
      </c>
    </row>
    <row r="32" spans="1:15" x14ac:dyDescent="0.25">
      <c r="B32" s="145" t="s">
        <v>75</v>
      </c>
      <c r="C32" s="146">
        <v>11353</v>
      </c>
      <c r="D32" s="147">
        <v>7.7952905431067254E-2</v>
      </c>
      <c r="E32" s="146">
        <v>1496</v>
      </c>
      <c r="F32" s="147">
        <f t="shared" si="9"/>
        <v>-0.86822866202765792</v>
      </c>
      <c r="G32" s="146">
        <v>9937</v>
      </c>
      <c r="H32" s="147">
        <f t="shared" si="9"/>
        <v>5.6423796791443852</v>
      </c>
      <c r="I32" s="146">
        <v>17660</v>
      </c>
      <c r="J32" s="147">
        <f t="shared" si="9"/>
        <v>0.77719633692261247</v>
      </c>
      <c r="K32" s="146">
        <v>20778</v>
      </c>
      <c r="L32" s="147">
        <f t="shared" si="9"/>
        <v>0.17655719139297843</v>
      </c>
      <c r="M32" s="146">
        <v>12705</v>
      </c>
      <c r="N32" s="147">
        <f t="shared" si="10"/>
        <v>-0.38853595148714992</v>
      </c>
    </row>
    <row r="33" spans="2:15" x14ac:dyDescent="0.25">
      <c r="B33" s="145" t="s">
        <v>77</v>
      </c>
      <c r="C33" s="146">
        <v>2483</v>
      </c>
      <c r="D33" s="147">
        <v>-0.76343368902439024</v>
      </c>
      <c r="E33" s="146">
        <v>2921</v>
      </c>
      <c r="F33" s="147">
        <f t="shared" si="9"/>
        <v>0.17639951671365295</v>
      </c>
      <c r="G33" s="146">
        <v>10258</v>
      </c>
      <c r="H33" s="147">
        <f t="shared" si="9"/>
        <v>2.5118110236220472</v>
      </c>
      <c r="I33" s="146">
        <v>15316</v>
      </c>
      <c r="J33" s="147">
        <f t="shared" si="9"/>
        <v>0.49307857282121281</v>
      </c>
      <c r="K33" s="146">
        <v>16717</v>
      </c>
      <c r="L33" s="147">
        <f t="shared" si="9"/>
        <v>9.1472969443719077E-2</v>
      </c>
      <c r="M33" s="146">
        <v>12400</v>
      </c>
      <c r="N33" s="147">
        <f t="shared" si="10"/>
        <v>-0.25824011485314347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3549</v>
      </c>
      <c r="F34" s="147" t="str">
        <f t="shared" si="9"/>
        <v>-</v>
      </c>
      <c r="G34" s="146">
        <v>12235</v>
      </c>
      <c r="H34" s="147">
        <f t="shared" si="9"/>
        <v>2.4474499859115242</v>
      </c>
      <c r="I34" s="146">
        <v>10715</v>
      </c>
      <c r="J34" s="147">
        <f t="shared" si="9"/>
        <v>-0.12423375561912542</v>
      </c>
      <c r="K34" s="146">
        <v>15251</v>
      </c>
      <c r="L34" s="147">
        <f t="shared" si="9"/>
        <v>0.42333177788147447</v>
      </c>
      <c r="M34" s="146">
        <v>11996</v>
      </c>
      <c r="N34" s="147">
        <f t="shared" si="10"/>
        <v>-0.21342862763097503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4248</v>
      </c>
      <c r="F35" s="147" t="str">
        <f t="shared" si="9"/>
        <v>-</v>
      </c>
      <c r="G35" s="146">
        <v>12175</v>
      </c>
      <c r="H35" s="147">
        <f t="shared" si="9"/>
        <v>1.8660546139359697</v>
      </c>
      <c r="I35" s="146">
        <v>6778</v>
      </c>
      <c r="J35" s="147">
        <f t="shared" si="9"/>
        <v>-0.44328542094455847</v>
      </c>
      <c r="K35" s="146">
        <v>19282</v>
      </c>
      <c r="L35" s="147">
        <f t="shared" si="9"/>
        <v>1.844791974033638</v>
      </c>
      <c r="M35" s="146">
        <v>13628</v>
      </c>
      <c r="N35" s="147">
        <f t="shared" si="10"/>
        <v>-0.29322684368841412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3239</v>
      </c>
      <c r="F36" s="147" t="str">
        <f t="shared" si="9"/>
        <v>-</v>
      </c>
      <c r="G36" s="146">
        <v>10004</v>
      </c>
      <c r="H36" s="147">
        <f t="shared" si="9"/>
        <v>2.0886075949367089</v>
      </c>
      <c r="I36" s="146">
        <v>14510</v>
      </c>
      <c r="J36" s="147">
        <f t="shared" si="9"/>
        <v>0.45041983206717306</v>
      </c>
      <c r="K36" s="146">
        <v>12747</v>
      </c>
      <c r="L36" s="147">
        <f t="shared" si="9"/>
        <v>-0.12150241212956581</v>
      </c>
      <c r="M36" s="146">
        <v>13316</v>
      </c>
      <c r="N36" s="147">
        <f t="shared" si="10"/>
        <v>4.4637954028398763E-2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2305</v>
      </c>
      <c r="F37" s="147" t="str">
        <f t="shared" si="9"/>
        <v>-</v>
      </c>
      <c r="G37" s="146">
        <v>23736</v>
      </c>
      <c r="H37" s="147">
        <f t="shared" si="9"/>
        <v>9.2976138828633399</v>
      </c>
      <c r="I37" s="146">
        <v>22490</v>
      </c>
      <c r="J37" s="147">
        <f t="shared" si="9"/>
        <v>-5.2494101786316194E-2</v>
      </c>
      <c r="K37" s="146">
        <v>13444</v>
      </c>
      <c r="L37" s="147">
        <f t="shared" si="9"/>
        <v>-0.40222321031569586</v>
      </c>
      <c r="M37" s="146">
        <v>14555</v>
      </c>
      <c r="N37" s="147">
        <f t="shared" si="10"/>
        <v>8.2639095507289539E-2</v>
      </c>
    </row>
    <row r="38" spans="2:15" x14ac:dyDescent="0.25">
      <c r="B38" s="145" t="s">
        <v>87</v>
      </c>
      <c r="C38" s="146">
        <v>6593</v>
      </c>
      <c r="D38" s="147">
        <v>-0.53930542938997972</v>
      </c>
      <c r="E38" s="146">
        <v>6327</v>
      </c>
      <c r="F38" s="147">
        <f t="shared" si="9"/>
        <v>-4.0345821325648457E-2</v>
      </c>
      <c r="G38" s="146">
        <v>14117</v>
      </c>
      <c r="H38" s="147">
        <f t="shared" si="9"/>
        <v>1.2312312312312312</v>
      </c>
      <c r="I38" s="146">
        <v>10339</v>
      </c>
      <c r="J38" s="147">
        <f t="shared" si="9"/>
        <v>-0.26762059927746684</v>
      </c>
      <c r="K38" s="146">
        <v>21855</v>
      </c>
      <c r="L38" s="147">
        <f t="shared" si="9"/>
        <v>1.1138407969822999</v>
      </c>
      <c r="M38" s="146">
        <v>12946</v>
      </c>
      <c r="N38" s="147">
        <f t="shared" si="10"/>
        <v>-0.40764127202013267</v>
      </c>
    </row>
    <row r="39" spans="2:15" x14ac:dyDescent="0.25">
      <c r="B39" s="145" t="s">
        <v>89</v>
      </c>
      <c r="C39" s="146">
        <v>6206</v>
      </c>
      <c r="D39" s="147">
        <v>-0.47110959604567926</v>
      </c>
      <c r="E39" s="146">
        <v>7499</v>
      </c>
      <c r="F39" s="147">
        <f t="shared" si="9"/>
        <v>0.20834676119883988</v>
      </c>
      <c r="G39" s="146">
        <v>10282</v>
      </c>
      <c r="H39" s="147">
        <f t="shared" si="9"/>
        <v>0.37111614881984267</v>
      </c>
      <c r="I39" s="146">
        <v>15797</v>
      </c>
      <c r="J39" s="147">
        <f t="shared" si="9"/>
        <v>0.53637424625559227</v>
      </c>
      <c r="K39" s="146">
        <v>14091</v>
      </c>
      <c r="L39" s="147">
        <f t="shared" si="9"/>
        <v>-0.1079951889599291</v>
      </c>
      <c r="M39" s="146">
        <v>10779</v>
      </c>
      <c r="N39" s="147">
        <f t="shared" si="10"/>
        <v>-0.23504364487971041</v>
      </c>
    </row>
    <row r="40" spans="2:15" x14ac:dyDescent="0.25">
      <c r="B40" s="145" t="s">
        <v>91</v>
      </c>
      <c r="C40" s="146">
        <v>4531</v>
      </c>
      <c r="D40" s="147">
        <v>-0.65269047984056416</v>
      </c>
      <c r="E40" s="146">
        <v>11557</v>
      </c>
      <c r="F40" s="147">
        <f t="shared" si="9"/>
        <v>1.5506510704038843</v>
      </c>
      <c r="G40" s="146">
        <v>13795</v>
      </c>
      <c r="H40" s="147">
        <f t="shared" si="9"/>
        <v>0.19364887081422522</v>
      </c>
      <c r="I40" s="146">
        <v>16481</v>
      </c>
      <c r="J40" s="147">
        <f t="shared" si="9"/>
        <v>0.19470822761870243</v>
      </c>
      <c r="K40" s="146">
        <v>21060</v>
      </c>
      <c r="L40" s="147">
        <f t="shared" si="9"/>
        <v>0.27783508282264435</v>
      </c>
      <c r="M40" s="146"/>
      <c r="N40" s="147"/>
    </row>
    <row r="41" spans="2:15" x14ac:dyDescent="0.25">
      <c r="B41" s="145" t="s">
        <v>93</v>
      </c>
      <c r="C41" s="146">
        <v>2895</v>
      </c>
      <c r="D41" s="147">
        <v>-0.6881396100398578</v>
      </c>
      <c r="E41" s="146">
        <v>10194</v>
      </c>
      <c r="F41" s="147">
        <f t="shared" si="9"/>
        <v>2.5212435233160622</v>
      </c>
      <c r="G41" s="146">
        <v>14034</v>
      </c>
      <c r="H41" s="147">
        <f t="shared" si="9"/>
        <v>0.37669217186580339</v>
      </c>
      <c r="I41" s="146">
        <v>11754</v>
      </c>
      <c r="J41" s="147">
        <f t="shared" si="9"/>
        <v>-0.16246259085079096</v>
      </c>
      <c r="K41" s="146">
        <v>12134</v>
      </c>
      <c r="L41" s="147">
        <f t="shared" si="9"/>
        <v>3.2329419771992551E-2</v>
      </c>
      <c r="M41" s="146"/>
      <c r="N41" s="147"/>
    </row>
    <row r="42" spans="2:15" x14ac:dyDescent="0.25">
      <c r="B42" s="145" t="s">
        <v>95</v>
      </c>
      <c r="C42" s="146">
        <v>8080</v>
      </c>
      <c r="D42" s="147">
        <v>-0.24259467566554183</v>
      </c>
      <c r="E42" s="146">
        <v>7535</v>
      </c>
      <c r="F42" s="147">
        <f t="shared" si="9"/>
        <v>-6.7450495049504955E-2</v>
      </c>
      <c r="G42" s="146">
        <v>13354</v>
      </c>
      <c r="H42" s="147">
        <f t="shared" si="9"/>
        <v>0.77226277372262775</v>
      </c>
      <c r="I42" s="146">
        <v>11656</v>
      </c>
      <c r="J42" s="147">
        <f t="shared" si="9"/>
        <v>-0.12715291298487341</v>
      </c>
      <c r="K42" s="146">
        <v>12150</v>
      </c>
      <c r="L42" s="147">
        <f t="shared" si="9"/>
        <v>4.2381606039807895E-2</v>
      </c>
      <c r="M42" s="146"/>
      <c r="N42" s="147"/>
    </row>
    <row r="43" spans="2:15" ht="15.75" x14ac:dyDescent="0.25">
      <c r="B43" s="148" t="s">
        <v>32</v>
      </c>
      <c r="C43" s="149">
        <v>54073</v>
      </c>
      <c r="D43" s="150">
        <v>-0.60050091612979495</v>
      </c>
      <c r="E43" s="149">
        <v>62020</v>
      </c>
      <c r="F43" s="150">
        <f t="shared" si="9"/>
        <v>0.14696798772030406</v>
      </c>
      <c r="G43" s="149">
        <v>151473</v>
      </c>
      <c r="H43" s="150">
        <f t="shared" si="9"/>
        <v>1.4423250564334085</v>
      </c>
      <c r="I43" s="149">
        <v>170958</v>
      </c>
      <c r="J43" s="150">
        <f t="shared" si="9"/>
        <v>0.12863678675407497</v>
      </c>
      <c r="K43" s="149">
        <v>191595</v>
      </c>
      <c r="L43" s="150">
        <f t="shared" si="9"/>
        <v>0.12071385954444946</v>
      </c>
      <c r="M43" s="149">
        <v>113680</v>
      </c>
      <c r="N43" s="150">
        <v>-0.22270616953046474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8651</v>
      </c>
      <c r="D53" s="147">
        <v>-9.0492554410079862E-3</v>
      </c>
      <c r="E53" s="146">
        <v>1150</v>
      </c>
      <c r="F53" s="147">
        <f t="shared" ref="F53:L65" si="14">IFERROR(E53/C53-1,"-")</f>
        <v>-0.86706739105305741</v>
      </c>
      <c r="G53" s="146">
        <v>0</v>
      </c>
      <c r="H53" s="147">
        <f t="shared" si="14"/>
        <v>-1</v>
      </c>
      <c r="I53" s="146">
        <v>0</v>
      </c>
      <c r="J53" s="147" t="str">
        <f t="shared" si="14"/>
        <v>-</v>
      </c>
      <c r="K53" s="146">
        <v>0</v>
      </c>
      <c r="L53" s="147" t="str">
        <f t="shared" si="14"/>
        <v>-</v>
      </c>
      <c r="M53" s="146">
        <v>0</v>
      </c>
      <c r="N53" s="147" t="str">
        <f t="shared" ref="N53:N61" si="15">IFERROR(M53/K53-1,"-")</f>
        <v>-</v>
      </c>
    </row>
    <row r="54" spans="1:15" x14ac:dyDescent="0.25">
      <c r="A54" s="1">
        <v>2</v>
      </c>
      <c r="B54" s="145" t="s">
        <v>75</v>
      </c>
      <c r="C54" s="146">
        <v>10563</v>
      </c>
      <c r="D54" s="147">
        <v>0.10944228547421497</v>
      </c>
      <c r="E54" s="146">
        <v>1496</v>
      </c>
      <c r="F54" s="147">
        <f t="shared" si="14"/>
        <v>-0.85837356811511878</v>
      </c>
      <c r="G54" s="146">
        <v>0</v>
      </c>
      <c r="H54" s="147">
        <f t="shared" si="14"/>
        <v>-1</v>
      </c>
      <c r="I54" s="146">
        <v>0</v>
      </c>
      <c r="J54" s="147" t="str">
        <f t="shared" si="14"/>
        <v>-</v>
      </c>
      <c r="K54" s="146">
        <v>0</v>
      </c>
      <c r="L54" s="147" t="str">
        <f t="shared" si="14"/>
        <v>-</v>
      </c>
      <c r="M54" s="146">
        <v>0</v>
      </c>
      <c r="N54" s="147" t="str">
        <f t="shared" si="15"/>
        <v>-</v>
      </c>
    </row>
    <row r="55" spans="1:15" x14ac:dyDescent="0.25">
      <c r="A55" s="1">
        <v>3</v>
      </c>
      <c r="B55" s="145" t="s">
        <v>77</v>
      </c>
      <c r="C55" s="146">
        <v>2181</v>
      </c>
      <c r="D55" s="147">
        <v>-0.76558469475494406</v>
      </c>
      <c r="E55" s="146">
        <v>2921</v>
      </c>
      <c r="F55" s="147">
        <f t="shared" si="14"/>
        <v>0.33929390187987152</v>
      </c>
      <c r="G55" s="146">
        <v>0</v>
      </c>
      <c r="H55" s="147">
        <f t="shared" si="14"/>
        <v>-1</v>
      </c>
      <c r="I55" s="146">
        <v>0</v>
      </c>
      <c r="J55" s="147" t="str">
        <f t="shared" si="14"/>
        <v>-</v>
      </c>
      <c r="K55" s="146">
        <v>0</v>
      </c>
      <c r="L55" s="147" t="str">
        <f t="shared" si="14"/>
        <v>-</v>
      </c>
      <c r="M55" s="146">
        <v>0</v>
      </c>
      <c r="N55" s="147" t="str">
        <f t="shared" si="15"/>
        <v>-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3549</v>
      </c>
      <c r="F56" s="147" t="str">
        <f t="shared" si="14"/>
        <v>-</v>
      </c>
      <c r="G56" s="146">
        <v>0</v>
      </c>
      <c r="H56" s="147">
        <f t="shared" si="14"/>
        <v>-1</v>
      </c>
      <c r="I56" s="146">
        <v>0</v>
      </c>
      <c r="J56" s="147" t="str">
        <f t="shared" si="14"/>
        <v>-</v>
      </c>
      <c r="K56" s="146">
        <v>0</v>
      </c>
      <c r="L56" s="147" t="str">
        <f t="shared" si="14"/>
        <v>-</v>
      </c>
      <c r="M56" s="146">
        <v>0</v>
      </c>
      <c r="N56" s="147" t="str">
        <f t="shared" si="15"/>
        <v>-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4248</v>
      </c>
      <c r="F57" s="147" t="str">
        <f t="shared" si="14"/>
        <v>-</v>
      </c>
      <c r="G57" s="146">
        <v>0</v>
      </c>
      <c r="H57" s="147">
        <f t="shared" si="14"/>
        <v>-1</v>
      </c>
      <c r="I57" s="146">
        <v>6778</v>
      </c>
      <c r="J57" s="147" t="str">
        <f t="shared" si="14"/>
        <v>-</v>
      </c>
      <c r="K57" s="146">
        <v>0</v>
      </c>
      <c r="L57" s="147">
        <f t="shared" si="14"/>
        <v>-1</v>
      </c>
      <c r="M57" s="146">
        <v>0</v>
      </c>
      <c r="N57" s="147" t="str">
        <f t="shared" si="15"/>
        <v>-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3239</v>
      </c>
      <c r="F58" s="147" t="str">
        <f t="shared" si="14"/>
        <v>-</v>
      </c>
      <c r="G58" s="146">
        <v>0</v>
      </c>
      <c r="H58" s="147">
        <f t="shared" si="14"/>
        <v>-1</v>
      </c>
      <c r="I58" s="146">
        <v>14510</v>
      </c>
      <c r="J58" s="147" t="str">
        <f t="shared" si="14"/>
        <v>-</v>
      </c>
      <c r="K58" s="146">
        <v>0</v>
      </c>
      <c r="L58" s="147">
        <f t="shared" si="14"/>
        <v>-1</v>
      </c>
      <c r="M58" s="146">
        <v>0</v>
      </c>
      <c r="N58" s="147" t="str">
        <f t="shared" si="15"/>
        <v>-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2305</v>
      </c>
      <c r="F59" s="147" t="str">
        <f t="shared" si="14"/>
        <v>-</v>
      </c>
      <c r="G59" s="146">
        <v>0</v>
      </c>
      <c r="H59" s="147">
        <f t="shared" si="14"/>
        <v>-1</v>
      </c>
      <c r="I59" s="146">
        <v>22490</v>
      </c>
      <c r="J59" s="147" t="str">
        <f t="shared" si="14"/>
        <v>-</v>
      </c>
      <c r="K59" s="146">
        <v>0</v>
      </c>
      <c r="L59" s="147">
        <f t="shared" si="14"/>
        <v>-1</v>
      </c>
      <c r="M59" s="146">
        <v>0</v>
      </c>
      <c r="N59" s="147" t="str">
        <f t="shared" si="15"/>
        <v>-</v>
      </c>
    </row>
    <row r="60" spans="1:15" x14ac:dyDescent="0.25">
      <c r="A60" s="1">
        <v>8</v>
      </c>
      <c r="B60" s="145" t="s">
        <v>87</v>
      </c>
      <c r="C60" s="146">
        <v>6593</v>
      </c>
      <c r="D60" s="147">
        <v>-0.49614061902942297</v>
      </c>
      <c r="E60" s="146">
        <v>6327</v>
      </c>
      <c r="F60" s="147">
        <f t="shared" si="14"/>
        <v>-4.0345821325648457E-2</v>
      </c>
      <c r="G60" s="146">
        <v>0</v>
      </c>
      <c r="H60" s="147">
        <f t="shared" si="14"/>
        <v>-1</v>
      </c>
      <c r="I60" s="146">
        <v>10339</v>
      </c>
      <c r="J60" s="147" t="str">
        <f t="shared" si="14"/>
        <v>-</v>
      </c>
      <c r="K60" s="146">
        <v>0</v>
      </c>
      <c r="L60" s="147">
        <f t="shared" si="14"/>
        <v>-1</v>
      </c>
      <c r="M60" s="146">
        <v>0</v>
      </c>
      <c r="N60" s="147" t="str">
        <f t="shared" si="15"/>
        <v>-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7499</v>
      </c>
      <c r="F61" s="147" t="str">
        <f t="shared" si="14"/>
        <v>-</v>
      </c>
      <c r="G61" s="146">
        <v>0</v>
      </c>
      <c r="H61" s="147">
        <f t="shared" si="14"/>
        <v>-1</v>
      </c>
      <c r="I61" s="146">
        <v>15797</v>
      </c>
      <c r="J61" s="147" t="str">
        <f t="shared" si="14"/>
        <v>-</v>
      </c>
      <c r="K61" s="146">
        <v>0</v>
      </c>
      <c r="L61" s="147">
        <f t="shared" si="14"/>
        <v>-1</v>
      </c>
      <c r="M61" s="146">
        <v>0</v>
      </c>
      <c r="N61" s="147" t="str">
        <f t="shared" si="15"/>
        <v>-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11557</v>
      </c>
      <c r="F62" s="147" t="str">
        <f t="shared" si="14"/>
        <v>-</v>
      </c>
      <c r="G62" s="146">
        <v>0</v>
      </c>
      <c r="H62" s="147">
        <f t="shared" si="14"/>
        <v>-1</v>
      </c>
      <c r="I62" s="146">
        <v>16481</v>
      </c>
      <c r="J62" s="147" t="str">
        <f t="shared" si="14"/>
        <v>-</v>
      </c>
      <c r="K62" s="146">
        <v>0</v>
      </c>
      <c r="L62" s="147">
        <f t="shared" si="14"/>
        <v>-1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2895</v>
      </c>
      <c r="D63" s="147">
        <v>-0.65341793367652334</v>
      </c>
      <c r="E63" s="146">
        <v>0</v>
      </c>
      <c r="F63" s="147">
        <f t="shared" si="14"/>
        <v>-1</v>
      </c>
      <c r="G63" s="146">
        <v>0</v>
      </c>
      <c r="H63" s="147" t="str">
        <f t="shared" si="14"/>
        <v>-</v>
      </c>
      <c r="I63" s="146">
        <v>11754</v>
      </c>
      <c r="J63" s="147" t="str">
        <f t="shared" si="14"/>
        <v>-</v>
      </c>
      <c r="K63" s="146">
        <v>0</v>
      </c>
      <c r="L63" s="147">
        <f t="shared" si="14"/>
        <v>-1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8080</v>
      </c>
      <c r="D64" s="147">
        <v>-0.1812746985510183</v>
      </c>
      <c r="E64" s="146">
        <v>0</v>
      </c>
      <c r="F64" s="147">
        <f t="shared" si="14"/>
        <v>-1</v>
      </c>
      <c r="G64" s="146">
        <v>0</v>
      </c>
      <c r="H64" s="147" t="str">
        <f t="shared" si="14"/>
        <v>-</v>
      </c>
      <c r="I64" s="146">
        <v>10343</v>
      </c>
      <c r="J64" s="147" t="str">
        <f t="shared" si="14"/>
        <v>-</v>
      </c>
      <c r="K64" s="146">
        <v>0</v>
      </c>
      <c r="L64" s="147">
        <f t="shared" si="14"/>
        <v>-1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0</v>
      </c>
      <c r="F65" s="150" t="str">
        <f t="shared" si="14"/>
        <v>-</v>
      </c>
      <c r="G65" s="149">
        <v>0</v>
      </c>
      <c r="H65" s="150" t="str">
        <f t="shared" si="14"/>
        <v>-</v>
      </c>
      <c r="I65" s="149">
        <v>0</v>
      </c>
      <c r="J65" s="150" t="str">
        <f t="shared" si="14"/>
        <v>-</v>
      </c>
      <c r="K65" s="149">
        <v>0</v>
      </c>
      <c r="L65" s="150" t="str">
        <f t="shared" si="14"/>
        <v>-</v>
      </c>
      <c r="M65" s="149">
        <v>0</v>
      </c>
      <c r="N65" s="150" t="s">
        <v>233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848</v>
      </c>
      <c r="D75" s="147">
        <v>-0.10924369747899154</v>
      </c>
      <c r="E75" s="146">
        <v>0</v>
      </c>
      <c r="F75" s="147">
        <f t="shared" ref="F75:L87" si="19">IFERROR(E75/C75-1,"-")</f>
        <v>-1</v>
      </c>
      <c r="G75" s="146">
        <v>0</v>
      </c>
      <c r="H75" s="147" t="str">
        <f t="shared" si="19"/>
        <v>-</v>
      </c>
      <c r="I75" s="146">
        <v>0</v>
      </c>
      <c r="J75" s="147" t="str">
        <f t="shared" si="19"/>
        <v>-</v>
      </c>
      <c r="K75" s="146">
        <v>0</v>
      </c>
      <c r="L75" s="147" t="str">
        <f t="shared" si="19"/>
        <v>-</v>
      </c>
      <c r="M75" s="146">
        <v>0</v>
      </c>
      <c r="N75" s="147" t="str">
        <f t="shared" ref="N75:N83" si="20">IFERROR(M75/K75-1,"-")</f>
        <v>-</v>
      </c>
    </row>
    <row r="76" spans="1:15" x14ac:dyDescent="0.25">
      <c r="A76" s="1">
        <v>2</v>
      </c>
      <c r="B76" s="145" t="s">
        <v>75</v>
      </c>
      <c r="C76" s="146">
        <v>790</v>
      </c>
      <c r="D76" s="147">
        <v>-0.21859545004945602</v>
      </c>
      <c r="E76" s="146">
        <v>0</v>
      </c>
      <c r="F76" s="147">
        <f t="shared" si="19"/>
        <v>-1</v>
      </c>
      <c r="G76" s="146">
        <v>0</v>
      </c>
      <c r="H76" s="147" t="str">
        <f t="shared" si="19"/>
        <v>-</v>
      </c>
      <c r="I76" s="146">
        <v>0</v>
      </c>
      <c r="J76" s="147" t="str">
        <f t="shared" si="19"/>
        <v>-</v>
      </c>
      <c r="K76" s="146">
        <v>0</v>
      </c>
      <c r="L76" s="147" t="str">
        <f t="shared" si="19"/>
        <v>-</v>
      </c>
      <c r="M76" s="146">
        <v>0</v>
      </c>
      <c r="N76" s="147" t="str">
        <f t="shared" si="20"/>
        <v>-</v>
      </c>
    </row>
    <row r="77" spans="1:15" x14ac:dyDescent="0.25">
      <c r="A77" s="1">
        <v>3</v>
      </c>
      <c r="B77" s="145" t="s">
        <v>77</v>
      </c>
      <c r="C77" s="146">
        <v>302</v>
      </c>
      <c r="D77" s="147">
        <v>-0.74664429530201337</v>
      </c>
      <c r="E77" s="146">
        <v>0</v>
      </c>
      <c r="F77" s="147">
        <f t="shared" si="19"/>
        <v>-1</v>
      </c>
      <c r="G77" s="146">
        <v>0</v>
      </c>
      <c r="H77" s="147" t="str">
        <f t="shared" si="19"/>
        <v>-</v>
      </c>
      <c r="I77" s="146">
        <v>0</v>
      </c>
      <c r="J77" s="147" t="str">
        <f t="shared" si="19"/>
        <v>-</v>
      </c>
      <c r="K77" s="146">
        <v>0</v>
      </c>
      <c r="L77" s="147" t="str">
        <f t="shared" si="19"/>
        <v>-</v>
      </c>
      <c r="M77" s="146">
        <v>0</v>
      </c>
      <c r="N77" s="147" t="str">
        <f t="shared" si="20"/>
        <v>-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19"/>
        <v>-</v>
      </c>
      <c r="G78" s="146">
        <v>0</v>
      </c>
      <c r="H78" s="147" t="str">
        <f t="shared" si="19"/>
        <v>-</v>
      </c>
      <c r="I78" s="146">
        <v>0</v>
      </c>
      <c r="J78" s="147" t="str">
        <f t="shared" si="19"/>
        <v>-</v>
      </c>
      <c r="K78" s="146">
        <v>0</v>
      </c>
      <c r="L78" s="147" t="str">
        <f t="shared" si="19"/>
        <v>-</v>
      </c>
      <c r="M78" s="146">
        <v>0</v>
      </c>
      <c r="N78" s="147" t="str">
        <f t="shared" si="20"/>
        <v>-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19"/>
        <v>-</v>
      </c>
      <c r="G79" s="146">
        <v>0</v>
      </c>
      <c r="H79" s="147" t="str">
        <f t="shared" si="19"/>
        <v>-</v>
      </c>
      <c r="I79" s="146">
        <v>0</v>
      </c>
      <c r="J79" s="147" t="str">
        <f t="shared" si="19"/>
        <v>-</v>
      </c>
      <c r="K79" s="146">
        <v>0</v>
      </c>
      <c r="L79" s="147" t="str">
        <f t="shared" si="19"/>
        <v>-</v>
      </c>
      <c r="M79" s="146">
        <v>0</v>
      </c>
      <c r="N79" s="147" t="str">
        <f t="shared" si="20"/>
        <v>-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19"/>
        <v>-</v>
      </c>
      <c r="G80" s="146">
        <v>0</v>
      </c>
      <c r="H80" s="147" t="str">
        <f t="shared" si="19"/>
        <v>-</v>
      </c>
      <c r="I80" s="146">
        <v>0</v>
      </c>
      <c r="J80" s="147" t="str">
        <f t="shared" si="19"/>
        <v>-</v>
      </c>
      <c r="K80" s="146">
        <v>0</v>
      </c>
      <c r="L80" s="147" t="str">
        <f t="shared" si="19"/>
        <v>-</v>
      </c>
      <c r="M80" s="146">
        <v>0</v>
      </c>
      <c r="N80" s="147" t="str">
        <f t="shared" si="20"/>
        <v>-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0</v>
      </c>
      <c r="F81" s="147" t="str">
        <f t="shared" si="19"/>
        <v>-</v>
      </c>
      <c r="G81" s="146">
        <v>0</v>
      </c>
      <c r="H81" s="147" t="str">
        <f t="shared" si="19"/>
        <v>-</v>
      </c>
      <c r="I81" s="146">
        <v>0</v>
      </c>
      <c r="J81" s="147" t="str">
        <f t="shared" si="19"/>
        <v>-</v>
      </c>
      <c r="K81" s="146">
        <v>0</v>
      </c>
      <c r="L81" s="147" t="str">
        <f t="shared" si="19"/>
        <v>-</v>
      </c>
      <c r="M81" s="146">
        <v>0</v>
      </c>
      <c r="N81" s="147" t="str">
        <f t="shared" si="20"/>
        <v>-</v>
      </c>
    </row>
    <row r="82" spans="1:15" x14ac:dyDescent="0.25">
      <c r="A82" s="1">
        <v>8</v>
      </c>
      <c r="B82" s="145" t="s">
        <v>87</v>
      </c>
      <c r="C82" s="146">
        <v>0</v>
      </c>
      <c r="D82" s="147">
        <v>-1</v>
      </c>
      <c r="E82" s="146">
        <v>0</v>
      </c>
      <c r="F82" s="147" t="str">
        <f t="shared" si="19"/>
        <v>-</v>
      </c>
      <c r="G82" s="146">
        <v>0</v>
      </c>
      <c r="H82" s="147" t="str">
        <f t="shared" si="19"/>
        <v>-</v>
      </c>
      <c r="I82" s="146">
        <v>0</v>
      </c>
      <c r="J82" s="147" t="str">
        <f t="shared" si="19"/>
        <v>-</v>
      </c>
      <c r="K82" s="146">
        <v>0</v>
      </c>
      <c r="L82" s="147" t="str">
        <f t="shared" si="19"/>
        <v>-</v>
      </c>
      <c r="M82" s="146">
        <v>0</v>
      </c>
      <c r="N82" s="147" t="str">
        <f t="shared" si="20"/>
        <v>-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0</v>
      </c>
      <c r="F83" s="147" t="str">
        <f t="shared" si="19"/>
        <v>-</v>
      </c>
      <c r="G83" s="146">
        <v>0</v>
      </c>
      <c r="H83" s="147" t="str">
        <f t="shared" si="19"/>
        <v>-</v>
      </c>
      <c r="I83" s="146">
        <v>0</v>
      </c>
      <c r="J83" s="147" t="str">
        <f t="shared" si="19"/>
        <v>-</v>
      </c>
      <c r="K83" s="146">
        <v>0</v>
      </c>
      <c r="L83" s="147" t="str">
        <f t="shared" si="19"/>
        <v>-</v>
      </c>
      <c r="M83" s="146">
        <v>0</v>
      </c>
      <c r="N83" s="147" t="str">
        <f t="shared" si="20"/>
        <v>-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0</v>
      </c>
      <c r="F84" s="147" t="str">
        <f t="shared" si="19"/>
        <v>-</v>
      </c>
      <c r="G84" s="146">
        <v>0</v>
      </c>
      <c r="H84" s="147" t="str">
        <f t="shared" si="19"/>
        <v>-</v>
      </c>
      <c r="I84" s="146">
        <v>0</v>
      </c>
      <c r="J84" s="147" t="str">
        <f t="shared" si="19"/>
        <v>-</v>
      </c>
      <c r="K84" s="146">
        <v>0</v>
      </c>
      <c r="L84" s="147" t="str">
        <f t="shared" si="19"/>
        <v>-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0</v>
      </c>
      <c r="F85" s="147" t="str">
        <f t="shared" si="19"/>
        <v>-</v>
      </c>
      <c r="G85" s="146">
        <v>0</v>
      </c>
      <c r="H85" s="147" t="str">
        <f t="shared" si="19"/>
        <v>-</v>
      </c>
      <c r="I85" s="146">
        <v>0</v>
      </c>
      <c r="J85" s="147" t="str">
        <f t="shared" si="19"/>
        <v>-</v>
      </c>
      <c r="K85" s="146">
        <v>0</v>
      </c>
      <c r="L85" s="147" t="str">
        <f t="shared" si="19"/>
        <v>-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0</v>
      </c>
      <c r="F86" s="147" t="str">
        <f t="shared" si="19"/>
        <v>-</v>
      </c>
      <c r="G86" s="146">
        <v>0</v>
      </c>
      <c r="H86" s="147" t="str">
        <f t="shared" si="19"/>
        <v>-</v>
      </c>
      <c r="I86" s="146">
        <v>1313</v>
      </c>
      <c r="J86" s="147" t="str">
        <f t="shared" si="19"/>
        <v>-</v>
      </c>
      <c r="K86" s="146">
        <v>0</v>
      </c>
      <c r="L86" s="147">
        <f t="shared" si="19"/>
        <v>-1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0</v>
      </c>
      <c r="F87" s="150" t="str">
        <f t="shared" si="19"/>
        <v>-</v>
      </c>
      <c r="G87" s="149">
        <v>0</v>
      </c>
      <c r="H87" s="150" t="str">
        <f t="shared" si="19"/>
        <v>-</v>
      </c>
      <c r="I87" s="149">
        <v>0</v>
      </c>
      <c r="J87" s="150" t="str">
        <f t="shared" si="19"/>
        <v>-</v>
      </c>
      <c r="K87" s="149">
        <v>0</v>
      </c>
      <c r="L87" s="150" t="str">
        <f t="shared" si="19"/>
        <v>-</v>
      </c>
      <c r="M87" s="149">
        <v>0</v>
      </c>
      <c r="N87" s="150" t="s">
        <v>233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L109" si="24">IFERROR(E97/C97-1,"-")</f>
        <v>-</v>
      </c>
      <c r="G97" s="146" t="s">
        <v>233</v>
      </c>
      <c r="H97" s="147" t="str">
        <f t="shared" si="24"/>
        <v>-</v>
      </c>
      <c r="I97" s="146" t="s">
        <v>233</v>
      </c>
      <c r="J97" s="147" t="str">
        <f t="shared" si="24"/>
        <v>-</v>
      </c>
      <c r="K97" s="146" t="s">
        <v>233</v>
      </c>
      <c r="L97" s="147" t="str">
        <f t="shared" si="24"/>
        <v>-</v>
      </c>
      <c r="M97" s="146" t="s">
        <v>233</v>
      </c>
      <c r="N97" s="147" t="str">
        <f t="shared" ref="N97:N105" si="25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24"/>
        <v>-</v>
      </c>
      <c r="G98" s="146" t="s">
        <v>233</v>
      </c>
      <c r="H98" s="147" t="str">
        <f t="shared" si="24"/>
        <v>-</v>
      </c>
      <c r="I98" s="146" t="s">
        <v>233</v>
      </c>
      <c r="J98" s="147" t="str">
        <f t="shared" si="24"/>
        <v>-</v>
      </c>
      <c r="K98" s="146" t="s">
        <v>233</v>
      </c>
      <c r="L98" s="147" t="str">
        <f t="shared" si="24"/>
        <v>-</v>
      </c>
      <c r="M98" s="146" t="s">
        <v>233</v>
      </c>
      <c r="N98" s="147" t="str">
        <f t="shared" si="25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24"/>
        <v>-</v>
      </c>
      <c r="G99" s="146" t="s">
        <v>233</v>
      </c>
      <c r="H99" s="147" t="str">
        <f t="shared" si="24"/>
        <v>-</v>
      </c>
      <c r="I99" s="146" t="s">
        <v>233</v>
      </c>
      <c r="J99" s="147" t="str">
        <f t="shared" si="24"/>
        <v>-</v>
      </c>
      <c r="K99" s="146" t="s">
        <v>233</v>
      </c>
      <c r="L99" s="147" t="str">
        <f t="shared" si="24"/>
        <v>-</v>
      </c>
      <c r="M99" s="146" t="s">
        <v>233</v>
      </c>
      <c r="N99" s="147" t="str">
        <f t="shared" si="25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24"/>
        <v>-</v>
      </c>
      <c r="G100" s="146" t="s">
        <v>233</v>
      </c>
      <c r="H100" s="147" t="str">
        <f t="shared" si="24"/>
        <v>-</v>
      </c>
      <c r="I100" s="146" t="s">
        <v>233</v>
      </c>
      <c r="J100" s="147" t="str">
        <f t="shared" si="24"/>
        <v>-</v>
      </c>
      <c r="K100" s="146" t="s">
        <v>233</v>
      </c>
      <c r="L100" s="147" t="str">
        <f t="shared" si="24"/>
        <v>-</v>
      </c>
      <c r="M100" s="146" t="s">
        <v>233</v>
      </c>
      <c r="N100" s="147" t="str">
        <f t="shared" si="25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24"/>
        <v>-</v>
      </c>
      <c r="G101" s="146" t="s">
        <v>233</v>
      </c>
      <c r="H101" s="147" t="str">
        <f t="shared" si="24"/>
        <v>-</v>
      </c>
      <c r="I101" s="146" t="s">
        <v>233</v>
      </c>
      <c r="J101" s="147" t="str">
        <f t="shared" si="24"/>
        <v>-</v>
      </c>
      <c r="K101" s="146" t="s">
        <v>233</v>
      </c>
      <c r="L101" s="147" t="str">
        <f t="shared" si="24"/>
        <v>-</v>
      </c>
      <c r="M101" s="146" t="s">
        <v>233</v>
      </c>
      <c r="N101" s="147" t="str">
        <f t="shared" si="25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24"/>
        <v>-</v>
      </c>
      <c r="G102" s="146" t="s">
        <v>233</v>
      </c>
      <c r="H102" s="147" t="str">
        <f t="shared" si="24"/>
        <v>-</v>
      </c>
      <c r="I102" s="146" t="s">
        <v>233</v>
      </c>
      <c r="J102" s="147" t="str">
        <f t="shared" si="24"/>
        <v>-</v>
      </c>
      <c r="K102" s="146" t="s">
        <v>233</v>
      </c>
      <c r="L102" s="147" t="str">
        <f t="shared" si="24"/>
        <v>-</v>
      </c>
      <c r="M102" s="146" t="s">
        <v>233</v>
      </c>
      <c r="N102" s="147" t="str">
        <f t="shared" si="25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24"/>
        <v>-</v>
      </c>
      <c r="G103" s="146" t="s">
        <v>233</v>
      </c>
      <c r="H103" s="147" t="str">
        <f t="shared" si="24"/>
        <v>-</v>
      </c>
      <c r="I103" s="146" t="s">
        <v>233</v>
      </c>
      <c r="J103" s="147" t="str">
        <f t="shared" si="24"/>
        <v>-</v>
      </c>
      <c r="K103" s="146" t="s">
        <v>233</v>
      </c>
      <c r="L103" s="147" t="str">
        <f t="shared" si="24"/>
        <v>-</v>
      </c>
      <c r="M103" s="146" t="s">
        <v>233</v>
      </c>
      <c r="N103" s="147" t="str">
        <f t="shared" si="25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24"/>
        <v>-</v>
      </c>
      <c r="G104" s="146" t="s">
        <v>233</v>
      </c>
      <c r="H104" s="147" t="str">
        <f t="shared" si="24"/>
        <v>-</v>
      </c>
      <c r="I104" s="146" t="s">
        <v>233</v>
      </c>
      <c r="J104" s="147" t="str">
        <f t="shared" si="24"/>
        <v>-</v>
      </c>
      <c r="K104" s="146" t="s">
        <v>233</v>
      </c>
      <c r="L104" s="147" t="str">
        <f t="shared" si="24"/>
        <v>-</v>
      </c>
      <c r="M104" s="146" t="s">
        <v>233</v>
      </c>
      <c r="N104" s="147" t="str">
        <f t="shared" si="25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24"/>
        <v>-</v>
      </c>
      <c r="G105" s="146" t="s">
        <v>233</v>
      </c>
      <c r="H105" s="147" t="str">
        <f t="shared" si="24"/>
        <v>-</v>
      </c>
      <c r="I105" s="146" t="s">
        <v>233</v>
      </c>
      <c r="J105" s="147" t="str">
        <f t="shared" si="24"/>
        <v>-</v>
      </c>
      <c r="K105" s="146" t="s">
        <v>233</v>
      </c>
      <c r="L105" s="147" t="str">
        <f t="shared" si="24"/>
        <v>-</v>
      </c>
      <c r="M105" s="146" t="s">
        <v>233</v>
      </c>
      <c r="N105" s="147" t="str">
        <f t="shared" si="25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24"/>
        <v>-</v>
      </c>
      <c r="G106" s="146" t="s">
        <v>233</v>
      </c>
      <c r="H106" s="147" t="str">
        <f t="shared" si="24"/>
        <v>-</v>
      </c>
      <c r="I106" s="146" t="s">
        <v>233</v>
      </c>
      <c r="J106" s="147" t="str">
        <f t="shared" si="24"/>
        <v>-</v>
      </c>
      <c r="K106" s="146" t="s">
        <v>233</v>
      </c>
      <c r="L106" s="147" t="str">
        <f t="shared" si="24"/>
        <v>-</v>
      </c>
      <c r="M106" s="146"/>
      <c r="N106" s="147"/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24"/>
        <v>-</v>
      </c>
      <c r="G107" s="146" t="s">
        <v>233</v>
      </c>
      <c r="H107" s="147" t="str">
        <f t="shared" si="24"/>
        <v>-</v>
      </c>
      <c r="I107" s="146" t="s">
        <v>233</v>
      </c>
      <c r="J107" s="147" t="str">
        <f t="shared" si="24"/>
        <v>-</v>
      </c>
      <c r="K107" s="146" t="s">
        <v>233</v>
      </c>
      <c r="L107" s="147" t="str">
        <f t="shared" si="24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24"/>
        <v>-</v>
      </c>
      <c r="G108" s="146" t="s">
        <v>233</v>
      </c>
      <c r="H108" s="147" t="str">
        <f t="shared" si="24"/>
        <v>-</v>
      </c>
      <c r="I108" s="146" t="s">
        <v>233</v>
      </c>
      <c r="J108" s="147" t="str">
        <f t="shared" si="24"/>
        <v>-</v>
      </c>
      <c r="K108" s="146" t="s">
        <v>233</v>
      </c>
      <c r="L108" s="147" t="str">
        <f t="shared" si="24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24"/>
        <v>-</v>
      </c>
      <c r="G109" s="149" t="s">
        <v>233</v>
      </c>
      <c r="H109" s="150" t="str">
        <f t="shared" si="24"/>
        <v>-</v>
      </c>
      <c r="I109" s="149" t="s">
        <v>233</v>
      </c>
      <c r="J109" s="150" t="str">
        <f t="shared" si="24"/>
        <v>-</v>
      </c>
      <c r="K109" s="149" t="s">
        <v>233</v>
      </c>
      <c r="L109" s="150" t="str">
        <f t="shared" si="24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6379-BA78-4CBB-8BB3-328B6E8EE4FD}">
  <sheetPr>
    <tabColor theme="7" tint="0.79998168889431442"/>
  </sheetPr>
  <dimension ref="A4:E116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231856</v>
      </c>
      <c r="D8" s="147">
        <f t="shared" ref="D8:D10" si="0">C8/C9-1</f>
        <v>0.28925638216829674</v>
      </c>
    </row>
    <row r="9" spans="1:5" x14ac:dyDescent="0.25">
      <c r="A9" s="1"/>
      <c r="B9" s="145">
        <v>2023</v>
      </c>
      <c r="C9" s="146">
        <v>179837</v>
      </c>
      <c r="D9" s="147">
        <f t="shared" si="0"/>
        <v>0.116445244598957</v>
      </c>
    </row>
    <row r="10" spans="1:5" x14ac:dyDescent="0.25">
      <c r="A10" s="1"/>
      <c r="B10" s="145">
        <v>2022</v>
      </c>
      <c r="C10" s="146">
        <v>161080</v>
      </c>
      <c r="D10" s="147">
        <f t="shared" si="0"/>
        <v>1.2911925352753757</v>
      </c>
    </row>
    <row r="11" spans="1:5" x14ac:dyDescent="0.25">
      <c r="A11" s="1"/>
      <c r="B11" s="145">
        <v>2021</v>
      </c>
      <c r="C11" s="146">
        <v>70304</v>
      </c>
      <c r="D11" s="147">
        <f>C11/C12-1</f>
        <v>0.27102127890369343</v>
      </c>
    </row>
    <row r="12" spans="1:5" x14ac:dyDescent="0.25">
      <c r="A12" s="1" t="s">
        <v>74</v>
      </c>
      <c r="B12" s="145">
        <v>2020</v>
      </c>
      <c r="C12" s="146">
        <v>55313</v>
      </c>
      <c r="D12" s="147">
        <f t="shared" ref="D12:D21" si="1">C12/C13-1</f>
        <v>-0.59662646033574962</v>
      </c>
    </row>
    <row r="13" spans="1:5" x14ac:dyDescent="0.25">
      <c r="A13" s="1" t="s">
        <v>76</v>
      </c>
      <c r="B13" s="145">
        <v>2019</v>
      </c>
      <c r="C13" s="146">
        <v>137126</v>
      </c>
      <c r="D13" s="147">
        <f t="shared" si="1"/>
        <v>1.7898758775871659E-3</v>
      </c>
    </row>
    <row r="14" spans="1:5" x14ac:dyDescent="0.25">
      <c r="A14" s="1" t="s">
        <v>78</v>
      </c>
      <c r="B14" s="145">
        <v>2018</v>
      </c>
      <c r="C14" s="146">
        <v>136881</v>
      </c>
      <c r="D14" s="147">
        <f t="shared" si="1"/>
        <v>-1.1675258848503178E-2</v>
      </c>
    </row>
    <row r="15" spans="1:5" x14ac:dyDescent="0.25">
      <c r="A15" s="1" t="s">
        <v>80</v>
      </c>
      <c r="B15" s="145">
        <v>2017</v>
      </c>
      <c r="C15" s="146">
        <v>138498</v>
      </c>
      <c r="D15" s="147">
        <f>C15/C16-1</f>
        <v>1.9920025332675451E-2</v>
      </c>
    </row>
    <row r="16" spans="1:5" x14ac:dyDescent="0.25">
      <c r="A16" s="1" t="s">
        <v>82</v>
      </c>
      <c r="B16" s="145">
        <v>2016</v>
      </c>
      <c r="C16" s="146">
        <v>135793</v>
      </c>
      <c r="D16" s="147">
        <f>C16/C17-1</f>
        <v>-2.5168881327216952E-2</v>
      </c>
    </row>
    <row r="17" spans="1:5" x14ac:dyDescent="0.25">
      <c r="A17" s="1" t="s">
        <v>84</v>
      </c>
      <c r="B17" s="145">
        <v>2015</v>
      </c>
      <c r="C17" s="146">
        <v>139299</v>
      </c>
      <c r="D17" s="147">
        <f t="shared" si="1"/>
        <v>5.4113569634046677E-2</v>
      </c>
    </row>
    <row r="18" spans="1:5" x14ac:dyDescent="0.25">
      <c r="A18" s="1" t="s">
        <v>86</v>
      </c>
      <c r="B18" s="145">
        <v>2014</v>
      </c>
      <c r="C18" s="146">
        <v>132148</v>
      </c>
      <c r="D18" s="147">
        <f t="shared" si="1"/>
        <v>6.8110096186568825E-5</v>
      </c>
    </row>
    <row r="19" spans="1:5" x14ac:dyDescent="0.25">
      <c r="A19" s="1" t="s">
        <v>88</v>
      </c>
      <c r="B19" s="145">
        <v>2013</v>
      </c>
      <c r="C19" s="146">
        <v>132139</v>
      </c>
      <c r="D19" s="147">
        <f t="shared" si="1"/>
        <v>5.9663670117643175E-2</v>
      </c>
    </row>
    <row r="20" spans="1:5" x14ac:dyDescent="0.25">
      <c r="A20" s="1" t="s">
        <v>90</v>
      </c>
      <c r="B20" s="145">
        <v>2012</v>
      </c>
      <c r="C20" s="146">
        <v>124699</v>
      </c>
      <c r="D20" s="147">
        <f>C20/C21-1</f>
        <v>6.8882164868038664E-2</v>
      </c>
    </row>
    <row r="21" spans="1:5" x14ac:dyDescent="0.25">
      <c r="A21" s="1" t="s">
        <v>92</v>
      </c>
      <c r="B21" s="145">
        <v>2011</v>
      </c>
      <c r="C21" s="146">
        <v>116663</v>
      </c>
      <c r="D21" s="147">
        <f t="shared" si="1"/>
        <v>0.36412852833189113</v>
      </c>
    </row>
    <row r="22" spans="1:5" x14ac:dyDescent="0.25">
      <c r="A22" s="1" t="s">
        <v>94</v>
      </c>
      <c r="B22" s="145">
        <v>2010</v>
      </c>
      <c r="C22" s="146">
        <v>85522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191595</v>
      </c>
      <c r="D31" s="147">
        <f t="shared" ref="D31:D44" si="2">C31/C32-1</f>
        <v>0.12071385954444946</v>
      </c>
    </row>
    <row r="32" spans="1:5" x14ac:dyDescent="0.25">
      <c r="B32" s="145">
        <v>2023</v>
      </c>
      <c r="C32" s="146">
        <v>170958</v>
      </c>
      <c r="D32" s="147">
        <f t="shared" si="2"/>
        <v>0.12863678675407497</v>
      </c>
    </row>
    <row r="33" spans="2:4" x14ac:dyDescent="0.25">
      <c r="B33" s="145">
        <v>2022</v>
      </c>
      <c r="C33" s="146">
        <v>151473</v>
      </c>
      <c r="D33" s="147">
        <f t="shared" si="2"/>
        <v>1.4423250564334085</v>
      </c>
    </row>
    <row r="34" spans="2:4" x14ac:dyDescent="0.25">
      <c r="B34" s="145">
        <v>2021</v>
      </c>
      <c r="C34" s="146">
        <v>62020</v>
      </c>
      <c r="D34" s="147">
        <f t="shared" si="2"/>
        <v>0.14696798772030406</v>
      </c>
    </row>
    <row r="35" spans="2:4" x14ac:dyDescent="0.25">
      <c r="B35" s="145">
        <v>2020</v>
      </c>
      <c r="C35" s="146">
        <v>54073</v>
      </c>
      <c r="D35" s="147">
        <f t="shared" si="2"/>
        <v>-0.60050091612979495</v>
      </c>
    </row>
    <row r="36" spans="2:4" x14ac:dyDescent="0.25">
      <c r="B36" s="145">
        <v>2019</v>
      </c>
      <c r="C36" s="146">
        <v>135352</v>
      </c>
      <c r="D36" s="147">
        <f t="shared" si="2"/>
        <v>4.2216006469659728E-3</v>
      </c>
    </row>
    <row r="37" spans="2:4" x14ac:dyDescent="0.25">
      <c r="B37" s="145">
        <v>2018</v>
      </c>
      <c r="C37" s="146">
        <v>134783</v>
      </c>
      <c r="D37" s="147">
        <f t="shared" si="2"/>
        <v>-6.611143867924496E-3</v>
      </c>
    </row>
    <row r="38" spans="2:4" x14ac:dyDescent="0.25">
      <c r="B38" s="145">
        <v>2017</v>
      </c>
      <c r="C38" s="146">
        <v>135680</v>
      </c>
      <c r="D38" s="147">
        <f>C38/C39-1</f>
        <v>1.7610176101761077E-2</v>
      </c>
    </row>
    <row r="39" spans="2:4" x14ac:dyDescent="0.25">
      <c r="B39" s="145">
        <v>2016</v>
      </c>
      <c r="C39" s="146">
        <v>133332</v>
      </c>
      <c r="D39" s="147">
        <f>C39/C40-1</f>
        <v>-3.1629710865949567E-2</v>
      </c>
    </row>
    <row r="40" spans="2:4" x14ac:dyDescent="0.25">
      <c r="B40" s="145">
        <v>2015</v>
      </c>
      <c r="C40" s="146">
        <v>137687</v>
      </c>
      <c r="D40" s="147">
        <f t="shared" si="2"/>
        <v>5.9049303899699979E-2</v>
      </c>
    </row>
    <row r="41" spans="2:4" x14ac:dyDescent="0.25">
      <c r="B41" s="145">
        <v>2014</v>
      </c>
      <c r="C41" s="146">
        <v>130010</v>
      </c>
      <c r="D41" s="147">
        <f t="shared" si="2"/>
        <v>-3.3118167461400061E-3</v>
      </c>
    </row>
    <row r="42" spans="2:4" x14ac:dyDescent="0.25">
      <c r="B42" s="145">
        <v>2013</v>
      </c>
      <c r="C42" s="146">
        <v>130442</v>
      </c>
      <c r="D42" s="147">
        <f t="shared" si="2"/>
        <v>5.8808250200897749E-2</v>
      </c>
    </row>
    <row r="43" spans="2:4" x14ac:dyDescent="0.25">
      <c r="B43" s="145">
        <v>2012</v>
      </c>
      <c r="C43" s="146">
        <v>123197</v>
      </c>
      <c r="D43" s="147">
        <f>C43/C44-1</f>
        <v>6.8574303284731686E-2</v>
      </c>
    </row>
    <row r="44" spans="2:4" x14ac:dyDescent="0.25">
      <c r="B44" s="145">
        <v>2011</v>
      </c>
      <c r="C44" s="146">
        <v>115291</v>
      </c>
      <c r="D44" s="147">
        <f t="shared" si="2"/>
        <v>0.36775731979310011</v>
      </c>
    </row>
    <row r="45" spans="2:4" x14ac:dyDescent="0.25">
      <c r="B45" s="145">
        <v>2010</v>
      </c>
      <c r="C45" s="146">
        <v>84292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0</v>
      </c>
      <c r="D54" s="147" t="e">
        <f t="shared" ref="D54:D56" si="3">C54/C55-1</f>
        <v>#DIV/0!</v>
      </c>
    </row>
    <row r="55" spans="1:5" x14ac:dyDescent="0.25">
      <c r="A55" s="1"/>
      <c r="B55" s="145">
        <v>2023</v>
      </c>
      <c r="C55" s="146">
        <v>0</v>
      </c>
      <c r="D55" s="147" t="e">
        <f t="shared" si="3"/>
        <v>#DIV/0!</v>
      </c>
    </row>
    <row r="56" spans="1:5" x14ac:dyDescent="0.25">
      <c r="A56" s="1"/>
      <c r="B56" s="145">
        <v>2022</v>
      </c>
      <c r="C56" s="146">
        <v>0</v>
      </c>
      <c r="D56" s="147" t="e">
        <f t="shared" si="3"/>
        <v>#DIV/0!</v>
      </c>
    </row>
    <row r="57" spans="1:5" x14ac:dyDescent="0.25">
      <c r="A57" s="1"/>
      <c r="B57" s="145">
        <v>2021</v>
      </c>
      <c r="C57" s="146">
        <v>0</v>
      </c>
      <c r="D57" s="147" t="e">
        <f>C57/C58-1</f>
        <v>#DIV/0!</v>
      </c>
    </row>
    <row r="58" spans="1:5" x14ac:dyDescent="0.25">
      <c r="A58" s="1">
        <v>2</v>
      </c>
      <c r="B58" s="145">
        <v>2020</v>
      </c>
      <c r="C58" s="146">
        <v>0</v>
      </c>
      <c r="D58" s="147">
        <f t="shared" ref="D58:D67" si="4">C58/C59-1</f>
        <v>-1</v>
      </c>
    </row>
    <row r="59" spans="1:5" x14ac:dyDescent="0.25">
      <c r="A59" s="1">
        <v>3</v>
      </c>
      <c r="B59" s="145">
        <v>2019</v>
      </c>
      <c r="C59" s="146">
        <v>122557</v>
      </c>
      <c r="D59" s="147">
        <f t="shared" si="4"/>
        <v>1.8473581863812427E-2</v>
      </c>
    </row>
    <row r="60" spans="1:5" x14ac:dyDescent="0.25">
      <c r="A60" s="1">
        <v>4</v>
      </c>
      <c r="B60" s="145">
        <v>2018</v>
      </c>
      <c r="C60" s="146">
        <v>120334</v>
      </c>
      <c r="D60" s="147">
        <f t="shared" si="4"/>
        <v>9.1326271493869182E-2</v>
      </c>
    </row>
    <row r="61" spans="1:5" x14ac:dyDescent="0.25">
      <c r="A61" s="1">
        <v>5</v>
      </c>
      <c r="B61" s="145">
        <v>2017</v>
      </c>
      <c r="C61" s="146">
        <v>110264</v>
      </c>
      <c r="D61" s="147">
        <f>C61/C62-1</f>
        <v>0.22168055309342316</v>
      </c>
    </row>
    <row r="62" spans="1:5" x14ac:dyDescent="0.25">
      <c r="A62" s="1">
        <v>6</v>
      </c>
      <c r="B62" s="145">
        <v>2016</v>
      </c>
      <c r="C62" s="146">
        <v>90256</v>
      </c>
      <c r="D62" s="147">
        <f>C62/C63-1</f>
        <v>-4.27219888846464E-2</v>
      </c>
    </row>
    <row r="63" spans="1:5" x14ac:dyDescent="0.25">
      <c r="A63" s="1">
        <v>7</v>
      </c>
      <c r="B63" s="145">
        <v>2015</v>
      </c>
      <c r="C63" s="146">
        <v>94284</v>
      </c>
      <c r="D63" s="147">
        <f t="shared" si="4"/>
        <v>4.5173662902193712E-3</v>
      </c>
    </row>
    <row r="64" spans="1:5" x14ac:dyDescent="0.25">
      <c r="A64" s="1">
        <v>8</v>
      </c>
      <c r="B64" s="145">
        <v>2014</v>
      </c>
      <c r="C64" s="146">
        <v>93860</v>
      </c>
      <c r="D64" s="147">
        <f t="shared" si="4"/>
        <v>2.8726750621992814E-2</v>
      </c>
    </row>
    <row r="65" spans="1:5" x14ac:dyDescent="0.25">
      <c r="A65" s="1">
        <v>9</v>
      </c>
      <c r="B65" s="145">
        <v>2013</v>
      </c>
      <c r="C65" s="146">
        <v>91239</v>
      </c>
      <c r="D65" s="147">
        <f t="shared" si="4"/>
        <v>5.4981268211460987E-2</v>
      </c>
    </row>
    <row r="66" spans="1:5" x14ac:dyDescent="0.25">
      <c r="A66" s="1">
        <v>10</v>
      </c>
      <c r="B66" s="145">
        <v>2012</v>
      </c>
      <c r="C66" s="146">
        <v>86484</v>
      </c>
      <c r="D66" s="147">
        <f>C66/C67-1</f>
        <v>4.4089240873092628E-2</v>
      </c>
    </row>
    <row r="67" spans="1:5" x14ac:dyDescent="0.25">
      <c r="A67" s="1">
        <v>11</v>
      </c>
      <c r="B67" s="145">
        <v>2011</v>
      </c>
      <c r="C67" s="146">
        <v>82832</v>
      </c>
      <c r="D67" s="147">
        <f t="shared" si="4"/>
        <v>0.5953775038520801</v>
      </c>
    </row>
    <row r="68" spans="1:5" x14ac:dyDescent="0.25">
      <c r="A68" s="1">
        <v>12</v>
      </c>
      <c r="B68" s="145">
        <v>2010</v>
      </c>
      <c r="C68" s="146">
        <v>51920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0</v>
      </c>
      <c r="D77" s="147" t="e">
        <f t="shared" ref="D77:D83" si="5">C77/C78-1</f>
        <v>#DIV/0!</v>
      </c>
    </row>
    <row r="78" spans="1:5" x14ac:dyDescent="0.25">
      <c r="A78" s="1"/>
      <c r="B78" s="145">
        <v>2023</v>
      </c>
      <c r="C78" s="146">
        <v>0</v>
      </c>
      <c r="D78" s="147" t="e">
        <f t="shared" si="5"/>
        <v>#DIV/0!</v>
      </c>
    </row>
    <row r="79" spans="1:5" x14ac:dyDescent="0.25">
      <c r="A79" s="1"/>
      <c r="B79" s="145">
        <v>2022</v>
      </c>
      <c r="C79" s="146">
        <v>0</v>
      </c>
      <c r="D79" s="147" t="e">
        <f t="shared" si="5"/>
        <v>#DIV/0!</v>
      </c>
    </row>
    <row r="80" spans="1:5" x14ac:dyDescent="0.25">
      <c r="A80" s="1"/>
      <c r="B80" s="145">
        <v>2021</v>
      </c>
      <c r="C80" s="146">
        <v>0</v>
      </c>
      <c r="D80" s="147" t="e">
        <f t="shared" si="5"/>
        <v>#DIV/0!</v>
      </c>
    </row>
    <row r="81" spans="1:5" x14ac:dyDescent="0.25">
      <c r="A81" s="1">
        <v>2</v>
      </c>
      <c r="B81" s="145">
        <v>2020</v>
      </c>
      <c r="C81" s="146">
        <v>0</v>
      </c>
      <c r="D81" s="147">
        <f t="shared" si="5"/>
        <v>-1</v>
      </c>
    </row>
    <row r="82" spans="1:5" x14ac:dyDescent="0.25">
      <c r="A82" s="1">
        <v>3</v>
      </c>
      <c r="B82" s="145">
        <v>2019</v>
      </c>
      <c r="C82" s="146">
        <v>12795</v>
      </c>
      <c r="D82" s="147">
        <f t="shared" si="5"/>
        <v>-0.11447158972939309</v>
      </c>
    </row>
    <row r="83" spans="1:5" x14ac:dyDescent="0.25">
      <c r="A83" s="1">
        <v>4</v>
      </c>
      <c r="B83" s="145">
        <v>2018</v>
      </c>
      <c r="C83" s="146">
        <v>14449</v>
      </c>
      <c r="D83" s="147">
        <f t="shared" si="5"/>
        <v>-0.43149984261882279</v>
      </c>
    </row>
    <row r="84" spans="1:5" x14ac:dyDescent="0.25">
      <c r="A84" s="1">
        <v>5</v>
      </c>
      <c r="B84" s="145">
        <v>2017</v>
      </c>
      <c r="C84" s="146">
        <v>25416</v>
      </c>
      <c r="D84" s="147">
        <f>C84/C85-1</f>
        <v>-0.40997307085151824</v>
      </c>
    </row>
    <row r="85" spans="1:5" x14ac:dyDescent="0.25">
      <c r="A85" s="1">
        <v>6</v>
      </c>
      <c r="B85" s="145">
        <v>2016</v>
      </c>
      <c r="C85" s="146">
        <v>43076</v>
      </c>
      <c r="D85" s="147">
        <f>C85/C86-1</f>
        <v>-7.5340414257079047E-3</v>
      </c>
    </row>
    <row r="86" spans="1:5" x14ac:dyDescent="0.25">
      <c r="A86" s="1">
        <v>7</v>
      </c>
      <c r="B86" s="145">
        <v>2015</v>
      </c>
      <c r="C86" s="146">
        <v>43403</v>
      </c>
      <c r="D86" s="147">
        <f t="shared" ref="D86:D88" si="6">C86/C87-1</f>
        <v>0.20063623789764873</v>
      </c>
    </row>
    <row r="87" spans="1:5" x14ac:dyDescent="0.25">
      <c r="A87" s="1">
        <v>8</v>
      </c>
      <c r="B87" s="145">
        <v>2014</v>
      </c>
      <c r="C87" s="146">
        <v>36150</v>
      </c>
      <c r="D87" s="147">
        <f t="shared" si="6"/>
        <v>-7.7876693110221162E-2</v>
      </c>
    </row>
    <row r="88" spans="1:5" x14ac:dyDescent="0.25">
      <c r="A88" s="1">
        <v>9</v>
      </c>
      <c r="B88" s="145">
        <v>2013</v>
      </c>
      <c r="C88" s="146">
        <v>39203</v>
      </c>
      <c r="D88" s="147">
        <f t="shared" si="6"/>
        <v>6.782338681121125E-2</v>
      </c>
    </row>
    <row r="89" spans="1:5" x14ac:dyDescent="0.25">
      <c r="A89" s="1">
        <v>10</v>
      </c>
      <c r="B89" s="145">
        <v>2012</v>
      </c>
      <c r="C89" s="146">
        <v>36713</v>
      </c>
      <c r="D89" s="147">
        <f>C89/C90-1</f>
        <v>0.13105764194830405</v>
      </c>
    </row>
    <row r="90" spans="1:5" x14ac:dyDescent="0.25">
      <c r="A90" s="1">
        <v>11</v>
      </c>
      <c r="B90" s="145">
        <v>2011</v>
      </c>
      <c r="C90" s="146">
        <v>32459</v>
      </c>
      <c r="D90" s="147">
        <f t="shared" ref="D90" si="7">C90/C91-1</f>
        <v>2.6875077227233035E-3</v>
      </c>
    </row>
    <row r="91" spans="1:5" x14ac:dyDescent="0.25">
      <c r="A91" s="1">
        <v>12</v>
      </c>
      <c r="B91" s="145">
        <v>2010</v>
      </c>
      <c r="C91" s="146">
        <v>32372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 t="s">
        <v>233</v>
      </c>
      <c r="D100" s="147" t="e">
        <f t="shared" ref="D100:D113" si="8">C100/C101-1</f>
        <v>#VALUE!</v>
      </c>
    </row>
    <row r="101" spans="2:5" x14ac:dyDescent="0.25">
      <c r="B101" s="145">
        <v>2023</v>
      </c>
      <c r="C101" s="146" t="s">
        <v>233</v>
      </c>
      <c r="D101" s="147" t="e">
        <f t="shared" si="8"/>
        <v>#VALUE!</v>
      </c>
    </row>
    <row r="102" spans="2:5" x14ac:dyDescent="0.25">
      <c r="B102" s="145">
        <v>2022</v>
      </c>
      <c r="C102" s="146" t="s">
        <v>233</v>
      </c>
      <c r="D102" s="147" t="e">
        <f t="shared" si="8"/>
        <v>#VALUE!</v>
      </c>
    </row>
    <row r="103" spans="2:5" x14ac:dyDescent="0.25">
      <c r="B103" s="145">
        <v>2021</v>
      </c>
      <c r="C103" s="146" t="s">
        <v>233</v>
      </c>
      <c r="D103" s="147" t="e">
        <f t="shared" si="8"/>
        <v>#VALUE!</v>
      </c>
    </row>
    <row r="104" spans="2:5" x14ac:dyDescent="0.25">
      <c r="B104" s="145">
        <v>2020</v>
      </c>
      <c r="C104" s="146" t="s">
        <v>233</v>
      </c>
      <c r="D104" s="147" t="e">
        <f t="shared" si="8"/>
        <v>#VALUE!</v>
      </c>
    </row>
    <row r="105" spans="2:5" x14ac:dyDescent="0.25">
      <c r="B105" s="145">
        <v>2019</v>
      </c>
      <c r="C105" s="146" t="s">
        <v>233</v>
      </c>
      <c r="D105" s="147" t="e">
        <f t="shared" si="8"/>
        <v>#VALUE!</v>
      </c>
    </row>
    <row r="106" spans="2:5" x14ac:dyDescent="0.25">
      <c r="B106" s="145">
        <v>2018</v>
      </c>
      <c r="C106" s="146" t="s">
        <v>233</v>
      </c>
      <c r="D106" s="147" t="e">
        <f t="shared" si="8"/>
        <v>#VALUE!</v>
      </c>
    </row>
    <row r="107" spans="2:5" x14ac:dyDescent="0.25">
      <c r="B107" s="145">
        <v>2017</v>
      </c>
      <c r="C107" s="146" t="s">
        <v>233</v>
      </c>
      <c r="D107" s="147" t="e">
        <f t="shared" si="8"/>
        <v>#VALUE!</v>
      </c>
    </row>
    <row r="108" spans="2:5" x14ac:dyDescent="0.25">
      <c r="B108" s="145">
        <v>2016</v>
      </c>
      <c r="C108" s="146" t="s">
        <v>233</v>
      </c>
      <c r="D108" s="147" t="e">
        <f t="shared" si="8"/>
        <v>#VALUE!</v>
      </c>
    </row>
    <row r="109" spans="2:5" x14ac:dyDescent="0.25">
      <c r="B109" s="145">
        <v>2015</v>
      </c>
      <c r="C109" s="146" t="s">
        <v>233</v>
      </c>
      <c r="D109" s="147" t="e">
        <f t="shared" si="8"/>
        <v>#VALUE!</v>
      </c>
    </row>
    <row r="110" spans="2:5" x14ac:dyDescent="0.25">
      <c r="B110" s="145">
        <v>2014</v>
      </c>
      <c r="C110" s="146" t="s">
        <v>233</v>
      </c>
      <c r="D110" s="147" t="e">
        <f t="shared" si="8"/>
        <v>#VALUE!</v>
      </c>
    </row>
    <row r="111" spans="2:5" x14ac:dyDescent="0.25">
      <c r="B111" s="145">
        <v>2013</v>
      </c>
      <c r="C111" s="146" t="s">
        <v>233</v>
      </c>
      <c r="D111" s="147" t="e">
        <f t="shared" si="8"/>
        <v>#VALUE!</v>
      </c>
    </row>
    <row r="112" spans="2:5" x14ac:dyDescent="0.25">
      <c r="B112" s="145">
        <v>2012</v>
      </c>
      <c r="C112" s="146" t="s">
        <v>233</v>
      </c>
      <c r="D112" s="147" t="e">
        <f t="shared" si="8"/>
        <v>#VALUE!</v>
      </c>
    </row>
    <row r="113" spans="2:4" x14ac:dyDescent="0.25">
      <c r="B113" s="145">
        <v>2011</v>
      </c>
      <c r="C113" s="146" t="s">
        <v>233</v>
      </c>
      <c r="D113" s="147" t="e">
        <f t="shared" si="8"/>
        <v>#VALUE!</v>
      </c>
    </row>
    <row r="114" spans="2:4" x14ac:dyDescent="0.25">
      <c r="B114" s="145">
        <v>2010</v>
      </c>
      <c r="C114" s="146" t="s">
        <v>233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C808-19FE-4F8A-BB0E-C956194C3A8C}">
  <sheetPr>
    <tabColor theme="7" tint="0.79998168889431442"/>
  </sheetPr>
  <dimension ref="A1:V59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234</v>
      </c>
      <c r="E5" s="158" t="s">
        <v>235</v>
      </c>
      <c r="F5" s="158" t="s">
        <v>236</v>
      </c>
      <c r="G5" s="158" t="s">
        <v>237</v>
      </c>
      <c r="H5" s="158" t="s">
        <v>238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septiembre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septiembre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1311192</v>
      </c>
      <c r="D6" s="162">
        <v>1311969</v>
      </c>
      <c r="E6" s="162">
        <v>3492085</v>
      </c>
      <c r="F6" s="162">
        <v>3849133</v>
      </c>
      <c r="G6" s="162">
        <v>4095618</v>
      </c>
      <c r="H6" s="162">
        <v>4071791</v>
      </c>
      <c r="I6" s="163">
        <f>IFERROR(H6/G6-1,"-")</f>
        <v>-5.8176812388264221E-3</v>
      </c>
      <c r="J6" s="162">
        <f>IFERROR(H6-G6,"-")</f>
        <v>-23827</v>
      </c>
      <c r="K6" s="163">
        <f t="shared" ref="K6:K57" si="0">IFERROR(H6/$H$6,"-")</f>
        <v>1</v>
      </c>
      <c r="L6" s="164">
        <f>H6/H6</f>
        <v>1</v>
      </c>
      <c r="M6" s="162">
        <v>109886</v>
      </c>
      <c r="N6" s="162">
        <v>280035</v>
      </c>
      <c r="O6" s="162">
        <v>390968</v>
      </c>
      <c r="P6" s="162">
        <v>423998</v>
      </c>
      <c r="Q6" s="162">
        <v>434954</v>
      </c>
      <c r="R6" s="162">
        <v>435535</v>
      </c>
      <c r="S6" s="163">
        <f>IFERROR(R6/Q6-1,"-")</f>
        <v>1.3357734381107544E-3</v>
      </c>
      <c r="T6" s="162">
        <f t="shared" ref="T6:T57" si="1">R6-Q6</f>
        <v>581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1002314</v>
      </c>
      <c r="D7" s="166">
        <v>1038412</v>
      </c>
      <c r="E7" s="166">
        <v>2770259</v>
      </c>
      <c r="F7" s="166">
        <v>3031978</v>
      </c>
      <c r="G7" s="166">
        <v>3198024</v>
      </c>
      <c r="H7" s="166">
        <v>3129351</v>
      </c>
      <c r="I7" s="167">
        <f t="shared" ref="I7:I57" si="2">IFERROR(H7/G7-1,"-")</f>
        <v>-2.147357243097614E-2</v>
      </c>
      <c r="J7" s="166">
        <f t="shared" ref="J7:J57" si="3">IFERROR(H7-G7,"-")</f>
        <v>-68673</v>
      </c>
      <c r="K7" s="167">
        <f t="shared" si="0"/>
        <v>0.76854411240655529</v>
      </c>
      <c r="L7" s="167">
        <f>H7/H6</f>
        <v>0.76854411240655529</v>
      </c>
      <c r="M7" s="166">
        <v>87408</v>
      </c>
      <c r="N7" s="166">
        <v>229668</v>
      </c>
      <c r="O7" s="166">
        <v>311856</v>
      </c>
      <c r="P7" s="166">
        <v>334033</v>
      </c>
      <c r="Q7" s="166">
        <v>340570</v>
      </c>
      <c r="R7" s="166">
        <v>333006</v>
      </c>
      <c r="S7" s="167">
        <f t="shared" ref="S7:S57" si="4">IFERROR(R7/Q7-1,"-")</f>
        <v>-2.2209824705640591E-2</v>
      </c>
      <c r="T7" s="166">
        <f t="shared" si="1"/>
        <v>-7564</v>
      </c>
      <c r="U7" s="167">
        <f t="shared" ref="U7:U57" si="5">IFERROR(P7/$P$6,"-")</f>
        <v>0.78781739536507245</v>
      </c>
      <c r="V7" s="167">
        <f>IFERROR(R7/R6,"-")</f>
        <v>0.76459067583546669</v>
      </c>
    </row>
    <row r="8" spans="1:22" x14ac:dyDescent="0.25">
      <c r="B8" s="123" t="s">
        <v>142</v>
      </c>
      <c r="C8" s="70">
        <v>795657</v>
      </c>
      <c r="D8" s="70">
        <v>856378</v>
      </c>
      <c r="E8" s="70">
        <v>2279770</v>
      </c>
      <c r="F8" s="70">
        <v>2487865</v>
      </c>
      <c r="G8" s="70">
        <v>2634612</v>
      </c>
      <c r="H8" s="70">
        <v>2566113</v>
      </c>
      <c r="I8" s="124">
        <f t="shared" si="2"/>
        <v>-2.5999653838971404E-2</v>
      </c>
      <c r="J8" s="70">
        <f t="shared" si="3"/>
        <v>-68499</v>
      </c>
      <c r="K8" s="124">
        <f t="shared" si="0"/>
        <v>0.63021726802775491</v>
      </c>
      <c r="L8" s="124">
        <f>H8/H6</f>
        <v>0.63021726802775491</v>
      </c>
      <c r="M8" s="70">
        <v>68556</v>
      </c>
      <c r="N8" s="70">
        <v>191758</v>
      </c>
      <c r="O8" s="70">
        <v>256065</v>
      </c>
      <c r="P8" s="70">
        <v>277683</v>
      </c>
      <c r="Q8" s="70">
        <v>281159</v>
      </c>
      <c r="R8" s="70">
        <v>271803</v>
      </c>
      <c r="S8" s="124">
        <f t="shared" si="4"/>
        <v>-3.3276544588649148E-2</v>
      </c>
      <c r="T8" s="70">
        <f t="shared" si="1"/>
        <v>-9356</v>
      </c>
      <c r="U8" s="124">
        <f t="shared" si="5"/>
        <v>0.65491582507464663</v>
      </c>
      <c r="V8" s="124">
        <f>IFERROR(R8/R6,"-")</f>
        <v>0.62406695213932295</v>
      </c>
    </row>
    <row r="9" spans="1:22" x14ac:dyDescent="0.25">
      <c r="B9" s="123" t="s">
        <v>144</v>
      </c>
      <c r="C9" s="70">
        <v>206657</v>
      </c>
      <c r="D9" s="70">
        <v>182034</v>
      </c>
      <c r="E9" s="70">
        <v>490489</v>
      </c>
      <c r="F9" s="70">
        <v>544113</v>
      </c>
      <c r="G9" s="70">
        <v>563412</v>
      </c>
      <c r="H9" s="70">
        <v>563238</v>
      </c>
      <c r="I9" s="124">
        <f t="shared" si="2"/>
        <v>-3.0883261272385276E-4</v>
      </c>
      <c r="J9" s="70">
        <f t="shared" si="3"/>
        <v>-174</v>
      </c>
      <c r="K9" s="124">
        <f t="shared" si="0"/>
        <v>0.13832684437880038</v>
      </c>
      <c r="L9" s="124">
        <f>H9/H6</f>
        <v>0.13832684437880038</v>
      </c>
      <c r="M9" s="70">
        <v>18852</v>
      </c>
      <c r="N9" s="70">
        <v>37910</v>
      </c>
      <c r="O9" s="70">
        <v>55791</v>
      </c>
      <c r="P9" s="70">
        <v>56350</v>
      </c>
      <c r="Q9" s="70">
        <v>59411</v>
      </c>
      <c r="R9" s="70">
        <v>61203</v>
      </c>
      <c r="S9" s="124">
        <f t="shared" si="4"/>
        <v>3.01627644712259E-2</v>
      </c>
      <c r="T9" s="70">
        <f t="shared" si="1"/>
        <v>1792</v>
      </c>
      <c r="U9" s="124">
        <f t="shared" si="5"/>
        <v>0.1329015702904259</v>
      </c>
      <c r="V9" s="124">
        <f>IFERROR(R9/R6,"-")</f>
        <v>0.14052372369614383</v>
      </c>
    </row>
    <row r="10" spans="1:22" ht="16.5" thickBot="1" x14ac:dyDescent="0.3">
      <c r="B10" s="168" t="s">
        <v>65</v>
      </c>
      <c r="C10" s="169">
        <v>303151</v>
      </c>
      <c r="D10" s="169">
        <v>273557</v>
      </c>
      <c r="E10" s="169">
        <v>721826</v>
      </c>
      <c r="F10" s="169">
        <v>817155</v>
      </c>
      <c r="G10" s="169">
        <v>897594</v>
      </c>
      <c r="H10" s="169">
        <v>942440</v>
      </c>
      <c r="I10" s="170">
        <f t="shared" si="2"/>
        <v>4.9962455185752042E-2</v>
      </c>
      <c r="J10" s="169">
        <f t="shared" si="3"/>
        <v>44846</v>
      </c>
      <c r="K10" s="170">
        <f t="shared" si="0"/>
        <v>0.23145588759344476</v>
      </c>
      <c r="L10" s="170">
        <f>H10/H6</f>
        <v>0.23145588759344476</v>
      </c>
      <c r="M10" s="169">
        <v>22478</v>
      </c>
      <c r="N10" s="169">
        <v>50367</v>
      </c>
      <c r="O10" s="169">
        <v>79112</v>
      </c>
      <c r="P10" s="169">
        <v>89965</v>
      </c>
      <c r="Q10" s="169">
        <v>94384</v>
      </c>
      <c r="R10" s="169">
        <v>102529</v>
      </c>
      <c r="S10" s="170">
        <f t="shared" si="4"/>
        <v>8.6296406170537354E-2</v>
      </c>
      <c r="T10" s="169">
        <f t="shared" si="1"/>
        <v>8145</v>
      </c>
      <c r="U10" s="170">
        <f t="shared" si="5"/>
        <v>0.21218260463492752</v>
      </c>
      <c r="V10" s="170">
        <f>IFERROR(R10/R6,"-")</f>
        <v>0.23540932416453328</v>
      </c>
    </row>
    <row r="11" spans="1:22" ht="15.75" x14ac:dyDescent="0.25">
      <c r="A11" s="171">
        <f>G11/$G$11</f>
        <v>1</v>
      </c>
      <c r="B11" s="161" t="s">
        <v>46</v>
      </c>
      <c r="C11" s="162">
        <v>434246</v>
      </c>
      <c r="D11" s="162">
        <v>505565</v>
      </c>
      <c r="E11" s="162">
        <v>1298122</v>
      </c>
      <c r="F11" s="162">
        <v>1400057</v>
      </c>
      <c r="G11" s="162">
        <v>1449683</v>
      </c>
      <c r="H11" s="162">
        <v>1380443</v>
      </c>
      <c r="I11" s="163">
        <f t="shared" si="2"/>
        <v>-4.7762165935587242E-2</v>
      </c>
      <c r="J11" s="162">
        <f t="shared" si="3"/>
        <v>-69240</v>
      </c>
      <c r="K11" s="163">
        <f t="shared" si="0"/>
        <v>0.33902599617711221</v>
      </c>
      <c r="L11" s="164">
        <f>H11/H11</f>
        <v>1</v>
      </c>
      <c r="M11" s="162">
        <v>37281</v>
      </c>
      <c r="N11" s="162">
        <v>105384</v>
      </c>
      <c r="O11" s="162">
        <v>140395</v>
      </c>
      <c r="P11" s="162">
        <v>153067</v>
      </c>
      <c r="Q11" s="162">
        <v>148572</v>
      </c>
      <c r="R11" s="162">
        <v>143018</v>
      </c>
      <c r="S11" s="163">
        <f t="shared" si="4"/>
        <v>-3.738254852865952E-2</v>
      </c>
      <c r="T11" s="162">
        <f t="shared" si="1"/>
        <v>-5554</v>
      </c>
      <c r="U11" s="163">
        <f t="shared" si="5"/>
        <v>0.36100877834329409</v>
      </c>
      <c r="V11" s="164">
        <f>IFERROR(R11/R11,"-")</f>
        <v>1</v>
      </c>
    </row>
    <row r="12" spans="1:22" ht="15.75" x14ac:dyDescent="0.25">
      <c r="A12" s="171">
        <f>G12/$G$11</f>
        <v>0.81410349710936802</v>
      </c>
      <c r="B12" s="165" t="s">
        <v>62</v>
      </c>
      <c r="C12" s="166">
        <v>352777</v>
      </c>
      <c r="D12" s="166">
        <v>425407</v>
      </c>
      <c r="E12" s="166">
        <v>1107347</v>
      </c>
      <c r="F12" s="166">
        <v>1144954</v>
      </c>
      <c r="G12" s="166">
        <v>1180192</v>
      </c>
      <c r="H12" s="166">
        <v>1097321</v>
      </c>
      <c r="I12" s="167">
        <f t="shared" si="2"/>
        <v>-7.0218235676906771E-2</v>
      </c>
      <c r="J12" s="166">
        <f t="shared" si="3"/>
        <v>-82871</v>
      </c>
      <c r="K12" s="167">
        <f t="shared" si="0"/>
        <v>0.26949344895157928</v>
      </c>
      <c r="L12" s="167">
        <f>H12/H11</f>
        <v>0.79490496891215356</v>
      </c>
      <c r="M12" s="166">
        <v>29045</v>
      </c>
      <c r="N12" s="166">
        <v>92716</v>
      </c>
      <c r="O12" s="166">
        <v>116996</v>
      </c>
      <c r="P12" s="166">
        <v>125237</v>
      </c>
      <c r="Q12" s="166">
        <v>121062</v>
      </c>
      <c r="R12" s="166">
        <v>112012</v>
      </c>
      <c r="S12" s="167">
        <f t="shared" si="4"/>
        <v>-7.47550841717467E-2</v>
      </c>
      <c r="T12" s="166">
        <f t="shared" si="1"/>
        <v>-9050</v>
      </c>
      <c r="U12" s="167">
        <f t="shared" si="5"/>
        <v>0.29537167628149191</v>
      </c>
      <c r="V12" s="167">
        <f>IFERROR(R12/R11,"-")</f>
        <v>0.78320211441916399</v>
      </c>
    </row>
    <row r="13" spans="1:22" x14ac:dyDescent="0.25">
      <c r="A13" s="171">
        <f>G13/$G$11</f>
        <v>0.73458542315802833</v>
      </c>
      <c r="B13" s="123" t="s">
        <v>142</v>
      </c>
      <c r="C13" s="70">
        <v>313172</v>
      </c>
      <c r="D13" s="70">
        <v>398389</v>
      </c>
      <c r="E13" s="70">
        <v>987366</v>
      </c>
      <c r="F13" s="70">
        <v>1021223</v>
      </c>
      <c r="G13" s="70">
        <v>1064916</v>
      </c>
      <c r="H13" s="70">
        <v>977588</v>
      </c>
      <c r="I13" s="124">
        <f t="shared" si="2"/>
        <v>-8.2004590033392333E-2</v>
      </c>
      <c r="J13" s="70">
        <f t="shared" si="3"/>
        <v>-87328</v>
      </c>
      <c r="K13" s="124">
        <f t="shared" si="0"/>
        <v>0.24008796129270879</v>
      </c>
      <c r="L13" s="124">
        <f>H13/H11</f>
        <v>0.70816976869019588</v>
      </c>
      <c r="M13" s="70">
        <v>28487</v>
      </c>
      <c r="N13" s="70">
        <v>84214</v>
      </c>
      <c r="O13" s="70">
        <v>103802</v>
      </c>
      <c r="P13" s="70">
        <v>112485</v>
      </c>
      <c r="Q13" s="70">
        <v>109297</v>
      </c>
      <c r="R13" s="70">
        <v>99605</v>
      </c>
      <c r="S13" s="124">
        <f t="shared" si="4"/>
        <v>-8.8675809949037898E-2</v>
      </c>
      <c r="T13" s="70">
        <f t="shared" si="1"/>
        <v>-9692</v>
      </c>
      <c r="U13" s="124">
        <f t="shared" si="5"/>
        <v>0.26529606271727696</v>
      </c>
      <c r="V13" s="124">
        <f>IFERROR(R13/R11,"-")</f>
        <v>0.69645079640324992</v>
      </c>
    </row>
    <row r="14" spans="1:22" x14ac:dyDescent="0.25">
      <c r="A14" s="171">
        <f>G14/$G$11</f>
        <v>7.951807395133971E-2</v>
      </c>
      <c r="B14" s="123" t="s">
        <v>144</v>
      </c>
      <c r="C14" s="70">
        <v>39605</v>
      </c>
      <c r="D14" s="70">
        <v>27018</v>
      </c>
      <c r="E14" s="70">
        <v>119981</v>
      </c>
      <c r="F14" s="70">
        <v>123731</v>
      </c>
      <c r="G14" s="70">
        <v>115276</v>
      </c>
      <c r="H14" s="70">
        <v>119733</v>
      </c>
      <c r="I14" s="124">
        <f t="shared" si="2"/>
        <v>3.8663728790034435E-2</v>
      </c>
      <c r="J14" s="70">
        <f t="shared" si="3"/>
        <v>4457</v>
      </c>
      <c r="K14" s="124">
        <f t="shared" si="0"/>
        <v>2.9405487658870508E-2</v>
      </c>
      <c r="L14" s="124">
        <f>H14/H11</f>
        <v>8.6735200221957728E-2</v>
      </c>
      <c r="M14" s="70">
        <v>558</v>
      </c>
      <c r="N14" s="70">
        <v>8502</v>
      </c>
      <c r="O14" s="70">
        <v>13194</v>
      </c>
      <c r="P14" s="70">
        <v>12752</v>
      </c>
      <c r="Q14" s="70">
        <v>11765</v>
      </c>
      <c r="R14" s="70">
        <v>12407</v>
      </c>
      <c r="S14" s="124">
        <f t="shared" si="4"/>
        <v>5.4568635784105313E-2</v>
      </c>
      <c r="T14" s="70">
        <f t="shared" si="1"/>
        <v>642</v>
      </c>
      <c r="U14" s="124">
        <f t="shared" si="5"/>
        <v>3.0075613564214926E-2</v>
      </c>
      <c r="V14" s="124">
        <f>IFERROR(R14/R11,"-")</f>
        <v>8.6751318015914083E-2</v>
      </c>
    </row>
    <row r="15" spans="1:22" ht="16.5" thickBot="1" x14ac:dyDescent="0.3">
      <c r="A15" s="171">
        <f>G15/$G$11</f>
        <v>0.18589650289063195</v>
      </c>
      <c r="B15" s="168" t="s">
        <v>65</v>
      </c>
      <c r="C15" s="169">
        <v>81469</v>
      </c>
      <c r="D15" s="169">
        <v>80158</v>
      </c>
      <c r="E15" s="169">
        <v>190775</v>
      </c>
      <c r="F15" s="169">
        <v>255103</v>
      </c>
      <c r="G15" s="169">
        <v>269491</v>
      </c>
      <c r="H15" s="169">
        <v>283122</v>
      </c>
      <c r="I15" s="170">
        <f t="shared" si="2"/>
        <v>5.0580538867717184E-2</v>
      </c>
      <c r="J15" s="169">
        <f t="shared" si="3"/>
        <v>13631</v>
      </c>
      <c r="K15" s="170">
        <f t="shared" si="0"/>
        <v>6.953254722553294E-2</v>
      </c>
      <c r="L15" s="170">
        <f>H15/H11</f>
        <v>0.20509503108784644</v>
      </c>
      <c r="M15" s="169">
        <v>8236</v>
      </c>
      <c r="N15" s="169">
        <v>12668</v>
      </c>
      <c r="O15" s="169">
        <v>23399</v>
      </c>
      <c r="P15" s="169">
        <v>27830</v>
      </c>
      <c r="Q15" s="169">
        <v>27510</v>
      </c>
      <c r="R15" s="169">
        <v>31006</v>
      </c>
      <c r="S15" s="170">
        <f t="shared" si="4"/>
        <v>0.12708106143220643</v>
      </c>
      <c r="T15" s="169">
        <f t="shared" si="1"/>
        <v>3496</v>
      </c>
      <c r="U15" s="170">
        <f t="shared" si="5"/>
        <v>6.5637102061802177E-2</v>
      </c>
      <c r="V15" s="170">
        <f>IFERROR(R15/R11,"-")</f>
        <v>0.21679788558083599</v>
      </c>
    </row>
    <row r="16" spans="1:22" ht="15.75" x14ac:dyDescent="0.25">
      <c r="A16" s="103"/>
      <c r="B16" s="161" t="s">
        <v>47</v>
      </c>
      <c r="C16" s="162">
        <v>298260</v>
      </c>
      <c r="D16" s="162">
        <v>235520</v>
      </c>
      <c r="E16" s="162">
        <v>914043</v>
      </c>
      <c r="F16" s="162">
        <v>974839</v>
      </c>
      <c r="G16" s="162">
        <v>1033377</v>
      </c>
      <c r="H16" s="162">
        <v>1061717</v>
      </c>
      <c r="I16" s="163">
        <f t="shared" si="2"/>
        <v>2.7424647539087799E-2</v>
      </c>
      <c r="J16" s="162">
        <f t="shared" si="3"/>
        <v>28340</v>
      </c>
      <c r="K16" s="163">
        <f t="shared" si="0"/>
        <v>0.26074938522139274</v>
      </c>
      <c r="L16" s="164">
        <f>H16/H16</f>
        <v>1</v>
      </c>
      <c r="M16" s="162">
        <v>18180</v>
      </c>
      <c r="N16" s="162">
        <v>59020</v>
      </c>
      <c r="O16" s="162">
        <v>103298</v>
      </c>
      <c r="P16" s="162">
        <v>107312</v>
      </c>
      <c r="Q16" s="162">
        <v>111150</v>
      </c>
      <c r="R16" s="162">
        <v>115871</v>
      </c>
      <c r="S16" s="163">
        <f t="shared" si="4"/>
        <v>4.2474134053081425E-2</v>
      </c>
      <c r="T16" s="162">
        <f t="shared" si="1"/>
        <v>4721</v>
      </c>
      <c r="U16" s="163">
        <f t="shared" si="5"/>
        <v>0.25309553346949748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170072</v>
      </c>
      <c r="D17" s="166">
        <v>104720</v>
      </c>
      <c r="E17" s="166">
        <v>546989</v>
      </c>
      <c r="F17" s="166">
        <v>598309</v>
      </c>
      <c r="G17" s="166">
        <v>639306</v>
      </c>
      <c r="H17" s="166">
        <v>653963</v>
      </c>
      <c r="I17" s="167">
        <f t="shared" si="2"/>
        <v>2.2926423340309698E-2</v>
      </c>
      <c r="J17" s="166">
        <f t="shared" si="3"/>
        <v>14657</v>
      </c>
      <c r="K17" s="167">
        <f t="shared" si="0"/>
        <v>0.16060819428109155</v>
      </c>
      <c r="L17" s="167">
        <f>H17/H16</f>
        <v>0.61594850605198936</v>
      </c>
      <c r="M17" s="166">
        <v>8785</v>
      </c>
      <c r="N17" s="166">
        <v>33952</v>
      </c>
      <c r="O17" s="166">
        <v>64404</v>
      </c>
      <c r="P17" s="166">
        <v>67208</v>
      </c>
      <c r="Q17" s="166">
        <v>71650</v>
      </c>
      <c r="R17" s="166">
        <v>71402</v>
      </c>
      <c r="S17" s="167">
        <f t="shared" si="4"/>
        <v>-3.4612700628052773E-3</v>
      </c>
      <c r="T17" s="166">
        <f t="shared" si="1"/>
        <v>-248</v>
      </c>
      <c r="U17" s="167">
        <f t="shared" si="5"/>
        <v>0.15851018165180025</v>
      </c>
      <c r="V17" s="167">
        <f>IFERROR(R17/R16,"-")</f>
        <v>0.61621976163146952</v>
      </c>
    </row>
    <row r="18" spans="2:22" x14ac:dyDescent="0.25">
      <c r="B18" s="123" t="s">
        <v>142</v>
      </c>
      <c r="C18" s="70">
        <v>124031</v>
      </c>
      <c r="D18" s="70">
        <v>86318</v>
      </c>
      <c r="E18" s="70">
        <v>415520</v>
      </c>
      <c r="F18" s="70">
        <v>452861</v>
      </c>
      <c r="G18" s="70">
        <v>482421</v>
      </c>
      <c r="H18" s="70">
        <v>513294</v>
      </c>
      <c r="I18" s="124">
        <f t="shared" si="2"/>
        <v>6.3995970324674856E-2</v>
      </c>
      <c r="J18" s="70">
        <f t="shared" si="3"/>
        <v>30873</v>
      </c>
      <c r="K18" s="124">
        <f t="shared" si="0"/>
        <v>0.12606098888670858</v>
      </c>
      <c r="L18" s="124">
        <f>H18/H16</f>
        <v>0.48345651430654307</v>
      </c>
      <c r="M18" s="70">
        <v>6466</v>
      </c>
      <c r="N18" s="70">
        <v>28209</v>
      </c>
      <c r="O18" s="70">
        <v>49072</v>
      </c>
      <c r="P18" s="70">
        <v>51415</v>
      </c>
      <c r="Q18" s="70">
        <v>54012</v>
      </c>
      <c r="R18" s="70">
        <v>56019</v>
      </c>
      <c r="S18" s="124">
        <f t="shared" si="4"/>
        <v>3.7158409242390666E-2</v>
      </c>
      <c r="T18" s="70">
        <f t="shared" si="1"/>
        <v>2007</v>
      </c>
      <c r="U18" s="124">
        <f t="shared" si="5"/>
        <v>0.1212623644451153</v>
      </c>
      <c r="V18" s="124">
        <f>IFERROR(R18/R16,"-")</f>
        <v>0.48346005471602038</v>
      </c>
    </row>
    <row r="19" spans="2:22" x14ac:dyDescent="0.25">
      <c r="B19" s="123" t="s">
        <v>144</v>
      </c>
      <c r="C19" s="70">
        <v>46041</v>
      </c>
      <c r="D19" s="70">
        <v>18402</v>
      </c>
      <c r="E19" s="70">
        <v>131469</v>
      </c>
      <c r="F19" s="70">
        <v>145448</v>
      </c>
      <c r="G19" s="70">
        <v>156885</v>
      </c>
      <c r="H19" s="70">
        <v>140669</v>
      </c>
      <c r="I19" s="124">
        <f t="shared" si="2"/>
        <v>-0.10336233546865536</v>
      </c>
      <c r="J19" s="70">
        <f t="shared" si="3"/>
        <v>-16216</v>
      </c>
      <c r="K19" s="124">
        <f t="shared" si="0"/>
        <v>3.4547205394382961E-2</v>
      </c>
      <c r="L19" s="124">
        <f>H19/H16</f>
        <v>0.13249199174544629</v>
      </c>
      <c r="M19" s="70">
        <v>2319</v>
      </c>
      <c r="N19" s="70">
        <v>5743</v>
      </c>
      <c r="O19" s="70">
        <v>15332</v>
      </c>
      <c r="P19" s="70">
        <v>15793</v>
      </c>
      <c r="Q19" s="70">
        <v>17638</v>
      </c>
      <c r="R19" s="70">
        <v>15383</v>
      </c>
      <c r="S19" s="124">
        <f t="shared" si="4"/>
        <v>-0.12784896246739996</v>
      </c>
      <c r="T19" s="70">
        <f t="shared" si="1"/>
        <v>-2255</v>
      </c>
      <c r="U19" s="124">
        <f t="shared" si="5"/>
        <v>3.7247817206684936E-2</v>
      </c>
      <c r="V19" s="124">
        <f>IFERROR(R19/R16,"-")</f>
        <v>0.13275970691544908</v>
      </c>
    </row>
    <row r="20" spans="2:22" ht="16.5" thickBot="1" x14ac:dyDescent="0.3">
      <c r="B20" s="168" t="s">
        <v>65</v>
      </c>
      <c r="C20" s="169">
        <v>128188</v>
      </c>
      <c r="D20" s="169">
        <v>130800</v>
      </c>
      <c r="E20" s="169">
        <v>367054</v>
      </c>
      <c r="F20" s="169">
        <v>376530</v>
      </c>
      <c r="G20" s="169">
        <v>394071</v>
      </c>
      <c r="H20" s="169">
        <v>407754</v>
      </c>
      <c r="I20" s="170">
        <f t="shared" si="2"/>
        <v>3.4722169355268395E-2</v>
      </c>
      <c r="J20" s="169">
        <f t="shared" si="3"/>
        <v>13683</v>
      </c>
      <c r="K20" s="170">
        <f t="shared" si="0"/>
        <v>0.1001411909403012</v>
      </c>
      <c r="L20" s="170">
        <f>H20/H16</f>
        <v>0.38405149394801064</v>
      </c>
      <c r="M20" s="169">
        <v>9395</v>
      </c>
      <c r="N20" s="169">
        <v>25068</v>
      </c>
      <c r="O20" s="169">
        <v>38894</v>
      </c>
      <c r="P20" s="169">
        <v>40104</v>
      </c>
      <c r="Q20" s="169">
        <v>39500</v>
      </c>
      <c r="R20" s="169">
        <v>44469</v>
      </c>
      <c r="S20" s="170">
        <f t="shared" si="4"/>
        <v>0.12579746835443029</v>
      </c>
      <c r="T20" s="169">
        <f t="shared" si="1"/>
        <v>4969</v>
      </c>
      <c r="U20" s="170">
        <f t="shared" si="5"/>
        <v>9.4585351817697255E-2</v>
      </c>
      <c r="V20" s="170">
        <f>IFERROR(R20/R16,"-")</f>
        <v>0.38378023836853054</v>
      </c>
    </row>
    <row r="21" spans="2:22" ht="15.75" x14ac:dyDescent="0.25">
      <c r="B21" s="161" t="s">
        <v>48</v>
      </c>
      <c r="C21" s="162">
        <v>11345</v>
      </c>
      <c r="D21" s="162">
        <v>11501</v>
      </c>
      <c r="E21" s="162">
        <v>25651</v>
      </c>
      <c r="F21" s="162">
        <v>37060</v>
      </c>
      <c r="G21" s="162">
        <v>32035</v>
      </c>
      <c r="H21" s="162">
        <v>31967</v>
      </c>
      <c r="I21" s="163">
        <f t="shared" si="2"/>
        <v>-2.1226783205868793E-3</v>
      </c>
      <c r="J21" s="162">
        <f t="shared" si="3"/>
        <v>-68</v>
      </c>
      <c r="K21" s="163">
        <f t="shared" si="0"/>
        <v>7.8508449967102933E-3</v>
      </c>
      <c r="L21" s="164">
        <f>H21/H21</f>
        <v>1</v>
      </c>
      <c r="M21" s="162">
        <v>220</v>
      </c>
      <c r="N21" s="162">
        <v>2289</v>
      </c>
      <c r="O21" s="162">
        <v>3143</v>
      </c>
      <c r="P21" s="162">
        <v>3734</v>
      </c>
      <c r="Q21" s="162">
        <v>3135</v>
      </c>
      <c r="R21" s="162">
        <v>3984</v>
      </c>
      <c r="S21" s="163">
        <f t="shared" si="4"/>
        <v>0.27081339712918662</v>
      </c>
      <c r="T21" s="162">
        <f t="shared" si="1"/>
        <v>849</v>
      </c>
      <c r="U21" s="163">
        <f t="shared" si="5"/>
        <v>8.8066453143646906E-3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9467</v>
      </c>
      <c r="D22" s="166">
        <v>11501</v>
      </c>
      <c r="E22" s="166">
        <v>25651</v>
      </c>
      <c r="F22" s="166">
        <v>36596</v>
      </c>
      <c r="G22" s="166">
        <v>31559</v>
      </c>
      <c r="H22" s="166">
        <v>31490</v>
      </c>
      <c r="I22" s="167">
        <f t="shared" si="2"/>
        <v>-2.1863810640387893E-3</v>
      </c>
      <c r="J22" s="166">
        <f t="shared" si="3"/>
        <v>-69</v>
      </c>
      <c r="K22" s="167">
        <f t="shared" si="0"/>
        <v>7.7336975301531934E-3</v>
      </c>
      <c r="L22" s="167">
        <f>H22/H21</f>
        <v>0.98507836206087529</v>
      </c>
      <c r="M22" s="166">
        <v>220</v>
      </c>
      <c r="N22" s="166">
        <v>2289</v>
      </c>
      <c r="O22" s="166">
        <v>3143</v>
      </c>
      <c r="P22" s="166">
        <v>3673</v>
      </c>
      <c r="Q22" s="166">
        <v>3065</v>
      </c>
      <c r="R22" s="166">
        <v>3939</v>
      </c>
      <c r="S22" s="167">
        <f t="shared" si="4"/>
        <v>0.28515497553017943</v>
      </c>
      <c r="T22" s="166">
        <f t="shared" si="1"/>
        <v>874</v>
      </c>
      <c r="U22" s="167">
        <f t="shared" si="5"/>
        <v>8.6627767112109014E-3</v>
      </c>
      <c r="V22" s="167">
        <f>IFERROR(R22/R21,"-")</f>
        <v>0.9887048192771084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1275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220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36944</v>
      </c>
      <c r="D26" s="162">
        <v>34184</v>
      </c>
      <c r="E26" s="162">
        <v>117560</v>
      </c>
      <c r="F26" s="162">
        <v>137595</v>
      </c>
      <c r="G26" s="162">
        <v>175857</v>
      </c>
      <c r="H26" s="162">
        <v>141765</v>
      </c>
      <c r="I26" s="163">
        <f t="shared" si="2"/>
        <v>-0.19386205837697679</v>
      </c>
      <c r="J26" s="162">
        <f t="shared" si="3"/>
        <v>-34092</v>
      </c>
      <c r="K26" s="163">
        <f t="shared" si="0"/>
        <v>3.4816374416073909E-2</v>
      </c>
      <c r="L26" s="164">
        <f>H26/H26</f>
        <v>1</v>
      </c>
      <c r="M26" s="162">
        <v>6236</v>
      </c>
      <c r="N26" s="162">
        <v>8360</v>
      </c>
      <c r="O26" s="162">
        <v>10763</v>
      </c>
      <c r="P26" s="162">
        <v>16386</v>
      </c>
      <c r="Q26" s="162">
        <v>17100</v>
      </c>
      <c r="R26" s="162">
        <v>13666</v>
      </c>
      <c r="S26" s="163">
        <f t="shared" si="4"/>
        <v>-0.20081871345029245</v>
      </c>
      <c r="T26" s="162">
        <f t="shared" si="1"/>
        <v>-3434</v>
      </c>
      <c r="U26" s="163">
        <f t="shared" si="5"/>
        <v>3.8646408709475041E-2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36134</v>
      </c>
      <c r="D27" s="166">
        <v>32734</v>
      </c>
      <c r="E27" s="166">
        <v>110290</v>
      </c>
      <c r="F27" s="166">
        <v>131067</v>
      </c>
      <c r="G27" s="166">
        <v>146251</v>
      </c>
      <c r="H27" s="166">
        <v>113680</v>
      </c>
      <c r="I27" s="167">
        <f t="shared" si="2"/>
        <v>-0.22270616953046474</v>
      </c>
      <c r="J27" s="166">
        <f t="shared" si="3"/>
        <v>-32571</v>
      </c>
      <c r="K27" s="167">
        <f t="shared" si="0"/>
        <v>2.7918918235243409E-2</v>
      </c>
      <c r="L27" s="167">
        <f>H27/H26</f>
        <v>0.80189045250943458</v>
      </c>
      <c r="M27" s="166">
        <v>6206</v>
      </c>
      <c r="N27" s="166">
        <v>7499</v>
      </c>
      <c r="O27" s="166">
        <v>10282</v>
      </c>
      <c r="P27" s="166">
        <v>15797</v>
      </c>
      <c r="Q27" s="166">
        <v>14091</v>
      </c>
      <c r="R27" s="166">
        <v>10779</v>
      </c>
      <c r="S27" s="167">
        <f t="shared" si="4"/>
        <v>-0.23504364487971041</v>
      </c>
      <c r="T27" s="166">
        <f t="shared" si="1"/>
        <v>-3312</v>
      </c>
      <c r="U27" s="167">
        <f t="shared" si="5"/>
        <v>3.7257251213449118E-2</v>
      </c>
      <c r="V27" s="167">
        <f>IFERROR(R27/R26,"-")</f>
        <v>0.78874579247768184</v>
      </c>
    </row>
    <row r="28" spans="2:22" x14ac:dyDescent="0.25">
      <c r="B28" s="123" t="s">
        <v>142</v>
      </c>
      <c r="C28" s="70">
        <v>27988</v>
      </c>
      <c r="D28" s="70">
        <v>32734</v>
      </c>
      <c r="E28" s="70">
        <v>0</v>
      </c>
      <c r="F28" s="70">
        <v>69914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7499</v>
      </c>
      <c r="O28" s="70">
        <v>0</v>
      </c>
      <c r="P28" s="70">
        <v>15797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3.7257251213449118E-2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181508</v>
      </c>
      <c r="D30" s="162">
        <v>210211</v>
      </c>
      <c r="E30" s="162">
        <v>523202</v>
      </c>
      <c r="F30" s="162">
        <v>598329</v>
      </c>
      <c r="G30" s="162">
        <v>691297</v>
      </c>
      <c r="H30" s="162">
        <v>711805</v>
      </c>
      <c r="I30" s="163">
        <f t="shared" si="2"/>
        <v>2.9665975694961766E-2</v>
      </c>
      <c r="J30" s="162">
        <f t="shared" si="3"/>
        <v>20508</v>
      </c>
      <c r="K30" s="163">
        <f t="shared" si="0"/>
        <v>0.17481373675613507</v>
      </c>
      <c r="L30" s="164">
        <f>H30/H30</f>
        <v>1</v>
      </c>
      <c r="M30" s="162">
        <v>17561</v>
      </c>
      <c r="N30" s="162">
        <v>48518</v>
      </c>
      <c r="O30" s="162">
        <v>62173</v>
      </c>
      <c r="P30" s="162">
        <v>71851</v>
      </c>
      <c r="Q30" s="162">
        <v>77584</v>
      </c>
      <c r="R30" s="162">
        <v>79102</v>
      </c>
      <c r="S30" s="163">
        <f t="shared" si="4"/>
        <v>1.9565889874200826E-2</v>
      </c>
      <c r="T30" s="162">
        <f t="shared" si="1"/>
        <v>1518</v>
      </c>
      <c r="U30" s="163">
        <f t="shared" si="5"/>
        <v>0.1694607050033255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147476</v>
      </c>
      <c r="D31" s="166">
        <v>167563</v>
      </c>
      <c r="E31" s="166">
        <v>423670</v>
      </c>
      <c r="F31" s="166">
        <v>487148</v>
      </c>
      <c r="G31" s="166">
        <v>557192</v>
      </c>
      <c r="H31" s="166">
        <v>564085</v>
      </c>
      <c r="I31" s="167">
        <f t="shared" si="2"/>
        <v>1.2370960099929551E-2</v>
      </c>
      <c r="J31" s="166">
        <f t="shared" si="3"/>
        <v>6893</v>
      </c>
      <c r="K31" s="167">
        <f t="shared" si="0"/>
        <v>0.13853486094939549</v>
      </c>
      <c r="L31" s="167">
        <f>H31/H30</f>
        <v>0.7924712526604899</v>
      </c>
      <c r="M31" s="166">
        <v>13941</v>
      </c>
      <c r="N31" s="166">
        <v>40728</v>
      </c>
      <c r="O31" s="166">
        <v>51986</v>
      </c>
      <c r="P31" s="166">
        <v>58014</v>
      </c>
      <c r="Q31" s="166">
        <v>60705</v>
      </c>
      <c r="R31" s="166">
        <v>62523</v>
      </c>
      <c r="S31" s="167">
        <f t="shared" si="4"/>
        <v>2.9948109710896897E-2</v>
      </c>
      <c r="T31" s="166">
        <f t="shared" si="1"/>
        <v>1818</v>
      </c>
      <c r="U31" s="167">
        <f t="shared" si="5"/>
        <v>0.13682611710432596</v>
      </c>
      <c r="V31" s="167">
        <f>IFERROR(R31/R30,"-")</f>
        <v>0.79040985057267832</v>
      </c>
    </row>
    <row r="32" spans="2:22" x14ac:dyDescent="0.25">
      <c r="B32" s="123" t="s">
        <v>142</v>
      </c>
      <c r="C32" s="70">
        <v>120222</v>
      </c>
      <c r="D32" s="70">
        <v>124348</v>
      </c>
      <c r="E32" s="70">
        <v>348211</v>
      </c>
      <c r="F32" s="70">
        <v>409555</v>
      </c>
      <c r="G32" s="70">
        <v>470041</v>
      </c>
      <c r="H32" s="70">
        <v>467536</v>
      </c>
      <c r="I32" s="124">
        <f t="shared" si="2"/>
        <v>-5.3293223357111508E-3</v>
      </c>
      <c r="J32" s="70">
        <f t="shared" si="3"/>
        <v>-2505</v>
      </c>
      <c r="K32" s="124">
        <f t="shared" si="0"/>
        <v>0.11482318223111157</v>
      </c>
      <c r="L32" s="124">
        <f>H32/H30</f>
        <v>0.65683157606366915</v>
      </c>
      <c r="M32" s="70">
        <v>11726</v>
      </c>
      <c r="N32" s="70">
        <v>31875</v>
      </c>
      <c r="O32" s="70">
        <v>44396</v>
      </c>
      <c r="P32" s="70">
        <v>49248</v>
      </c>
      <c r="Q32" s="70">
        <v>51449</v>
      </c>
      <c r="R32" s="70">
        <v>51820</v>
      </c>
      <c r="S32" s="124">
        <f t="shared" si="4"/>
        <v>7.2110245097085635E-3</v>
      </c>
      <c r="T32" s="70">
        <f t="shared" si="1"/>
        <v>371</v>
      </c>
      <c r="U32" s="124">
        <f t="shared" si="5"/>
        <v>0.11615149128061925</v>
      </c>
      <c r="V32" s="124">
        <f>IFERROR(R32/R30,"-")</f>
        <v>0.6551035372051276</v>
      </c>
    </row>
    <row r="33" spans="2:22" x14ac:dyDescent="0.25">
      <c r="B33" s="123" t="s">
        <v>144</v>
      </c>
      <c r="C33" s="70">
        <v>27254</v>
      </c>
      <c r="D33" s="70">
        <v>43215</v>
      </c>
      <c r="E33" s="70">
        <v>75459</v>
      </c>
      <c r="F33" s="70">
        <v>77593</v>
      </c>
      <c r="G33" s="70">
        <v>87151</v>
      </c>
      <c r="H33" s="70">
        <v>96549</v>
      </c>
      <c r="I33" s="124">
        <f t="shared" si="2"/>
        <v>0.10783582517699175</v>
      </c>
      <c r="J33" s="70">
        <f t="shared" si="3"/>
        <v>9398</v>
      </c>
      <c r="K33" s="124">
        <f t="shared" si="0"/>
        <v>2.3711678718283918E-2</v>
      </c>
      <c r="L33" s="124">
        <f>H33/H30</f>
        <v>0.13563967659682075</v>
      </c>
      <c r="M33" s="70">
        <v>2215</v>
      </c>
      <c r="N33" s="70">
        <v>8853</v>
      </c>
      <c r="O33" s="70">
        <v>7590</v>
      </c>
      <c r="P33" s="70">
        <v>8766</v>
      </c>
      <c r="Q33" s="70">
        <v>9256</v>
      </c>
      <c r="R33" s="70">
        <v>10703</v>
      </c>
      <c r="S33" s="124">
        <f t="shared" si="4"/>
        <v>0.15633102852203984</v>
      </c>
      <c r="T33" s="70">
        <f t="shared" si="1"/>
        <v>1447</v>
      </c>
      <c r="U33" s="124">
        <f t="shared" si="5"/>
        <v>2.0674625823706716E-2</v>
      </c>
      <c r="V33" s="124">
        <f>IFERROR(R33/R30,"-")</f>
        <v>0.13530631336755075</v>
      </c>
    </row>
    <row r="34" spans="2:22" ht="16.5" thickBot="1" x14ac:dyDescent="0.3">
      <c r="B34" s="168" t="s">
        <v>65</v>
      </c>
      <c r="C34" s="169">
        <v>34032</v>
      </c>
      <c r="D34" s="169">
        <v>42648</v>
      </c>
      <c r="E34" s="169">
        <v>99532</v>
      </c>
      <c r="F34" s="169">
        <v>111181</v>
      </c>
      <c r="G34" s="169">
        <v>134105</v>
      </c>
      <c r="H34" s="169">
        <v>147720</v>
      </c>
      <c r="I34" s="170">
        <f t="shared" si="2"/>
        <v>0.10152492449945938</v>
      </c>
      <c r="J34" s="169">
        <f t="shared" si="3"/>
        <v>13615</v>
      </c>
      <c r="K34" s="170">
        <f t="shared" si="0"/>
        <v>3.6278875806739587E-2</v>
      </c>
      <c r="L34" s="170">
        <f>H34/H30</f>
        <v>0.20752874733951013</v>
      </c>
      <c r="M34" s="169">
        <v>3620</v>
      </c>
      <c r="N34" s="169">
        <v>7790</v>
      </c>
      <c r="O34" s="169">
        <v>10187</v>
      </c>
      <c r="P34" s="169">
        <v>13837</v>
      </c>
      <c r="Q34" s="169">
        <v>16879</v>
      </c>
      <c r="R34" s="169">
        <v>16579</v>
      </c>
      <c r="S34" s="170">
        <f t="shared" si="4"/>
        <v>-1.7773564784643647E-2</v>
      </c>
      <c r="T34" s="169">
        <f t="shared" si="1"/>
        <v>-300</v>
      </c>
      <c r="U34" s="170">
        <f t="shared" si="5"/>
        <v>3.263458789899952E-2</v>
      </c>
      <c r="V34" s="170">
        <f>IFERROR(R34/R30,"-")</f>
        <v>0.20959014942732168</v>
      </c>
    </row>
    <row r="35" spans="2:22" ht="15.75" x14ac:dyDescent="0.25">
      <c r="B35" s="161" t="s">
        <v>51</v>
      </c>
      <c r="C35" s="162">
        <v>17295</v>
      </c>
      <c r="D35" s="162">
        <v>21073</v>
      </c>
      <c r="E35" s="162">
        <v>37456</v>
      </c>
      <c r="F35" s="162">
        <v>44189</v>
      </c>
      <c r="G35" s="162">
        <v>41777</v>
      </c>
      <c r="H35" s="162">
        <v>40413</v>
      </c>
      <c r="I35" s="163">
        <f t="shared" si="2"/>
        <v>-3.2649544007468223E-2</v>
      </c>
      <c r="J35" s="162">
        <f t="shared" si="3"/>
        <v>-1364</v>
      </c>
      <c r="K35" s="163">
        <f t="shared" si="0"/>
        <v>9.9251164905074934E-3</v>
      </c>
      <c r="L35" s="164">
        <f>H35/H35</f>
        <v>1</v>
      </c>
      <c r="M35" s="162">
        <v>1764</v>
      </c>
      <c r="N35" s="162">
        <v>3914</v>
      </c>
      <c r="O35" s="162">
        <v>4578</v>
      </c>
      <c r="P35" s="162">
        <v>4521</v>
      </c>
      <c r="Q35" s="162">
        <v>5087</v>
      </c>
      <c r="R35" s="162">
        <v>4387</v>
      </c>
      <c r="S35" s="163">
        <f t="shared" si="4"/>
        <v>-0.13760566149007269</v>
      </c>
      <c r="T35" s="162">
        <f t="shared" si="1"/>
        <v>-700</v>
      </c>
      <c r="U35" s="163">
        <f t="shared" si="5"/>
        <v>1.0662786145217667E-2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17295</v>
      </c>
      <c r="D36" s="166">
        <v>21073</v>
      </c>
      <c r="E36" s="166">
        <v>37456</v>
      </c>
      <c r="F36" s="166">
        <v>44189</v>
      </c>
      <c r="G36" s="166">
        <v>41777</v>
      </c>
      <c r="H36" s="166">
        <v>40413</v>
      </c>
      <c r="I36" s="167">
        <f t="shared" si="2"/>
        <v>-3.2649544007468223E-2</v>
      </c>
      <c r="J36" s="166">
        <f t="shared" si="3"/>
        <v>-1364</v>
      </c>
      <c r="K36" s="167">
        <f t="shared" si="0"/>
        <v>9.9251164905074934E-3</v>
      </c>
      <c r="L36" s="167">
        <f>H36/H35</f>
        <v>1</v>
      </c>
      <c r="M36" s="166">
        <v>1764</v>
      </c>
      <c r="N36" s="166">
        <v>3914</v>
      </c>
      <c r="O36" s="166">
        <v>4578</v>
      </c>
      <c r="P36" s="166">
        <v>4521</v>
      </c>
      <c r="Q36" s="166">
        <v>5087</v>
      </c>
      <c r="R36" s="166">
        <v>4387</v>
      </c>
      <c r="S36" s="167">
        <f t="shared" si="4"/>
        <v>-0.13760566149007269</v>
      </c>
      <c r="T36" s="166">
        <f t="shared" si="1"/>
        <v>-700</v>
      </c>
      <c r="U36" s="167">
        <f t="shared" si="5"/>
        <v>1.0662786145217667E-2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22120</v>
      </c>
      <c r="F37" s="70">
        <v>30713</v>
      </c>
      <c r="G37" s="70">
        <v>36372</v>
      </c>
      <c r="H37" s="70">
        <v>34480</v>
      </c>
      <c r="I37" s="124">
        <f t="shared" si="2"/>
        <v>-5.201803585175413E-2</v>
      </c>
      <c r="J37" s="70">
        <f t="shared" si="3"/>
        <v>-1892</v>
      </c>
      <c r="K37" s="124">
        <f t="shared" si="0"/>
        <v>8.4680181276494786E-3</v>
      </c>
      <c r="L37" s="124">
        <f>H37/H35</f>
        <v>0.85319080493900479</v>
      </c>
      <c r="M37" s="70">
        <v>0</v>
      </c>
      <c r="N37" s="70">
        <v>0</v>
      </c>
      <c r="O37" s="70">
        <v>4017</v>
      </c>
      <c r="P37" s="70">
        <v>4039</v>
      </c>
      <c r="Q37" s="70">
        <v>4491</v>
      </c>
      <c r="R37" s="70">
        <v>3777</v>
      </c>
      <c r="S37" s="124">
        <f t="shared" si="4"/>
        <v>-0.15898463593854373</v>
      </c>
      <c r="T37" s="70">
        <f t="shared" si="1"/>
        <v>-714</v>
      </c>
      <c r="U37" s="124">
        <f t="shared" si="5"/>
        <v>9.5259883301336331E-3</v>
      </c>
      <c r="V37" s="124">
        <f>IFERROR(R37/R35,"-")</f>
        <v>0.86095281513562805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2892</v>
      </c>
      <c r="F38" s="70">
        <v>4491</v>
      </c>
      <c r="G38" s="70">
        <v>5405</v>
      </c>
      <c r="H38" s="70">
        <v>5933</v>
      </c>
      <c r="I38" s="124">
        <f t="shared" si="2"/>
        <v>9.7687326549491305E-2</v>
      </c>
      <c r="J38" s="70">
        <f t="shared" si="3"/>
        <v>528</v>
      </c>
      <c r="K38" s="124">
        <f t="shared" si="0"/>
        <v>1.4570983628580151E-3</v>
      </c>
      <c r="L38" s="124">
        <f>H38/H35</f>
        <v>0.14680919506099521</v>
      </c>
      <c r="M38" s="70">
        <v>0</v>
      </c>
      <c r="N38" s="70">
        <v>0</v>
      </c>
      <c r="O38" s="70">
        <v>561</v>
      </c>
      <c r="P38" s="70">
        <v>482</v>
      </c>
      <c r="Q38" s="70">
        <v>596</v>
      </c>
      <c r="R38" s="70">
        <v>610</v>
      </c>
      <c r="S38" s="124">
        <f t="shared" si="4"/>
        <v>2.3489932885905951E-2</v>
      </c>
      <c r="T38" s="70">
        <f t="shared" si="1"/>
        <v>14</v>
      </c>
      <c r="U38" s="124">
        <f t="shared" si="5"/>
        <v>1.1367978150840334E-3</v>
      </c>
      <c r="V38" s="124">
        <f>IFERROR(R38/R35,"-")</f>
        <v>0.13904718486437201</v>
      </c>
    </row>
    <row r="39" spans="2:22" ht="15.75" x14ac:dyDescent="0.25">
      <c r="B39" s="161" t="s">
        <v>52</v>
      </c>
      <c r="C39" s="162">
        <v>59721</v>
      </c>
      <c r="D39" s="162">
        <v>69853</v>
      </c>
      <c r="E39" s="162">
        <v>146094</v>
      </c>
      <c r="F39" s="162">
        <v>187734</v>
      </c>
      <c r="G39" s="162">
        <v>181355</v>
      </c>
      <c r="H39" s="162">
        <v>192018</v>
      </c>
      <c r="I39" s="163">
        <f t="shared" si="2"/>
        <v>5.8796283532298599E-2</v>
      </c>
      <c r="J39" s="162">
        <f t="shared" si="3"/>
        <v>10663</v>
      </c>
      <c r="K39" s="163">
        <f t="shared" si="0"/>
        <v>4.7158117889646106E-2</v>
      </c>
      <c r="L39" s="164">
        <f>H39/H39</f>
        <v>1</v>
      </c>
      <c r="M39" s="162">
        <v>11710</v>
      </c>
      <c r="N39" s="162">
        <v>13048</v>
      </c>
      <c r="O39" s="162">
        <v>17425</v>
      </c>
      <c r="P39" s="162">
        <v>18863</v>
      </c>
      <c r="Q39" s="162">
        <v>20469</v>
      </c>
      <c r="R39" s="162">
        <v>18177</v>
      </c>
      <c r="S39" s="163">
        <f t="shared" si="4"/>
        <v>-0.11197420489520737</v>
      </c>
      <c r="T39" s="162">
        <f t="shared" si="1"/>
        <v>-2292</v>
      </c>
      <c r="U39" s="163">
        <f t="shared" si="5"/>
        <v>4.4488417398195278E-2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45963</v>
      </c>
      <c r="D40" s="166">
        <v>62554</v>
      </c>
      <c r="E40" s="166">
        <v>124607</v>
      </c>
      <c r="F40" s="166">
        <v>163429</v>
      </c>
      <c r="G40" s="166">
        <v>157299</v>
      </c>
      <c r="H40" s="166">
        <v>166857</v>
      </c>
      <c r="I40" s="167">
        <f t="shared" si="2"/>
        <v>6.0763259779146761E-2</v>
      </c>
      <c r="J40" s="166">
        <f t="shared" si="3"/>
        <v>9558</v>
      </c>
      <c r="K40" s="167">
        <f t="shared" si="0"/>
        <v>4.0978773222888898E-2</v>
      </c>
      <c r="L40" s="167">
        <f>H40/H39</f>
        <v>0.86896540949286005</v>
      </c>
      <c r="M40" s="166">
        <v>11710</v>
      </c>
      <c r="N40" s="166">
        <v>11302</v>
      </c>
      <c r="O40" s="166">
        <v>14794</v>
      </c>
      <c r="P40" s="166">
        <v>16071</v>
      </c>
      <c r="Q40" s="166">
        <v>17837</v>
      </c>
      <c r="R40" s="166">
        <v>15779</v>
      </c>
      <c r="S40" s="167">
        <f t="shared" si="4"/>
        <v>-0.11537814654930767</v>
      </c>
      <c r="T40" s="166">
        <f t="shared" si="1"/>
        <v>-2058</v>
      </c>
      <c r="U40" s="167">
        <f t="shared" si="5"/>
        <v>3.7903480676795644E-2</v>
      </c>
      <c r="V40" s="167">
        <f>IFERROR(R40/R39,"-")</f>
        <v>0.86807503988556967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5374</v>
      </c>
      <c r="E43" s="169">
        <v>21487</v>
      </c>
      <c r="F43" s="169">
        <v>24305</v>
      </c>
      <c r="G43" s="169">
        <v>24056</v>
      </c>
      <c r="H43" s="169">
        <v>25161</v>
      </c>
      <c r="I43" s="170">
        <f t="shared" si="2"/>
        <v>4.5934486198869307E-2</v>
      </c>
      <c r="J43" s="169">
        <f t="shared" si="3"/>
        <v>1105</v>
      </c>
      <c r="K43" s="170">
        <f t="shared" si="0"/>
        <v>6.1793446667572083E-3</v>
      </c>
      <c r="L43" s="170">
        <f>H43/H39</f>
        <v>0.13103459050713995</v>
      </c>
      <c r="M43" s="169">
        <v>0</v>
      </c>
      <c r="N43" s="169">
        <v>1746</v>
      </c>
      <c r="O43" s="169">
        <v>2631</v>
      </c>
      <c r="P43" s="169">
        <v>2792</v>
      </c>
      <c r="Q43" s="169">
        <v>2632</v>
      </c>
      <c r="R43" s="169">
        <v>2398</v>
      </c>
      <c r="S43" s="170">
        <f t="shared" si="4"/>
        <v>-8.8905775075987847E-2</v>
      </c>
      <c r="T43" s="169">
        <f t="shared" si="1"/>
        <v>-234</v>
      </c>
      <c r="U43" s="170">
        <f t="shared" si="5"/>
        <v>6.5849367213996288E-3</v>
      </c>
      <c r="V43" s="170">
        <f>IFERROR(R43/R39,"-")</f>
        <v>0.13192496011443033</v>
      </c>
    </row>
    <row r="44" spans="2:22" ht="15.75" x14ac:dyDescent="0.25">
      <c r="B44" s="161" t="s">
        <v>53</v>
      </c>
      <c r="C44" s="162">
        <v>67052</v>
      </c>
      <c r="D44" s="162">
        <v>103599</v>
      </c>
      <c r="E44" s="162">
        <v>157983</v>
      </c>
      <c r="F44" s="162">
        <v>174312</v>
      </c>
      <c r="G44" s="162">
        <v>181820</v>
      </c>
      <c r="H44" s="162">
        <v>203413</v>
      </c>
      <c r="I44" s="163">
        <f t="shared" si="2"/>
        <v>0.11876031239687612</v>
      </c>
      <c r="J44" s="162">
        <f t="shared" si="3"/>
        <v>21593</v>
      </c>
      <c r="K44" s="163">
        <f t="shared" si="0"/>
        <v>4.995664070184349E-2</v>
      </c>
      <c r="L44" s="164">
        <f>H44/H44</f>
        <v>1</v>
      </c>
      <c r="M44" s="162">
        <v>7423</v>
      </c>
      <c r="N44" s="162">
        <v>16473</v>
      </c>
      <c r="O44" s="162">
        <v>19959</v>
      </c>
      <c r="P44" s="162">
        <v>15933</v>
      </c>
      <c r="Q44" s="162">
        <v>19577</v>
      </c>
      <c r="R44" s="162">
        <v>21810</v>
      </c>
      <c r="S44" s="163">
        <f t="shared" si="4"/>
        <v>0.11406242018695401</v>
      </c>
      <c r="T44" s="162">
        <f t="shared" si="1"/>
        <v>2233</v>
      </c>
      <c r="U44" s="163">
        <f t="shared" si="5"/>
        <v>3.7578007443431337E-2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67052</v>
      </c>
      <c r="D45" s="166">
        <v>103599</v>
      </c>
      <c r="E45" s="166">
        <v>157983</v>
      </c>
      <c r="F45" s="166">
        <v>174312</v>
      </c>
      <c r="G45" s="166">
        <v>181820</v>
      </c>
      <c r="H45" s="166">
        <v>203413</v>
      </c>
      <c r="I45" s="167">
        <f t="shared" si="2"/>
        <v>0.11876031239687612</v>
      </c>
      <c r="J45" s="166">
        <f t="shared" si="3"/>
        <v>21593</v>
      </c>
      <c r="K45" s="167">
        <f t="shared" si="0"/>
        <v>4.995664070184349E-2</v>
      </c>
      <c r="L45" s="167">
        <f>H45/H44</f>
        <v>1</v>
      </c>
      <c r="M45" s="166">
        <v>7423</v>
      </c>
      <c r="N45" s="166">
        <v>16473</v>
      </c>
      <c r="O45" s="166">
        <v>19959</v>
      </c>
      <c r="P45" s="166">
        <v>15933</v>
      </c>
      <c r="Q45" s="166">
        <v>19577</v>
      </c>
      <c r="R45" s="166">
        <v>21810</v>
      </c>
      <c r="S45" s="167">
        <f t="shared" si="4"/>
        <v>0.11406242018695401</v>
      </c>
      <c r="T45" s="166">
        <f t="shared" si="1"/>
        <v>2233</v>
      </c>
      <c r="U45" s="167">
        <f t="shared" si="5"/>
        <v>3.7578007443431337E-2</v>
      </c>
      <c r="V45" s="167">
        <f>IFERROR(R45/R44,"-")</f>
        <v>1</v>
      </c>
    </row>
    <row r="46" spans="2:22" x14ac:dyDescent="0.25">
      <c r="B46" s="123" t="s">
        <v>142</v>
      </c>
      <c r="C46" s="70">
        <v>33760</v>
      </c>
      <c r="D46" s="70">
        <v>64687</v>
      </c>
      <c r="E46" s="70">
        <v>95049</v>
      </c>
      <c r="F46" s="70">
        <v>104520</v>
      </c>
      <c r="G46" s="70">
        <v>106809</v>
      </c>
      <c r="H46" s="70">
        <v>135194</v>
      </c>
      <c r="I46" s="124">
        <f t="shared" si="2"/>
        <v>0.26575475849413444</v>
      </c>
      <c r="J46" s="70">
        <f t="shared" si="3"/>
        <v>28385</v>
      </c>
      <c r="K46" s="124">
        <f t="shared" si="0"/>
        <v>3.3202588246793611E-2</v>
      </c>
      <c r="L46" s="124">
        <f>H46/H44</f>
        <v>0.66462812111320324</v>
      </c>
      <c r="M46" s="70">
        <v>3927</v>
      </c>
      <c r="N46" s="70">
        <v>10524</v>
      </c>
      <c r="O46" s="70">
        <v>11314</v>
      </c>
      <c r="P46" s="70">
        <v>9475</v>
      </c>
      <c r="Q46" s="70">
        <v>12468</v>
      </c>
      <c r="R46" s="70">
        <v>15013</v>
      </c>
      <c r="S46" s="124">
        <f t="shared" si="4"/>
        <v>0.20412255373756816</v>
      </c>
      <c r="T46" s="70">
        <f t="shared" si="1"/>
        <v>2545</v>
      </c>
      <c r="U46" s="124">
        <f t="shared" si="5"/>
        <v>2.2346803522658127E-2</v>
      </c>
      <c r="V46" s="124">
        <f>IFERROR(R46/R44,"-")</f>
        <v>0.68835396607060984</v>
      </c>
    </row>
    <row r="47" spans="2:22" ht="15.75" thickBot="1" x14ac:dyDescent="0.3">
      <c r="B47" s="123" t="s">
        <v>144</v>
      </c>
      <c r="C47" s="70">
        <v>33292</v>
      </c>
      <c r="D47" s="70">
        <v>38912</v>
      </c>
      <c r="E47" s="70">
        <v>62934</v>
      </c>
      <c r="F47" s="70">
        <v>69792</v>
      </c>
      <c r="G47" s="70">
        <v>75011</v>
      </c>
      <c r="H47" s="70">
        <v>68219</v>
      </c>
      <c r="I47" s="124">
        <f t="shared" si="2"/>
        <v>-9.054671981442719E-2</v>
      </c>
      <c r="J47" s="70">
        <f t="shared" si="3"/>
        <v>-6792</v>
      </c>
      <c r="K47" s="124">
        <f t="shared" si="0"/>
        <v>1.6754052455049878E-2</v>
      </c>
      <c r="L47" s="124">
        <f>H47/H44</f>
        <v>0.33537187888679681</v>
      </c>
      <c r="M47" s="70">
        <v>3496</v>
      </c>
      <c r="N47" s="70">
        <v>5949</v>
      </c>
      <c r="O47" s="70">
        <v>8645</v>
      </c>
      <c r="P47" s="70">
        <v>6458</v>
      </c>
      <c r="Q47" s="70">
        <v>7109</v>
      </c>
      <c r="R47" s="70">
        <v>6797</v>
      </c>
      <c r="S47" s="124">
        <f t="shared" si="4"/>
        <v>-4.3888029258686179E-2</v>
      </c>
      <c r="T47" s="70">
        <f t="shared" si="1"/>
        <v>-312</v>
      </c>
      <c r="U47" s="124">
        <f t="shared" si="5"/>
        <v>1.5231203920773212E-2</v>
      </c>
      <c r="V47" s="124">
        <f>IFERROR(R47/R44,"-")</f>
        <v>0.31164603392939016</v>
      </c>
    </row>
    <row r="48" spans="2:22" ht="15.75" x14ac:dyDescent="0.25">
      <c r="B48" s="161" t="s">
        <v>54</v>
      </c>
      <c r="C48" s="162">
        <v>71319</v>
      </c>
      <c r="D48" s="162">
        <v>77584</v>
      </c>
      <c r="E48" s="162">
        <v>190426</v>
      </c>
      <c r="F48" s="162">
        <v>205238</v>
      </c>
      <c r="G48" s="162">
        <v>213816</v>
      </c>
      <c r="H48" s="162">
        <v>213733</v>
      </c>
      <c r="I48" s="163">
        <f t="shared" si="2"/>
        <v>-3.8818423317243944E-4</v>
      </c>
      <c r="J48" s="162">
        <f t="shared" si="3"/>
        <v>-83</v>
      </c>
      <c r="K48" s="163">
        <f t="shared" si="0"/>
        <v>5.2491151927984515E-2</v>
      </c>
      <c r="L48" s="164">
        <f>H48/H48</f>
        <v>1</v>
      </c>
      <c r="M48" s="162">
        <v>5725</v>
      </c>
      <c r="N48" s="162">
        <v>15267</v>
      </c>
      <c r="O48" s="162">
        <v>20130</v>
      </c>
      <c r="P48" s="162">
        <v>22106</v>
      </c>
      <c r="Q48" s="162">
        <v>21182</v>
      </c>
      <c r="R48" s="162">
        <v>24257</v>
      </c>
      <c r="S48" s="163">
        <f t="shared" si="4"/>
        <v>0.14517042772165056</v>
      </c>
      <c r="T48" s="162">
        <f t="shared" si="1"/>
        <v>3075</v>
      </c>
      <c r="U48" s="163">
        <f t="shared" si="5"/>
        <v>5.2137038382256522E-2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55367</v>
      </c>
      <c r="D49" s="166">
        <v>64813</v>
      </c>
      <c r="E49" s="166">
        <v>157275</v>
      </c>
      <c r="F49" s="166">
        <v>168976</v>
      </c>
      <c r="G49" s="166">
        <v>176312</v>
      </c>
      <c r="H49" s="166">
        <v>173044</v>
      </c>
      <c r="I49" s="167">
        <f t="shared" si="2"/>
        <v>-1.853532374427147E-2</v>
      </c>
      <c r="J49" s="166">
        <f t="shared" si="3"/>
        <v>-3268</v>
      </c>
      <c r="K49" s="167">
        <f t="shared" si="0"/>
        <v>4.2498251997708132E-2</v>
      </c>
      <c r="L49" s="167">
        <f>H49/H48</f>
        <v>0.80962696448372506</v>
      </c>
      <c r="M49" s="166">
        <v>4549</v>
      </c>
      <c r="N49" s="166">
        <v>13091</v>
      </c>
      <c r="O49" s="166">
        <v>16918</v>
      </c>
      <c r="P49" s="166">
        <v>18135</v>
      </c>
      <c r="Q49" s="166">
        <v>17254</v>
      </c>
      <c r="R49" s="166">
        <v>20129</v>
      </c>
      <c r="S49" s="167">
        <f t="shared" si="4"/>
        <v>0.16662802828329659</v>
      </c>
      <c r="T49" s="166">
        <f t="shared" si="1"/>
        <v>2875</v>
      </c>
      <c r="U49" s="167">
        <f t="shared" si="5"/>
        <v>4.2771428167113996E-2</v>
      </c>
      <c r="V49" s="167">
        <f>IFERROR(R49/R48,"-")</f>
        <v>0.82982231933050254</v>
      </c>
    </row>
    <row r="50" spans="2:22" x14ac:dyDescent="0.25">
      <c r="B50" s="123" t="s">
        <v>142</v>
      </c>
      <c r="C50" s="70">
        <v>40956</v>
      </c>
      <c r="D50" s="70">
        <v>25030</v>
      </c>
      <c r="E50" s="70">
        <v>120299</v>
      </c>
      <c r="F50" s="70">
        <v>132879</v>
      </c>
      <c r="G50" s="70">
        <v>136256</v>
      </c>
      <c r="H50" s="70">
        <v>134715</v>
      </c>
      <c r="I50" s="124">
        <f t="shared" si="2"/>
        <v>-1.1309593705965293E-2</v>
      </c>
      <c r="J50" s="70">
        <f t="shared" si="3"/>
        <v>-1541</v>
      </c>
      <c r="K50" s="124">
        <f t="shared" si="0"/>
        <v>3.308494959589036E-2</v>
      </c>
      <c r="L50" s="124">
        <f>H50/H48</f>
        <v>0.630295742819312</v>
      </c>
      <c r="M50" s="70">
        <v>0</v>
      </c>
      <c r="N50" s="70">
        <v>9556</v>
      </c>
      <c r="O50" s="70">
        <v>12977</v>
      </c>
      <c r="P50" s="70">
        <v>14015</v>
      </c>
      <c r="Q50" s="70">
        <v>12989</v>
      </c>
      <c r="R50" s="70">
        <v>16265</v>
      </c>
      <c r="S50" s="124">
        <f t="shared" si="4"/>
        <v>0.25221341134806385</v>
      </c>
      <c r="T50" s="70">
        <f t="shared" si="1"/>
        <v>3276</v>
      </c>
      <c r="U50" s="124">
        <f t="shared" si="5"/>
        <v>3.3054401200005662E-2</v>
      </c>
      <c r="V50" s="124">
        <f>IFERROR(R50/R48,"-")</f>
        <v>0.67052809498289156</v>
      </c>
    </row>
    <row r="51" spans="2:22" x14ac:dyDescent="0.25">
      <c r="B51" s="123" t="s">
        <v>144</v>
      </c>
      <c r="C51" s="70">
        <v>9862</v>
      </c>
      <c r="D51" s="70">
        <v>12187</v>
      </c>
      <c r="E51" s="70">
        <v>36976</v>
      </c>
      <c r="F51" s="70">
        <v>36097</v>
      </c>
      <c r="G51" s="70">
        <v>40056</v>
      </c>
      <c r="H51" s="70">
        <v>38329</v>
      </c>
      <c r="I51" s="124">
        <f t="shared" si="2"/>
        <v>-4.3114639504693408E-2</v>
      </c>
      <c r="J51" s="70">
        <f t="shared" si="3"/>
        <v>-1727</v>
      </c>
      <c r="K51" s="124">
        <f t="shared" si="0"/>
        <v>9.4133024018177754E-3</v>
      </c>
      <c r="L51" s="124">
        <f>H51/H48</f>
        <v>0.17933122166441307</v>
      </c>
      <c r="M51" s="70">
        <v>0</v>
      </c>
      <c r="N51" s="70">
        <v>3535</v>
      </c>
      <c r="O51" s="70">
        <v>3941</v>
      </c>
      <c r="P51" s="70">
        <v>4120</v>
      </c>
      <c r="Q51" s="70">
        <v>4265</v>
      </c>
      <c r="R51" s="70">
        <v>3864</v>
      </c>
      <c r="S51" s="124">
        <f t="shared" si="4"/>
        <v>-9.4021101992965983E-2</v>
      </c>
      <c r="T51" s="70">
        <f t="shared" si="1"/>
        <v>-401</v>
      </c>
      <c r="U51" s="124">
        <f t="shared" si="5"/>
        <v>9.7170269671083363E-3</v>
      </c>
      <c r="V51" s="124">
        <f>IFERROR(R51/R48,"-")</f>
        <v>0.15929422434761101</v>
      </c>
    </row>
    <row r="52" spans="2:22" ht="16.5" thickBot="1" x14ac:dyDescent="0.3">
      <c r="B52" s="168" t="s">
        <v>65</v>
      </c>
      <c r="C52" s="169">
        <v>15952</v>
      </c>
      <c r="D52" s="169">
        <v>12771</v>
      </c>
      <c r="E52" s="169">
        <v>33151</v>
      </c>
      <c r="F52" s="169">
        <v>36262</v>
      </c>
      <c r="G52" s="169">
        <v>37504</v>
      </c>
      <c r="H52" s="169">
        <v>40689</v>
      </c>
      <c r="I52" s="170">
        <f t="shared" si="2"/>
        <v>8.4924274744027306E-2</v>
      </c>
      <c r="J52" s="169">
        <f t="shared" si="3"/>
        <v>3185</v>
      </c>
      <c r="K52" s="170">
        <f t="shared" si="0"/>
        <v>9.9928999302763815E-3</v>
      </c>
      <c r="L52" s="170">
        <f>H52/H48</f>
        <v>0.19037303551627499</v>
      </c>
      <c r="M52" s="169">
        <v>1176</v>
      </c>
      <c r="N52" s="169">
        <v>2176</v>
      </c>
      <c r="O52" s="169">
        <v>3212</v>
      </c>
      <c r="P52" s="169">
        <v>3971</v>
      </c>
      <c r="Q52" s="169">
        <v>3928</v>
      </c>
      <c r="R52" s="169">
        <v>4128</v>
      </c>
      <c r="S52" s="170">
        <f t="shared" si="4"/>
        <v>5.0916496945010215E-2</v>
      </c>
      <c r="T52" s="169">
        <f t="shared" si="1"/>
        <v>200</v>
      </c>
      <c r="U52" s="170">
        <f t="shared" si="5"/>
        <v>9.3656102151425235E-3</v>
      </c>
      <c r="V52" s="170">
        <f>IFERROR(R52/R48,"-")</f>
        <v>0.17017768066949746</v>
      </c>
    </row>
    <row r="53" spans="2:22" ht="15.75" x14ac:dyDescent="0.25">
      <c r="B53" s="161" t="s">
        <v>55</v>
      </c>
      <c r="C53" s="162">
        <f t="shared" ref="C53:H56" si="6">C6-C11-C16-C21-C26-C30-C35-C39-C44-C48</f>
        <v>133502</v>
      </c>
      <c r="D53" s="162">
        <f t="shared" si="6"/>
        <v>42879</v>
      </c>
      <c r="E53" s="162">
        <f t="shared" si="6"/>
        <v>81548</v>
      </c>
      <c r="F53" s="162">
        <f t="shared" si="6"/>
        <v>89780</v>
      </c>
      <c r="G53" s="162">
        <f t="shared" si="6"/>
        <v>94601</v>
      </c>
      <c r="H53" s="162">
        <f t="shared" si="6"/>
        <v>94517</v>
      </c>
      <c r="I53" s="163">
        <f t="shared" si="2"/>
        <v>-8.8793987378565919E-4</v>
      </c>
      <c r="J53" s="162">
        <f t="shared" si="3"/>
        <v>-84</v>
      </c>
      <c r="K53" s="163">
        <f t="shared" si="0"/>
        <v>2.3212635422594136E-2</v>
      </c>
      <c r="L53" s="164">
        <f>H53/H53</f>
        <v>1</v>
      </c>
      <c r="M53" s="162">
        <v>3786</v>
      </c>
      <c r="N53" s="162">
        <v>7762</v>
      </c>
      <c r="O53" s="162">
        <v>9104</v>
      </c>
      <c r="P53" s="162">
        <v>10225</v>
      </c>
      <c r="Q53" s="162">
        <v>11098</v>
      </c>
      <c r="R53" s="162">
        <v>11263</v>
      </c>
      <c r="S53" s="163">
        <f t="shared" si="4"/>
        <v>1.4867543701567953E-2</v>
      </c>
      <c r="T53" s="162">
        <f t="shared" si="1"/>
        <v>165</v>
      </c>
      <c r="U53" s="163">
        <f t="shared" si="5"/>
        <v>2.411567979094241E-2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100711</v>
      </c>
      <c r="D54" s="166">
        <f t="shared" si="6"/>
        <v>44448</v>
      </c>
      <c r="E54" s="166">
        <f t="shared" si="6"/>
        <v>78991</v>
      </c>
      <c r="F54" s="166">
        <f t="shared" si="6"/>
        <v>82998</v>
      </c>
      <c r="G54" s="166">
        <f t="shared" si="6"/>
        <v>86316</v>
      </c>
      <c r="H54" s="166">
        <f t="shared" si="6"/>
        <v>85085</v>
      </c>
      <c r="I54" s="167">
        <f t="shared" si="2"/>
        <v>-1.4261550581583959E-2</v>
      </c>
      <c r="J54" s="166">
        <f t="shared" si="3"/>
        <v>-1231</v>
      </c>
      <c r="K54" s="167">
        <f t="shared" si="0"/>
        <v>2.0896210046144312E-2</v>
      </c>
      <c r="L54" s="167">
        <f>H54/H53</f>
        <v>0.90020842811346102</v>
      </c>
      <c r="M54" s="166">
        <v>3765</v>
      </c>
      <c r="N54" s="166">
        <v>7704</v>
      </c>
      <c r="O54" s="166">
        <v>8796</v>
      </c>
      <c r="P54" s="166">
        <v>9444</v>
      </c>
      <c r="Q54" s="166">
        <v>10242</v>
      </c>
      <c r="R54" s="166">
        <v>10246</v>
      </c>
      <c r="S54" s="167">
        <f t="shared" si="4"/>
        <v>3.9054872095301008E-4</v>
      </c>
      <c r="T54" s="166">
        <f t="shared" si="1"/>
        <v>4</v>
      </c>
      <c r="U54" s="167">
        <f t="shared" si="5"/>
        <v>2.2273689970235707E-2</v>
      </c>
      <c r="V54" s="167">
        <f>IFERROR(R54/R53,"-")</f>
        <v>0.90970434164964931</v>
      </c>
    </row>
    <row r="55" spans="2:22" x14ac:dyDescent="0.25">
      <c r="B55" s="123" t="s">
        <v>142</v>
      </c>
      <c r="C55" s="70">
        <f t="shared" si="6"/>
        <v>104208</v>
      </c>
      <c r="D55" s="70">
        <f t="shared" si="6"/>
        <v>124872</v>
      </c>
      <c r="E55" s="70">
        <f t="shared" si="6"/>
        <v>291205</v>
      </c>
      <c r="F55" s="70">
        <f t="shared" si="6"/>
        <v>266200</v>
      </c>
      <c r="G55" s="70">
        <f t="shared" si="6"/>
        <v>337797</v>
      </c>
      <c r="H55" s="70">
        <f t="shared" si="6"/>
        <v>303306</v>
      </c>
      <c r="I55" s="124">
        <f t="shared" si="2"/>
        <v>-0.10210570253732276</v>
      </c>
      <c r="J55" s="70">
        <f t="shared" si="3"/>
        <v>-34491</v>
      </c>
      <c r="K55" s="124">
        <f t="shared" si="0"/>
        <v>7.4489579646892484E-2</v>
      </c>
      <c r="L55" s="124">
        <f>H55/H53</f>
        <v>3.2090100193615965</v>
      </c>
      <c r="M55" s="70">
        <v>2145</v>
      </c>
      <c r="N55" s="70">
        <v>5920</v>
      </c>
      <c r="O55" s="70">
        <v>6631</v>
      </c>
      <c r="P55" s="70">
        <v>6908</v>
      </c>
      <c r="Q55" s="70">
        <v>7159</v>
      </c>
      <c r="R55" s="70">
        <v>6931</v>
      </c>
      <c r="S55" s="124">
        <f t="shared" si="4"/>
        <v>-3.1848023466964692E-2</v>
      </c>
      <c r="T55" s="70">
        <f t="shared" si="1"/>
        <v>-228</v>
      </c>
      <c r="U55" s="124">
        <f t="shared" si="5"/>
        <v>1.6292529681743783E-2</v>
      </c>
      <c r="V55" s="124">
        <f>IFERROR(R55/R53,"-")</f>
        <v>0.61537778566989254</v>
      </c>
    </row>
    <row r="56" spans="2:22" x14ac:dyDescent="0.25">
      <c r="B56" s="123" t="s">
        <v>144</v>
      </c>
      <c r="C56" s="70">
        <f t="shared" si="6"/>
        <v>43327</v>
      </c>
      <c r="D56" s="70">
        <f t="shared" si="6"/>
        <v>38837</v>
      </c>
      <c r="E56" s="70">
        <f t="shared" si="6"/>
        <v>60778</v>
      </c>
      <c r="F56" s="70">
        <f t="shared" si="6"/>
        <v>86961</v>
      </c>
      <c r="G56" s="70">
        <f t="shared" si="6"/>
        <v>83628</v>
      </c>
      <c r="H56" s="70">
        <f t="shared" si="6"/>
        <v>93806</v>
      </c>
      <c r="I56" s="124">
        <f t="shared" si="2"/>
        <v>0.12170564882575219</v>
      </c>
      <c r="J56" s="70">
        <f t="shared" si="3"/>
        <v>10178</v>
      </c>
      <c r="K56" s="124">
        <f t="shared" si="0"/>
        <v>2.3038019387537328E-2</v>
      </c>
      <c r="L56" s="124">
        <f>H56/H53</f>
        <v>0.99247754372229335</v>
      </c>
      <c r="M56" s="70">
        <v>1620</v>
      </c>
      <c r="N56" s="70">
        <v>1784</v>
      </c>
      <c r="O56" s="70">
        <v>2165</v>
      </c>
      <c r="P56" s="70">
        <v>2536</v>
      </c>
      <c r="Q56" s="70">
        <v>3083</v>
      </c>
      <c r="R56" s="70">
        <v>3315</v>
      </c>
      <c r="S56" s="124">
        <f t="shared" si="4"/>
        <v>7.5251378527408264E-2</v>
      </c>
      <c r="T56" s="70">
        <f t="shared" si="1"/>
        <v>232</v>
      </c>
      <c r="U56" s="124">
        <f t="shared" si="5"/>
        <v>5.9811602884919267E-3</v>
      </c>
      <c r="V56" s="124">
        <f>IFERROR(R56/R53,"-")</f>
        <v>0.29432655597975671</v>
      </c>
    </row>
    <row r="57" spans="2:22" ht="15.75" x14ac:dyDescent="0.25">
      <c r="B57" s="168" t="s">
        <v>65</v>
      </c>
      <c r="C57" s="169">
        <f>C53-C54</f>
        <v>32791</v>
      </c>
      <c r="D57" s="169">
        <f t="shared" ref="D57:H57" si="7">D53-D54</f>
        <v>-1569</v>
      </c>
      <c r="E57" s="169">
        <f t="shared" si="7"/>
        <v>2557</v>
      </c>
      <c r="F57" s="169">
        <f t="shared" si="7"/>
        <v>6782</v>
      </c>
      <c r="G57" s="169">
        <f t="shared" si="7"/>
        <v>8285</v>
      </c>
      <c r="H57" s="169">
        <f t="shared" si="7"/>
        <v>9432</v>
      </c>
      <c r="I57" s="170">
        <f t="shared" si="2"/>
        <v>0.13844296922148458</v>
      </c>
      <c r="J57" s="169">
        <f t="shared" si="3"/>
        <v>1147</v>
      </c>
      <c r="K57" s="170">
        <f t="shared" si="0"/>
        <v>2.3164253764498227E-3</v>
      </c>
      <c r="L57" s="170">
        <f>H57/H53</f>
        <v>9.9791571886538935E-2</v>
      </c>
      <c r="M57" s="169">
        <v>51</v>
      </c>
      <c r="N57" s="169">
        <v>919</v>
      </c>
      <c r="O57" s="169">
        <v>789</v>
      </c>
      <c r="P57" s="169">
        <v>1370</v>
      </c>
      <c r="Q57" s="169">
        <v>3865</v>
      </c>
      <c r="R57" s="169">
        <v>3904</v>
      </c>
      <c r="S57" s="170">
        <f t="shared" si="4"/>
        <v>1.0090556274256146E-2</v>
      </c>
      <c r="T57" s="169">
        <f t="shared" si="1"/>
        <v>39</v>
      </c>
      <c r="U57" s="170">
        <f t="shared" si="5"/>
        <v>3.231147316732626E-3</v>
      </c>
      <c r="V57" s="170">
        <f>IFERROR(R57/R53,"-")</f>
        <v>0.34662168161235907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62C0-3E54-4092-912F-E95F9C1AADBA}">
  <sheetPr>
    <tabColor theme="7" tint="0.79998168889431442"/>
    <pageSetUpPr fitToPage="1"/>
  </sheetPr>
  <dimension ref="A1:W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49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137126</v>
      </c>
      <c r="P8" s="188">
        <v>55313</v>
      </c>
      <c r="Q8" s="188">
        <v>70304</v>
      </c>
      <c r="R8" s="188">
        <v>161080</v>
      </c>
      <c r="S8" s="188">
        <v>179837</v>
      </c>
      <c r="T8" s="188">
        <v>231856</v>
      </c>
      <c r="U8" s="189">
        <f>IFERROR(T8/S8-1,"-")</f>
        <v>0.28925638216829674</v>
      </c>
      <c r="V8" s="188">
        <f>T8-S8</f>
        <v>52019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41904</v>
      </c>
      <c r="P9" s="191">
        <v>24273</v>
      </c>
      <c r="Q9" s="191">
        <v>26311</v>
      </c>
      <c r="R9" s="191">
        <v>32375</v>
      </c>
      <c r="S9" s="191">
        <v>47068</v>
      </c>
      <c r="T9" s="191">
        <v>61312</v>
      </c>
      <c r="U9" s="192">
        <f>IFERROR(T9/S9-1,"-")</f>
        <v>0.30262598793235318</v>
      </c>
      <c r="V9" s="191">
        <f t="shared" ref="V9:V19" si="2">T9-S9</f>
        <v>14244</v>
      </c>
      <c r="W9" s="192">
        <f>T9/T$8</f>
        <v>0.26443999723966599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22752</v>
      </c>
      <c r="P10" s="195">
        <v>8930</v>
      </c>
      <c r="Q10" s="195">
        <v>21567</v>
      </c>
      <c r="R10" s="195">
        <v>23338</v>
      </c>
      <c r="S10" s="195">
        <v>31999</v>
      </c>
      <c r="T10" s="195">
        <v>37562</v>
      </c>
      <c r="U10" s="196">
        <f>IFERROR(T10/S10-1,"-")</f>
        <v>0.17384918278696215</v>
      </c>
      <c r="V10" s="195">
        <f t="shared" si="2"/>
        <v>5563</v>
      </c>
      <c r="W10" s="196">
        <f>T10/T$8</f>
        <v>0.16200572769305085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19152</v>
      </c>
      <c r="P11" s="195">
        <v>15343</v>
      </c>
      <c r="Q11" s="195">
        <v>4744</v>
      </c>
      <c r="R11" s="195">
        <v>9037</v>
      </c>
      <c r="S11" s="195">
        <v>15069</v>
      </c>
      <c r="T11" s="195">
        <v>23750</v>
      </c>
      <c r="U11" s="196">
        <f>IFERROR(T11/S11-1,"-")</f>
        <v>0.57608334992368437</v>
      </c>
      <c r="V11" s="195">
        <f t="shared" si="2"/>
        <v>8681</v>
      </c>
      <c r="W11" s="196">
        <f>T11/T$8</f>
        <v>0.10243426954661514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95222</v>
      </c>
      <c r="P12" s="191">
        <v>31040</v>
      </c>
      <c r="Q12" s="191">
        <v>43993</v>
      </c>
      <c r="R12" s="191">
        <v>128705</v>
      </c>
      <c r="S12" s="191">
        <v>132769</v>
      </c>
      <c r="T12" s="191">
        <v>170544</v>
      </c>
      <c r="U12" s="192">
        <f>IFERROR(T12/S12-1,"-")</f>
        <v>0.28451671700472247</v>
      </c>
      <c r="V12" s="191">
        <f t="shared" si="2"/>
        <v>37775</v>
      </c>
      <c r="W12" s="192">
        <f>T12/T$8</f>
        <v>0.73556000276033395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41026</v>
      </c>
      <c r="P13" s="195">
        <v>13899</v>
      </c>
      <c r="Q13" s="195">
        <v>12264</v>
      </c>
      <c r="R13" s="195">
        <v>56081</v>
      </c>
      <c r="S13" s="195">
        <v>50457</v>
      </c>
      <c r="T13" s="195">
        <v>73242</v>
      </c>
      <c r="U13" s="196">
        <f t="shared" ref="U13:U20" si="4">IFERROR(T13/S13-1,"-")</f>
        <v>0.45157262619656335</v>
      </c>
      <c r="V13" s="195">
        <f t="shared" si="2"/>
        <v>22785</v>
      </c>
      <c r="W13" s="196">
        <f t="shared" ref="W13:W20" si="5">T13/T$8</f>
        <v>0.31589434821613416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11534</v>
      </c>
      <c r="P14" s="195">
        <v>3374</v>
      </c>
      <c r="Q14" s="195">
        <v>3586</v>
      </c>
      <c r="R14" s="195">
        <v>7748</v>
      </c>
      <c r="S14" s="195">
        <v>10955</v>
      </c>
      <c r="T14" s="195">
        <v>10731</v>
      </c>
      <c r="U14" s="196">
        <f t="shared" si="4"/>
        <v>-2.0447284345047945E-2</v>
      </c>
      <c r="V14" s="195">
        <f t="shared" si="2"/>
        <v>-224</v>
      </c>
      <c r="W14" s="196">
        <f t="shared" si="5"/>
        <v>4.6283037747567458E-2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10880</v>
      </c>
      <c r="P15" s="195">
        <v>3449</v>
      </c>
      <c r="Q15" s="195">
        <v>6294</v>
      </c>
      <c r="R15" s="195">
        <v>18047</v>
      </c>
      <c r="S15" s="195">
        <v>15837</v>
      </c>
      <c r="T15" s="195">
        <v>19123</v>
      </c>
      <c r="U15" s="196">
        <f t="shared" si="4"/>
        <v>0.20748879206920501</v>
      </c>
      <c r="V15" s="195">
        <f t="shared" si="2"/>
        <v>3286</v>
      </c>
      <c r="W15" s="196">
        <f t="shared" si="5"/>
        <v>8.2477917327996683E-2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1784</v>
      </c>
      <c r="P16" s="195">
        <v>536</v>
      </c>
      <c r="Q16" s="195">
        <v>3888</v>
      </c>
      <c r="R16" s="195">
        <v>3396</v>
      </c>
      <c r="S16" s="195">
        <v>3947</v>
      </c>
      <c r="T16" s="195">
        <v>6454</v>
      </c>
      <c r="U16" s="196">
        <f t="shared" si="4"/>
        <v>0.63516594882189015</v>
      </c>
      <c r="V16" s="195">
        <f t="shared" si="2"/>
        <v>2507</v>
      </c>
      <c r="W16" s="196">
        <f t="shared" si="5"/>
        <v>2.7836243185425436E-2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2469</v>
      </c>
      <c r="P17" s="195">
        <v>1278</v>
      </c>
      <c r="Q17" s="195">
        <v>1635</v>
      </c>
      <c r="R17" s="195">
        <v>3248</v>
      </c>
      <c r="S17" s="195">
        <v>2699</v>
      </c>
      <c r="T17" s="195">
        <v>4219</v>
      </c>
      <c r="U17" s="196">
        <f t="shared" si="4"/>
        <v>0.56317154501667277</v>
      </c>
      <c r="V17" s="195">
        <f t="shared" si="2"/>
        <v>1520</v>
      </c>
      <c r="W17" s="196">
        <f t="shared" si="5"/>
        <v>1.8196639293354498E-2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2202</v>
      </c>
      <c r="P18" s="195">
        <v>686</v>
      </c>
      <c r="Q18" s="195">
        <v>1848</v>
      </c>
      <c r="R18" s="195">
        <v>2875</v>
      </c>
      <c r="S18" s="195">
        <v>3786</v>
      </c>
      <c r="T18" s="195">
        <v>3186</v>
      </c>
      <c r="U18" s="196">
        <f t="shared" si="4"/>
        <v>-0.15847860538827263</v>
      </c>
      <c r="V18" s="195">
        <f t="shared" si="2"/>
        <v>-600</v>
      </c>
      <c r="W18" s="196">
        <f t="shared" si="5"/>
        <v>1.3741287695811193E-2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2302</v>
      </c>
      <c r="P19" s="195">
        <v>932</v>
      </c>
      <c r="Q19" s="195">
        <v>363</v>
      </c>
      <c r="R19" s="195">
        <v>967</v>
      </c>
      <c r="S19" s="195">
        <v>1128</v>
      </c>
      <c r="T19" s="195">
        <v>3135</v>
      </c>
      <c r="U19" s="196">
        <f t="shared" si="4"/>
        <v>1.7792553191489362</v>
      </c>
      <c r="V19" s="195">
        <f t="shared" si="2"/>
        <v>2007</v>
      </c>
      <c r="W19" s="196">
        <f t="shared" si="5"/>
        <v>1.3521323580153198E-2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23025</v>
      </c>
      <c r="P20" s="200">
        <f t="shared" si="7"/>
        <v>6886</v>
      </c>
      <c r="Q20" s="200">
        <f t="shared" si="7"/>
        <v>14115</v>
      </c>
      <c r="R20" s="200">
        <f t="shared" si="7"/>
        <v>36343</v>
      </c>
      <c r="S20" s="200">
        <f t="shared" si="7"/>
        <v>43960</v>
      </c>
      <c r="T20" s="200">
        <f t="shared" si="7"/>
        <v>50454</v>
      </c>
      <c r="U20" s="201">
        <f t="shared" si="4"/>
        <v>0.14772520473157424</v>
      </c>
      <c r="V20" s="200">
        <f>T20-S20</f>
        <v>6494</v>
      </c>
      <c r="W20" s="201">
        <f t="shared" si="5"/>
        <v>0.21760920571389139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309E-6548-4DE4-9B93-BFB2604A2477}">
  <sheetPr>
    <tabColor theme="7" tint="0.79998168889431442"/>
  </sheetPr>
  <dimension ref="A1:T165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49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109886</v>
      </c>
      <c r="D11" s="209">
        <v>280035</v>
      </c>
      <c r="E11" s="209">
        <v>390968</v>
      </c>
      <c r="F11" s="209">
        <v>423998</v>
      </c>
      <c r="G11" s="209">
        <v>434954</v>
      </c>
      <c r="H11" s="209">
        <v>435535</v>
      </c>
      <c r="I11" s="210">
        <f t="shared" ref="I11:I23" si="0">IFERROR(H11/G11-1,"-")</f>
        <v>1.3357734381107544E-3</v>
      </c>
      <c r="J11" s="210">
        <f>H11/H11</f>
        <v>1</v>
      </c>
      <c r="K11" s="103"/>
      <c r="L11" s="103"/>
      <c r="M11" s="187" t="s">
        <v>70</v>
      </c>
      <c r="N11" s="209">
        <v>6236</v>
      </c>
      <c r="O11" s="209">
        <v>8360</v>
      </c>
      <c r="P11" s="209">
        <v>10763</v>
      </c>
      <c r="Q11" s="209">
        <v>16386</v>
      </c>
      <c r="R11" s="209">
        <v>17100</v>
      </c>
      <c r="S11" s="210">
        <f t="shared" ref="S11:S23" si="1">IFERROR(R11/Q11-1,"-")</f>
        <v>4.3573782497253744E-2</v>
      </c>
      <c r="T11" s="210">
        <f>R11/R11</f>
        <v>1</v>
      </c>
    </row>
    <row r="12" spans="1:20" x14ac:dyDescent="0.25">
      <c r="B12" s="190" t="s">
        <v>99</v>
      </c>
      <c r="C12" s="191">
        <v>73204</v>
      </c>
      <c r="D12" s="191">
        <v>97380</v>
      </c>
      <c r="E12" s="191">
        <v>96096</v>
      </c>
      <c r="F12" s="191">
        <v>102289</v>
      </c>
      <c r="G12" s="191">
        <v>101390</v>
      </c>
      <c r="H12" s="191">
        <v>104319</v>
      </c>
      <c r="I12" s="192">
        <f t="shared" si="0"/>
        <v>2.8888450537528421E-2</v>
      </c>
      <c r="J12" s="192">
        <f>H12/H11</f>
        <v>0.23951921200362772</v>
      </c>
      <c r="K12" s="103"/>
      <c r="L12" s="103"/>
      <c r="M12" s="190" t="s">
        <v>99</v>
      </c>
      <c r="N12" s="191">
        <v>5480</v>
      </c>
      <c r="O12" s="191">
        <v>4392</v>
      </c>
      <c r="P12" s="191">
        <v>1239</v>
      </c>
      <c r="Q12" s="191">
        <v>8868</v>
      </c>
      <c r="R12" s="191">
        <v>7018</v>
      </c>
      <c r="S12" s="192">
        <f t="shared" si="1"/>
        <v>-0.20861524582769508</v>
      </c>
      <c r="T12" s="192">
        <f>R12/R11</f>
        <v>0.41040935672514622</v>
      </c>
    </row>
    <row r="13" spans="1:20" x14ac:dyDescent="0.25">
      <c r="B13" s="194" t="s">
        <v>105</v>
      </c>
      <c r="C13" s="195">
        <v>31986</v>
      </c>
      <c r="D13" s="195">
        <v>43984</v>
      </c>
      <c r="E13" s="195">
        <v>37641</v>
      </c>
      <c r="F13" s="195">
        <v>45679</v>
      </c>
      <c r="G13" s="195">
        <v>41466</v>
      </c>
      <c r="H13" s="195">
        <v>44277</v>
      </c>
      <c r="I13" s="196">
        <f t="shared" si="0"/>
        <v>6.7790478946606836E-2</v>
      </c>
      <c r="J13" s="196">
        <f>H13/H11</f>
        <v>0.10166117533608091</v>
      </c>
      <c r="K13" s="103"/>
      <c r="L13" s="103"/>
      <c r="M13" s="194" t="s">
        <v>105</v>
      </c>
      <c r="N13" s="195">
        <v>1984</v>
      </c>
      <c r="O13" s="195">
        <v>3162</v>
      </c>
      <c r="P13" s="195">
        <v>268</v>
      </c>
      <c r="Q13" s="195">
        <v>7303</v>
      </c>
      <c r="R13" s="195">
        <v>5017</v>
      </c>
      <c r="S13" s="196">
        <f t="shared" si="1"/>
        <v>-0.31302204573462955</v>
      </c>
      <c r="T13" s="196">
        <f>R13/R11</f>
        <v>0.29339181286549709</v>
      </c>
    </row>
    <row r="14" spans="1:20" x14ac:dyDescent="0.25">
      <c r="B14" s="194" t="s">
        <v>102</v>
      </c>
      <c r="C14" s="195">
        <v>41218</v>
      </c>
      <c r="D14" s="195">
        <v>53396</v>
      </c>
      <c r="E14" s="195">
        <v>58455</v>
      </c>
      <c r="F14" s="195">
        <v>56610</v>
      </c>
      <c r="G14" s="195">
        <v>59924</v>
      </c>
      <c r="H14" s="195">
        <v>60042</v>
      </c>
      <c r="I14" s="196">
        <f t="shared" si="0"/>
        <v>1.96916093718702E-3</v>
      </c>
      <c r="J14" s="196">
        <f>H14/H11</f>
        <v>0.13785803666754681</v>
      </c>
      <c r="K14" s="103"/>
      <c r="L14" s="103"/>
      <c r="M14" s="194" t="s">
        <v>102</v>
      </c>
      <c r="N14" s="195">
        <v>3496</v>
      </c>
      <c r="O14" s="195">
        <v>1230</v>
      </c>
      <c r="P14" s="195">
        <v>971</v>
      </c>
      <c r="Q14" s="195">
        <v>1565</v>
      </c>
      <c r="R14" s="195">
        <v>2001</v>
      </c>
      <c r="S14" s="196">
        <f t="shared" si="1"/>
        <v>0.27859424920127807</v>
      </c>
      <c r="T14" s="196">
        <f>R14/R11</f>
        <v>0.11701754385964912</v>
      </c>
    </row>
    <row r="15" spans="1:20" x14ac:dyDescent="0.25">
      <c r="B15" s="190" t="s">
        <v>109</v>
      </c>
      <c r="C15" s="191">
        <v>36682</v>
      </c>
      <c r="D15" s="191">
        <v>182655</v>
      </c>
      <c r="E15" s="191">
        <v>294872</v>
      </c>
      <c r="F15" s="191">
        <v>321709</v>
      </c>
      <c r="G15" s="191">
        <v>333564</v>
      </c>
      <c r="H15" s="191">
        <v>331216</v>
      </c>
      <c r="I15" s="192">
        <f t="shared" si="0"/>
        <v>-7.0391289227854648E-3</v>
      </c>
      <c r="J15" s="192">
        <f>H15/H11</f>
        <v>0.76048078799637231</v>
      </c>
      <c r="K15" s="103"/>
      <c r="L15" s="103"/>
      <c r="M15" s="190" t="s">
        <v>109</v>
      </c>
      <c r="N15" s="191">
        <v>756</v>
      </c>
      <c r="O15" s="191">
        <v>3968</v>
      </c>
      <c r="P15" s="191">
        <v>9524</v>
      </c>
      <c r="Q15" s="191">
        <v>7518</v>
      </c>
      <c r="R15" s="191">
        <v>10082</v>
      </c>
      <c r="S15" s="192">
        <f t="shared" si="1"/>
        <v>0.34104815110401709</v>
      </c>
      <c r="T15" s="192">
        <f>R15/R11</f>
        <v>0.58959064327485378</v>
      </c>
    </row>
    <row r="16" spans="1:20" x14ac:dyDescent="0.25">
      <c r="B16" s="194" t="s">
        <v>112</v>
      </c>
      <c r="C16" s="195">
        <v>10348</v>
      </c>
      <c r="D16" s="195">
        <v>64169</v>
      </c>
      <c r="E16" s="195">
        <v>153817</v>
      </c>
      <c r="F16" s="195">
        <v>174897</v>
      </c>
      <c r="G16" s="195">
        <v>177109</v>
      </c>
      <c r="H16" s="195">
        <v>175494</v>
      </c>
      <c r="I16" s="196">
        <f t="shared" si="0"/>
        <v>-9.1186783280352568E-3</v>
      </c>
      <c r="J16" s="196">
        <f>H16/H11</f>
        <v>0.40293891420896139</v>
      </c>
      <c r="K16" s="103"/>
      <c r="L16" s="103"/>
      <c r="M16" s="194" t="s">
        <v>112</v>
      </c>
      <c r="N16" s="195">
        <v>220</v>
      </c>
      <c r="O16" s="195">
        <v>1726</v>
      </c>
      <c r="P16" s="195">
        <v>3976</v>
      </c>
      <c r="Q16" s="195">
        <v>2961</v>
      </c>
      <c r="R16" s="195">
        <v>4768</v>
      </c>
      <c r="S16" s="196">
        <f t="shared" si="1"/>
        <v>0.61026680175616344</v>
      </c>
      <c r="T16" s="196">
        <f>R16/R11</f>
        <v>0.27883040935672515</v>
      </c>
    </row>
    <row r="17" spans="1:20" x14ac:dyDescent="0.25">
      <c r="B17" s="194" t="s">
        <v>115</v>
      </c>
      <c r="C17" s="195">
        <v>1689</v>
      </c>
      <c r="D17" s="195">
        <v>29438</v>
      </c>
      <c r="E17" s="195">
        <v>28674</v>
      </c>
      <c r="F17" s="195">
        <v>31033</v>
      </c>
      <c r="G17" s="195">
        <v>29833</v>
      </c>
      <c r="H17" s="195">
        <v>29353</v>
      </c>
      <c r="I17" s="196">
        <f t="shared" si="0"/>
        <v>-1.6089565246539039E-2</v>
      </c>
      <c r="J17" s="196">
        <f>H17/H11</f>
        <v>6.7395272480971685E-2</v>
      </c>
      <c r="K17" s="103"/>
      <c r="L17" s="103"/>
      <c r="M17" s="194" t="s">
        <v>115</v>
      </c>
      <c r="N17" s="195">
        <v>57</v>
      </c>
      <c r="O17" s="195">
        <v>481</v>
      </c>
      <c r="P17" s="195">
        <v>270</v>
      </c>
      <c r="Q17" s="195">
        <v>706</v>
      </c>
      <c r="R17" s="195">
        <v>518</v>
      </c>
      <c r="S17" s="196">
        <f t="shared" si="1"/>
        <v>-0.26628895184135981</v>
      </c>
      <c r="T17" s="196">
        <f>R17/R11</f>
        <v>3.0292397660818714E-2</v>
      </c>
    </row>
    <row r="18" spans="1:20" x14ac:dyDescent="0.25">
      <c r="B18" s="194" t="s">
        <v>118</v>
      </c>
      <c r="C18" s="195">
        <v>2195</v>
      </c>
      <c r="D18" s="195">
        <v>9908</v>
      </c>
      <c r="E18" s="195">
        <v>14090</v>
      </c>
      <c r="F18" s="195">
        <v>15420</v>
      </c>
      <c r="G18" s="195">
        <v>15379</v>
      </c>
      <c r="H18" s="195">
        <v>15645</v>
      </c>
      <c r="I18" s="196">
        <f t="shared" si="0"/>
        <v>1.7296313154301357E-2</v>
      </c>
      <c r="J18" s="196">
        <f>H18/H11</f>
        <v>3.5921338124375771E-2</v>
      </c>
      <c r="K18" s="103"/>
      <c r="L18" s="103"/>
      <c r="M18" s="194" t="s">
        <v>118</v>
      </c>
      <c r="N18" s="195">
        <v>133</v>
      </c>
      <c r="O18" s="195">
        <v>376</v>
      </c>
      <c r="P18" s="195">
        <v>1446</v>
      </c>
      <c r="Q18" s="195">
        <v>303</v>
      </c>
      <c r="R18" s="195">
        <v>991</v>
      </c>
      <c r="S18" s="196">
        <f t="shared" si="1"/>
        <v>2.2706270627062706</v>
      </c>
      <c r="T18" s="196">
        <f>R18/R11</f>
        <v>5.7953216374269007E-2</v>
      </c>
    </row>
    <row r="19" spans="1:20" x14ac:dyDescent="0.25">
      <c r="B19" s="194" t="s">
        <v>125</v>
      </c>
      <c r="C19" s="195">
        <v>476</v>
      </c>
      <c r="D19" s="195">
        <v>13430</v>
      </c>
      <c r="E19" s="195">
        <v>13656</v>
      </c>
      <c r="F19" s="195">
        <v>13942</v>
      </c>
      <c r="G19" s="195">
        <v>13294</v>
      </c>
      <c r="H19" s="195">
        <v>13038</v>
      </c>
      <c r="I19" s="196">
        <f t="shared" si="0"/>
        <v>-1.925680758236803E-2</v>
      </c>
      <c r="J19" s="196">
        <f>H19/H11</f>
        <v>2.9935596450342682E-2</v>
      </c>
      <c r="K19" s="103"/>
      <c r="L19" s="103"/>
      <c r="M19" s="194" t="s">
        <v>125</v>
      </c>
      <c r="N19" s="195">
        <v>8</v>
      </c>
      <c r="O19" s="195">
        <v>393</v>
      </c>
      <c r="P19" s="195">
        <v>172</v>
      </c>
      <c r="Q19" s="195">
        <v>292</v>
      </c>
      <c r="R19" s="195">
        <v>484</v>
      </c>
      <c r="S19" s="196">
        <f t="shared" si="1"/>
        <v>0.65753424657534243</v>
      </c>
      <c r="T19" s="196">
        <f>R19/R11</f>
        <v>2.8304093567251463E-2</v>
      </c>
    </row>
    <row r="20" spans="1:20" x14ac:dyDescent="0.25">
      <c r="B20" s="194" t="s">
        <v>121</v>
      </c>
      <c r="C20" s="195">
        <v>8280</v>
      </c>
      <c r="D20" s="195">
        <v>12066</v>
      </c>
      <c r="E20" s="195">
        <v>10921</v>
      </c>
      <c r="F20" s="195">
        <v>11159</v>
      </c>
      <c r="G20" s="195">
        <v>11085</v>
      </c>
      <c r="H20" s="195">
        <v>10927</v>
      </c>
      <c r="I20" s="196">
        <f t="shared" si="0"/>
        <v>-1.4253495714930065E-2</v>
      </c>
      <c r="J20" s="196">
        <f>H20/H11</f>
        <v>2.5088684032282135E-2</v>
      </c>
      <c r="K20" s="103"/>
      <c r="L20" s="103"/>
      <c r="M20" s="194" t="s">
        <v>121</v>
      </c>
      <c r="N20" s="195">
        <v>139</v>
      </c>
      <c r="O20" s="195">
        <v>103</v>
      </c>
      <c r="P20" s="195">
        <v>393</v>
      </c>
      <c r="Q20" s="195">
        <v>48</v>
      </c>
      <c r="R20" s="195">
        <v>267</v>
      </c>
      <c r="S20" s="196">
        <f t="shared" si="1"/>
        <v>4.5625</v>
      </c>
      <c r="T20" s="196">
        <f>R20/R11</f>
        <v>1.5614035087719299E-2</v>
      </c>
    </row>
    <row r="21" spans="1:20" x14ac:dyDescent="0.25">
      <c r="B21" s="194" t="s">
        <v>130</v>
      </c>
      <c r="C21" s="195">
        <v>49</v>
      </c>
      <c r="D21" s="195">
        <v>873</v>
      </c>
      <c r="E21" s="195">
        <v>1312</v>
      </c>
      <c r="F21" s="195">
        <v>1217</v>
      </c>
      <c r="G21" s="195">
        <v>1499</v>
      </c>
      <c r="H21" s="195">
        <v>1402</v>
      </c>
      <c r="I21" s="196">
        <f t="shared" si="0"/>
        <v>-6.4709806537691761E-2</v>
      </c>
      <c r="J21" s="196">
        <f>H21/H11</f>
        <v>3.219029469503025E-3</v>
      </c>
      <c r="K21" s="103"/>
      <c r="L21" s="103"/>
      <c r="M21" s="194" t="s">
        <v>130</v>
      </c>
      <c r="N21" s="195">
        <v>0</v>
      </c>
      <c r="O21" s="195">
        <v>22</v>
      </c>
      <c r="P21" s="195">
        <v>9</v>
      </c>
      <c r="Q21" s="195">
        <v>1</v>
      </c>
      <c r="R21" s="195">
        <v>33</v>
      </c>
      <c r="S21" s="196">
        <f t="shared" si="1"/>
        <v>32</v>
      </c>
      <c r="T21" s="196">
        <f>R21/R11</f>
        <v>1.9298245614035089E-3</v>
      </c>
    </row>
    <row r="22" spans="1:20" x14ac:dyDescent="0.25">
      <c r="A22" s="198"/>
      <c r="B22" s="194" t="s">
        <v>133</v>
      </c>
      <c r="C22" s="195">
        <v>111</v>
      </c>
      <c r="D22" s="195">
        <v>273</v>
      </c>
      <c r="E22" s="195">
        <v>714</v>
      </c>
      <c r="F22" s="195">
        <v>953</v>
      </c>
      <c r="G22" s="195">
        <v>552</v>
      </c>
      <c r="H22" s="195">
        <v>411</v>
      </c>
      <c r="I22" s="196">
        <f t="shared" si="0"/>
        <v>-0.25543478260869568</v>
      </c>
      <c r="J22" s="196">
        <f>H22/H11</f>
        <v>9.436669842836971E-4</v>
      </c>
      <c r="K22" s="103"/>
      <c r="L22" s="103"/>
      <c r="M22" s="194" t="s">
        <v>133</v>
      </c>
      <c r="N22" s="195">
        <v>9</v>
      </c>
      <c r="O22" s="195">
        <v>7</v>
      </c>
      <c r="P22" s="195">
        <v>9</v>
      </c>
      <c r="Q22" s="195">
        <v>3</v>
      </c>
      <c r="R22" s="195">
        <v>47</v>
      </c>
      <c r="S22" s="196">
        <f t="shared" si="1"/>
        <v>14.666666666666666</v>
      </c>
      <c r="T22" s="196">
        <f>R22/R11</f>
        <v>2.7485380116959064E-3</v>
      </c>
    </row>
    <row r="23" spans="1:20" x14ac:dyDescent="0.25">
      <c r="B23" s="199" t="s">
        <v>147</v>
      </c>
      <c r="C23" s="200">
        <f t="shared" ref="C23:H23" si="2">C15-SUM(C16:C22)</f>
        <v>13534</v>
      </c>
      <c r="D23" s="200">
        <f t="shared" si="2"/>
        <v>52498</v>
      </c>
      <c r="E23" s="200">
        <f t="shared" si="2"/>
        <v>71688</v>
      </c>
      <c r="F23" s="200">
        <f t="shared" si="2"/>
        <v>73088</v>
      </c>
      <c r="G23" s="200">
        <f t="shared" si="2"/>
        <v>84813</v>
      </c>
      <c r="H23" s="200">
        <f t="shared" si="2"/>
        <v>84946</v>
      </c>
      <c r="I23" s="201">
        <f t="shared" si="0"/>
        <v>1.5681558251683381E-3</v>
      </c>
      <c r="J23" s="201">
        <f>H23/H11</f>
        <v>0.19503828624565189</v>
      </c>
      <c r="K23" s="202"/>
      <c r="L23" s="202"/>
      <c r="M23" s="199" t="s">
        <v>147</v>
      </c>
      <c r="N23" s="200">
        <f>N15-SUM(N16:N22)</f>
        <v>190</v>
      </c>
      <c r="O23" s="200">
        <f>O15-SUM(O16:O22)</f>
        <v>860</v>
      </c>
      <c r="P23" s="200">
        <f>P15-SUM(P16:P22)</f>
        <v>3249</v>
      </c>
      <c r="Q23" s="200">
        <f>Q15-SUM(Q16:Q22)</f>
        <v>3204</v>
      </c>
      <c r="R23" s="200">
        <f>R15-SUM(R16:R22)</f>
        <v>2974</v>
      </c>
      <c r="S23" s="201">
        <f t="shared" si="1"/>
        <v>-7.1785268414481851E-2</v>
      </c>
      <c r="T23" s="201">
        <f>R23/R11</f>
        <v>0.17391812865497075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37281</v>
      </c>
      <c r="D25" s="209">
        <v>105384</v>
      </c>
      <c r="E25" s="209">
        <v>140395</v>
      </c>
      <c r="F25" s="209">
        <v>153067</v>
      </c>
      <c r="G25" s="209">
        <v>148572</v>
      </c>
      <c r="H25" s="209">
        <v>143018</v>
      </c>
      <c r="I25" s="210">
        <f t="shared" ref="I25:I37" si="3">IFERROR(H25/G25-1,"-")</f>
        <v>-3.738254852865952E-2</v>
      </c>
      <c r="J25" s="210">
        <f>H25/H25</f>
        <v>1</v>
      </c>
    </row>
    <row r="26" spans="1:20" x14ac:dyDescent="0.25">
      <c r="B26" s="190" t="s">
        <v>99</v>
      </c>
      <c r="C26" s="191">
        <v>24772</v>
      </c>
      <c r="D26" s="191">
        <v>26618</v>
      </c>
      <c r="E26" s="191">
        <v>19659</v>
      </c>
      <c r="F26" s="191">
        <v>17879</v>
      </c>
      <c r="G26" s="191">
        <v>15893</v>
      </c>
      <c r="H26" s="191">
        <v>14504</v>
      </c>
      <c r="I26" s="192">
        <f t="shared" si="3"/>
        <v>-8.739696721827217E-2</v>
      </c>
      <c r="J26" s="192">
        <f>H26/H25</f>
        <v>0.10141380805213329</v>
      </c>
    </row>
    <row r="27" spans="1:20" x14ac:dyDescent="0.25">
      <c r="B27" s="194" t="s">
        <v>105</v>
      </c>
      <c r="C27" s="195">
        <v>15287</v>
      </c>
      <c r="D27" s="195">
        <v>11740</v>
      </c>
      <c r="E27" s="195">
        <v>7997</v>
      </c>
      <c r="F27" s="195">
        <v>7212</v>
      </c>
      <c r="G27" s="195">
        <v>5816</v>
      </c>
      <c r="H27" s="195">
        <v>7469</v>
      </c>
      <c r="I27" s="196">
        <f t="shared" si="3"/>
        <v>0.28421595598349381</v>
      </c>
      <c r="J27" s="196">
        <f>H27/H25</f>
        <v>5.2224195555804168E-2</v>
      </c>
    </row>
    <row r="28" spans="1:20" x14ac:dyDescent="0.25">
      <c r="B28" s="194" t="s">
        <v>102</v>
      </c>
      <c r="C28" s="195">
        <v>9485</v>
      </c>
      <c r="D28" s="195">
        <v>14878</v>
      </c>
      <c r="E28" s="195">
        <v>11662</v>
      </c>
      <c r="F28" s="195">
        <v>10667</v>
      </c>
      <c r="G28" s="195">
        <v>10077</v>
      </c>
      <c r="H28" s="195">
        <v>7035</v>
      </c>
      <c r="I28" s="196">
        <f t="shared" si="3"/>
        <v>-0.30187555820184575</v>
      </c>
      <c r="J28" s="196">
        <f>H28/H25</f>
        <v>4.9189612496329131E-2</v>
      </c>
    </row>
    <row r="29" spans="1:20" x14ac:dyDescent="0.25">
      <c r="B29" s="190" t="s">
        <v>109</v>
      </c>
      <c r="C29" s="191">
        <v>12509</v>
      </c>
      <c r="D29" s="191">
        <v>78766</v>
      </c>
      <c r="E29" s="191">
        <v>120736</v>
      </c>
      <c r="F29" s="191">
        <v>135188</v>
      </c>
      <c r="G29" s="191">
        <v>132679</v>
      </c>
      <c r="H29" s="191">
        <v>128514</v>
      </c>
      <c r="I29" s="192">
        <f t="shared" si="3"/>
        <v>-3.1391554051507731E-2</v>
      </c>
      <c r="J29" s="192">
        <f>H29/H25</f>
        <v>0.89858619194786671</v>
      </c>
    </row>
    <row r="30" spans="1:20" x14ac:dyDescent="0.25">
      <c r="B30" s="194" t="s">
        <v>112</v>
      </c>
      <c r="C30" s="195">
        <v>3761</v>
      </c>
      <c r="D30" s="195">
        <v>29320</v>
      </c>
      <c r="E30" s="195">
        <v>68680</v>
      </c>
      <c r="F30" s="195">
        <v>79984</v>
      </c>
      <c r="G30" s="195">
        <v>76583</v>
      </c>
      <c r="H30" s="195">
        <v>76146</v>
      </c>
      <c r="I30" s="196">
        <f t="shared" si="3"/>
        <v>-5.706227230586447E-3</v>
      </c>
      <c r="J30" s="196">
        <f>H30/H25</f>
        <v>0.53242249227369987</v>
      </c>
    </row>
    <row r="31" spans="1:20" x14ac:dyDescent="0.25">
      <c r="B31" s="194" t="s">
        <v>115</v>
      </c>
      <c r="C31" s="195">
        <v>577</v>
      </c>
      <c r="D31" s="195">
        <v>16025</v>
      </c>
      <c r="E31" s="195">
        <v>12907</v>
      </c>
      <c r="F31" s="195">
        <v>13896</v>
      </c>
      <c r="G31" s="195">
        <v>13107</v>
      </c>
      <c r="H31" s="195">
        <v>11892</v>
      </c>
      <c r="I31" s="196">
        <f t="shared" si="3"/>
        <v>-9.2698558022430766E-2</v>
      </c>
      <c r="J31" s="196">
        <f>H31/H25</f>
        <v>8.3150372680361906E-2</v>
      </c>
    </row>
    <row r="32" spans="1:20" x14ac:dyDescent="0.25">
      <c r="B32" s="194" t="s">
        <v>118</v>
      </c>
      <c r="C32" s="195">
        <v>757</v>
      </c>
      <c r="D32" s="195">
        <v>2945</v>
      </c>
      <c r="E32" s="195">
        <v>4266</v>
      </c>
      <c r="F32" s="195">
        <v>4861</v>
      </c>
      <c r="G32" s="195">
        <v>3048</v>
      </c>
      <c r="H32" s="195">
        <v>3323</v>
      </c>
      <c r="I32" s="196">
        <f t="shared" si="3"/>
        <v>9.0223097112860806E-2</v>
      </c>
      <c r="J32" s="196">
        <f>H32/H25</f>
        <v>2.3234837572892922E-2</v>
      </c>
    </row>
    <row r="33" spans="2:10" x14ac:dyDescent="0.25">
      <c r="B33" s="194" t="s">
        <v>125</v>
      </c>
      <c r="C33" s="195">
        <v>194</v>
      </c>
      <c r="D33" s="195">
        <v>6334</v>
      </c>
      <c r="E33" s="195">
        <v>6059</v>
      </c>
      <c r="F33" s="195">
        <v>5713</v>
      </c>
      <c r="G33" s="195">
        <v>5429</v>
      </c>
      <c r="H33" s="195">
        <v>5142</v>
      </c>
      <c r="I33" s="196">
        <f t="shared" si="3"/>
        <v>-5.2864247559403221E-2</v>
      </c>
      <c r="J33" s="196">
        <f>H33/H25</f>
        <v>3.5953516340600483E-2</v>
      </c>
    </row>
    <row r="34" spans="2:10" x14ac:dyDescent="0.25">
      <c r="B34" s="194" t="s">
        <v>121</v>
      </c>
      <c r="C34" s="195">
        <v>3745</v>
      </c>
      <c r="D34" s="195">
        <v>6568</v>
      </c>
      <c r="E34" s="195">
        <v>5560</v>
      </c>
      <c r="F34" s="195">
        <v>5596</v>
      </c>
      <c r="G34" s="195">
        <v>5752</v>
      </c>
      <c r="H34" s="195">
        <v>5417</v>
      </c>
      <c r="I34" s="196">
        <f t="shared" si="3"/>
        <v>-5.8240611961057009E-2</v>
      </c>
      <c r="J34" s="196">
        <f>H34/H25</f>
        <v>3.7876351228516687E-2</v>
      </c>
    </row>
    <row r="35" spans="2:10" x14ac:dyDescent="0.25">
      <c r="B35" s="194" t="s">
        <v>130</v>
      </c>
      <c r="C35" s="195">
        <v>1</v>
      </c>
      <c r="D35" s="195">
        <v>187</v>
      </c>
      <c r="E35" s="195">
        <v>487</v>
      </c>
      <c r="F35" s="195">
        <v>563</v>
      </c>
      <c r="G35" s="195">
        <v>786</v>
      </c>
      <c r="H35" s="195">
        <v>512</v>
      </c>
      <c r="I35" s="196">
        <f t="shared" si="3"/>
        <v>-0.34860050890585237</v>
      </c>
      <c r="J35" s="196">
        <f>H35/H25</f>
        <v>3.5799689549567189E-3</v>
      </c>
    </row>
    <row r="36" spans="2:10" x14ac:dyDescent="0.25">
      <c r="B36" s="194" t="s">
        <v>133</v>
      </c>
      <c r="C36" s="195">
        <v>16</v>
      </c>
      <c r="D36" s="195">
        <v>54</v>
      </c>
      <c r="E36" s="195">
        <v>382</v>
      </c>
      <c r="F36" s="195">
        <v>399</v>
      </c>
      <c r="G36" s="195">
        <v>175</v>
      </c>
      <c r="H36" s="195">
        <v>80</v>
      </c>
      <c r="I36" s="196">
        <f t="shared" si="3"/>
        <v>-0.54285714285714293</v>
      </c>
      <c r="J36" s="196">
        <f>H36/H25</f>
        <v>5.5937014921198728E-4</v>
      </c>
    </row>
    <row r="37" spans="2:10" x14ac:dyDescent="0.25">
      <c r="B37" s="199" t="s">
        <v>147</v>
      </c>
      <c r="C37" s="200">
        <f t="shared" ref="C37:H37" si="4">C29-SUM(C30:C36)</f>
        <v>3458</v>
      </c>
      <c r="D37" s="200">
        <f t="shared" si="4"/>
        <v>17333</v>
      </c>
      <c r="E37" s="200">
        <f t="shared" si="4"/>
        <v>22395</v>
      </c>
      <c r="F37" s="200">
        <f t="shared" si="4"/>
        <v>24176</v>
      </c>
      <c r="G37" s="200">
        <f t="shared" si="4"/>
        <v>27799</v>
      </c>
      <c r="H37" s="200">
        <f t="shared" si="4"/>
        <v>26002</v>
      </c>
      <c r="I37" s="201">
        <f t="shared" si="3"/>
        <v>-6.4642613043634611E-2</v>
      </c>
      <c r="J37" s="201">
        <f>H37/H25</f>
        <v>0.18180928274762617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18180</v>
      </c>
      <c r="D39" s="209">
        <v>59020</v>
      </c>
      <c r="E39" s="209">
        <v>103298</v>
      </c>
      <c r="F39" s="209">
        <v>107312</v>
      </c>
      <c r="G39" s="209">
        <v>111150</v>
      </c>
      <c r="H39" s="209">
        <v>115871</v>
      </c>
      <c r="I39" s="210">
        <f t="shared" ref="I39:I51" si="5">IFERROR(H39/G39-1,"-")</f>
        <v>4.2474134053081425E-2</v>
      </c>
      <c r="J39" s="210">
        <f>H39/H39</f>
        <v>1</v>
      </c>
    </row>
    <row r="40" spans="2:10" x14ac:dyDescent="0.25">
      <c r="B40" s="190" t="s">
        <v>99</v>
      </c>
      <c r="C40" s="191">
        <v>7078</v>
      </c>
      <c r="D40" s="191">
        <v>8593</v>
      </c>
      <c r="E40" s="191">
        <v>11009</v>
      </c>
      <c r="F40" s="191">
        <v>10743</v>
      </c>
      <c r="G40" s="191">
        <v>10757</v>
      </c>
      <c r="H40" s="191">
        <v>12182</v>
      </c>
      <c r="I40" s="192">
        <f t="shared" si="5"/>
        <v>0.1324718787766106</v>
      </c>
      <c r="J40" s="192">
        <f>H40/H39</f>
        <v>0.10513415781343045</v>
      </c>
    </row>
    <row r="41" spans="2:10" x14ac:dyDescent="0.25">
      <c r="B41" s="194" t="s">
        <v>105</v>
      </c>
      <c r="C41" s="195">
        <v>4100</v>
      </c>
      <c r="D41" s="195">
        <v>2824</v>
      </c>
      <c r="E41" s="195">
        <v>3964</v>
      </c>
      <c r="F41" s="195">
        <v>4631</v>
      </c>
      <c r="G41" s="195">
        <v>4675</v>
      </c>
      <c r="H41" s="195">
        <v>5969</v>
      </c>
      <c r="I41" s="196">
        <f t="shared" si="5"/>
        <v>0.27679144385026744</v>
      </c>
      <c r="J41" s="196">
        <f>H41/H39</f>
        <v>5.1514183876897587E-2</v>
      </c>
    </row>
    <row r="42" spans="2:10" x14ac:dyDescent="0.25">
      <c r="B42" s="194" t="s">
        <v>102</v>
      </c>
      <c r="C42" s="195">
        <v>2978</v>
      </c>
      <c r="D42" s="195">
        <v>5769</v>
      </c>
      <c r="E42" s="195">
        <v>7045</v>
      </c>
      <c r="F42" s="195">
        <v>6112</v>
      </c>
      <c r="G42" s="195">
        <v>6082</v>
      </c>
      <c r="H42" s="195">
        <v>6213</v>
      </c>
      <c r="I42" s="196">
        <f t="shared" si="5"/>
        <v>2.1538967444919344E-2</v>
      </c>
      <c r="J42" s="196">
        <f>H42/H39</f>
        <v>5.3619973936532866E-2</v>
      </c>
    </row>
    <row r="43" spans="2:10" x14ac:dyDescent="0.25">
      <c r="B43" s="190" t="s">
        <v>109</v>
      </c>
      <c r="C43" s="191">
        <v>11102</v>
      </c>
      <c r="D43" s="191">
        <v>50427</v>
      </c>
      <c r="E43" s="191">
        <v>92289</v>
      </c>
      <c r="F43" s="191">
        <v>96569</v>
      </c>
      <c r="G43" s="191">
        <v>100393</v>
      </c>
      <c r="H43" s="191">
        <v>103689</v>
      </c>
      <c r="I43" s="192">
        <f t="shared" si="5"/>
        <v>3.2830974271114588E-2</v>
      </c>
      <c r="J43" s="192">
        <f>H43/H39</f>
        <v>0.8948658421865695</v>
      </c>
    </row>
    <row r="44" spans="2:10" x14ac:dyDescent="0.25">
      <c r="B44" s="194" t="s">
        <v>112</v>
      </c>
      <c r="C44" s="195">
        <v>4395</v>
      </c>
      <c r="D44" s="195">
        <v>23200</v>
      </c>
      <c r="E44" s="195">
        <v>55821</v>
      </c>
      <c r="F44" s="195">
        <v>60872</v>
      </c>
      <c r="G44" s="195">
        <v>62946</v>
      </c>
      <c r="H44" s="195">
        <v>61772</v>
      </c>
      <c r="I44" s="196">
        <f t="shared" si="5"/>
        <v>-1.8650907126743554E-2</v>
      </c>
      <c r="J44" s="196">
        <f>H44/H39</f>
        <v>0.53311009657291297</v>
      </c>
    </row>
    <row r="45" spans="2:10" x14ac:dyDescent="0.25">
      <c r="B45" s="194" t="s">
        <v>115</v>
      </c>
      <c r="C45" s="195">
        <v>238</v>
      </c>
      <c r="D45" s="195">
        <v>2765</v>
      </c>
      <c r="E45" s="195">
        <v>2665</v>
      </c>
      <c r="F45" s="195">
        <v>3076</v>
      </c>
      <c r="G45" s="195">
        <v>2728</v>
      </c>
      <c r="H45" s="195">
        <v>3215</v>
      </c>
      <c r="I45" s="196">
        <f t="shared" si="5"/>
        <v>0.17851906158357767</v>
      </c>
      <c r="J45" s="196">
        <f>H45/H39</f>
        <v>2.7746373121833763E-2</v>
      </c>
    </row>
    <row r="46" spans="2:10" x14ac:dyDescent="0.25">
      <c r="B46" s="194" t="s">
        <v>118</v>
      </c>
      <c r="C46" s="195">
        <v>368</v>
      </c>
      <c r="D46" s="195">
        <v>1381</v>
      </c>
      <c r="E46" s="195">
        <v>1823</v>
      </c>
      <c r="F46" s="195">
        <v>1975</v>
      </c>
      <c r="G46" s="195">
        <v>1850</v>
      </c>
      <c r="H46" s="195">
        <v>2168</v>
      </c>
      <c r="I46" s="196">
        <f t="shared" si="5"/>
        <v>0.17189189189189191</v>
      </c>
      <c r="J46" s="196">
        <f>H46/H39</f>
        <v>1.8710462497087278E-2</v>
      </c>
    </row>
    <row r="47" spans="2:10" x14ac:dyDescent="0.25">
      <c r="B47" s="194" t="s">
        <v>125</v>
      </c>
      <c r="C47" s="195">
        <v>158</v>
      </c>
      <c r="D47" s="195">
        <v>4567</v>
      </c>
      <c r="E47" s="195">
        <v>4984</v>
      </c>
      <c r="F47" s="195">
        <v>5095</v>
      </c>
      <c r="G47" s="195">
        <v>4458</v>
      </c>
      <c r="H47" s="195">
        <v>4443</v>
      </c>
      <c r="I47" s="196">
        <f t="shared" si="5"/>
        <v>-3.3647375504710642E-3</v>
      </c>
      <c r="J47" s="196">
        <f>H47/H39</f>
        <v>3.8344365717047406E-2</v>
      </c>
    </row>
    <row r="48" spans="2:10" x14ac:dyDescent="0.25">
      <c r="B48" s="194" t="s">
        <v>121</v>
      </c>
      <c r="C48" s="195">
        <v>2218</v>
      </c>
      <c r="D48" s="195">
        <v>3200</v>
      </c>
      <c r="E48" s="195">
        <v>3335</v>
      </c>
      <c r="F48" s="195">
        <v>3714</v>
      </c>
      <c r="G48" s="195">
        <v>3091</v>
      </c>
      <c r="H48" s="195">
        <v>3541</v>
      </c>
      <c r="I48" s="196">
        <f t="shared" si="5"/>
        <v>0.1455839534131349</v>
      </c>
      <c r="J48" s="196">
        <f>H48/H39</f>
        <v>3.0559846726100577E-2</v>
      </c>
    </row>
    <row r="49" spans="2:10" x14ac:dyDescent="0.25">
      <c r="B49" s="194" t="s">
        <v>130</v>
      </c>
      <c r="C49" s="195">
        <v>8</v>
      </c>
      <c r="D49" s="195">
        <v>516</v>
      </c>
      <c r="E49" s="195">
        <v>493</v>
      </c>
      <c r="F49" s="195">
        <v>422</v>
      </c>
      <c r="G49" s="195">
        <v>439</v>
      </c>
      <c r="H49" s="195">
        <v>495</v>
      </c>
      <c r="I49" s="196">
        <f t="shared" si="5"/>
        <v>0.1275626423690206</v>
      </c>
      <c r="J49" s="196">
        <f>H49/H39</f>
        <v>4.2719921291781374E-3</v>
      </c>
    </row>
    <row r="50" spans="2:10" x14ac:dyDescent="0.25">
      <c r="B50" s="194" t="s">
        <v>133</v>
      </c>
      <c r="C50" s="195">
        <v>27</v>
      </c>
      <c r="D50" s="195">
        <v>62</v>
      </c>
      <c r="E50" s="195">
        <v>100</v>
      </c>
      <c r="F50" s="195">
        <v>349</v>
      </c>
      <c r="G50" s="195">
        <v>104</v>
      </c>
      <c r="H50" s="195">
        <v>144</v>
      </c>
      <c r="I50" s="196">
        <f t="shared" si="5"/>
        <v>0.38461538461538458</v>
      </c>
      <c r="J50" s="196">
        <f>H50/H39</f>
        <v>1.2427613466700037E-3</v>
      </c>
    </row>
    <row r="51" spans="2:10" x14ac:dyDescent="0.25">
      <c r="B51" s="199" t="s">
        <v>147</v>
      </c>
      <c r="C51" s="200">
        <f t="shared" ref="C51:H51" si="6">C43-SUM(C44:C50)</f>
        <v>3690</v>
      </c>
      <c r="D51" s="200">
        <f t="shared" si="6"/>
        <v>14736</v>
      </c>
      <c r="E51" s="200">
        <f t="shared" si="6"/>
        <v>23068</v>
      </c>
      <c r="F51" s="200">
        <f t="shared" si="6"/>
        <v>21066</v>
      </c>
      <c r="G51" s="200">
        <f t="shared" si="6"/>
        <v>24777</v>
      </c>
      <c r="H51" s="200">
        <f t="shared" si="6"/>
        <v>27911</v>
      </c>
      <c r="I51" s="201">
        <f t="shared" si="5"/>
        <v>0.12648827541671714</v>
      </c>
      <c r="J51" s="201">
        <f>H51/H39</f>
        <v>0.2408799440757394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220</v>
      </c>
      <c r="D53" s="209">
        <v>2289</v>
      </c>
      <c r="E53" s="209">
        <v>3143</v>
      </c>
      <c r="F53" s="209">
        <v>3734</v>
      </c>
      <c r="G53" s="209">
        <v>3135</v>
      </c>
      <c r="H53" s="209">
        <v>3984</v>
      </c>
      <c r="I53" s="210">
        <f t="shared" ref="I53:I65" si="7">IFERROR(H53/G53-1,"-")</f>
        <v>0.27081339712918662</v>
      </c>
      <c r="J53" s="210">
        <f>H53/H53</f>
        <v>1</v>
      </c>
    </row>
    <row r="54" spans="2:10" x14ac:dyDescent="0.25">
      <c r="B54" s="190" t="s">
        <v>99</v>
      </c>
      <c r="C54" s="191">
        <v>116</v>
      </c>
      <c r="D54" s="191">
        <v>638</v>
      </c>
      <c r="E54" s="191">
        <v>517</v>
      </c>
      <c r="F54" s="191">
        <v>1723</v>
      </c>
      <c r="G54" s="191">
        <v>878</v>
      </c>
      <c r="H54" s="191">
        <v>1342</v>
      </c>
      <c r="I54" s="192">
        <f t="shared" si="7"/>
        <v>0.52847380410022771</v>
      </c>
      <c r="J54" s="192">
        <f>H54/H53</f>
        <v>0.33684738955823296</v>
      </c>
    </row>
    <row r="55" spans="2:10" x14ac:dyDescent="0.25">
      <c r="B55" s="194" t="s">
        <v>105</v>
      </c>
      <c r="C55" s="195">
        <v>75</v>
      </c>
      <c r="D55" s="195">
        <v>323</v>
      </c>
      <c r="E55" s="195">
        <v>284</v>
      </c>
      <c r="F55" s="195">
        <v>1386</v>
      </c>
      <c r="G55" s="195">
        <v>669</v>
      </c>
      <c r="H55" s="195">
        <v>842</v>
      </c>
      <c r="I55" s="196">
        <f t="shared" si="7"/>
        <v>0.25859491778774291</v>
      </c>
      <c r="J55" s="196">
        <f>H55/H53</f>
        <v>0.21134538152610441</v>
      </c>
    </row>
    <row r="56" spans="2:10" x14ac:dyDescent="0.25">
      <c r="B56" s="194" t="s">
        <v>102</v>
      </c>
      <c r="C56" s="195">
        <v>41</v>
      </c>
      <c r="D56" s="195">
        <v>315</v>
      </c>
      <c r="E56" s="195">
        <v>233</v>
      </c>
      <c r="F56" s="195">
        <v>337</v>
      </c>
      <c r="G56" s="195">
        <v>209</v>
      </c>
      <c r="H56" s="195">
        <v>500</v>
      </c>
      <c r="I56" s="196">
        <f t="shared" si="7"/>
        <v>1.3923444976076556</v>
      </c>
      <c r="J56" s="196">
        <f>H56/H53</f>
        <v>0.12550200803212852</v>
      </c>
    </row>
    <row r="57" spans="2:10" x14ac:dyDescent="0.25">
      <c r="B57" s="190" t="s">
        <v>109</v>
      </c>
      <c r="C57" s="191">
        <v>104</v>
      </c>
      <c r="D57" s="191">
        <v>1651</v>
      </c>
      <c r="E57" s="191">
        <v>2626</v>
      </c>
      <c r="F57" s="191">
        <v>2011</v>
      </c>
      <c r="G57" s="191">
        <v>2257</v>
      </c>
      <c r="H57" s="191">
        <v>2642</v>
      </c>
      <c r="I57" s="192">
        <f t="shared" si="7"/>
        <v>0.17058041648205591</v>
      </c>
      <c r="J57" s="192">
        <f>H57/H53</f>
        <v>0.6631526104417671</v>
      </c>
    </row>
    <row r="58" spans="2:10" x14ac:dyDescent="0.25">
      <c r="B58" s="194" t="s">
        <v>112</v>
      </c>
      <c r="C58" s="195">
        <v>23</v>
      </c>
      <c r="D58" s="195">
        <v>620</v>
      </c>
      <c r="E58" s="195">
        <v>817</v>
      </c>
      <c r="F58" s="195">
        <v>818</v>
      </c>
      <c r="G58" s="195">
        <v>852</v>
      </c>
      <c r="H58" s="195">
        <v>1001</v>
      </c>
      <c r="I58" s="196">
        <f t="shared" si="7"/>
        <v>0.17488262910798125</v>
      </c>
      <c r="J58" s="196">
        <f>H58/H53</f>
        <v>0.2512550200803213</v>
      </c>
    </row>
    <row r="59" spans="2:10" x14ac:dyDescent="0.25">
      <c r="B59" s="194" t="s">
        <v>115</v>
      </c>
      <c r="C59" s="195">
        <v>31</v>
      </c>
      <c r="D59" s="195">
        <v>429</v>
      </c>
      <c r="E59" s="195">
        <v>444</v>
      </c>
      <c r="F59" s="195">
        <v>347</v>
      </c>
      <c r="G59" s="195">
        <v>351</v>
      </c>
      <c r="H59" s="195">
        <v>430</v>
      </c>
      <c r="I59" s="196">
        <f t="shared" si="7"/>
        <v>0.22507122507122501</v>
      </c>
      <c r="J59" s="196">
        <f>H59/H53</f>
        <v>0.10793172690763052</v>
      </c>
    </row>
    <row r="60" spans="2:10" x14ac:dyDescent="0.25">
      <c r="B60" s="194" t="s">
        <v>118</v>
      </c>
      <c r="C60" s="195">
        <v>12</v>
      </c>
      <c r="D60" s="195">
        <v>99</v>
      </c>
      <c r="E60" s="195">
        <v>289</v>
      </c>
      <c r="F60" s="195">
        <v>156</v>
      </c>
      <c r="G60" s="195">
        <v>203</v>
      </c>
      <c r="H60" s="195">
        <v>270</v>
      </c>
      <c r="I60" s="196">
        <f t="shared" si="7"/>
        <v>0.33004926108374377</v>
      </c>
      <c r="J60" s="196">
        <f>H60/H53</f>
        <v>6.7771084337349394E-2</v>
      </c>
    </row>
    <row r="61" spans="2:10" x14ac:dyDescent="0.25">
      <c r="B61" s="194" t="s">
        <v>125</v>
      </c>
      <c r="C61" s="195">
        <v>0</v>
      </c>
      <c r="D61" s="195">
        <v>48</v>
      </c>
      <c r="E61" s="195">
        <v>47</v>
      </c>
      <c r="F61" s="195">
        <v>36</v>
      </c>
      <c r="G61" s="195">
        <v>77</v>
      </c>
      <c r="H61" s="195">
        <v>93</v>
      </c>
      <c r="I61" s="196">
        <f t="shared" si="7"/>
        <v>0.20779220779220786</v>
      </c>
      <c r="J61" s="196">
        <f>H61/H53</f>
        <v>2.3343373493975902E-2</v>
      </c>
    </row>
    <row r="62" spans="2:10" x14ac:dyDescent="0.25">
      <c r="B62" s="194" t="s">
        <v>121</v>
      </c>
      <c r="C62" s="195">
        <v>10</v>
      </c>
      <c r="D62" s="195">
        <v>21</v>
      </c>
      <c r="E62" s="195">
        <v>54</v>
      </c>
      <c r="F62" s="195">
        <v>18</v>
      </c>
      <c r="G62" s="195">
        <v>67</v>
      </c>
      <c r="H62" s="195">
        <v>53</v>
      </c>
      <c r="I62" s="196">
        <f t="shared" si="7"/>
        <v>-0.20895522388059706</v>
      </c>
      <c r="J62" s="196">
        <f>H62/H53</f>
        <v>1.3303212851405623E-2</v>
      </c>
    </row>
    <row r="63" spans="2:10" x14ac:dyDescent="0.25">
      <c r="B63" s="194" t="s">
        <v>130</v>
      </c>
      <c r="C63" s="195">
        <v>0</v>
      </c>
      <c r="D63" s="195">
        <v>0</v>
      </c>
      <c r="E63" s="195">
        <v>0</v>
      </c>
      <c r="F63" s="195">
        <v>6</v>
      </c>
      <c r="G63" s="195">
        <v>4</v>
      </c>
      <c r="H63" s="195">
        <v>2</v>
      </c>
      <c r="I63" s="196">
        <f t="shared" si="7"/>
        <v>-0.5</v>
      </c>
      <c r="J63" s="196">
        <f>H63/H53</f>
        <v>5.0200803212851401E-4</v>
      </c>
    </row>
    <row r="64" spans="2:10" x14ac:dyDescent="0.25">
      <c r="B64" s="194" t="s">
        <v>133</v>
      </c>
      <c r="C64" s="195">
        <v>0</v>
      </c>
      <c r="D64" s="195">
        <v>2</v>
      </c>
      <c r="E64" s="195">
        <v>0</v>
      </c>
      <c r="F64" s="195">
        <v>0</v>
      </c>
      <c r="G64" s="195">
        <v>0</v>
      </c>
      <c r="H64" s="195">
        <v>0</v>
      </c>
      <c r="I64" s="196" t="str">
        <f t="shared" si="7"/>
        <v>-</v>
      </c>
      <c r="J64" s="196">
        <f>H64/H53</f>
        <v>0</v>
      </c>
    </row>
    <row r="65" spans="2:10" x14ac:dyDescent="0.25">
      <c r="B65" s="199" t="s">
        <v>147</v>
      </c>
      <c r="C65" s="200">
        <f t="shared" ref="C65:H65" si="8">C57-SUM(C58:C64)</f>
        <v>28</v>
      </c>
      <c r="D65" s="200">
        <f t="shared" si="8"/>
        <v>432</v>
      </c>
      <c r="E65" s="200">
        <f t="shared" si="8"/>
        <v>975</v>
      </c>
      <c r="F65" s="200">
        <f t="shared" si="8"/>
        <v>630</v>
      </c>
      <c r="G65" s="200">
        <f t="shared" si="8"/>
        <v>703</v>
      </c>
      <c r="H65" s="200">
        <f t="shared" si="8"/>
        <v>793</v>
      </c>
      <c r="I65" s="201">
        <f t="shared" si="7"/>
        <v>0.12802275960170695</v>
      </c>
      <c r="J65" s="201">
        <f>H65/H53</f>
        <v>0.19904618473895583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6236</v>
      </c>
      <c r="D67" s="209">
        <v>8360</v>
      </c>
      <c r="E67" s="209">
        <v>10763</v>
      </c>
      <c r="F67" s="209">
        <v>16386</v>
      </c>
      <c r="G67" s="209">
        <v>17100</v>
      </c>
      <c r="H67" s="209">
        <v>13666</v>
      </c>
      <c r="I67" s="210">
        <f t="shared" ref="I67:I79" si="9">IFERROR(H67/G67-1,"-")</f>
        <v>-0.20081871345029245</v>
      </c>
      <c r="J67" s="210">
        <f>H67/H67</f>
        <v>1</v>
      </c>
    </row>
    <row r="68" spans="2:10" x14ac:dyDescent="0.25">
      <c r="B68" s="190" t="s">
        <v>99</v>
      </c>
      <c r="C68" s="191">
        <v>5480</v>
      </c>
      <c r="D68" s="191">
        <v>4392</v>
      </c>
      <c r="E68" s="191">
        <v>1239</v>
      </c>
      <c r="F68" s="191">
        <v>8868</v>
      </c>
      <c r="G68" s="191">
        <v>7018</v>
      </c>
      <c r="H68" s="191">
        <v>3304</v>
      </c>
      <c r="I68" s="192">
        <f t="shared" si="9"/>
        <v>-0.5292106013109148</v>
      </c>
      <c r="J68" s="192">
        <f>H68/H67</f>
        <v>0.24176789111663985</v>
      </c>
    </row>
    <row r="69" spans="2:10" x14ac:dyDescent="0.25">
      <c r="B69" s="194" t="s">
        <v>105</v>
      </c>
      <c r="C69" s="195">
        <v>1984</v>
      </c>
      <c r="D69" s="195">
        <v>3162</v>
      </c>
      <c r="E69" s="195">
        <v>268</v>
      </c>
      <c r="F69" s="195">
        <v>7303</v>
      </c>
      <c r="G69" s="195">
        <v>5017</v>
      </c>
      <c r="H69" s="195">
        <v>1185</v>
      </c>
      <c r="I69" s="196">
        <f t="shared" si="9"/>
        <v>-0.76380306956348409</v>
      </c>
      <c r="J69" s="196">
        <f>H69/H67</f>
        <v>8.6711546904727058E-2</v>
      </c>
    </row>
    <row r="70" spans="2:10" x14ac:dyDescent="0.25">
      <c r="B70" s="194" t="s">
        <v>102</v>
      </c>
      <c r="C70" s="195">
        <v>3496</v>
      </c>
      <c r="D70" s="195">
        <v>1230</v>
      </c>
      <c r="E70" s="195">
        <v>971</v>
      </c>
      <c r="F70" s="195">
        <v>1565</v>
      </c>
      <c r="G70" s="195">
        <v>2001</v>
      </c>
      <c r="H70" s="195">
        <v>2119</v>
      </c>
      <c r="I70" s="196">
        <f t="shared" si="9"/>
        <v>5.897051474262871E-2</v>
      </c>
      <c r="J70" s="196">
        <f>H70/H67</f>
        <v>0.15505634421191278</v>
      </c>
    </row>
    <row r="71" spans="2:10" x14ac:dyDescent="0.25">
      <c r="B71" s="190" t="s">
        <v>109</v>
      </c>
      <c r="C71" s="191">
        <v>756</v>
      </c>
      <c r="D71" s="191">
        <v>3968</v>
      </c>
      <c r="E71" s="191">
        <v>9524</v>
      </c>
      <c r="F71" s="191">
        <v>7518</v>
      </c>
      <c r="G71" s="191">
        <v>10082</v>
      </c>
      <c r="H71" s="191">
        <v>10362</v>
      </c>
      <c r="I71" s="192">
        <f t="shared" si="9"/>
        <v>2.7772267407260465E-2</v>
      </c>
      <c r="J71" s="192">
        <f>H71/H67</f>
        <v>0.75823210888336012</v>
      </c>
    </row>
    <row r="72" spans="2:10" x14ac:dyDescent="0.25">
      <c r="B72" s="194" t="s">
        <v>112</v>
      </c>
      <c r="C72" s="195">
        <v>220</v>
      </c>
      <c r="D72" s="195">
        <v>1726</v>
      </c>
      <c r="E72" s="195">
        <v>3976</v>
      </c>
      <c r="F72" s="195">
        <v>2961</v>
      </c>
      <c r="G72" s="195">
        <v>4768</v>
      </c>
      <c r="H72" s="195">
        <v>5328</v>
      </c>
      <c r="I72" s="196">
        <f t="shared" si="9"/>
        <v>0.1174496644295302</v>
      </c>
      <c r="J72" s="196">
        <f>H72/H67</f>
        <v>0.38987267671593734</v>
      </c>
    </row>
    <row r="73" spans="2:10" x14ac:dyDescent="0.25">
      <c r="B73" s="194" t="s">
        <v>115</v>
      </c>
      <c r="C73" s="195">
        <v>57</v>
      </c>
      <c r="D73" s="195">
        <v>481</v>
      </c>
      <c r="E73" s="195">
        <v>270</v>
      </c>
      <c r="F73" s="195">
        <v>706</v>
      </c>
      <c r="G73" s="195">
        <v>518</v>
      </c>
      <c r="H73" s="195">
        <v>739</v>
      </c>
      <c r="I73" s="196">
        <f t="shared" si="9"/>
        <v>0.42664092664092657</v>
      </c>
      <c r="J73" s="196">
        <f>H73/H67</f>
        <v>5.4075808576028096E-2</v>
      </c>
    </row>
    <row r="74" spans="2:10" x14ac:dyDescent="0.25">
      <c r="B74" s="194" t="s">
        <v>118</v>
      </c>
      <c r="C74" s="195">
        <v>133</v>
      </c>
      <c r="D74" s="195">
        <v>376</v>
      </c>
      <c r="E74" s="195">
        <v>1446</v>
      </c>
      <c r="F74" s="195">
        <v>303</v>
      </c>
      <c r="G74" s="195">
        <v>991</v>
      </c>
      <c r="H74" s="195">
        <v>659</v>
      </c>
      <c r="I74" s="196">
        <f t="shared" si="9"/>
        <v>-0.33501513622603429</v>
      </c>
      <c r="J74" s="196">
        <f>H74/H67</f>
        <v>4.8221864481194206E-2</v>
      </c>
    </row>
    <row r="75" spans="2:10" x14ac:dyDescent="0.25">
      <c r="B75" s="194" t="s">
        <v>125</v>
      </c>
      <c r="C75" s="195">
        <v>8</v>
      </c>
      <c r="D75" s="195">
        <v>393</v>
      </c>
      <c r="E75" s="195">
        <v>172</v>
      </c>
      <c r="F75" s="195">
        <v>292</v>
      </c>
      <c r="G75" s="195">
        <v>484</v>
      </c>
      <c r="H75" s="195">
        <v>728</v>
      </c>
      <c r="I75" s="196">
        <f t="shared" si="9"/>
        <v>0.50413223140495877</v>
      </c>
      <c r="J75" s="196">
        <f>H75/H67</f>
        <v>5.3270891262988437E-2</v>
      </c>
    </row>
    <row r="76" spans="2:10" x14ac:dyDescent="0.25">
      <c r="B76" s="194" t="s">
        <v>121</v>
      </c>
      <c r="C76" s="195">
        <v>139</v>
      </c>
      <c r="D76" s="195">
        <v>103</v>
      </c>
      <c r="E76" s="195">
        <v>393</v>
      </c>
      <c r="F76" s="195">
        <v>48</v>
      </c>
      <c r="G76" s="195">
        <v>267</v>
      </c>
      <c r="H76" s="195">
        <v>180</v>
      </c>
      <c r="I76" s="196">
        <f t="shared" si="9"/>
        <v>-0.3258426966292135</v>
      </c>
      <c r="J76" s="196">
        <f>H76/H67</f>
        <v>1.3171374213376262E-2</v>
      </c>
    </row>
    <row r="77" spans="2:10" x14ac:dyDescent="0.25">
      <c r="B77" s="194" t="s">
        <v>130</v>
      </c>
      <c r="C77" s="195">
        <v>0</v>
      </c>
      <c r="D77" s="195">
        <v>22</v>
      </c>
      <c r="E77" s="195">
        <v>9</v>
      </c>
      <c r="F77" s="195">
        <v>1</v>
      </c>
      <c r="G77" s="195">
        <v>33</v>
      </c>
      <c r="H77" s="195">
        <v>60</v>
      </c>
      <c r="I77" s="196">
        <f t="shared" si="9"/>
        <v>0.81818181818181812</v>
      </c>
      <c r="J77" s="196">
        <f>H77/H67</f>
        <v>4.3904580711254205E-3</v>
      </c>
    </row>
    <row r="78" spans="2:10" x14ac:dyDescent="0.25">
      <c r="B78" s="194" t="s">
        <v>133</v>
      </c>
      <c r="C78" s="195">
        <v>9</v>
      </c>
      <c r="D78" s="195">
        <v>7</v>
      </c>
      <c r="E78" s="195">
        <v>9</v>
      </c>
      <c r="F78" s="195">
        <v>3</v>
      </c>
      <c r="G78" s="195">
        <v>47</v>
      </c>
      <c r="H78" s="195">
        <v>52</v>
      </c>
      <c r="I78" s="196">
        <f t="shared" si="9"/>
        <v>0.1063829787234043</v>
      </c>
      <c r="J78" s="196">
        <f>H78/H67</f>
        <v>3.8050636616420311E-3</v>
      </c>
    </row>
    <row r="79" spans="2:10" x14ac:dyDescent="0.25">
      <c r="B79" s="199" t="s">
        <v>147</v>
      </c>
      <c r="C79" s="200">
        <f t="shared" ref="C79:H79" si="10">C71-SUM(C72:C78)</f>
        <v>190</v>
      </c>
      <c r="D79" s="200">
        <f t="shared" si="10"/>
        <v>860</v>
      </c>
      <c r="E79" s="200">
        <f t="shared" si="10"/>
        <v>3249</v>
      </c>
      <c r="F79" s="200">
        <f t="shared" si="10"/>
        <v>3204</v>
      </c>
      <c r="G79" s="200">
        <f t="shared" si="10"/>
        <v>2974</v>
      </c>
      <c r="H79" s="200">
        <f t="shared" si="10"/>
        <v>2616</v>
      </c>
      <c r="I79" s="201">
        <f t="shared" si="9"/>
        <v>-0.12037659717552118</v>
      </c>
      <c r="J79" s="201">
        <f>H79/H67</f>
        <v>0.19142397190106836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17561</v>
      </c>
      <c r="D81" s="209">
        <v>48518</v>
      </c>
      <c r="E81" s="209">
        <v>62173</v>
      </c>
      <c r="F81" s="209">
        <v>71851</v>
      </c>
      <c r="G81" s="209">
        <v>77584</v>
      </c>
      <c r="H81" s="209">
        <v>79102</v>
      </c>
      <c r="I81" s="210">
        <f t="shared" ref="I81:I93" si="11">IFERROR(H81/G81-1,"-")</f>
        <v>1.9565889874200826E-2</v>
      </c>
      <c r="J81" s="210">
        <f>H81/H81</f>
        <v>1</v>
      </c>
    </row>
    <row r="82" spans="2:10" x14ac:dyDescent="0.25">
      <c r="B82" s="190" t="s">
        <v>99</v>
      </c>
      <c r="C82" s="191">
        <v>13494</v>
      </c>
      <c r="D82" s="191">
        <v>27292</v>
      </c>
      <c r="E82" s="191">
        <v>32660</v>
      </c>
      <c r="F82" s="191">
        <v>34430</v>
      </c>
      <c r="G82" s="191">
        <v>34597</v>
      </c>
      <c r="H82" s="191">
        <v>38088</v>
      </c>
      <c r="I82" s="192">
        <f t="shared" si="11"/>
        <v>0.10090470271988905</v>
      </c>
      <c r="J82" s="192">
        <f>H82/H81</f>
        <v>0.48150489241738514</v>
      </c>
    </row>
    <row r="83" spans="2:10" x14ac:dyDescent="0.25">
      <c r="B83" s="194" t="s">
        <v>105</v>
      </c>
      <c r="C83" s="195">
        <v>3358</v>
      </c>
      <c r="D83" s="195">
        <v>8529</v>
      </c>
      <c r="E83" s="195">
        <v>8011</v>
      </c>
      <c r="F83" s="195">
        <v>11184</v>
      </c>
      <c r="G83" s="195">
        <v>7971</v>
      </c>
      <c r="H83" s="195">
        <v>10304</v>
      </c>
      <c r="I83" s="196">
        <f t="shared" si="11"/>
        <v>0.29268598670179391</v>
      </c>
      <c r="J83" s="196">
        <f>H83/H81</f>
        <v>0.1302621931177467</v>
      </c>
    </row>
    <row r="84" spans="2:10" x14ac:dyDescent="0.25">
      <c r="B84" s="194" t="s">
        <v>102</v>
      </c>
      <c r="C84" s="195">
        <v>10136</v>
      </c>
      <c r="D84" s="195">
        <v>18763</v>
      </c>
      <c r="E84" s="195">
        <v>24649</v>
      </c>
      <c r="F84" s="195">
        <v>23246</v>
      </c>
      <c r="G84" s="195">
        <v>26626</v>
      </c>
      <c r="H84" s="195">
        <v>27784</v>
      </c>
      <c r="I84" s="196">
        <f t="shared" si="11"/>
        <v>4.3491324269510967E-2</v>
      </c>
      <c r="J84" s="196">
        <f>H84/H81</f>
        <v>0.35124269929963842</v>
      </c>
    </row>
    <row r="85" spans="2:10" x14ac:dyDescent="0.25">
      <c r="B85" s="190" t="s">
        <v>109</v>
      </c>
      <c r="C85" s="191">
        <v>4067</v>
      </c>
      <c r="D85" s="191">
        <v>21226</v>
      </c>
      <c r="E85" s="191">
        <v>29513</v>
      </c>
      <c r="F85" s="191">
        <v>37421</v>
      </c>
      <c r="G85" s="191">
        <v>42987</v>
      </c>
      <c r="H85" s="191">
        <v>41014</v>
      </c>
      <c r="I85" s="192">
        <f t="shared" si="11"/>
        <v>-4.589759694791451E-2</v>
      </c>
      <c r="J85" s="192">
        <f>H85/H81</f>
        <v>0.51849510758261486</v>
      </c>
    </row>
    <row r="86" spans="2:10" x14ac:dyDescent="0.25">
      <c r="B86" s="194" t="s">
        <v>112</v>
      </c>
      <c r="C86" s="195">
        <v>721</v>
      </c>
      <c r="D86" s="195">
        <v>2089</v>
      </c>
      <c r="E86" s="195">
        <v>6158</v>
      </c>
      <c r="F86" s="195">
        <v>9384</v>
      </c>
      <c r="G86" s="195">
        <v>10580</v>
      </c>
      <c r="H86" s="195">
        <v>11025</v>
      </c>
      <c r="I86" s="196">
        <f t="shared" si="11"/>
        <v>4.2060491493383756E-2</v>
      </c>
      <c r="J86" s="196">
        <f>H86/H81</f>
        <v>0.13937700690248034</v>
      </c>
    </row>
    <row r="87" spans="2:10" x14ac:dyDescent="0.25">
      <c r="B87" s="194" t="s">
        <v>115</v>
      </c>
      <c r="C87" s="195">
        <v>355</v>
      </c>
      <c r="D87" s="195">
        <v>6864</v>
      </c>
      <c r="E87" s="195">
        <v>9313</v>
      </c>
      <c r="F87" s="195">
        <v>9338</v>
      </c>
      <c r="G87" s="195">
        <v>10044</v>
      </c>
      <c r="H87" s="195">
        <v>9422</v>
      </c>
      <c r="I87" s="196">
        <f t="shared" si="11"/>
        <v>-6.1927518916766178E-2</v>
      </c>
      <c r="J87" s="196">
        <f>H87/H81</f>
        <v>0.11911203256554828</v>
      </c>
    </row>
    <row r="88" spans="2:10" x14ac:dyDescent="0.25">
      <c r="B88" s="194" t="s">
        <v>118</v>
      </c>
      <c r="C88" s="195">
        <v>234</v>
      </c>
      <c r="D88" s="195">
        <v>2090</v>
      </c>
      <c r="E88" s="195">
        <v>2484</v>
      </c>
      <c r="F88" s="195">
        <v>3816</v>
      </c>
      <c r="G88" s="195">
        <v>4449</v>
      </c>
      <c r="H88" s="195">
        <v>4039</v>
      </c>
      <c r="I88" s="196">
        <f t="shared" si="11"/>
        <v>-9.2155540570914796E-2</v>
      </c>
      <c r="J88" s="196">
        <f>H88/H81</f>
        <v>5.1060655862051531E-2</v>
      </c>
    </row>
    <row r="89" spans="2:10" x14ac:dyDescent="0.25">
      <c r="B89" s="194" t="s">
        <v>125</v>
      </c>
      <c r="C89" s="195">
        <v>57</v>
      </c>
      <c r="D89" s="195">
        <v>661</v>
      </c>
      <c r="E89" s="195">
        <v>829</v>
      </c>
      <c r="F89" s="195">
        <v>1287</v>
      </c>
      <c r="G89" s="195">
        <v>1667</v>
      </c>
      <c r="H89" s="195">
        <v>1262</v>
      </c>
      <c r="I89" s="196">
        <f t="shared" si="11"/>
        <v>-0.2429514097180564</v>
      </c>
      <c r="J89" s="196">
        <f>H89/H81</f>
        <v>1.5954084599630856E-2</v>
      </c>
    </row>
    <row r="90" spans="2:10" x14ac:dyDescent="0.25">
      <c r="B90" s="194" t="s">
        <v>121</v>
      </c>
      <c r="C90" s="195">
        <v>446</v>
      </c>
      <c r="D90" s="195">
        <v>807</v>
      </c>
      <c r="E90" s="195">
        <v>477</v>
      </c>
      <c r="F90" s="195">
        <v>664</v>
      </c>
      <c r="G90" s="195">
        <v>820</v>
      </c>
      <c r="H90" s="195">
        <v>903</v>
      </c>
      <c r="I90" s="196">
        <f t="shared" si="11"/>
        <v>0.10121951219512204</v>
      </c>
      <c r="J90" s="196">
        <f>H90/H81</f>
        <v>1.1415640565346009E-2</v>
      </c>
    </row>
    <row r="91" spans="2:10" x14ac:dyDescent="0.25">
      <c r="B91" s="194" t="s">
        <v>130</v>
      </c>
      <c r="C91" s="195">
        <v>20</v>
      </c>
      <c r="D91" s="195">
        <v>111</v>
      </c>
      <c r="E91" s="195">
        <v>238</v>
      </c>
      <c r="F91" s="195">
        <v>125</v>
      </c>
      <c r="G91" s="195">
        <v>164</v>
      </c>
      <c r="H91" s="195">
        <v>260</v>
      </c>
      <c r="I91" s="196">
        <f t="shared" si="11"/>
        <v>0.58536585365853666</v>
      </c>
      <c r="J91" s="196">
        <f>H91/H81</f>
        <v>3.2868954008748201E-3</v>
      </c>
    </row>
    <row r="92" spans="2:10" x14ac:dyDescent="0.25">
      <c r="B92" s="194" t="s">
        <v>133</v>
      </c>
      <c r="C92" s="195">
        <v>24</v>
      </c>
      <c r="D92" s="195">
        <v>82</v>
      </c>
      <c r="E92" s="195">
        <v>170</v>
      </c>
      <c r="F92" s="195">
        <v>101</v>
      </c>
      <c r="G92" s="195">
        <v>169</v>
      </c>
      <c r="H92" s="195">
        <v>77</v>
      </c>
      <c r="I92" s="196">
        <f t="shared" si="11"/>
        <v>-0.54437869822485208</v>
      </c>
      <c r="J92" s="196">
        <f>H92/H81</f>
        <v>9.7342671487446583E-4</v>
      </c>
    </row>
    <row r="93" spans="2:10" x14ac:dyDescent="0.25">
      <c r="B93" s="199" t="s">
        <v>147</v>
      </c>
      <c r="C93" s="200">
        <f t="shared" ref="C93:H93" si="12">C85-SUM(C86:C92)</f>
        <v>2210</v>
      </c>
      <c r="D93" s="200">
        <f t="shared" si="12"/>
        <v>8522</v>
      </c>
      <c r="E93" s="200">
        <f t="shared" si="12"/>
        <v>9844</v>
      </c>
      <c r="F93" s="200">
        <f t="shared" si="12"/>
        <v>12706</v>
      </c>
      <c r="G93" s="200">
        <f t="shared" si="12"/>
        <v>15094</v>
      </c>
      <c r="H93" s="200">
        <f t="shared" si="12"/>
        <v>14026</v>
      </c>
      <c r="I93" s="201">
        <f t="shared" si="11"/>
        <v>-7.0756592023320519E-2</v>
      </c>
      <c r="J93" s="201">
        <f>H93/H81</f>
        <v>0.17731536497180855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3914</v>
      </c>
      <c r="E95" s="209">
        <v>4578</v>
      </c>
      <c r="F95" s="209">
        <v>4521</v>
      </c>
      <c r="G95" s="209">
        <v>5087</v>
      </c>
      <c r="H95" s="209">
        <v>4387</v>
      </c>
      <c r="I95" s="210">
        <f t="shared" ref="I95:I107" si="13">IFERROR(H95/G95-1,"-")</f>
        <v>-0.13760566149007269</v>
      </c>
      <c r="J95" s="210">
        <f>H95/H95</f>
        <v>1</v>
      </c>
    </row>
    <row r="96" spans="2:10" x14ac:dyDescent="0.25">
      <c r="B96" s="190" t="s">
        <v>99</v>
      </c>
      <c r="C96" s="191">
        <v>1442</v>
      </c>
      <c r="D96" s="191">
        <v>3104</v>
      </c>
      <c r="E96" s="191">
        <v>3509</v>
      </c>
      <c r="F96" s="191">
        <v>3382</v>
      </c>
      <c r="G96" s="191">
        <v>4092</v>
      </c>
      <c r="H96" s="191">
        <v>3227</v>
      </c>
      <c r="I96" s="192">
        <f t="shared" si="13"/>
        <v>-0.21138807429130013</v>
      </c>
      <c r="J96" s="192">
        <f>H96/H95</f>
        <v>0.73558240255299745</v>
      </c>
    </row>
    <row r="97" spans="2:10" x14ac:dyDescent="0.25">
      <c r="B97" s="194" t="s">
        <v>105</v>
      </c>
      <c r="C97" s="195">
        <v>679</v>
      </c>
      <c r="D97" s="195">
        <v>1500</v>
      </c>
      <c r="E97" s="195">
        <v>1677</v>
      </c>
      <c r="F97" s="195">
        <v>932</v>
      </c>
      <c r="G97" s="195">
        <v>1746</v>
      </c>
      <c r="H97" s="195">
        <v>1071</v>
      </c>
      <c r="I97" s="196">
        <f t="shared" si="13"/>
        <v>-0.38659793814432986</v>
      </c>
      <c r="J97" s="196">
        <f>H97/H95</f>
        <v>0.24413038522908592</v>
      </c>
    </row>
    <row r="98" spans="2:10" x14ac:dyDescent="0.25">
      <c r="B98" s="194" t="s">
        <v>102</v>
      </c>
      <c r="C98" s="195">
        <v>763</v>
      </c>
      <c r="D98" s="195">
        <v>1604</v>
      </c>
      <c r="E98" s="195">
        <v>1832</v>
      </c>
      <c r="F98" s="195">
        <v>2450</v>
      </c>
      <c r="G98" s="195">
        <v>2346</v>
      </c>
      <c r="H98" s="195">
        <v>2156</v>
      </c>
      <c r="I98" s="196">
        <f t="shared" si="13"/>
        <v>-8.0988917306052843E-2</v>
      </c>
      <c r="J98" s="196">
        <f>H98/H95</f>
        <v>0.49145201732391158</v>
      </c>
    </row>
    <row r="99" spans="2:10" x14ac:dyDescent="0.25">
      <c r="B99" s="190" t="s">
        <v>109</v>
      </c>
      <c r="C99" s="191">
        <v>322</v>
      </c>
      <c r="D99" s="191">
        <v>810</v>
      </c>
      <c r="E99" s="191">
        <v>1069</v>
      </c>
      <c r="F99" s="191">
        <v>1139</v>
      </c>
      <c r="G99" s="191">
        <v>995</v>
      </c>
      <c r="H99" s="191">
        <v>1160</v>
      </c>
      <c r="I99" s="192">
        <f t="shared" si="13"/>
        <v>0.16582914572864316</v>
      </c>
      <c r="J99" s="192">
        <f>H99/H95</f>
        <v>0.26441759744700249</v>
      </c>
    </row>
    <row r="100" spans="2:10" x14ac:dyDescent="0.25">
      <c r="B100" s="194" t="s">
        <v>112</v>
      </c>
      <c r="C100" s="195">
        <v>24</v>
      </c>
      <c r="D100" s="195">
        <v>73</v>
      </c>
      <c r="E100" s="195">
        <v>163</v>
      </c>
      <c r="F100" s="195">
        <v>144</v>
      </c>
      <c r="G100" s="195">
        <v>123</v>
      </c>
      <c r="H100" s="195">
        <v>111</v>
      </c>
      <c r="I100" s="196">
        <f t="shared" si="13"/>
        <v>-9.7560975609756073E-2</v>
      </c>
      <c r="J100" s="196">
        <f>H100/H95</f>
        <v>2.5302028721221791E-2</v>
      </c>
    </row>
    <row r="101" spans="2:10" x14ac:dyDescent="0.25">
      <c r="B101" s="194" t="s">
        <v>115</v>
      </c>
      <c r="C101" s="195">
        <v>42</v>
      </c>
      <c r="D101" s="195">
        <v>194</v>
      </c>
      <c r="E101" s="195">
        <v>224</v>
      </c>
      <c r="F101" s="195">
        <v>222</v>
      </c>
      <c r="G101" s="195">
        <v>224</v>
      </c>
      <c r="H101" s="195">
        <v>207</v>
      </c>
      <c r="I101" s="196">
        <f t="shared" si="13"/>
        <v>-7.5892857142857095E-2</v>
      </c>
      <c r="J101" s="196">
        <f>H101/H95</f>
        <v>4.7184864372008209E-2</v>
      </c>
    </row>
    <row r="102" spans="2:10" x14ac:dyDescent="0.25">
      <c r="B102" s="194" t="s">
        <v>118</v>
      </c>
      <c r="C102" s="195">
        <v>48</v>
      </c>
      <c r="D102" s="195">
        <v>180</v>
      </c>
      <c r="E102" s="195">
        <v>154</v>
      </c>
      <c r="F102" s="195">
        <v>208</v>
      </c>
      <c r="G102" s="195">
        <v>152</v>
      </c>
      <c r="H102" s="195">
        <v>204</v>
      </c>
      <c r="I102" s="196">
        <f t="shared" si="13"/>
        <v>0.34210526315789469</v>
      </c>
      <c r="J102" s="196">
        <f>H102/H95</f>
        <v>4.650102575792113E-2</v>
      </c>
    </row>
    <row r="103" spans="2:10" x14ac:dyDescent="0.25">
      <c r="B103" s="194" t="s">
        <v>125</v>
      </c>
      <c r="C103" s="195">
        <v>6</v>
      </c>
      <c r="D103" s="195">
        <v>39</v>
      </c>
      <c r="E103" s="195">
        <v>66</v>
      </c>
      <c r="F103" s="195">
        <v>31</v>
      </c>
      <c r="G103" s="195">
        <v>31</v>
      </c>
      <c r="H103" s="195">
        <v>22</v>
      </c>
      <c r="I103" s="196">
        <f t="shared" si="13"/>
        <v>-0.29032258064516125</v>
      </c>
      <c r="J103" s="196">
        <f>H103/H95</f>
        <v>5.0148165033052196E-3</v>
      </c>
    </row>
    <row r="104" spans="2:10" x14ac:dyDescent="0.25">
      <c r="B104" s="194" t="s">
        <v>121</v>
      </c>
      <c r="C104" s="195">
        <v>40</v>
      </c>
      <c r="D104" s="195">
        <v>36</v>
      </c>
      <c r="E104" s="195">
        <v>30</v>
      </c>
      <c r="F104" s="195">
        <v>41</v>
      </c>
      <c r="G104" s="195">
        <v>41</v>
      </c>
      <c r="H104" s="195">
        <v>44</v>
      </c>
      <c r="I104" s="196">
        <f t="shared" si="13"/>
        <v>7.3170731707317138E-2</v>
      </c>
      <c r="J104" s="196">
        <f>H104/H95</f>
        <v>1.0029633006610439E-2</v>
      </c>
    </row>
    <row r="105" spans="2:10" x14ac:dyDescent="0.25">
      <c r="B105" s="194" t="s">
        <v>130</v>
      </c>
      <c r="C105" s="195">
        <v>1</v>
      </c>
      <c r="D105" s="195">
        <v>1</v>
      </c>
      <c r="E105" s="195">
        <v>5</v>
      </c>
      <c r="F105" s="195">
        <v>4</v>
      </c>
      <c r="G105" s="195">
        <v>13</v>
      </c>
      <c r="H105" s="195">
        <v>2</v>
      </c>
      <c r="I105" s="196">
        <f t="shared" si="13"/>
        <v>-0.84615384615384615</v>
      </c>
      <c r="J105" s="196">
        <f>H105/H95</f>
        <v>4.5589240939138365E-4</v>
      </c>
    </row>
    <row r="106" spans="2:10" x14ac:dyDescent="0.25">
      <c r="B106" s="194" t="s">
        <v>133</v>
      </c>
      <c r="C106" s="195">
        <v>2</v>
      </c>
      <c r="D106" s="195">
        <v>10</v>
      </c>
      <c r="E106" s="195">
        <v>6</v>
      </c>
      <c r="F106" s="195">
        <v>12</v>
      </c>
      <c r="G106" s="195">
        <v>10</v>
      </c>
      <c r="H106" s="195">
        <v>6</v>
      </c>
      <c r="I106" s="196">
        <f t="shared" si="13"/>
        <v>-0.4</v>
      </c>
      <c r="J106" s="196">
        <f>H106/H95</f>
        <v>1.3676772281741509E-3</v>
      </c>
    </row>
    <row r="107" spans="2:10" x14ac:dyDescent="0.25">
      <c r="B107" s="199" t="s">
        <v>147</v>
      </c>
      <c r="C107" s="200">
        <f t="shared" ref="C107:H107" si="14">C99-SUM(C100:C106)</f>
        <v>159</v>
      </c>
      <c r="D107" s="200">
        <f t="shared" si="14"/>
        <v>277</v>
      </c>
      <c r="E107" s="200">
        <f t="shared" si="14"/>
        <v>421</v>
      </c>
      <c r="F107" s="200">
        <f t="shared" si="14"/>
        <v>477</v>
      </c>
      <c r="G107" s="200">
        <f t="shared" si="14"/>
        <v>401</v>
      </c>
      <c r="H107" s="200">
        <f t="shared" si="14"/>
        <v>564</v>
      </c>
      <c r="I107" s="201">
        <f t="shared" si="13"/>
        <v>0.40648379052369088</v>
      </c>
      <c r="J107" s="201">
        <f>H107/H95</f>
        <v>0.1285616594483702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11710</v>
      </c>
      <c r="D109" s="209">
        <v>13048</v>
      </c>
      <c r="E109" s="209">
        <v>17425</v>
      </c>
      <c r="F109" s="209">
        <v>18863</v>
      </c>
      <c r="G109" s="209">
        <v>20469</v>
      </c>
      <c r="H109" s="209">
        <v>18177</v>
      </c>
      <c r="I109" s="210">
        <f t="shared" ref="I109:I121" si="15">IFERROR(H109/G109-1,"-")</f>
        <v>-0.11197420489520737</v>
      </c>
      <c r="J109" s="210">
        <f>H109/H109</f>
        <v>1</v>
      </c>
    </row>
    <row r="110" spans="2:10" x14ac:dyDescent="0.25">
      <c r="B110" s="190" t="s">
        <v>99</v>
      </c>
      <c r="C110" s="191">
        <v>8538</v>
      </c>
      <c r="D110" s="191">
        <v>5963</v>
      </c>
      <c r="E110" s="191">
        <v>5843</v>
      </c>
      <c r="F110" s="191">
        <v>5114</v>
      </c>
      <c r="G110" s="191">
        <v>5525</v>
      </c>
      <c r="H110" s="191">
        <v>5001</v>
      </c>
      <c r="I110" s="192">
        <f t="shared" si="15"/>
        <v>-9.4841628959276059E-2</v>
      </c>
      <c r="J110" s="192">
        <f>H110/H109</f>
        <v>0.27512790889585742</v>
      </c>
    </row>
    <row r="111" spans="2:10" x14ac:dyDescent="0.25">
      <c r="B111" s="194" t="s">
        <v>105</v>
      </c>
      <c r="C111" s="195">
        <v>298</v>
      </c>
      <c r="D111" s="195">
        <v>3200</v>
      </c>
      <c r="E111" s="195">
        <v>1911</v>
      </c>
      <c r="F111" s="195">
        <v>1510</v>
      </c>
      <c r="G111" s="195">
        <v>1981</v>
      </c>
      <c r="H111" s="195">
        <v>2092</v>
      </c>
      <c r="I111" s="196">
        <f t="shared" si="15"/>
        <v>5.6032306915699159E-2</v>
      </c>
      <c r="J111" s="196">
        <f>H111/H109</f>
        <v>0.1150904989822303</v>
      </c>
    </row>
    <row r="112" spans="2:10" x14ac:dyDescent="0.25">
      <c r="B112" s="194" t="s">
        <v>102</v>
      </c>
      <c r="C112" s="195">
        <v>8240</v>
      </c>
      <c r="D112" s="195">
        <v>2763</v>
      </c>
      <c r="E112" s="195">
        <v>3932</v>
      </c>
      <c r="F112" s="195">
        <v>3604</v>
      </c>
      <c r="G112" s="195">
        <v>3544</v>
      </c>
      <c r="H112" s="195">
        <v>2909</v>
      </c>
      <c r="I112" s="196">
        <f t="shared" si="15"/>
        <v>-0.17917607223476295</v>
      </c>
      <c r="J112" s="196">
        <f>H112/H109</f>
        <v>0.16003740991362711</v>
      </c>
    </row>
    <row r="113" spans="2:10" x14ac:dyDescent="0.25">
      <c r="B113" s="190" t="s">
        <v>109</v>
      </c>
      <c r="C113" s="191">
        <v>3172</v>
      </c>
      <c r="D113" s="191">
        <v>7085</v>
      </c>
      <c r="E113" s="191">
        <v>11582</v>
      </c>
      <c r="F113" s="191">
        <v>13749</v>
      </c>
      <c r="G113" s="191">
        <v>14944</v>
      </c>
      <c r="H113" s="191">
        <v>13176</v>
      </c>
      <c r="I113" s="192">
        <f t="shared" si="15"/>
        <v>-0.1183083511777302</v>
      </c>
      <c r="J113" s="192">
        <f>H113/H109</f>
        <v>0.72487209110414264</v>
      </c>
    </row>
    <row r="114" spans="2:10" x14ac:dyDescent="0.25">
      <c r="B114" s="194" t="s">
        <v>112</v>
      </c>
      <c r="C114" s="195">
        <v>827</v>
      </c>
      <c r="D114" s="195">
        <v>3529</v>
      </c>
      <c r="E114" s="195">
        <v>7683</v>
      </c>
      <c r="F114" s="195">
        <v>9672</v>
      </c>
      <c r="G114" s="195">
        <v>9883</v>
      </c>
      <c r="H114" s="195">
        <v>8592</v>
      </c>
      <c r="I114" s="196">
        <f t="shared" si="15"/>
        <v>-0.13062835171506626</v>
      </c>
      <c r="J114" s="196">
        <f>H114/H109</f>
        <v>0.4726852615943225</v>
      </c>
    </row>
    <row r="115" spans="2:10" x14ac:dyDescent="0.25">
      <c r="B115" s="194" t="s">
        <v>115</v>
      </c>
      <c r="C115" s="195">
        <v>116</v>
      </c>
      <c r="D115" s="195">
        <v>522</v>
      </c>
      <c r="E115" s="195">
        <v>409</v>
      </c>
      <c r="F115" s="195">
        <v>570</v>
      </c>
      <c r="G115" s="195">
        <v>486</v>
      </c>
      <c r="H115" s="195">
        <v>595</v>
      </c>
      <c r="I115" s="196">
        <f t="shared" si="15"/>
        <v>0.22427983539094654</v>
      </c>
      <c r="J115" s="196">
        <f>H115/H109</f>
        <v>3.2733674423722284E-2</v>
      </c>
    </row>
    <row r="116" spans="2:10" x14ac:dyDescent="0.25">
      <c r="B116" s="194" t="s">
        <v>118</v>
      </c>
      <c r="C116" s="195">
        <v>243</v>
      </c>
      <c r="D116" s="195">
        <v>615</v>
      </c>
      <c r="E116" s="195">
        <v>904</v>
      </c>
      <c r="F116" s="195">
        <v>596</v>
      </c>
      <c r="G116" s="195">
        <v>1285</v>
      </c>
      <c r="H116" s="195">
        <v>1156</v>
      </c>
      <c r="I116" s="196">
        <f t="shared" si="15"/>
        <v>-0.10038910505836574</v>
      </c>
      <c r="J116" s="196">
        <f>H116/H109</f>
        <v>6.3596853166089012E-2</v>
      </c>
    </row>
    <row r="117" spans="2:10" x14ac:dyDescent="0.25">
      <c r="B117" s="194" t="s">
        <v>125</v>
      </c>
      <c r="C117" s="195">
        <v>22</v>
      </c>
      <c r="D117" s="195">
        <v>494</v>
      </c>
      <c r="E117" s="195">
        <v>392</v>
      </c>
      <c r="F117" s="195">
        <v>394</v>
      </c>
      <c r="G117" s="195">
        <v>386</v>
      </c>
      <c r="H117" s="195">
        <v>458</v>
      </c>
      <c r="I117" s="196">
        <f t="shared" si="15"/>
        <v>0.18652849740932642</v>
      </c>
      <c r="J117" s="196">
        <f>H117/H109</f>
        <v>2.5196677119436652E-2</v>
      </c>
    </row>
    <row r="118" spans="2:10" x14ac:dyDescent="0.25">
      <c r="B118" s="194" t="s">
        <v>121</v>
      </c>
      <c r="C118" s="195">
        <v>1202</v>
      </c>
      <c r="D118" s="195">
        <v>618</v>
      </c>
      <c r="E118" s="195">
        <v>425</v>
      </c>
      <c r="F118" s="195">
        <v>370</v>
      </c>
      <c r="G118" s="195">
        <v>360</v>
      </c>
      <c r="H118" s="195">
        <v>264</v>
      </c>
      <c r="I118" s="196">
        <f t="shared" si="15"/>
        <v>-0.26666666666666672</v>
      </c>
      <c r="J118" s="196">
        <f>H118/H109</f>
        <v>1.4523848819937284E-2</v>
      </c>
    </row>
    <row r="119" spans="2:10" x14ac:dyDescent="0.25">
      <c r="B119" s="194" t="s">
        <v>130</v>
      </c>
      <c r="C119" s="195">
        <v>14</v>
      </c>
      <c r="D119" s="195">
        <v>10</v>
      </c>
      <c r="E119" s="195">
        <v>16</v>
      </c>
      <c r="F119" s="195">
        <v>43</v>
      </c>
      <c r="G119" s="195">
        <v>13</v>
      </c>
      <c r="H119" s="195">
        <v>15</v>
      </c>
      <c r="I119" s="196">
        <f t="shared" si="15"/>
        <v>0.15384615384615374</v>
      </c>
      <c r="J119" s="196">
        <f>H119/H109</f>
        <v>8.2521868295098197E-4</v>
      </c>
    </row>
    <row r="120" spans="2:10" x14ac:dyDescent="0.25">
      <c r="B120" s="194" t="s">
        <v>133</v>
      </c>
      <c r="C120" s="195">
        <v>8</v>
      </c>
      <c r="D120" s="195">
        <v>13</v>
      </c>
      <c r="E120" s="195">
        <v>7</v>
      </c>
      <c r="F120" s="195">
        <v>18</v>
      </c>
      <c r="G120" s="195">
        <v>4</v>
      </c>
      <c r="H120" s="195">
        <v>16</v>
      </c>
      <c r="I120" s="196">
        <f t="shared" si="15"/>
        <v>3</v>
      </c>
      <c r="J120" s="196">
        <f>H120/H109</f>
        <v>8.8023326181438084E-4</v>
      </c>
    </row>
    <row r="121" spans="2:10" x14ac:dyDescent="0.25">
      <c r="B121" s="199" t="s">
        <v>147</v>
      </c>
      <c r="C121" s="200">
        <f t="shared" ref="C121:H121" si="16">C113-SUM(C114:C120)</f>
        <v>740</v>
      </c>
      <c r="D121" s="200">
        <f t="shared" si="16"/>
        <v>1284</v>
      </c>
      <c r="E121" s="200">
        <f t="shared" si="16"/>
        <v>1746</v>
      </c>
      <c r="F121" s="200">
        <f t="shared" si="16"/>
        <v>2086</v>
      </c>
      <c r="G121" s="200">
        <f t="shared" si="16"/>
        <v>2527</v>
      </c>
      <c r="H121" s="200">
        <f t="shared" si="16"/>
        <v>2080</v>
      </c>
      <c r="I121" s="201">
        <f t="shared" si="15"/>
        <v>-0.17688959240205782</v>
      </c>
      <c r="J121" s="201">
        <f>H121/H109</f>
        <v>0.1144303240358695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7423</v>
      </c>
      <c r="D123" s="209">
        <v>16473</v>
      </c>
      <c r="E123" s="209">
        <v>19959</v>
      </c>
      <c r="F123" s="209">
        <v>15933</v>
      </c>
      <c r="G123" s="209">
        <v>19577</v>
      </c>
      <c r="H123" s="209">
        <v>21810</v>
      </c>
      <c r="I123" s="210">
        <f t="shared" ref="I123:I135" si="17">IFERROR(H123/G123-1,"-")</f>
        <v>0.11406242018695401</v>
      </c>
      <c r="J123" s="210">
        <f>H123/H123</f>
        <v>1</v>
      </c>
    </row>
    <row r="124" spans="2:10" x14ac:dyDescent="0.25">
      <c r="B124" s="190" t="s">
        <v>99</v>
      </c>
      <c r="C124" s="191">
        <v>5198</v>
      </c>
      <c r="D124" s="191">
        <v>11073</v>
      </c>
      <c r="E124" s="191">
        <v>12859</v>
      </c>
      <c r="F124" s="191">
        <v>11310</v>
      </c>
      <c r="G124" s="191">
        <v>14314</v>
      </c>
      <c r="H124" s="191">
        <v>15733</v>
      </c>
      <c r="I124" s="192">
        <f t="shared" si="17"/>
        <v>9.91337152438172E-2</v>
      </c>
      <c r="J124" s="192">
        <f>H124/H123</f>
        <v>0.72136634571297575</v>
      </c>
    </row>
    <row r="125" spans="2:10" x14ac:dyDescent="0.25">
      <c r="B125" s="194" t="s">
        <v>105</v>
      </c>
      <c r="C125" s="195">
        <v>1770</v>
      </c>
      <c r="D125" s="195">
        <v>5330</v>
      </c>
      <c r="E125" s="195">
        <v>6683</v>
      </c>
      <c r="F125" s="195">
        <v>4833</v>
      </c>
      <c r="G125" s="195">
        <v>8109</v>
      </c>
      <c r="H125" s="195">
        <v>8271</v>
      </c>
      <c r="I125" s="196">
        <f t="shared" si="17"/>
        <v>1.9977802441731418E-2</v>
      </c>
      <c r="J125" s="196">
        <f>H125/H123</f>
        <v>0.37922971114167814</v>
      </c>
    </row>
    <row r="126" spans="2:10" x14ac:dyDescent="0.25">
      <c r="B126" s="194" t="s">
        <v>102</v>
      </c>
      <c r="C126" s="195">
        <v>3428</v>
      </c>
      <c r="D126" s="195">
        <v>5743</v>
      </c>
      <c r="E126" s="195">
        <v>6176</v>
      </c>
      <c r="F126" s="195">
        <v>6477</v>
      </c>
      <c r="G126" s="195">
        <v>6205</v>
      </c>
      <c r="H126" s="195">
        <v>7462</v>
      </c>
      <c r="I126" s="196">
        <f t="shared" si="17"/>
        <v>0.20257856567284449</v>
      </c>
      <c r="J126" s="196">
        <f>H126/H123</f>
        <v>0.34213663457129756</v>
      </c>
    </row>
    <row r="127" spans="2:10" x14ac:dyDescent="0.25">
      <c r="B127" s="190" t="s">
        <v>109</v>
      </c>
      <c r="C127" s="191">
        <v>2225</v>
      </c>
      <c r="D127" s="191">
        <v>5400</v>
      </c>
      <c r="E127" s="191">
        <v>7100</v>
      </c>
      <c r="F127" s="191">
        <v>4623</v>
      </c>
      <c r="G127" s="191">
        <v>5263</v>
      </c>
      <c r="H127" s="191">
        <v>6077</v>
      </c>
      <c r="I127" s="192">
        <f t="shared" si="17"/>
        <v>0.15466463993919821</v>
      </c>
      <c r="J127" s="192">
        <f>H127/H123</f>
        <v>0.2786336542870243</v>
      </c>
    </row>
    <row r="128" spans="2:10" x14ac:dyDescent="0.25">
      <c r="B128" s="194" t="s">
        <v>112</v>
      </c>
      <c r="C128" s="195">
        <v>105</v>
      </c>
      <c r="D128" s="195">
        <v>297</v>
      </c>
      <c r="E128" s="195">
        <v>1068</v>
      </c>
      <c r="F128" s="195">
        <v>508</v>
      </c>
      <c r="G128" s="195">
        <v>623</v>
      </c>
      <c r="H128" s="195">
        <v>596</v>
      </c>
      <c r="I128" s="196">
        <f t="shared" si="17"/>
        <v>-4.3338683788122001E-2</v>
      </c>
      <c r="J128" s="196">
        <f>H128/H123</f>
        <v>2.7326914259513984E-2</v>
      </c>
    </row>
    <row r="129" spans="2:10" x14ac:dyDescent="0.25">
      <c r="B129" s="194" t="s">
        <v>115</v>
      </c>
      <c r="C129" s="195">
        <v>122</v>
      </c>
      <c r="D129" s="195">
        <v>487</v>
      </c>
      <c r="E129" s="195">
        <v>710</v>
      </c>
      <c r="F129" s="195">
        <v>556</v>
      </c>
      <c r="G129" s="195">
        <v>520</v>
      </c>
      <c r="H129" s="195">
        <v>664</v>
      </c>
      <c r="I129" s="196">
        <f t="shared" si="17"/>
        <v>0.27692307692307683</v>
      </c>
      <c r="J129" s="196">
        <f>H129/H123</f>
        <v>3.0444750114626318E-2</v>
      </c>
    </row>
    <row r="130" spans="2:10" x14ac:dyDescent="0.25">
      <c r="B130" s="194" t="s">
        <v>118</v>
      </c>
      <c r="C130" s="195">
        <v>103</v>
      </c>
      <c r="D130" s="195">
        <v>553</v>
      </c>
      <c r="E130" s="195">
        <v>557</v>
      </c>
      <c r="F130" s="195">
        <v>548</v>
      </c>
      <c r="G130" s="195">
        <v>597</v>
      </c>
      <c r="H130" s="195">
        <v>719</v>
      </c>
      <c r="I130" s="196">
        <f t="shared" si="17"/>
        <v>0.20435510887772201</v>
      </c>
      <c r="J130" s="196">
        <f>H130/H123</f>
        <v>3.2966529115084825E-2</v>
      </c>
    </row>
    <row r="131" spans="2:10" x14ac:dyDescent="0.25">
      <c r="B131" s="194" t="s">
        <v>125</v>
      </c>
      <c r="C131" s="195">
        <v>19</v>
      </c>
      <c r="D131" s="195">
        <v>122</v>
      </c>
      <c r="E131" s="195">
        <v>209</v>
      </c>
      <c r="F131" s="195">
        <v>146</v>
      </c>
      <c r="G131" s="195">
        <v>101</v>
      </c>
      <c r="H131" s="195">
        <v>263</v>
      </c>
      <c r="I131" s="196">
        <f t="shared" si="17"/>
        <v>1.6039603960396041</v>
      </c>
      <c r="J131" s="196">
        <f>H131/H123</f>
        <v>1.2058688674919762E-2</v>
      </c>
    </row>
    <row r="132" spans="2:10" x14ac:dyDescent="0.25">
      <c r="B132" s="194" t="s">
        <v>121</v>
      </c>
      <c r="C132" s="195">
        <v>74</v>
      </c>
      <c r="D132" s="195">
        <v>87</v>
      </c>
      <c r="E132" s="195">
        <v>97</v>
      </c>
      <c r="F132" s="195">
        <v>102</v>
      </c>
      <c r="G132" s="195">
        <v>143</v>
      </c>
      <c r="H132" s="195">
        <v>145</v>
      </c>
      <c r="I132" s="196">
        <f t="shared" si="17"/>
        <v>1.3986013986013957E-2</v>
      </c>
      <c r="J132" s="196">
        <f>H132/H123</f>
        <v>6.6483264557542412E-3</v>
      </c>
    </row>
    <row r="133" spans="2:10" x14ac:dyDescent="0.25">
      <c r="B133" s="194" t="s">
        <v>130</v>
      </c>
      <c r="C133" s="195">
        <v>0</v>
      </c>
      <c r="D133" s="195">
        <v>17</v>
      </c>
      <c r="E133" s="195">
        <v>32</v>
      </c>
      <c r="F133" s="195">
        <v>28</v>
      </c>
      <c r="G133" s="195">
        <v>24</v>
      </c>
      <c r="H133" s="195">
        <v>32</v>
      </c>
      <c r="I133" s="196">
        <f t="shared" si="17"/>
        <v>0.33333333333333326</v>
      </c>
      <c r="J133" s="196">
        <f>H133/H123</f>
        <v>1.4672168729940394E-3</v>
      </c>
    </row>
    <row r="134" spans="2:10" x14ac:dyDescent="0.25">
      <c r="B134" s="194" t="s">
        <v>133</v>
      </c>
      <c r="C134" s="195">
        <v>25</v>
      </c>
      <c r="D134" s="195">
        <v>33</v>
      </c>
      <c r="E134" s="195">
        <v>34</v>
      </c>
      <c r="F134" s="195">
        <v>37</v>
      </c>
      <c r="G134" s="195">
        <v>24</v>
      </c>
      <c r="H134" s="195">
        <v>25</v>
      </c>
      <c r="I134" s="196">
        <f t="shared" si="17"/>
        <v>4.1666666666666741E-2</v>
      </c>
      <c r="J134" s="196">
        <f>H134/H123</f>
        <v>1.1462631820265932E-3</v>
      </c>
    </row>
    <row r="135" spans="2:10" x14ac:dyDescent="0.25">
      <c r="B135" s="199" t="s">
        <v>147</v>
      </c>
      <c r="C135" s="200">
        <f t="shared" ref="C135:H135" si="18">C127-SUM(C128:C134)</f>
        <v>1777</v>
      </c>
      <c r="D135" s="200">
        <f t="shared" si="18"/>
        <v>3804</v>
      </c>
      <c r="E135" s="200">
        <f t="shared" si="18"/>
        <v>4393</v>
      </c>
      <c r="F135" s="200">
        <f t="shared" si="18"/>
        <v>2698</v>
      </c>
      <c r="G135" s="200">
        <f t="shared" si="18"/>
        <v>3231</v>
      </c>
      <c r="H135" s="200">
        <f t="shared" si="18"/>
        <v>3633</v>
      </c>
      <c r="I135" s="201">
        <f t="shared" si="17"/>
        <v>0.12441968430826367</v>
      </c>
      <c r="J135" s="201">
        <f>H135/H123</f>
        <v>0.16657496561210455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5725</v>
      </c>
      <c r="D137" s="209">
        <v>15267</v>
      </c>
      <c r="E137" s="209">
        <v>20130</v>
      </c>
      <c r="F137" s="209">
        <v>22106</v>
      </c>
      <c r="G137" s="209">
        <v>21182</v>
      </c>
      <c r="H137" s="209">
        <v>24257</v>
      </c>
      <c r="I137" s="210">
        <f t="shared" ref="I137:I149" si="19">IFERROR(H137/G137-1,"-")</f>
        <v>0.14517042772165056</v>
      </c>
      <c r="J137" s="210">
        <f>H137/H137</f>
        <v>1</v>
      </c>
    </row>
    <row r="138" spans="2:10" x14ac:dyDescent="0.25">
      <c r="B138" s="190" t="s">
        <v>99</v>
      </c>
      <c r="C138" s="191">
        <v>3978</v>
      </c>
      <c r="D138" s="191">
        <v>5192</v>
      </c>
      <c r="E138" s="191">
        <v>3446</v>
      </c>
      <c r="F138" s="191">
        <v>3382</v>
      </c>
      <c r="G138" s="191">
        <v>2838</v>
      </c>
      <c r="H138" s="191">
        <v>5461</v>
      </c>
      <c r="I138" s="192">
        <f t="shared" si="19"/>
        <v>0.92424242424242431</v>
      </c>
      <c r="J138" s="192">
        <f>H138/H137</f>
        <v>0.22513089005235601</v>
      </c>
    </row>
    <row r="139" spans="2:10" x14ac:dyDescent="0.25">
      <c r="B139" s="194" t="s">
        <v>105</v>
      </c>
      <c r="C139" s="195">
        <v>2381</v>
      </c>
      <c r="D139" s="195">
        <v>3849</v>
      </c>
      <c r="E139" s="195">
        <v>2532</v>
      </c>
      <c r="F139" s="195">
        <v>2355</v>
      </c>
      <c r="G139" s="195">
        <v>1691</v>
      </c>
      <c r="H139" s="195">
        <v>3661</v>
      </c>
      <c r="I139" s="196">
        <f t="shared" si="19"/>
        <v>1.1649911295091662</v>
      </c>
      <c r="J139" s="196">
        <f>H139/H137</f>
        <v>0.15092550603949376</v>
      </c>
    </row>
    <row r="140" spans="2:10" x14ac:dyDescent="0.25">
      <c r="B140" s="194" t="s">
        <v>102</v>
      </c>
      <c r="C140" s="195">
        <v>1597</v>
      </c>
      <c r="D140" s="195">
        <v>1343</v>
      </c>
      <c r="E140" s="195">
        <v>914</v>
      </c>
      <c r="F140" s="195">
        <v>1027</v>
      </c>
      <c r="G140" s="195">
        <v>1147</v>
      </c>
      <c r="H140" s="195">
        <v>1800</v>
      </c>
      <c r="I140" s="196">
        <f t="shared" si="19"/>
        <v>0.56931124673060163</v>
      </c>
      <c r="J140" s="196">
        <f>H140/H137</f>
        <v>7.4205384012862266E-2</v>
      </c>
    </row>
    <row r="141" spans="2:10" x14ac:dyDescent="0.25">
      <c r="B141" s="190" t="s">
        <v>109</v>
      </c>
      <c r="C141" s="191">
        <v>1747</v>
      </c>
      <c r="D141" s="191">
        <v>10075</v>
      </c>
      <c r="E141" s="191">
        <v>16684</v>
      </c>
      <c r="F141" s="191">
        <v>18724</v>
      </c>
      <c r="G141" s="191">
        <v>18344</v>
      </c>
      <c r="H141" s="191">
        <v>18796</v>
      </c>
      <c r="I141" s="192">
        <f t="shared" si="19"/>
        <v>2.4640209332751795E-2</v>
      </c>
      <c r="J141" s="192">
        <f>H141/H137</f>
        <v>0.77486910994764402</v>
      </c>
    </row>
    <row r="142" spans="2:10" x14ac:dyDescent="0.25">
      <c r="B142" s="194" t="s">
        <v>112</v>
      </c>
      <c r="C142" s="195">
        <v>247</v>
      </c>
      <c r="D142" s="195">
        <v>2693</v>
      </c>
      <c r="E142" s="195">
        <v>8053</v>
      </c>
      <c r="F142" s="195">
        <v>9284</v>
      </c>
      <c r="G142" s="195">
        <v>9243</v>
      </c>
      <c r="H142" s="195">
        <v>9507</v>
      </c>
      <c r="I142" s="196">
        <f t="shared" si="19"/>
        <v>2.8562155144433721E-2</v>
      </c>
      <c r="J142" s="196">
        <f>H142/H137</f>
        <v>0.3919281032279342</v>
      </c>
    </row>
    <row r="143" spans="2:10" x14ac:dyDescent="0.25">
      <c r="B143" s="194" t="s">
        <v>115</v>
      </c>
      <c r="C143" s="195">
        <v>76</v>
      </c>
      <c r="D143" s="195">
        <v>827</v>
      </c>
      <c r="E143" s="195">
        <v>1047</v>
      </c>
      <c r="F143" s="195">
        <v>1465</v>
      </c>
      <c r="G143" s="195">
        <v>1114</v>
      </c>
      <c r="H143" s="195">
        <v>1375</v>
      </c>
      <c r="I143" s="196">
        <f t="shared" si="19"/>
        <v>0.23429084380610421</v>
      </c>
      <c r="J143" s="196">
        <f>H143/H137</f>
        <v>5.6684668343158676E-2</v>
      </c>
    </row>
    <row r="144" spans="2:10" x14ac:dyDescent="0.25">
      <c r="B144" s="194" t="s">
        <v>118</v>
      </c>
      <c r="C144" s="195">
        <v>256</v>
      </c>
      <c r="D144" s="195">
        <v>1185</v>
      </c>
      <c r="E144" s="195">
        <v>1641</v>
      </c>
      <c r="F144" s="195">
        <v>2059</v>
      </c>
      <c r="G144" s="195">
        <v>1668</v>
      </c>
      <c r="H144" s="195">
        <v>1642</v>
      </c>
      <c r="I144" s="196">
        <f t="shared" si="19"/>
        <v>-1.5587529976019199E-2</v>
      </c>
      <c r="J144" s="196">
        <f>H144/H137</f>
        <v>6.769180030506658E-2</v>
      </c>
    </row>
    <row r="145" spans="2:10" x14ac:dyDescent="0.25">
      <c r="B145" s="194" t="s">
        <v>125</v>
      </c>
      <c r="C145" s="195">
        <v>2</v>
      </c>
      <c r="D145" s="195">
        <v>686</v>
      </c>
      <c r="E145" s="195">
        <v>808</v>
      </c>
      <c r="F145" s="195">
        <v>805</v>
      </c>
      <c r="G145" s="195">
        <v>446</v>
      </c>
      <c r="H145" s="195">
        <v>459</v>
      </c>
      <c r="I145" s="196">
        <f t="shared" si="19"/>
        <v>2.9147982062780242E-2</v>
      </c>
      <c r="J145" s="196">
        <f>H145/H137</f>
        <v>1.8922372923279879E-2</v>
      </c>
    </row>
    <row r="146" spans="2:10" x14ac:dyDescent="0.25">
      <c r="B146" s="194" t="s">
        <v>121</v>
      </c>
      <c r="C146" s="195">
        <v>168</v>
      </c>
      <c r="D146" s="195">
        <v>500</v>
      </c>
      <c r="E146" s="195">
        <v>331</v>
      </c>
      <c r="F146" s="195">
        <v>339</v>
      </c>
      <c r="G146" s="195">
        <v>217</v>
      </c>
      <c r="H146" s="195">
        <v>205</v>
      </c>
      <c r="I146" s="196">
        <f t="shared" si="19"/>
        <v>-5.5299539170506895E-2</v>
      </c>
      <c r="J146" s="196">
        <f>H146/H137</f>
        <v>8.4511687347982034E-3</v>
      </c>
    </row>
    <row r="147" spans="2:10" x14ac:dyDescent="0.25">
      <c r="B147" s="194" t="s">
        <v>130</v>
      </c>
      <c r="C147" s="195">
        <v>2</v>
      </c>
      <c r="D147" s="195">
        <v>3</v>
      </c>
      <c r="E147" s="195">
        <v>21</v>
      </c>
      <c r="F147" s="195">
        <v>12</v>
      </c>
      <c r="G147" s="195">
        <v>10</v>
      </c>
      <c r="H147" s="195">
        <v>17</v>
      </c>
      <c r="I147" s="196">
        <f t="shared" si="19"/>
        <v>0.7</v>
      </c>
      <c r="J147" s="196">
        <f>H147/H137</f>
        <v>7.0082862678814365E-4</v>
      </c>
    </row>
    <row r="148" spans="2:10" x14ac:dyDescent="0.25">
      <c r="B148" s="194" t="s">
        <v>133</v>
      </c>
      <c r="C148" s="195">
        <v>0</v>
      </c>
      <c r="D148" s="195">
        <v>0</v>
      </c>
      <c r="E148" s="195">
        <v>0</v>
      </c>
      <c r="F148" s="195">
        <v>11</v>
      </c>
      <c r="G148" s="195">
        <v>12</v>
      </c>
      <c r="H148" s="195">
        <v>7</v>
      </c>
      <c r="I148" s="196">
        <f t="shared" si="19"/>
        <v>-0.41666666666666663</v>
      </c>
      <c r="J148" s="196">
        <f>H148/H137</f>
        <v>2.8857649338335324E-4</v>
      </c>
    </row>
    <row r="149" spans="2:10" x14ac:dyDescent="0.25">
      <c r="B149" s="199" t="s">
        <v>147</v>
      </c>
      <c r="C149" s="200">
        <f t="shared" ref="C149:H149" si="20">C141-SUM(C142:C148)</f>
        <v>996</v>
      </c>
      <c r="D149" s="200">
        <f t="shared" si="20"/>
        <v>4181</v>
      </c>
      <c r="E149" s="200">
        <f t="shared" si="20"/>
        <v>4783</v>
      </c>
      <c r="F149" s="200">
        <f t="shared" si="20"/>
        <v>4749</v>
      </c>
      <c r="G149" s="200">
        <f t="shared" si="20"/>
        <v>5634</v>
      </c>
      <c r="H149" s="200">
        <f t="shared" si="20"/>
        <v>5584</v>
      </c>
      <c r="I149" s="201">
        <f t="shared" si="19"/>
        <v>-8.8746893858715481E-3</v>
      </c>
      <c r="J149" s="201">
        <f>H149/H137</f>
        <v>0.23020159129323495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3786</v>
      </c>
      <c r="D151" s="209">
        <v>7762</v>
      </c>
      <c r="E151" s="209">
        <v>9104</v>
      </c>
      <c r="F151" s="209">
        <v>10225</v>
      </c>
      <c r="G151" s="209">
        <v>11098</v>
      </c>
      <c r="H151" s="209">
        <v>11263</v>
      </c>
      <c r="I151" s="210">
        <f t="shared" ref="I151:I163" si="21">IFERROR(H151/G151-1,"-")</f>
        <v>1.4867543701567953E-2</v>
      </c>
      <c r="J151" s="210">
        <f>H151/H151</f>
        <v>1</v>
      </c>
    </row>
    <row r="152" spans="2:10" x14ac:dyDescent="0.25">
      <c r="B152" s="190" t="s">
        <v>99</v>
      </c>
      <c r="C152" s="191">
        <v>3108</v>
      </c>
      <c r="D152" s="191">
        <v>4515</v>
      </c>
      <c r="E152" s="191">
        <v>5355</v>
      </c>
      <c r="F152" s="191">
        <v>5458</v>
      </c>
      <c r="G152" s="191">
        <v>5478</v>
      </c>
      <c r="H152" s="191">
        <v>5477</v>
      </c>
      <c r="I152" s="192">
        <f t="shared" si="21"/>
        <v>-1.825483753195023E-4</v>
      </c>
      <c r="J152" s="192">
        <f>H152/H151</f>
        <v>0.486282517979224</v>
      </c>
    </row>
    <row r="153" spans="2:10" x14ac:dyDescent="0.25">
      <c r="B153" s="194" t="s">
        <v>105</v>
      </c>
      <c r="C153" s="195">
        <v>2054</v>
      </c>
      <c r="D153" s="195">
        <v>3527</v>
      </c>
      <c r="E153" s="195">
        <v>4314</v>
      </c>
      <c r="F153" s="195">
        <v>4333</v>
      </c>
      <c r="G153" s="195">
        <v>3791</v>
      </c>
      <c r="H153" s="195">
        <v>3413</v>
      </c>
      <c r="I153" s="196">
        <f t="shared" si="21"/>
        <v>-9.9709839092587682E-2</v>
      </c>
      <c r="J153" s="196">
        <f>H153/H151</f>
        <v>0.30302761253662436</v>
      </c>
    </row>
    <row r="154" spans="2:10" x14ac:dyDescent="0.25">
      <c r="B154" s="194" t="s">
        <v>102</v>
      </c>
      <c r="C154" s="195">
        <v>1054</v>
      </c>
      <c r="D154" s="195">
        <v>988</v>
      </c>
      <c r="E154" s="195">
        <v>1041</v>
      </c>
      <c r="F154" s="195">
        <v>1125</v>
      </c>
      <c r="G154" s="195">
        <v>1687</v>
      </c>
      <c r="H154" s="195">
        <v>2064</v>
      </c>
      <c r="I154" s="196">
        <f t="shared" si="21"/>
        <v>0.22347362181387087</v>
      </c>
      <c r="J154" s="196">
        <f>H154/H151</f>
        <v>0.18325490544259967</v>
      </c>
    </row>
    <row r="155" spans="2:10" x14ac:dyDescent="0.25">
      <c r="B155" s="190" t="s">
        <v>109</v>
      </c>
      <c r="C155" s="191">
        <v>678</v>
      </c>
      <c r="D155" s="191">
        <v>3247</v>
      </c>
      <c r="E155" s="191">
        <v>3749</v>
      </c>
      <c r="F155" s="191">
        <v>4767</v>
      </c>
      <c r="G155" s="191">
        <v>5620</v>
      </c>
      <c r="H155" s="191">
        <v>5786</v>
      </c>
      <c r="I155" s="192">
        <f t="shared" si="21"/>
        <v>2.9537366548042732E-2</v>
      </c>
      <c r="J155" s="192">
        <f>H155/H151</f>
        <v>0.51371748202077594</v>
      </c>
    </row>
    <row r="156" spans="2:10" x14ac:dyDescent="0.25">
      <c r="B156" s="194" t="s">
        <v>112</v>
      </c>
      <c r="C156" s="195">
        <v>25</v>
      </c>
      <c r="D156" s="195">
        <v>622</v>
      </c>
      <c r="E156" s="195">
        <v>1398</v>
      </c>
      <c r="F156" s="195">
        <v>1270</v>
      </c>
      <c r="G156" s="195">
        <v>1508</v>
      </c>
      <c r="H156" s="195">
        <v>1416</v>
      </c>
      <c r="I156" s="196">
        <f t="shared" si="21"/>
        <v>-6.1007957559681691E-2</v>
      </c>
      <c r="J156" s="196">
        <f>H156/H151</f>
        <v>0.12572138861759743</v>
      </c>
    </row>
    <row r="157" spans="2:10" x14ac:dyDescent="0.25">
      <c r="B157" s="194" t="s">
        <v>115</v>
      </c>
      <c r="C157" s="195">
        <v>75</v>
      </c>
      <c r="D157" s="195">
        <v>844</v>
      </c>
      <c r="E157" s="195">
        <v>685</v>
      </c>
      <c r="F157" s="195">
        <v>857</v>
      </c>
      <c r="G157" s="195">
        <v>741</v>
      </c>
      <c r="H157" s="195">
        <v>814</v>
      </c>
      <c r="I157" s="196">
        <f t="shared" si="21"/>
        <v>9.8515519568151078E-2</v>
      </c>
      <c r="J157" s="196">
        <f>H157/H151</f>
        <v>7.2272041196839207E-2</v>
      </c>
    </row>
    <row r="158" spans="2:10" x14ac:dyDescent="0.25">
      <c r="B158" s="194" t="s">
        <v>118</v>
      </c>
      <c r="C158" s="195">
        <v>41</v>
      </c>
      <c r="D158" s="195">
        <v>484</v>
      </c>
      <c r="E158" s="195">
        <v>526</v>
      </c>
      <c r="F158" s="195">
        <v>898</v>
      </c>
      <c r="G158" s="195">
        <v>1136</v>
      </c>
      <c r="H158" s="195">
        <v>1465</v>
      </c>
      <c r="I158" s="196">
        <f t="shared" si="21"/>
        <v>0.289612676056338</v>
      </c>
      <c r="J158" s="196">
        <f>H158/H151</f>
        <v>0.13007191689603126</v>
      </c>
    </row>
    <row r="159" spans="2:10" x14ac:dyDescent="0.25">
      <c r="B159" s="194" t="s">
        <v>125</v>
      </c>
      <c r="C159" s="195">
        <v>10</v>
      </c>
      <c r="D159" s="195">
        <v>86</v>
      </c>
      <c r="E159" s="195">
        <v>90</v>
      </c>
      <c r="F159" s="195">
        <v>143</v>
      </c>
      <c r="G159" s="195">
        <v>215</v>
      </c>
      <c r="H159" s="195">
        <v>168</v>
      </c>
      <c r="I159" s="196">
        <f t="shared" si="21"/>
        <v>-0.21860465116279071</v>
      </c>
      <c r="J159" s="196">
        <f>H159/H151</f>
        <v>1.4916096954630205E-2</v>
      </c>
    </row>
    <row r="160" spans="2:10" x14ac:dyDescent="0.25">
      <c r="B160" s="194" t="s">
        <v>121</v>
      </c>
      <c r="C160" s="195">
        <v>238</v>
      </c>
      <c r="D160" s="195">
        <v>126</v>
      </c>
      <c r="E160" s="195">
        <v>219</v>
      </c>
      <c r="F160" s="195">
        <v>267</v>
      </c>
      <c r="G160" s="195">
        <v>327</v>
      </c>
      <c r="H160" s="195">
        <v>175</v>
      </c>
      <c r="I160" s="196">
        <f t="shared" si="21"/>
        <v>-0.46483180428134552</v>
      </c>
      <c r="J160" s="196">
        <f>H160/H151</f>
        <v>1.5537600994406464E-2</v>
      </c>
    </row>
    <row r="161" spans="2:10" x14ac:dyDescent="0.25">
      <c r="B161" s="194" t="s">
        <v>130</v>
      </c>
      <c r="C161" s="195">
        <v>3</v>
      </c>
      <c r="D161" s="195">
        <v>6</v>
      </c>
      <c r="E161" s="195">
        <v>11</v>
      </c>
      <c r="F161" s="195">
        <v>13</v>
      </c>
      <c r="G161" s="195">
        <v>13</v>
      </c>
      <c r="H161" s="195">
        <v>7</v>
      </c>
      <c r="I161" s="196">
        <f t="shared" si="21"/>
        <v>-0.46153846153846156</v>
      </c>
      <c r="J161" s="196">
        <f>H161/H151</f>
        <v>6.215040397762585E-4</v>
      </c>
    </row>
    <row r="162" spans="2:10" x14ac:dyDescent="0.25">
      <c r="B162" s="194" t="s">
        <v>133</v>
      </c>
      <c r="C162" s="195">
        <v>0</v>
      </c>
      <c r="D162" s="195">
        <v>10</v>
      </c>
      <c r="E162" s="195">
        <v>6</v>
      </c>
      <c r="F162" s="195">
        <v>23</v>
      </c>
      <c r="G162" s="195">
        <v>7</v>
      </c>
      <c r="H162" s="195">
        <v>4</v>
      </c>
      <c r="I162" s="196">
        <f t="shared" si="21"/>
        <v>-0.4285714285714286</v>
      </c>
      <c r="J162" s="196">
        <f>H162/H151</f>
        <v>3.5514516558643347E-4</v>
      </c>
    </row>
    <row r="163" spans="2:10" x14ac:dyDescent="0.25">
      <c r="B163" s="199" t="s">
        <v>147</v>
      </c>
      <c r="C163" s="200">
        <f t="shared" ref="C163:H163" si="22">C155-SUM(C156:C162)</f>
        <v>286</v>
      </c>
      <c r="D163" s="200">
        <f t="shared" si="22"/>
        <v>1069</v>
      </c>
      <c r="E163" s="200">
        <f t="shared" si="22"/>
        <v>814</v>
      </c>
      <c r="F163" s="200">
        <f t="shared" si="22"/>
        <v>1296</v>
      </c>
      <c r="G163" s="200">
        <f t="shared" si="22"/>
        <v>1673</v>
      </c>
      <c r="H163" s="200">
        <f t="shared" si="22"/>
        <v>1737</v>
      </c>
      <c r="I163" s="201">
        <f t="shared" si="21"/>
        <v>3.8254632396891752E-2</v>
      </c>
      <c r="J163" s="201">
        <f>H163/H151</f>
        <v>0.15422178815590873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125E-756C-40FB-96D6-94E65B577CAF}">
  <sheetPr>
    <tabColor theme="7" tint="0.79998168889431442"/>
    <pageSetUpPr fitToPage="1"/>
  </sheetPr>
  <dimension ref="A1:Y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49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1311192</v>
      </c>
      <c r="D9" s="209">
        <v>1311969</v>
      </c>
      <c r="E9" s="209">
        <v>3492085</v>
      </c>
      <c r="F9" s="209">
        <v>3849133</v>
      </c>
      <c r="G9" s="209">
        <v>4095618</v>
      </c>
      <c r="H9" s="209">
        <v>4071791</v>
      </c>
      <c r="I9" s="210">
        <f>IFERROR(H9/G9-1,"-")</f>
        <v>-5.8176812388264221E-3</v>
      </c>
      <c r="J9" s="210">
        <f>IFERROR(H9/D9-1,"-")</f>
        <v>2.1035725691689362</v>
      </c>
      <c r="K9" s="209">
        <f>H9-G9</f>
        <v>-23827</v>
      </c>
      <c r="L9" s="209">
        <f>H9-D9</f>
        <v>2759822</v>
      </c>
      <c r="M9" s="210">
        <f t="shared" ref="M9:M21" si="0">H9/H$9</f>
        <v>1</v>
      </c>
      <c r="P9" s="187" t="s">
        <v>70</v>
      </c>
      <c r="Q9" s="209">
        <v>36944</v>
      </c>
      <c r="R9" s="209">
        <v>34184</v>
      </c>
      <c r="S9" s="209">
        <v>117560</v>
      </c>
      <c r="T9" s="209">
        <v>137595</v>
      </c>
      <c r="U9" s="209">
        <v>175857</v>
      </c>
      <c r="V9" s="209">
        <v>141765</v>
      </c>
      <c r="W9" s="210">
        <f>IFERROR(V9/U9-1,"-")</f>
        <v>-0.19386205837697679</v>
      </c>
      <c r="X9" s="209">
        <f>V9-U9</f>
        <v>-34092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355635</v>
      </c>
      <c r="D10" s="191">
        <v>606515</v>
      </c>
      <c r="E10" s="191">
        <v>802083</v>
      </c>
      <c r="F10" s="191">
        <v>830806</v>
      </c>
      <c r="G10" s="191">
        <v>834904</v>
      </c>
      <c r="H10" s="191">
        <v>845159</v>
      </c>
      <c r="I10" s="211">
        <f>IFERROR(H10/G10-1,"-")</f>
        <v>1.2282849285666364E-2</v>
      </c>
      <c r="J10" s="192">
        <f t="shared" ref="J10:J21" si="2">IFERROR(H10/D10-1,"-")</f>
        <v>0.39346759766864792</v>
      </c>
      <c r="K10" s="191">
        <f t="shared" ref="K10:K20" si="3">H10-G10</f>
        <v>10255</v>
      </c>
      <c r="L10" s="191">
        <f t="shared" ref="L10:L21" si="4">H10-D10</f>
        <v>238644</v>
      </c>
      <c r="M10" s="192">
        <f t="shared" si="0"/>
        <v>0.20756443540446942</v>
      </c>
      <c r="P10" s="190" t="s">
        <v>99</v>
      </c>
      <c r="Q10" s="191">
        <v>16922</v>
      </c>
      <c r="R10" s="191">
        <v>19322</v>
      </c>
      <c r="S10" s="191">
        <v>29432</v>
      </c>
      <c r="T10" s="191">
        <v>39183</v>
      </c>
      <c r="U10" s="191">
        <v>48762</v>
      </c>
      <c r="V10" s="191">
        <v>33672</v>
      </c>
      <c r="W10" s="211">
        <f>IFERROR(V10/U10-1,"-")</f>
        <v>-0.3094622862064722</v>
      </c>
      <c r="X10" s="190">
        <f t="shared" ref="X10:X20" si="5">V10-U10</f>
        <v>-15090</v>
      </c>
      <c r="Y10" s="192">
        <f t="shared" si="1"/>
        <v>0.23751983917045816</v>
      </c>
    </row>
    <row r="11" spans="1:25" x14ac:dyDescent="0.25">
      <c r="A11" s="193" t="s">
        <v>102</v>
      </c>
      <c r="B11" s="194" t="s">
        <v>105</v>
      </c>
      <c r="C11" s="195">
        <v>151426</v>
      </c>
      <c r="D11" s="195">
        <v>325238</v>
      </c>
      <c r="E11" s="195">
        <v>341997</v>
      </c>
      <c r="F11" s="195">
        <v>348792</v>
      </c>
      <c r="G11" s="195">
        <v>338193</v>
      </c>
      <c r="H11" s="195">
        <v>332797</v>
      </c>
      <c r="I11" s="212">
        <f>IFERROR(H11/G11-1,"-")</f>
        <v>-1.595538642136296E-2</v>
      </c>
      <c r="J11" s="196">
        <f t="shared" si="2"/>
        <v>2.3241441651959516E-2</v>
      </c>
      <c r="K11" s="195">
        <f t="shared" si="3"/>
        <v>-5396</v>
      </c>
      <c r="L11" s="195">
        <f t="shared" si="4"/>
        <v>7559</v>
      </c>
      <c r="M11" s="196">
        <f t="shared" si="0"/>
        <v>8.1732338423067388E-2</v>
      </c>
      <c r="P11" s="194" t="s">
        <v>105</v>
      </c>
      <c r="Q11" s="195">
        <v>6072</v>
      </c>
      <c r="R11" s="195">
        <v>16748</v>
      </c>
      <c r="S11" s="195">
        <v>22757</v>
      </c>
      <c r="T11" s="195">
        <v>28471</v>
      </c>
      <c r="U11" s="195">
        <v>30835</v>
      </c>
      <c r="V11" s="195">
        <v>12390</v>
      </c>
      <c r="W11" s="212">
        <f>IFERROR(V11/U11-1,"-")</f>
        <v>-0.59818388195232686</v>
      </c>
      <c r="X11" s="194">
        <f t="shared" si="5"/>
        <v>-18445</v>
      </c>
      <c r="Y11" s="196">
        <f>V11/V$9</f>
        <v>8.7398158924981484E-2</v>
      </c>
    </row>
    <row r="12" spans="1:25" x14ac:dyDescent="0.25">
      <c r="A12" s="1"/>
      <c r="B12" s="194" t="s">
        <v>102</v>
      </c>
      <c r="C12" s="195">
        <v>204209</v>
      </c>
      <c r="D12" s="195">
        <v>281277</v>
      </c>
      <c r="E12" s="195">
        <v>460086</v>
      </c>
      <c r="F12" s="195">
        <v>482014</v>
      </c>
      <c r="G12" s="195">
        <v>496711</v>
      </c>
      <c r="H12" s="195">
        <v>512362</v>
      </c>
      <c r="I12" s="212">
        <f>IFERROR(H12/G12-1,"-")</f>
        <v>3.1509267964671572E-2</v>
      </c>
      <c r="J12" s="196">
        <f t="shared" si="2"/>
        <v>0.82155668611368871</v>
      </c>
      <c r="K12" s="195">
        <f t="shared" si="3"/>
        <v>15651</v>
      </c>
      <c r="L12" s="195">
        <f t="shared" si="4"/>
        <v>231085</v>
      </c>
      <c r="M12" s="196">
        <f t="shared" si="0"/>
        <v>0.12583209698140205</v>
      </c>
      <c r="P12" s="194" t="s">
        <v>102</v>
      </c>
      <c r="Q12" s="195">
        <v>10850</v>
      </c>
      <c r="R12" s="195">
        <v>2574</v>
      </c>
      <c r="S12" s="195">
        <v>6675</v>
      </c>
      <c r="T12" s="195">
        <v>10712</v>
      </c>
      <c r="U12" s="195">
        <v>17927</v>
      </c>
      <c r="V12" s="195">
        <v>21282</v>
      </c>
      <c r="W12" s="212">
        <f>IFERROR(V12/U12-1,"-")</f>
        <v>0.18714787750320738</v>
      </c>
      <c r="X12" s="194">
        <f t="shared" si="5"/>
        <v>3355</v>
      </c>
      <c r="Y12" s="196">
        <f t="shared" si="1"/>
        <v>0.15012168024547667</v>
      </c>
    </row>
    <row r="13" spans="1:25" s="74" customFormat="1" x14ac:dyDescent="0.25">
      <c r="B13" s="190" t="s">
        <v>109</v>
      </c>
      <c r="C13" s="191">
        <v>955557</v>
      </c>
      <c r="D13" s="191">
        <v>705454</v>
      </c>
      <c r="E13" s="191">
        <v>2690002</v>
      </c>
      <c r="F13" s="191">
        <v>3018327</v>
      </c>
      <c r="G13" s="191">
        <v>3260714</v>
      </c>
      <c r="H13" s="191">
        <v>3226632</v>
      </c>
      <c r="I13" s="211">
        <f>IFERROR(H13/G13-1,"-")</f>
        <v>-1.0452311978296769E-2</v>
      </c>
      <c r="J13" s="192">
        <f t="shared" si="2"/>
        <v>3.5738375570908945</v>
      </c>
      <c r="K13" s="191">
        <f t="shared" si="3"/>
        <v>-34082</v>
      </c>
      <c r="L13" s="191">
        <f t="shared" si="4"/>
        <v>2521178</v>
      </c>
      <c r="M13" s="192">
        <f t="shared" si="0"/>
        <v>0.79243556459553055</v>
      </c>
      <c r="P13" s="190" t="s">
        <v>109</v>
      </c>
      <c r="Q13" s="191">
        <v>20022</v>
      </c>
      <c r="R13" s="191">
        <v>14862</v>
      </c>
      <c r="S13" s="191">
        <v>88128</v>
      </c>
      <c r="T13" s="191">
        <v>98412</v>
      </c>
      <c r="U13" s="191">
        <v>127095</v>
      </c>
      <c r="V13" s="191">
        <v>108093</v>
      </c>
      <c r="W13" s="211">
        <f>IFERROR(V13/U13-1,"-")</f>
        <v>-0.14951020889885513</v>
      </c>
      <c r="X13" s="190">
        <f t="shared" si="5"/>
        <v>-19002</v>
      </c>
      <c r="Y13" s="192">
        <f t="shared" si="1"/>
        <v>0.76248016082954184</v>
      </c>
    </row>
    <row r="14" spans="1:25" s="74" customFormat="1" x14ac:dyDescent="0.25">
      <c r="B14" s="194" t="s">
        <v>112</v>
      </c>
      <c r="C14" s="195">
        <v>368680</v>
      </c>
      <c r="D14" s="195">
        <v>143554</v>
      </c>
      <c r="E14" s="195">
        <v>1262054</v>
      </c>
      <c r="F14" s="195">
        <v>1438371</v>
      </c>
      <c r="G14" s="195">
        <v>1561349</v>
      </c>
      <c r="H14" s="195">
        <v>1555048</v>
      </c>
      <c r="I14" s="212">
        <f t="shared" ref="I14:I21" si="6">IFERROR(H14/G14-1,"-")</f>
        <v>-4.0356127938084851E-3</v>
      </c>
      <c r="J14" s="196">
        <f t="shared" si="2"/>
        <v>9.8324950889560725</v>
      </c>
      <c r="K14" s="195">
        <f t="shared" si="3"/>
        <v>-6301</v>
      </c>
      <c r="L14" s="195">
        <f t="shared" si="4"/>
        <v>1411494</v>
      </c>
      <c r="M14" s="196">
        <f t="shared" si="0"/>
        <v>0.38190761755699149</v>
      </c>
      <c r="P14" s="194" t="s">
        <v>112</v>
      </c>
      <c r="Q14" s="195">
        <v>7595</v>
      </c>
      <c r="R14" s="195">
        <v>2691</v>
      </c>
      <c r="S14" s="195">
        <v>41445</v>
      </c>
      <c r="T14" s="195">
        <v>37332</v>
      </c>
      <c r="U14" s="195">
        <v>55893</v>
      </c>
      <c r="V14" s="195">
        <v>56019</v>
      </c>
      <c r="W14" s="212">
        <f t="shared" ref="W14:W21" si="7">IFERROR(V14/U14-1,"-")</f>
        <v>2.2543073372336409E-3</v>
      </c>
      <c r="X14" s="194">
        <f t="shared" si="5"/>
        <v>126</v>
      </c>
      <c r="Y14" s="196">
        <f t="shared" si="1"/>
        <v>0.39515395196275527</v>
      </c>
    </row>
    <row r="15" spans="1:25" x14ac:dyDescent="0.25">
      <c r="A15" s="1"/>
      <c r="B15" s="194" t="s">
        <v>115</v>
      </c>
      <c r="C15" s="195">
        <v>121788</v>
      </c>
      <c r="D15" s="195">
        <v>104995</v>
      </c>
      <c r="E15" s="195">
        <v>266922</v>
      </c>
      <c r="F15" s="195">
        <v>303364</v>
      </c>
      <c r="G15" s="195">
        <v>315820</v>
      </c>
      <c r="H15" s="195">
        <v>309639</v>
      </c>
      <c r="I15" s="212">
        <f t="shared" si="6"/>
        <v>-1.9571274776771563E-2</v>
      </c>
      <c r="J15" s="196">
        <f t="shared" si="2"/>
        <v>1.9490832896804609</v>
      </c>
      <c r="K15" s="195">
        <f t="shared" si="3"/>
        <v>-6181</v>
      </c>
      <c r="L15" s="195">
        <f t="shared" si="4"/>
        <v>204644</v>
      </c>
      <c r="M15" s="196">
        <f t="shared" si="0"/>
        <v>7.6044914878980768E-2</v>
      </c>
      <c r="P15" s="194" t="s">
        <v>115</v>
      </c>
      <c r="Q15" s="195">
        <v>2405</v>
      </c>
      <c r="R15" s="195">
        <v>1830</v>
      </c>
      <c r="S15" s="195">
        <v>6009</v>
      </c>
      <c r="T15" s="195">
        <v>7116</v>
      </c>
      <c r="U15" s="195">
        <v>7077</v>
      </c>
      <c r="V15" s="195">
        <v>7410</v>
      </c>
      <c r="W15" s="212">
        <f t="shared" si="7"/>
        <v>4.7053836371343749E-2</v>
      </c>
      <c r="X15" s="194">
        <f t="shared" si="5"/>
        <v>333</v>
      </c>
      <c r="Y15" s="196">
        <f t="shared" si="1"/>
        <v>5.2269601100412656E-2</v>
      </c>
    </row>
    <row r="16" spans="1:25" x14ac:dyDescent="0.25">
      <c r="A16" s="1"/>
      <c r="B16" s="194" t="s">
        <v>118</v>
      </c>
      <c r="C16" s="195">
        <v>46683</v>
      </c>
      <c r="D16" s="195">
        <v>81248</v>
      </c>
      <c r="E16" s="195">
        <v>143090</v>
      </c>
      <c r="F16" s="195">
        <v>161004</v>
      </c>
      <c r="G16" s="195">
        <v>174252</v>
      </c>
      <c r="H16" s="195">
        <v>168531</v>
      </c>
      <c r="I16" s="212">
        <f t="shared" si="6"/>
        <v>-3.2831760898009765E-2</v>
      </c>
      <c r="J16" s="196">
        <f t="shared" si="2"/>
        <v>1.0742787514769594</v>
      </c>
      <c r="K16" s="195">
        <f t="shared" si="3"/>
        <v>-5721</v>
      </c>
      <c r="L16" s="195">
        <f t="shared" si="4"/>
        <v>87283</v>
      </c>
      <c r="M16" s="196">
        <f t="shared" si="0"/>
        <v>4.1389894520617587E-2</v>
      </c>
      <c r="P16" s="194" t="s">
        <v>118</v>
      </c>
      <c r="Q16" s="195">
        <v>2628</v>
      </c>
      <c r="R16" s="195">
        <v>2709</v>
      </c>
      <c r="S16" s="195">
        <v>11317</v>
      </c>
      <c r="T16" s="195">
        <v>10860</v>
      </c>
      <c r="U16" s="195">
        <v>13883</v>
      </c>
      <c r="V16" s="195">
        <v>7650</v>
      </c>
      <c r="W16" s="212">
        <f t="shared" si="7"/>
        <v>-0.4489663617373767</v>
      </c>
      <c r="X16" s="194">
        <f t="shared" si="5"/>
        <v>-6233</v>
      </c>
      <c r="Y16" s="196">
        <f t="shared" si="1"/>
        <v>5.3962543646175011E-2</v>
      </c>
    </row>
    <row r="17" spans="1:25" x14ac:dyDescent="0.25">
      <c r="A17" s="1"/>
      <c r="B17" s="194" t="s">
        <v>125</v>
      </c>
      <c r="C17" s="195">
        <v>36153</v>
      </c>
      <c r="D17" s="195">
        <v>43472</v>
      </c>
      <c r="E17" s="195">
        <v>132833</v>
      </c>
      <c r="F17" s="195">
        <v>122542</v>
      </c>
      <c r="G17" s="195">
        <v>129946</v>
      </c>
      <c r="H17" s="195">
        <v>120838</v>
      </c>
      <c r="I17" s="212">
        <f t="shared" si="6"/>
        <v>-7.0090653040493778E-2</v>
      </c>
      <c r="J17" s="196">
        <f t="shared" si="2"/>
        <v>1.7796742730953259</v>
      </c>
      <c r="K17" s="195">
        <f t="shared" si="3"/>
        <v>-9108</v>
      </c>
      <c r="L17" s="195">
        <f t="shared" si="4"/>
        <v>77366</v>
      </c>
      <c r="M17" s="196">
        <f t="shared" si="0"/>
        <v>2.9676867010119134E-2</v>
      </c>
      <c r="P17" s="194" t="s">
        <v>125</v>
      </c>
      <c r="Q17" s="195">
        <v>266</v>
      </c>
      <c r="R17" s="195">
        <v>977</v>
      </c>
      <c r="S17" s="195">
        <v>2222</v>
      </c>
      <c r="T17" s="195">
        <v>2870</v>
      </c>
      <c r="U17" s="195">
        <v>4717</v>
      </c>
      <c r="V17" s="195">
        <v>4245</v>
      </c>
      <c r="W17" s="212">
        <f t="shared" si="7"/>
        <v>-0.10006359974560097</v>
      </c>
      <c r="X17" s="194">
        <f t="shared" si="5"/>
        <v>-472</v>
      </c>
      <c r="Y17" s="196">
        <f t="shared" si="1"/>
        <v>2.9943921278171623E-2</v>
      </c>
    </row>
    <row r="18" spans="1:25" x14ac:dyDescent="0.25">
      <c r="A18" s="1"/>
      <c r="B18" s="194" t="s">
        <v>121</v>
      </c>
      <c r="C18" s="195">
        <v>47605</v>
      </c>
      <c r="D18" s="195">
        <v>45336</v>
      </c>
      <c r="E18" s="195">
        <v>106439</v>
      </c>
      <c r="F18" s="195">
        <v>108990</v>
      </c>
      <c r="G18" s="195">
        <v>115024</v>
      </c>
      <c r="H18" s="195">
        <v>104640</v>
      </c>
      <c r="I18" s="212">
        <f t="shared" si="6"/>
        <v>-9.0276811795799161E-2</v>
      </c>
      <c r="J18" s="196">
        <f t="shared" si="2"/>
        <v>1.3080995235574377</v>
      </c>
      <c r="K18" s="195">
        <f t="shared" si="3"/>
        <v>-10384</v>
      </c>
      <c r="L18" s="195">
        <f t="shared" si="4"/>
        <v>59304</v>
      </c>
      <c r="M18" s="196">
        <f t="shared" si="0"/>
        <v>2.5698764990639254E-2</v>
      </c>
      <c r="P18" s="194" t="s">
        <v>121</v>
      </c>
      <c r="Q18" s="195">
        <v>761</v>
      </c>
      <c r="R18" s="195">
        <v>791</v>
      </c>
      <c r="S18" s="195">
        <v>2436</v>
      </c>
      <c r="T18" s="195">
        <v>2203</v>
      </c>
      <c r="U18" s="195">
        <v>3141</v>
      </c>
      <c r="V18" s="195">
        <v>2085</v>
      </c>
      <c r="W18" s="212">
        <f t="shared" si="7"/>
        <v>-0.33619866284622735</v>
      </c>
      <c r="X18" s="194">
        <f t="shared" si="5"/>
        <v>-1056</v>
      </c>
      <c r="Y18" s="196">
        <f t="shared" si="1"/>
        <v>1.4707438366310444E-2</v>
      </c>
    </row>
    <row r="19" spans="1:25" x14ac:dyDescent="0.25">
      <c r="A19" s="193" t="s">
        <v>146</v>
      </c>
      <c r="B19" s="194" t="s">
        <v>130</v>
      </c>
      <c r="C19" s="195">
        <v>28519</v>
      </c>
      <c r="D19" s="195">
        <v>3834</v>
      </c>
      <c r="E19" s="195">
        <v>37941</v>
      </c>
      <c r="F19" s="195">
        <v>46327</v>
      </c>
      <c r="G19" s="195">
        <v>42252</v>
      </c>
      <c r="H19" s="195">
        <v>41139</v>
      </c>
      <c r="I19" s="212">
        <f t="shared" si="6"/>
        <v>-2.6341948310139141E-2</v>
      </c>
      <c r="J19" s="196">
        <f t="shared" si="2"/>
        <v>9.7300469483568079</v>
      </c>
      <c r="K19" s="195">
        <f t="shared" si="3"/>
        <v>-1113</v>
      </c>
      <c r="L19" s="195">
        <f t="shared" si="4"/>
        <v>37305</v>
      </c>
      <c r="M19" s="196">
        <f t="shared" si="0"/>
        <v>1.0103416408160438E-2</v>
      </c>
      <c r="P19" s="194" t="s">
        <v>130</v>
      </c>
      <c r="Q19" s="195">
        <v>664</v>
      </c>
      <c r="R19" s="195">
        <v>23</v>
      </c>
      <c r="S19" s="195">
        <v>1064</v>
      </c>
      <c r="T19" s="195">
        <v>3236</v>
      </c>
      <c r="U19" s="195">
        <v>2249</v>
      </c>
      <c r="V19" s="195">
        <v>1608</v>
      </c>
      <c r="W19" s="212">
        <f t="shared" si="7"/>
        <v>-0.28501556247220983</v>
      </c>
      <c r="X19" s="194">
        <f t="shared" si="5"/>
        <v>-641</v>
      </c>
      <c r="Y19" s="196">
        <f t="shared" si="1"/>
        <v>1.1342715056607767E-2</v>
      </c>
    </row>
    <row r="20" spans="1:25" x14ac:dyDescent="0.25">
      <c r="A20" s="198" t="s">
        <v>147</v>
      </c>
      <c r="B20" s="194" t="s">
        <v>133</v>
      </c>
      <c r="C20" s="195">
        <v>40390</v>
      </c>
      <c r="D20" s="195">
        <v>3295</v>
      </c>
      <c r="E20" s="195">
        <v>28084</v>
      </c>
      <c r="F20" s="195">
        <v>41477</v>
      </c>
      <c r="G20" s="195">
        <v>41887</v>
      </c>
      <c r="H20" s="195">
        <v>33556</v>
      </c>
      <c r="I20" s="212">
        <f t="shared" si="6"/>
        <v>-0.19889225774106523</v>
      </c>
      <c r="J20" s="196">
        <f t="shared" si="2"/>
        <v>9.1839150227617594</v>
      </c>
      <c r="K20" s="195">
        <f t="shared" si="3"/>
        <v>-8331</v>
      </c>
      <c r="L20" s="195">
        <f t="shared" si="4"/>
        <v>30261</v>
      </c>
      <c r="M20" s="196">
        <f t="shared" si="0"/>
        <v>8.2410909597275504E-3</v>
      </c>
      <c r="P20" s="194" t="s">
        <v>133</v>
      </c>
      <c r="Q20" s="195">
        <v>797</v>
      </c>
      <c r="R20" s="195">
        <v>7</v>
      </c>
      <c r="S20" s="195">
        <v>444</v>
      </c>
      <c r="T20" s="195">
        <v>975</v>
      </c>
      <c r="U20" s="195">
        <v>1688</v>
      </c>
      <c r="V20" s="195">
        <v>1959</v>
      </c>
      <c r="W20" s="212">
        <f t="shared" si="7"/>
        <v>0.16054502369668255</v>
      </c>
      <c r="X20" s="194">
        <f t="shared" si="5"/>
        <v>271</v>
      </c>
      <c r="Y20" s="196">
        <f t="shared" si="1"/>
        <v>1.3818643529785207E-2</v>
      </c>
    </row>
    <row r="21" spans="1:25" x14ac:dyDescent="0.25">
      <c r="B21" s="199" t="s">
        <v>147</v>
      </c>
      <c r="C21" s="200">
        <f t="shared" ref="C21" si="8">C13-SUM(C14:C20)</f>
        <v>265739</v>
      </c>
      <c r="D21" s="200">
        <f t="shared" ref="D21:E21" si="9">D13-SUM(D14:D20)</f>
        <v>279720</v>
      </c>
      <c r="E21" s="200">
        <f t="shared" si="9"/>
        <v>712639</v>
      </c>
      <c r="F21" s="200">
        <f t="shared" ref="F21:H21" si="10">F13-SUM(F14:F20)</f>
        <v>796252</v>
      </c>
      <c r="G21" s="200">
        <f t="shared" si="10"/>
        <v>880184</v>
      </c>
      <c r="H21" s="200">
        <f t="shared" si="10"/>
        <v>893241</v>
      </c>
      <c r="I21" s="213">
        <f t="shared" si="6"/>
        <v>1.483439826218147E-2</v>
      </c>
      <c r="J21" s="201">
        <f t="shared" si="2"/>
        <v>2.1933397683397682</v>
      </c>
      <c r="K21" s="200">
        <f>H21-G21</f>
        <v>13057</v>
      </c>
      <c r="L21" s="200">
        <f t="shared" si="4"/>
        <v>613521</v>
      </c>
      <c r="M21" s="201">
        <f t="shared" si="0"/>
        <v>0.21937299827029433</v>
      </c>
      <c r="P21" s="199" t="s">
        <v>147</v>
      </c>
      <c r="Q21" s="200">
        <f t="shared" ref="Q21:V21" si="11">Q13-SUM(Q14:Q20)</f>
        <v>4906</v>
      </c>
      <c r="R21" s="200">
        <f t="shared" si="11"/>
        <v>5834</v>
      </c>
      <c r="S21" s="200">
        <f t="shared" si="11"/>
        <v>23191</v>
      </c>
      <c r="T21" s="200">
        <f t="shared" si="11"/>
        <v>33820</v>
      </c>
      <c r="U21" s="200">
        <f t="shared" si="11"/>
        <v>38447</v>
      </c>
      <c r="V21" s="200">
        <f t="shared" si="11"/>
        <v>27117</v>
      </c>
      <c r="W21" s="213">
        <f t="shared" si="7"/>
        <v>-0.29469139334668504</v>
      </c>
      <c r="X21" s="199">
        <f>V21-U21</f>
        <v>-11330</v>
      </c>
      <c r="Y21" s="201">
        <f t="shared" si="1"/>
        <v>0.19128134588932388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434246</v>
      </c>
      <c r="D23" s="209">
        <v>505565</v>
      </c>
      <c r="E23" s="209">
        <v>1298122</v>
      </c>
      <c r="F23" s="209">
        <v>1400057</v>
      </c>
      <c r="G23" s="209">
        <v>1449683</v>
      </c>
      <c r="H23" s="209">
        <v>1380443</v>
      </c>
      <c r="I23" s="210">
        <f>IFERROR(H23/G23-1,"-")</f>
        <v>-4.7762165935587242E-2</v>
      </c>
      <c r="J23" s="210">
        <f>IFERROR(H23/D23-1,"-")</f>
        <v>1.7304955841484282</v>
      </c>
      <c r="K23" s="209">
        <f>H23-G23</f>
        <v>-69240</v>
      </c>
      <c r="L23" s="209">
        <f>H23-D23</f>
        <v>874878</v>
      </c>
      <c r="M23" s="210">
        <f t="shared" ref="M23:M35" si="12">H23/H$9</f>
        <v>0.33902599617711221</v>
      </c>
    </row>
    <row r="24" spans="1:25" x14ac:dyDescent="0.25">
      <c r="B24" s="190" t="s">
        <v>99</v>
      </c>
      <c r="C24" s="191">
        <v>76613</v>
      </c>
      <c r="D24" s="191">
        <v>207995</v>
      </c>
      <c r="E24" s="191">
        <v>171971</v>
      </c>
      <c r="F24" s="191">
        <v>148781</v>
      </c>
      <c r="G24" s="191">
        <v>132009</v>
      </c>
      <c r="H24" s="191">
        <v>120234</v>
      </c>
      <c r="I24" s="211">
        <f>IFERROR(H24/G24-1,"-")</f>
        <v>-8.9198463741108514E-2</v>
      </c>
      <c r="J24" s="192">
        <f t="shared" ref="J24:J35" si="13">IFERROR(H24/D24-1,"-")</f>
        <v>-0.42193802735642683</v>
      </c>
      <c r="K24" s="191">
        <f t="shared" ref="K24:K34" si="14">H24-G24</f>
        <v>-11775</v>
      </c>
      <c r="L24" s="191">
        <f t="shared" ref="L24:L35" si="15">H24-D24</f>
        <v>-87761</v>
      </c>
      <c r="M24" s="192">
        <f t="shared" si="12"/>
        <v>2.9528529337581422E-2</v>
      </c>
    </row>
    <row r="25" spans="1:25" x14ac:dyDescent="0.25">
      <c r="B25" s="194" t="s">
        <v>105</v>
      </c>
      <c r="C25" s="195">
        <v>42842</v>
      </c>
      <c r="D25" s="195">
        <v>110132</v>
      </c>
      <c r="E25" s="195">
        <v>74040</v>
      </c>
      <c r="F25" s="195">
        <v>63391</v>
      </c>
      <c r="G25" s="195">
        <v>50766</v>
      </c>
      <c r="H25" s="195">
        <v>56352</v>
      </c>
      <c r="I25" s="212">
        <f>IFERROR(H25/G25-1,"-")</f>
        <v>0.11003427490840334</v>
      </c>
      <c r="J25" s="196">
        <f t="shared" si="13"/>
        <v>-0.48832310318526861</v>
      </c>
      <c r="K25" s="195">
        <f t="shared" si="14"/>
        <v>5586</v>
      </c>
      <c r="L25" s="195">
        <f t="shared" si="15"/>
        <v>-53780</v>
      </c>
      <c r="M25" s="196">
        <f t="shared" si="12"/>
        <v>1.3839610137160773E-2</v>
      </c>
    </row>
    <row r="26" spans="1:25" x14ac:dyDescent="0.25">
      <c r="B26" s="194" t="s">
        <v>102</v>
      </c>
      <c r="C26" s="195">
        <v>33771</v>
      </c>
      <c r="D26" s="195">
        <v>97863</v>
      </c>
      <c r="E26" s="195">
        <v>97931</v>
      </c>
      <c r="F26" s="195">
        <v>85390</v>
      </c>
      <c r="G26" s="195">
        <v>81243</v>
      </c>
      <c r="H26" s="195">
        <v>63882</v>
      </c>
      <c r="I26" s="212">
        <f>IFERROR(H26/G26-1,"-")</f>
        <v>-0.21369225656364244</v>
      </c>
      <c r="J26" s="196">
        <f t="shared" si="13"/>
        <v>-0.34723031176236163</v>
      </c>
      <c r="K26" s="195">
        <f t="shared" si="14"/>
        <v>-17361</v>
      </c>
      <c r="L26" s="195">
        <f t="shared" si="15"/>
        <v>-33981</v>
      </c>
      <c r="M26" s="196">
        <f t="shared" si="12"/>
        <v>1.5688919200420651E-2</v>
      </c>
    </row>
    <row r="27" spans="1:25" x14ac:dyDescent="0.25">
      <c r="B27" s="190" t="s">
        <v>109</v>
      </c>
      <c r="C27" s="191">
        <v>357633</v>
      </c>
      <c r="D27" s="191">
        <v>297570</v>
      </c>
      <c r="E27" s="191">
        <v>1126151</v>
      </c>
      <c r="F27" s="191">
        <v>1251276</v>
      </c>
      <c r="G27" s="191">
        <v>1317674</v>
      </c>
      <c r="H27" s="191">
        <v>1260209</v>
      </c>
      <c r="I27" s="211">
        <f>IFERROR(H27/G27-1,"-")</f>
        <v>-4.3610938669200405E-2</v>
      </c>
      <c r="J27" s="192">
        <f t="shared" si="13"/>
        <v>3.2350001680276907</v>
      </c>
      <c r="K27" s="191">
        <f t="shared" si="14"/>
        <v>-57465</v>
      </c>
      <c r="L27" s="191">
        <f t="shared" si="15"/>
        <v>962639</v>
      </c>
      <c r="M27" s="192">
        <f t="shared" si="12"/>
        <v>0.30949746683953083</v>
      </c>
    </row>
    <row r="28" spans="1:25" x14ac:dyDescent="0.25">
      <c r="B28" s="194" t="s">
        <v>112</v>
      </c>
      <c r="C28" s="195">
        <v>155761</v>
      </c>
      <c r="D28" s="195">
        <v>69127</v>
      </c>
      <c r="E28" s="195">
        <v>575306</v>
      </c>
      <c r="F28" s="195">
        <v>656025</v>
      </c>
      <c r="G28" s="195">
        <v>697141</v>
      </c>
      <c r="H28" s="195">
        <v>677162</v>
      </c>
      <c r="I28" s="212">
        <f t="shared" ref="I28:I35" si="16">IFERROR(H28/G28-1,"-")</f>
        <v>-2.8658477983650399E-2</v>
      </c>
      <c r="J28" s="196">
        <f t="shared" si="13"/>
        <v>8.7959118723508904</v>
      </c>
      <c r="K28" s="195">
        <f t="shared" si="14"/>
        <v>-19979</v>
      </c>
      <c r="L28" s="195">
        <f t="shared" si="15"/>
        <v>608035</v>
      </c>
      <c r="M28" s="196">
        <f t="shared" si="12"/>
        <v>0.16630568710427426</v>
      </c>
    </row>
    <row r="29" spans="1:25" x14ac:dyDescent="0.25">
      <c r="B29" s="194" t="s">
        <v>115</v>
      </c>
      <c r="C29" s="195">
        <v>45028</v>
      </c>
      <c r="D29" s="195">
        <v>53584</v>
      </c>
      <c r="E29" s="195">
        <v>120904</v>
      </c>
      <c r="F29" s="195">
        <v>131670</v>
      </c>
      <c r="G29" s="195">
        <v>132799</v>
      </c>
      <c r="H29" s="195">
        <v>122821</v>
      </c>
      <c r="I29" s="212">
        <f t="shared" si="16"/>
        <v>-7.5136107952620157E-2</v>
      </c>
      <c r="J29" s="196">
        <f t="shared" si="13"/>
        <v>1.2921207823230816</v>
      </c>
      <c r="K29" s="195">
        <f t="shared" si="14"/>
        <v>-9978</v>
      </c>
      <c r="L29" s="195">
        <f t="shared" si="15"/>
        <v>69237</v>
      </c>
      <c r="M29" s="196">
        <f t="shared" si="12"/>
        <v>3.016387628932821E-2</v>
      </c>
    </row>
    <row r="30" spans="1:25" x14ac:dyDescent="0.25">
      <c r="B30" s="194" t="s">
        <v>118</v>
      </c>
      <c r="C30" s="195">
        <v>15695</v>
      </c>
      <c r="D30" s="195">
        <v>28064</v>
      </c>
      <c r="E30" s="195">
        <v>46955</v>
      </c>
      <c r="F30" s="195">
        <v>49227</v>
      </c>
      <c r="G30" s="195">
        <v>44942</v>
      </c>
      <c r="H30" s="195">
        <v>39385</v>
      </c>
      <c r="I30" s="212">
        <f t="shared" si="16"/>
        <v>-0.12364825775443911</v>
      </c>
      <c r="J30" s="196">
        <f t="shared" si="13"/>
        <v>0.40339937286202954</v>
      </c>
      <c r="K30" s="195">
        <f t="shared" si="14"/>
        <v>-5557</v>
      </c>
      <c r="L30" s="195">
        <f t="shared" si="15"/>
        <v>11321</v>
      </c>
      <c r="M30" s="196">
        <f t="shared" si="12"/>
        <v>9.6726477365856947E-3</v>
      </c>
    </row>
    <row r="31" spans="1:25" x14ac:dyDescent="0.25">
      <c r="B31" s="194" t="s">
        <v>125</v>
      </c>
      <c r="C31" s="195">
        <v>15190</v>
      </c>
      <c r="D31" s="195">
        <v>20429</v>
      </c>
      <c r="E31" s="195">
        <v>60469</v>
      </c>
      <c r="F31" s="195">
        <v>53942</v>
      </c>
      <c r="G31" s="195">
        <v>54097</v>
      </c>
      <c r="H31" s="195">
        <v>50042</v>
      </c>
      <c r="I31" s="212">
        <f t="shared" si="16"/>
        <v>-7.4957945911972912E-2</v>
      </c>
      <c r="J31" s="196">
        <f t="shared" si="13"/>
        <v>1.4495570023006512</v>
      </c>
      <c r="K31" s="195">
        <f t="shared" si="14"/>
        <v>-4055</v>
      </c>
      <c r="L31" s="195">
        <f t="shared" si="15"/>
        <v>29613</v>
      </c>
      <c r="M31" s="196">
        <f t="shared" si="12"/>
        <v>1.2289923525053226E-2</v>
      </c>
    </row>
    <row r="32" spans="1:25" x14ac:dyDescent="0.25">
      <c r="B32" s="194" t="s">
        <v>121</v>
      </c>
      <c r="C32" s="195">
        <v>22314</v>
      </c>
      <c r="D32" s="195">
        <v>25341</v>
      </c>
      <c r="E32" s="195">
        <v>60675</v>
      </c>
      <c r="F32" s="195">
        <v>57569</v>
      </c>
      <c r="G32" s="195">
        <v>59410</v>
      </c>
      <c r="H32" s="195">
        <v>54678</v>
      </c>
      <c r="I32" s="212">
        <f t="shared" si="16"/>
        <v>-7.9649890590809624E-2</v>
      </c>
      <c r="J32" s="196">
        <f t="shared" si="13"/>
        <v>1.1576891203977744</v>
      </c>
      <c r="K32" s="195">
        <f t="shared" si="14"/>
        <v>-4732</v>
      </c>
      <c r="L32" s="195">
        <f t="shared" si="15"/>
        <v>29337</v>
      </c>
      <c r="M32" s="196">
        <f t="shared" si="12"/>
        <v>1.3428488839432083E-2</v>
      </c>
    </row>
    <row r="33" spans="2:13" x14ac:dyDescent="0.25">
      <c r="B33" s="194" t="s">
        <v>130</v>
      </c>
      <c r="C33" s="195">
        <v>11529</v>
      </c>
      <c r="D33" s="195">
        <v>701</v>
      </c>
      <c r="E33" s="195">
        <v>14568</v>
      </c>
      <c r="F33" s="195">
        <v>16963</v>
      </c>
      <c r="G33" s="195">
        <v>16255</v>
      </c>
      <c r="H33" s="195">
        <v>14628</v>
      </c>
      <c r="I33" s="212">
        <f t="shared" si="16"/>
        <v>-0.10009227929867737</v>
      </c>
      <c r="J33" s="196">
        <f t="shared" si="13"/>
        <v>19.867332382310984</v>
      </c>
      <c r="K33" s="195">
        <f t="shared" si="14"/>
        <v>-1627</v>
      </c>
      <c r="L33" s="195">
        <f t="shared" si="15"/>
        <v>13927</v>
      </c>
      <c r="M33" s="196">
        <f t="shared" si="12"/>
        <v>3.5925223077510611E-3</v>
      </c>
    </row>
    <row r="34" spans="2:13" x14ac:dyDescent="0.25">
      <c r="B34" s="194" t="s">
        <v>133</v>
      </c>
      <c r="C34" s="195">
        <v>12846</v>
      </c>
      <c r="D34" s="195">
        <v>535</v>
      </c>
      <c r="E34" s="195">
        <v>8856</v>
      </c>
      <c r="F34" s="195">
        <v>14835</v>
      </c>
      <c r="G34" s="195">
        <v>13973</v>
      </c>
      <c r="H34" s="195">
        <v>11192</v>
      </c>
      <c r="I34" s="212">
        <f t="shared" si="16"/>
        <v>-0.19902669433908249</v>
      </c>
      <c r="J34" s="196">
        <f t="shared" si="13"/>
        <v>19.919626168224298</v>
      </c>
      <c r="K34" s="195">
        <f t="shared" si="14"/>
        <v>-2781</v>
      </c>
      <c r="L34" s="195">
        <f t="shared" si="15"/>
        <v>10657</v>
      </c>
      <c r="M34" s="196">
        <f t="shared" si="12"/>
        <v>2.7486676010630212E-3</v>
      </c>
    </row>
    <row r="35" spans="2:13" x14ac:dyDescent="0.25">
      <c r="B35" s="199" t="s">
        <v>147</v>
      </c>
      <c r="C35" s="200">
        <f t="shared" ref="C35" si="17">C27-SUM(C28:C34)</f>
        <v>79270</v>
      </c>
      <c r="D35" s="200">
        <f t="shared" ref="D35:E35" si="18">D27-SUM(D28:D34)</f>
        <v>99789</v>
      </c>
      <c r="E35" s="200">
        <f t="shared" si="18"/>
        <v>238418</v>
      </c>
      <c r="F35" s="200">
        <f t="shared" ref="F35:H35" si="19">F27-SUM(F28:F34)</f>
        <v>271045</v>
      </c>
      <c r="G35" s="200">
        <f t="shared" si="19"/>
        <v>299057</v>
      </c>
      <c r="H35" s="200">
        <f t="shared" si="19"/>
        <v>290301</v>
      </c>
      <c r="I35" s="213">
        <f t="shared" si="16"/>
        <v>-2.9278699378379347E-2</v>
      </c>
      <c r="J35" s="201">
        <f t="shared" si="13"/>
        <v>1.9091483029191596</v>
      </c>
      <c r="K35" s="200">
        <f>H35-G35</f>
        <v>-8756</v>
      </c>
      <c r="L35" s="200">
        <f t="shared" si="15"/>
        <v>190512</v>
      </c>
      <c r="M35" s="201">
        <f t="shared" si="12"/>
        <v>7.1295653436043258E-2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298260</v>
      </c>
      <c r="D37" s="209">
        <v>235520</v>
      </c>
      <c r="E37" s="209">
        <v>914043</v>
      </c>
      <c r="F37" s="209">
        <v>974839</v>
      </c>
      <c r="G37" s="209">
        <v>1033377</v>
      </c>
      <c r="H37" s="209">
        <v>1061717</v>
      </c>
      <c r="I37" s="210">
        <f>IFERROR(H37/G37-1,"-")</f>
        <v>2.7424647539087799E-2</v>
      </c>
      <c r="J37" s="210">
        <f>IFERROR(H37/D37-1,"-")</f>
        <v>3.5079695991847828</v>
      </c>
      <c r="K37" s="209">
        <f>H37-G37</f>
        <v>28340</v>
      </c>
      <c r="L37" s="209">
        <f>H37-D37</f>
        <v>826197</v>
      </c>
      <c r="M37" s="210">
        <f t="shared" ref="M37:M49" si="20">H37/H$9</f>
        <v>0.26074938522139274</v>
      </c>
    </row>
    <row r="38" spans="2:13" x14ac:dyDescent="0.25">
      <c r="B38" s="190" t="s">
        <v>99</v>
      </c>
      <c r="C38" s="191">
        <v>34195</v>
      </c>
      <c r="D38" s="191">
        <v>62289</v>
      </c>
      <c r="E38" s="191">
        <v>100475</v>
      </c>
      <c r="F38" s="191">
        <v>94395</v>
      </c>
      <c r="G38" s="191">
        <v>91109</v>
      </c>
      <c r="H38" s="191">
        <v>93244</v>
      </c>
      <c r="I38" s="211">
        <f>IFERROR(H38/G38-1,"-")</f>
        <v>2.3433469799909901E-2</v>
      </c>
      <c r="J38" s="192">
        <f t="shared" ref="J38:J49" si="21">IFERROR(H38/D38-1,"-")</f>
        <v>0.49695772929409676</v>
      </c>
      <c r="K38" s="191">
        <f t="shared" ref="K38:K48" si="22">H38-G38</f>
        <v>2135</v>
      </c>
      <c r="L38" s="191">
        <f t="shared" ref="L38:L49" si="23">H38-D38</f>
        <v>30955</v>
      </c>
      <c r="M38" s="192">
        <f t="shared" si="20"/>
        <v>2.2899996586268793E-2</v>
      </c>
    </row>
    <row r="39" spans="2:13" x14ac:dyDescent="0.25">
      <c r="B39" s="194" t="s">
        <v>105</v>
      </c>
      <c r="C39" s="195">
        <v>16143</v>
      </c>
      <c r="D39" s="195">
        <v>35855</v>
      </c>
      <c r="E39" s="195">
        <v>41441</v>
      </c>
      <c r="F39" s="195">
        <v>42012</v>
      </c>
      <c r="G39" s="195">
        <v>41448</v>
      </c>
      <c r="H39" s="195">
        <v>41263</v>
      </c>
      <c r="I39" s="212">
        <f>IFERROR(H39/G39-1,"-")</f>
        <v>-4.4634240494113575E-3</v>
      </c>
      <c r="J39" s="196">
        <f t="shared" si="21"/>
        <v>0.15082973086041007</v>
      </c>
      <c r="K39" s="195">
        <f t="shared" si="22"/>
        <v>-185</v>
      </c>
      <c r="L39" s="195">
        <f t="shared" si="23"/>
        <v>5408</v>
      </c>
      <c r="M39" s="196">
        <f t="shared" si="20"/>
        <v>1.0133869837621823E-2</v>
      </c>
    </row>
    <row r="40" spans="2:13" x14ac:dyDescent="0.25">
      <c r="B40" s="194" t="s">
        <v>102</v>
      </c>
      <c r="C40" s="195">
        <v>18052</v>
      </c>
      <c r="D40" s="195">
        <v>26434</v>
      </c>
      <c r="E40" s="195">
        <v>59034</v>
      </c>
      <c r="F40" s="195">
        <v>52383</v>
      </c>
      <c r="G40" s="195">
        <v>49661</v>
      </c>
      <c r="H40" s="195">
        <v>51981</v>
      </c>
      <c r="I40" s="212">
        <f>IFERROR(H40/G40-1,"-")</f>
        <v>4.6716739493767756E-2</v>
      </c>
      <c r="J40" s="196">
        <f t="shared" si="21"/>
        <v>0.96644473027161992</v>
      </c>
      <c r="K40" s="195">
        <f t="shared" si="22"/>
        <v>2320</v>
      </c>
      <c r="L40" s="195">
        <f t="shared" si="23"/>
        <v>25547</v>
      </c>
      <c r="M40" s="196">
        <f t="shared" si="20"/>
        <v>1.2766126748646972E-2</v>
      </c>
    </row>
    <row r="41" spans="2:13" x14ac:dyDescent="0.25">
      <c r="B41" s="190" t="s">
        <v>109</v>
      </c>
      <c r="C41" s="191">
        <v>264065</v>
      </c>
      <c r="D41" s="191">
        <v>173231</v>
      </c>
      <c r="E41" s="191">
        <v>813568</v>
      </c>
      <c r="F41" s="191">
        <v>880444</v>
      </c>
      <c r="G41" s="191">
        <v>942268</v>
      </c>
      <c r="H41" s="191">
        <v>968473</v>
      </c>
      <c r="I41" s="211">
        <f>IFERROR(H41/G41-1,"-")</f>
        <v>2.7810559203963248E-2</v>
      </c>
      <c r="J41" s="192">
        <f t="shared" si="21"/>
        <v>4.5906448614855311</v>
      </c>
      <c r="K41" s="191">
        <f t="shared" si="22"/>
        <v>26205</v>
      </c>
      <c r="L41" s="191">
        <f t="shared" si="23"/>
        <v>795242</v>
      </c>
      <c r="M41" s="192">
        <f t="shared" si="20"/>
        <v>0.23784938863512395</v>
      </c>
    </row>
    <row r="42" spans="2:13" x14ac:dyDescent="0.25">
      <c r="B42" s="194" t="s">
        <v>112</v>
      </c>
      <c r="C42" s="195">
        <v>116664</v>
      </c>
      <c r="D42" s="195">
        <v>44854</v>
      </c>
      <c r="E42" s="195">
        <v>427821</v>
      </c>
      <c r="F42" s="195">
        <v>475496</v>
      </c>
      <c r="G42" s="195">
        <v>519143</v>
      </c>
      <c r="H42" s="195">
        <v>525399</v>
      </c>
      <c r="I42" s="212">
        <f t="shared" ref="I42:I49" si="24">IFERROR(H42/G42-1,"-")</f>
        <v>1.2050629595313778E-2</v>
      </c>
      <c r="J42" s="196">
        <f t="shared" si="21"/>
        <v>10.713537254202524</v>
      </c>
      <c r="K42" s="195">
        <f t="shared" si="22"/>
        <v>6256</v>
      </c>
      <c r="L42" s="195">
        <f t="shared" si="23"/>
        <v>480545</v>
      </c>
      <c r="M42" s="196">
        <f t="shared" si="20"/>
        <v>0.12903388214178971</v>
      </c>
    </row>
    <row r="43" spans="2:13" x14ac:dyDescent="0.25">
      <c r="B43" s="194" t="s">
        <v>115</v>
      </c>
      <c r="C43" s="195">
        <v>13074</v>
      </c>
      <c r="D43" s="195">
        <v>9350</v>
      </c>
      <c r="E43" s="195">
        <v>26383</v>
      </c>
      <c r="F43" s="195">
        <v>31553</v>
      </c>
      <c r="G43" s="195">
        <v>30650</v>
      </c>
      <c r="H43" s="195">
        <v>33806</v>
      </c>
      <c r="I43" s="212">
        <f t="shared" si="24"/>
        <v>0.10296900489396421</v>
      </c>
      <c r="J43" s="196">
        <f t="shared" si="21"/>
        <v>2.6156149732620322</v>
      </c>
      <c r="K43" s="195">
        <f t="shared" si="22"/>
        <v>3156</v>
      </c>
      <c r="L43" s="195">
        <f t="shared" si="23"/>
        <v>24456</v>
      </c>
      <c r="M43" s="196">
        <f t="shared" si="20"/>
        <v>8.3024890029964708E-3</v>
      </c>
    </row>
    <row r="44" spans="2:13" x14ac:dyDescent="0.25">
      <c r="B44" s="194" t="s">
        <v>118</v>
      </c>
      <c r="C44" s="195">
        <v>7121</v>
      </c>
      <c r="D44" s="195">
        <v>12684</v>
      </c>
      <c r="E44" s="195">
        <v>19845</v>
      </c>
      <c r="F44" s="195">
        <v>21845</v>
      </c>
      <c r="G44" s="195">
        <v>22025</v>
      </c>
      <c r="H44" s="195">
        <v>23954</v>
      </c>
      <c r="I44" s="212">
        <f t="shared" si="24"/>
        <v>8.7582292849035293E-2</v>
      </c>
      <c r="J44" s="196">
        <f t="shared" si="21"/>
        <v>0.88852097130242824</v>
      </c>
      <c r="K44" s="195">
        <f t="shared" si="22"/>
        <v>1929</v>
      </c>
      <c r="L44" s="195">
        <f t="shared" si="23"/>
        <v>11270</v>
      </c>
      <c r="M44" s="196">
        <f t="shared" si="20"/>
        <v>5.8829149138548611E-3</v>
      </c>
    </row>
    <row r="45" spans="2:13" x14ac:dyDescent="0.25">
      <c r="B45" s="194" t="s">
        <v>125</v>
      </c>
      <c r="C45" s="195">
        <v>12100</v>
      </c>
      <c r="D45" s="195">
        <v>14626</v>
      </c>
      <c r="E45" s="195">
        <v>45250</v>
      </c>
      <c r="F45" s="195">
        <v>41417</v>
      </c>
      <c r="G45" s="195">
        <v>43313</v>
      </c>
      <c r="H45" s="195">
        <v>40169</v>
      </c>
      <c r="I45" s="212">
        <f t="shared" si="24"/>
        <v>-7.2587906633112431E-2</v>
      </c>
      <c r="J45" s="196">
        <f t="shared" si="21"/>
        <v>1.7464105018460274</v>
      </c>
      <c r="K45" s="195">
        <f t="shared" si="22"/>
        <v>-3144</v>
      </c>
      <c r="L45" s="195">
        <f t="shared" si="23"/>
        <v>25543</v>
      </c>
      <c r="M45" s="196">
        <f t="shared" si="20"/>
        <v>9.8651920002770285E-3</v>
      </c>
    </row>
    <row r="46" spans="2:13" x14ac:dyDescent="0.25">
      <c r="B46" s="194" t="s">
        <v>121</v>
      </c>
      <c r="C46" s="195">
        <v>12738</v>
      </c>
      <c r="D46" s="195">
        <v>10105</v>
      </c>
      <c r="E46" s="195">
        <v>27403</v>
      </c>
      <c r="F46" s="195">
        <v>31835</v>
      </c>
      <c r="G46" s="195">
        <v>32875</v>
      </c>
      <c r="H46" s="195">
        <v>29426</v>
      </c>
      <c r="I46" s="212">
        <f t="shared" si="24"/>
        <v>-0.10491254752851709</v>
      </c>
      <c r="J46" s="196">
        <f t="shared" si="21"/>
        <v>1.9120237506185056</v>
      </c>
      <c r="K46" s="195">
        <f t="shared" si="22"/>
        <v>-3449</v>
      </c>
      <c r="L46" s="195">
        <f t="shared" si="23"/>
        <v>19321</v>
      </c>
      <c r="M46" s="196">
        <f t="shared" si="20"/>
        <v>7.2267952849249875E-3</v>
      </c>
    </row>
    <row r="47" spans="2:13" x14ac:dyDescent="0.25">
      <c r="B47" s="194" t="s">
        <v>130</v>
      </c>
      <c r="C47" s="195">
        <v>9604</v>
      </c>
      <c r="D47" s="195">
        <v>2295</v>
      </c>
      <c r="E47" s="195">
        <v>14374</v>
      </c>
      <c r="F47" s="195">
        <v>15738</v>
      </c>
      <c r="G47" s="195">
        <v>14418</v>
      </c>
      <c r="H47" s="195">
        <v>14910</v>
      </c>
      <c r="I47" s="212">
        <f t="shared" si="24"/>
        <v>3.4124011652101549E-2</v>
      </c>
      <c r="J47" s="196">
        <f t="shared" si="21"/>
        <v>5.4967320261437909</v>
      </c>
      <c r="K47" s="195">
        <f t="shared" si="22"/>
        <v>492</v>
      </c>
      <c r="L47" s="195">
        <f t="shared" si="23"/>
        <v>12615</v>
      </c>
      <c r="M47" s="196">
        <f t="shared" si="20"/>
        <v>3.6617793005584028E-3</v>
      </c>
    </row>
    <row r="48" spans="2:13" x14ac:dyDescent="0.25">
      <c r="B48" s="194" t="s">
        <v>133</v>
      </c>
      <c r="C48" s="195">
        <v>15416</v>
      </c>
      <c r="D48" s="195">
        <v>1716</v>
      </c>
      <c r="E48" s="195">
        <v>11770</v>
      </c>
      <c r="F48" s="195">
        <v>15107</v>
      </c>
      <c r="G48" s="195">
        <v>15047</v>
      </c>
      <c r="H48" s="195">
        <v>11860</v>
      </c>
      <c r="I48" s="212">
        <f t="shared" si="24"/>
        <v>-0.21180301721273342</v>
      </c>
      <c r="J48" s="196">
        <f t="shared" si="21"/>
        <v>5.9114219114219111</v>
      </c>
      <c r="K48" s="195">
        <f t="shared" si="22"/>
        <v>-3187</v>
      </c>
      <c r="L48" s="195">
        <f t="shared" si="23"/>
        <v>10144</v>
      </c>
      <c r="M48" s="196">
        <f t="shared" si="20"/>
        <v>2.9127231726775761E-3</v>
      </c>
    </row>
    <row r="49" spans="2:13" x14ac:dyDescent="0.25">
      <c r="B49" s="199" t="s">
        <v>147</v>
      </c>
      <c r="C49" s="200">
        <f t="shared" ref="C49" si="25">C41-SUM(C42:C48)</f>
        <v>77348</v>
      </c>
      <c r="D49" s="200">
        <f t="shared" ref="D49:E49" si="26">D41-SUM(D42:D48)</f>
        <v>77601</v>
      </c>
      <c r="E49" s="200">
        <f t="shared" si="26"/>
        <v>240722</v>
      </c>
      <c r="F49" s="200">
        <f t="shared" ref="F49:H49" si="27">F41-SUM(F42:F48)</f>
        <v>247453</v>
      </c>
      <c r="G49" s="200">
        <f t="shared" si="27"/>
        <v>264797</v>
      </c>
      <c r="H49" s="200">
        <f t="shared" si="27"/>
        <v>288949</v>
      </c>
      <c r="I49" s="213">
        <f t="shared" si="24"/>
        <v>9.1209492554674032E-2</v>
      </c>
      <c r="J49" s="201">
        <f t="shared" si="21"/>
        <v>2.7235216041030399</v>
      </c>
      <c r="K49" s="200">
        <f>H49-G49</f>
        <v>24152</v>
      </c>
      <c r="L49" s="200">
        <f t="shared" si="23"/>
        <v>211348</v>
      </c>
      <c r="M49" s="201">
        <f t="shared" si="20"/>
        <v>7.0963612818044933E-2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11345</v>
      </c>
      <c r="D51" s="209">
        <v>11501</v>
      </c>
      <c r="E51" s="209">
        <v>25651</v>
      </c>
      <c r="F51" s="209">
        <v>37060</v>
      </c>
      <c r="G51" s="209">
        <v>32035</v>
      </c>
      <c r="H51" s="209">
        <v>31967</v>
      </c>
      <c r="I51" s="210">
        <f>IFERROR(H51/G51-1,"-")</f>
        <v>-2.1226783205868793E-3</v>
      </c>
      <c r="J51" s="210">
        <f>IFERROR(H51/D51-1,"-")</f>
        <v>1.7794974350056516</v>
      </c>
      <c r="K51" s="209">
        <f>H51-G51</f>
        <v>-68</v>
      </c>
      <c r="L51" s="209">
        <f>H51-D51</f>
        <v>20466</v>
      </c>
      <c r="M51" s="210">
        <f t="shared" ref="M51:M63" si="28">H51/H$9</f>
        <v>7.8508449967102933E-3</v>
      </c>
    </row>
    <row r="52" spans="2:13" x14ac:dyDescent="0.25">
      <c r="B52" s="190" t="s">
        <v>99</v>
      </c>
      <c r="C52" s="191">
        <v>2129</v>
      </c>
      <c r="D52" s="191">
        <v>3943</v>
      </c>
      <c r="E52" s="191">
        <v>4228</v>
      </c>
      <c r="F52" s="191">
        <v>16405</v>
      </c>
      <c r="G52" s="191">
        <v>8742</v>
      </c>
      <c r="H52" s="191">
        <v>7080</v>
      </c>
      <c r="I52" s="211">
        <f>IFERROR(H52/G52-1,"-")</f>
        <v>-0.19011667810569666</v>
      </c>
      <c r="J52" s="192">
        <f t="shared" ref="J52:J63" si="29">IFERROR(H52/D52-1,"-")</f>
        <v>0.79558711640882573</v>
      </c>
      <c r="K52" s="191">
        <f t="shared" ref="K52:K62" si="30">H52-G52</f>
        <v>-1662</v>
      </c>
      <c r="L52" s="191">
        <f t="shared" ref="L52:L63" si="31">H52-D52</f>
        <v>3137</v>
      </c>
      <c r="M52" s="192">
        <f t="shared" si="28"/>
        <v>1.738792585375821E-3</v>
      </c>
    </row>
    <row r="53" spans="2:13" x14ac:dyDescent="0.25">
      <c r="B53" s="194" t="s">
        <v>105</v>
      </c>
      <c r="C53" s="195">
        <v>1503</v>
      </c>
      <c r="D53" s="195">
        <v>1994</v>
      </c>
      <c r="E53" s="195">
        <v>2187</v>
      </c>
      <c r="F53" s="195">
        <v>12282</v>
      </c>
      <c r="G53" s="195">
        <v>5931</v>
      </c>
      <c r="H53" s="195">
        <v>4155</v>
      </c>
      <c r="I53" s="212">
        <f>IFERROR(H53/G53-1,"-")</f>
        <v>-0.29944360141628734</v>
      </c>
      <c r="J53" s="196">
        <f t="shared" si="29"/>
        <v>1.0837512537612839</v>
      </c>
      <c r="K53" s="195">
        <f t="shared" si="30"/>
        <v>-1776</v>
      </c>
      <c r="L53" s="195">
        <f t="shared" si="31"/>
        <v>2161</v>
      </c>
      <c r="M53" s="196">
        <f t="shared" si="28"/>
        <v>1.0204354791294543E-3</v>
      </c>
    </row>
    <row r="54" spans="2:13" x14ac:dyDescent="0.25">
      <c r="B54" s="194" t="s">
        <v>102</v>
      </c>
      <c r="C54" s="195">
        <v>626</v>
      </c>
      <c r="D54" s="195">
        <v>1949</v>
      </c>
      <c r="E54" s="195">
        <v>2041</v>
      </c>
      <c r="F54" s="195">
        <v>4123</v>
      </c>
      <c r="G54" s="195">
        <v>2811</v>
      </c>
      <c r="H54" s="195">
        <v>2925</v>
      </c>
      <c r="I54" s="212">
        <f>IFERROR(H54/G54-1,"-")</f>
        <v>4.0554962646744963E-2</v>
      </c>
      <c r="J54" s="196">
        <f t="shared" si="29"/>
        <v>0.50076962544894821</v>
      </c>
      <c r="K54" s="195">
        <f t="shared" si="30"/>
        <v>114</v>
      </c>
      <c r="L54" s="195">
        <f t="shared" si="31"/>
        <v>976</v>
      </c>
      <c r="M54" s="196">
        <f t="shared" si="28"/>
        <v>7.1835710624636672E-4</v>
      </c>
    </row>
    <row r="55" spans="2:13" x14ac:dyDescent="0.25">
      <c r="B55" s="190" t="s">
        <v>109</v>
      </c>
      <c r="C55" s="191">
        <v>9216</v>
      </c>
      <c r="D55" s="191">
        <v>7558</v>
      </c>
      <c r="E55" s="191">
        <v>21423</v>
      </c>
      <c r="F55" s="191">
        <v>20655</v>
      </c>
      <c r="G55" s="191">
        <v>23293</v>
      </c>
      <c r="H55" s="191">
        <v>24887</v>
      </c>
      <c r="I55" s="211">
        <f>IFERROR(H55/G55-1,"-")</f>
        <v>6.8432576310479609E-2</v>
      </c>
      <c r="J55" s="192">
        <f t="shared" si="29"/>
        <v>2.2928023286583752</v>
      </c>
      <c r="K55" s="191">
        <f t="shared" si="30"/>
        <v>1594</v>
      </c>
      <c r="L55" s="191">
        <f t="shared" si="31"/>
        <v>17329</v>
      </c>
      <c r="M55" s="192">
        <f t="shared" si="28"/>
        <v>6.1120524113344715E-3</v>
      </c>
    </row>
    <row r="56" spans="2:13" x14ac:dyDescent="0.25">
      <c r="B56" s="194" t="s">
        <v>112</v>
      </c>
      <c r="C56" s="195">
        <v>2934</v>
      </c>
      <c r="D56" s="195">
        <v>1039</v>
      </c>
      <c r="E56" s="195">
        <v>7632</v>
      </c>
      <c r="F56" s="195">
        <v>6681</v>
      </c>
      <c r="G56" s="195">
        <v>8218</v>
      </c>
      <c r="H56" s="195">
        <v>8975</v>
      </c>
      <c r="I56" s="212">
        <f t="shared" ref="I56:I63" si="32">IFERROR(H56/G56-1,"-")</f>
        <v>9.2114869798004317E-2</v>
      </c>
      <c r="J56" s="196">
        <f t="shared" si="29"/>
        <v>7.6381135707410976</v>
      </c>
      <c r="K56" s="195">
        <f t="shared" si="30"/>
        <v>757</v>
      </c>
      <c r="L56" s="195">
        <f t="shared" si="31"/>
        <v>7936</v>
      </c>
      <c r="M56" s="196">
        <f t="shared" si="28"/>
        <v>2.2041897533542367E-3</v>
      </c>
    </row>
    <row r="57" spans="2:13" x14ac:dyDescent="0.25">
      <c r="B57" s="194" t="s">
        <v>115</v>
      </c>
      <c r="C57" s="195">
        <v>2321</v>
      </c>
      <c r="D57" s="195">
        <v>2433</v>
      </c>
      <c r="E57" s="195">
        <v>4682</v>
      </c>
      <c r="F57" s="195">
        <v>3567</v>
      </c>
      <c r="G57" s="195">
        <v>4513</v>
      </c>
      <c r="H57" s="195">
        <v>4725</v>
      </c>
      <c r="I57" s="212">
        <f t="shared" si="32"/>
        <v>4.6975404387325614E-2</v>
      </c>
      <c r="J57" s="196">
        <f t="shared" si="29"/>
        <v>0.94204685573366209</v>
      </c>
      <c r="K57" s="195">
        <f t="shared" si="30"/>
        <v>212</v>
      </c>
      <c r="L57" s="195">
        <f t="shared" si="31"/>
        <v>2292</v>
      </c>
      <c r="M57" s="196">
        <f t="shared" si="28"/>
        <v>1.1604230177825925E-3</v>
      </c>
    </row>
    <row r="58" spans="2:13" x14ac:dyDescent="0.25">
      <c r="B58" s="194" t="s">
        <v>118</v>
      </c>
      <c r="C58" s="195">
        <v>496</v>
      </c>
      <c r="D58" s="195">
        <v>1034</v>
      </c>
      <c r="E58" s="195">
        <v>1821</v>
      </c>
      <c r="F58" s="195">
        <v>2104</v>
      </c>
      <c r="G58" s="195">
        <v>1721</v>
      </c>
      <c r="H58" s="195">
        <v>1953</v>
      </c>
      <c r="I58" s="212">
        <f t="shared" si="32"/>
        <v>0.13480534572922709</v>
      </c>
      <c r="J58" s="196">
        <f t="shared" si="29"/>
        <v>0.88878143133462273</v>
      </c>
      <c r="K58" s="195">
        <f t="shared" si="30"/>
        <v>232</v>
      </c>
      <c r="L58" s="195">
        <f t="shared" si="31"/>
        <v>919</v>
      </c>
      <c r="M58" s="196">
        <f t="shared" si="28"/>
        <v>4.7964151401680487E-4</v>
      </c>
    </row>
    <row r="59" spans="2:13" x14ac:dyDescent="0.25">
      <c r="B59" s="194" t="s">
        <v>125</v>
      </c>
      <c r="C59" s="195">
        <v>243</v>
      </c>
      <c r="D59" s="195">
        <v>196</v>
      </c>
      <c r="E59" s="195">
        <v>605</v>
      </c>
      <c r="F59" s="195">
        <v>461</v>
      </c>
      <c r="G59" s="195">
        <v>771</v>
      </c>
      <c r="H59" s="195">
        <v>776</v>
      </c>
      <c r="I59" s="212">
        <f t="shared" si="32"/>
        <v>6.4850843060959562E-3</v>
      </c>
      <c r="J59" s="196">
        <f t="shared" si="29"/>
        <v>2.9591836734693877</v>
      </c>
      <c r="K59" s="195">
        <f t="shared" si="30"/>
        <v>5</v>
      </c>
      <c r="L59" s="195">
        <f t="shared" si="31"/>
        <v>580</v>
      </c>
      <c r="M59" s="196">
        <f t="shared" si="28"/>
        <v>1.9057952630672842E-4</v>
      </c>
    </row>
    <row r="60" spans="2:13" x14ac:dyDescent="0.25">
      <c r="B60" s="194" t="s">
        <v>121</v>
      </c>
      <c r="C60" s="195">
        <v>213</v>
      </c>
      <c r="D60" s="195">
        <v>219</v>
      </c>
      <c r="E60" s="195">
        <v>538</v>
      </c>
      <c r="F60" s="195">
        <v>473</v>
      </c>
      <c r="G60" s="195">
        <v>506</v>
      </c>
      <c r="H60" s="195">
        <v>623</v>
      </c>
      <c r="I60" s="212">
        <f t="shared" si="32"/>
        <v>0.23122529644268774</v>
      </c>
      <c r="J60" s="196">
        <f t="shared" si="29"/>
        <v>1.8447488584474887</v>
      </c>
      <c r="K60" s="195">
        <f t="shared" si="30"/>
        <v>117</v>
      </c>
      <c r="L60" s="195">
        <f t="shared" si="31"/>
        <v>404</v>
      </c>
      <c r="M60" s="196">
        <f t="shared" si="28"/>
        <v>1.5300392382614923E-4</v>
      </c>
    </row>
    <row r="61" spans="2:13" x14ac:dyDescent="0.25">
      <c r="B61" s="194" t="s">
        <v>130</v>
      </c>
      <c r="C61" s="195">
        <v>136</v>
      </c>
      <c r="D61" s="195">
        <v>42</v>
      </c>
      <c r="E61" s="195">
        <v>62</v>
      </c>
      <c r="F61" s="195">
        <v>167</v>
      </c>
      <c r="G61" s="195">
        <v>96</v>
      </c>
      <c r="H61" s="195">
        <v>176</v>
      </c>
      <c r="I61" s="212">
        <f t="shared" si="32"/>
        <v>0.83333333333333326</v>
      </c>
      <c r="J61" s="196">
        <f t="shared" si="29"/>
        <v>3.1904761904761907</v>
      </c>
      <c r="K61" s="195">
        <f t="shared" si="30"/>
        <v>80</v>
      </c>
      <c r="L61" s="195">
        <f t="shared" si="31"/>
        <v>134</v>
      </c>
      <c r="M61" s="196">
        <f t="shared" si="28"/>
        <v>4.3224222461319844E-5</v>
      </c>
    </row>
    <row r="62" spans="2:13" x14ac:dyDescent="0.25">
      <c r="B62" s="194" t="s">
        <v>133</v>
      </c>
      <c r="C62" s="195">
        <v>201</v>
      </c>
      <c r="D62" s="195">
        <v>23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17.260869565217391</v>
      </c>
      <c r="K62" s="195">
        <f t="shared" si="30"/>
        <v>328</v>
      </c>
      <c r="L62" s="195">
        <f t="shared" si="31"/>
        <v>397</v>
      </c>
      <c r="M62" s="196">
        <f t="shared" si="28"/>
        <v>1.0314871269178599E-4</v>
      </c>
    </row>
    <row r="63" spans="2:13" x14ac:dyDescent="0.25">
      <c r="B63" s="199" t="s">
        <v>147</v>
      </c>
      <c r="C63" s="200">
        <f t="shared" ref="C63" si="33">C55-SUM(C56:C62)</f>
        <v>2672</v>
      </c>
      <c r="D63" s="200">
        <f t="shared" ref="D63:E63" si="34">D55-SUM(D56:D62)</f>
        <v>2572</v>
      </c>
      <c r="E63" s="200">
        <f t="shared" si="34"/>
        <v>5986</v>
      </c>
      <c r="F63" s="200">
        <f t="shared" ref="F63:H63" si="35">F55-SUM(F56:F62)</f>
        <v>7062</v>
      </c>
      <c r="G63" s="200">
        <f t="shared" si="35"/>
        <v>7376</v>
      </c>
      <c r="H63" s="200">
        <f t="shared" si="35"/>
        <v>7239</v>
      </c>
      <c r="I63" s="213">
        <f t="shared" si="32"/>
        <v>-1.8573752711496749E-2</v>
      </c>
      <c r="J63" s="201">
        <f t="shared" si="29"/>
        <v>1.8145412130637637</v>
      </c>
      <c r="K63" s="200">
        <f>H63-G63</f>
        <v>-137</v>
      </c>
      <c r="L63" s="200">
        <f t="shared" si="31"/>
        <v>4667</v>
      </c>
      <c r="M63" s="201">
        <f t="shared" si="28"/>
        <v>1.7778417408948544E-3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36944</v>
      </c>
      <c r="D65" s="209">
        <v>34184</v>
      </c>
      <c r="E65" s="209">
        <v>117560</v>
      </c>
      <c r="F65" s="209">
        <v>137595</v>
      </c>
      <c r="G65" s="209">
        <v>175857</v>
      </c>
      <c r="H65" s="209">
        <v>141765</v>
      </c>
      <c r="I65" s="210">
        <f>IFERROR(H65/G65-1,"-")</f>
        <v>-0.19386205837697679</v>
      </c>
      <c r="J65" s="210">
        <f>IFERROR(H65/D65-1,"-")</f>
        <v>3.1471156096419381</v>
      </c>
      <c r="K65" s="209">
        <f>H65-G65</f>
        <v>-34092</v>
      </c>
      <c r="L65" s="209">
        <f>H65-D65</f>
        <v>107581</v>
      </c>
      <c r="M65" s="210">
        <f t="shared" ref="M65:M77" si="36">H65/H$9</f>
        <v>3.4816374416073909E-2</v>
      </c>
    </row>
    <row r="66" spans="2:13" x14ac:dyDescent="0.25">
      <c r="B66" s="190" t="s">
        <v>99</v>
      </c>
      <c r="C66" s="191">
        <v>16922</v>
      </c>
      <c r="D66" s="191">
        <v>19322</v>
      </c>
      <c r="E66" s="191">
        <v>29432</v>
      </c>
      <c r="F66" s="191">
        <v>39183</v>
      </c>
      <c r="G66" s="191">
        <v>48762</v>
      </c>
      <c r="H66" s="191">
        <v>33672</v>
      </c>
      <c r="I66" s="211">
        <f>IFERROR(H66/G66-1,"-")</f>
        <v>-0.3094622862064722</v>
      </c>
      <c r="J66" s="192">
        <f t="shared" ref="J66:J77" si="37">IFERROR(H66/D66-1,"-")</f>
        <v>0.742676741538143</v>
      </c>
      <c r="K66" s="191">
        <f t="shared" ref="K66:K76" si="38">H66-G66</f>
        <v>-15090</v>
      </c>
      <c r="L66" s="191">
        <f t="shared" ref="L66:L77" si="39">H66-D66</f>
        <v>14350</v>
      </c>
      <c r="M66" s="192">
        <f t="shared" si="36"/>
        <v>8.2695796518043284E-3</v>
      </c>
    </row>
    <row r="67" spans="2:13" x14ac:dyDescent="0.25">
      <c r="B67" s="194" t="s">
        <v>105</v>
      </c>
      <c r="C67" s="195">
        <v>6072</v>
      </c>
      <c r="D67" s="195">
        <v>16748</v>
      </c>
      <c r="E67" s="195">
        <v>22757</v>
      </c>
      <c r="F67" s="195">
        <v>28471</v>
      </c>
      <c r="G67" s="195">
        <v>30835</v>
      </c>
      <c r="H67" s="195">
        <v>12390</v>
      </c>
      <c r="I67" s="212">
        <f>IFERROR(H67/G67-1,"-")</f>
        <v>-0.59818388195232686</v>
      </c>
      <c r="J67" s="196">
        <f t="shared" si="37"/>
        <v>-0.26021017434917604</v>
      </c>
      <c r="K67" s="195">
        <f t="shared" si="38"/>
        <v>-18445</v>
      </c>
      <c r="L67" s="195">
        <f t="shared" si="39"/>
        <v>-4358</v>
      </c>
      <c r="M67" s="196">
        <f t="shared" si="36"/>
        <v>3.042887024407687E-3</v>
      </c>
    </row>
    <row r="68" spans="2:13" x14ac:dyDescent="0.25">
      <c r="B68" s="194" t="s">
        <v>102</v>
      </c>
      <c r="C68" s="195">
        <v>10850</v>
      </c>
      <c r="D68" s="195">
        <v>2574</v>
      </c>
      <c r="E68" s="195">
        <v>6675</v>
      </c>
      <c r="F68" s="195">
        <v>10712</v>
      </c>
      <c r="G68" s="195">
        <v>17927</v>
      </c>
      <c r="H68" s="195">
        <v>21282</v>
      </c>
      <c r="I68" s="212">
        <f>IFERROR(H68/G68-1,"-")</f>
        <v>0.18714787750320738</v>
      </c>
      <c r="J68" s="196">
        <f t="shared" si="37"/>
        <v>7.2680652680652678</v>
      </c>
      <c r="K68" s="195">
        <f t="shared" si="38"/>
        <v>3355</v>
      </c>
      <c r="L68" s="195">
        <f t="shared" si="39"/>
        <v>18708</v>
      </c>
      <c r="M68" s="196">
        <f t="shared" si="36"/>
        <v>5.2266926273966422E-3</v>
      </c>
    </row>
    <row r="69" spans="2:13" x14ac:dyDescent="0.25">
      <c r="B69" s="190" t="s">
        <v>109</v>
      </c>
      <c r="C69" s="191">
        <v>20022</v>
      </c>
      <c r="D69" s="191">
        <v>14862</v>
      </c>
      <c r="E69" s="191">
        <v>88128</v>
      </c>
      <c r="F69" s="191">
        <v>98412</v>
      </c>
      <c r="G69" s="191">
        <v>127095</v>
      </c>
      <c r="H69" s="191">
        <v>108093</v>
      </c>
      <c r="I69" s="211">
        <f>IFERROR(H69/G69-1,"-")</f>
        <v>-0.14951020889885513</v>
      </c>
      <c r="J69" s="192">
        <f t="shared" si="37"/>
        <v>6.2731126362535328</v>
      </c>
      <c r="K69" s="191">
        <f t="shared" si="38"/>
        <v>-19002</v>
      </c>
      <c r="L69" s="191">
        <f t="shared" si="39"/>
        <v>93231</v>
      </c>
      <c r="M69" s="192">
        <f t="shared" si="36"/>
        <v>2.654679476426958E-2</v>
      </c>
    </row>
    <row r="70" spans="2:13" x14ac:dyDescent="0.25">
      <c r="B70" s="194" t="s">
        <v>112</v>
      </c>
      <c r="C70" s="195">
        <v>7595</v>
      </c>
      <c r="D70" s="195">
        <v>2691</v>
      </c>
      <c r="E70" s="195">
        <v>41445</v>
      </c>
      <c r="F70" s="195">
        <v>37332</v>
      </c>
      <c r="G70" s="195">
        <v>55893</v>
      </c>
      <c r="H70" s="195">
        <v>56019</v>
      </c>
      <c r="I70" s="212">
        <f t="shared" ref="I70:I77" si="40">IFERROR(H70/G70-1,"-")</f>
        <v>2.2543073372336409E-3</v>
      </c>
      <c r="J70" s="196">
        <f t="shared" si="37"/>
        <v>19.817168338907468</v>
      </c>
      <c r="K70" s="195">
        <f t="shared" si="38"/>
        <v>126</v>
      </c>
      <c r="L70" s="195">
        <f t="shared" si="39"/>
        <v>53328</v>
      </c>
      <c r="M70" s="196">
        <f t="shared" si="36"/>
        <v>1.3757827943526571E-2</v>
      </c>
    </row>
    <row r="71" spans="2:13" x14ac:dyDescent="0.25">
      <c r="B71" s="194" t="s">
        <v>115</v>
      </c>
      <c r="C71" s="195">
        <v>2405</v>
      </c>
      <c r="D71" s="195">
        <v>1830</v>
      </c>
      <c r="E71" s="195">
        <v>6009</v>
      </c>
      <c r="F71" s="195">
        <v>7116</v>
      </c>
      <c r="G71" s="195">
        <v>7077</v>
      </c>
      <c r="H71" s="195">
        <v>7410</v>
      </c>
      <c r="I71" s="212">
        <f t="shared" si="40"/>
        <v>4.7053836371343749E-2</v>
      </c>
      <c r="J71" s="196">
        <f t="shared" si="37"/>
        <v>3.0491803278688527</v>
      </c>
      <c r="K71" s="195">
        <f t="shared" si="38"/>
        <v>333</v>
      </c>
      <c r="L71" s="195">
        <f t="shared" si="39"/>
        <v>5580</v>
      </c>
      <c r="M71" s="196">
        <f t="shared" si="36"/>
        <v>1.8198380024907958E-3</v>
      </c>
    </row>
    <row r="72" spans="2:13" x14ac:dyDescent="0.25">
      <c r="B72" s="194" t="s">
        <v>118</v>
      </c>
      <c r="C72" s="195">
        <v>2628</v>
      </c>
      <c r="D72" s="195">
        <v>2709</v>
      </c>
      <c r="E72" s="195">
        <v>11317</v>
      </c>
      <c r="F72" s="195">
        <v>10860</v>
      </c>
      <c r="G72" s="195">
        <v>13883</v>
      </c>
      <c r="H72" s="195">
        <v>7650</v>
      </c>
      <c r="I72" s="212">
        <f t="shared" si="40"/>
        <v>-0.4489663617373767</v>
      </c>
      <c r="J72" s="196">
        <f t="shared" si="37"/>
        <v>1.823920265780731</v>
      </c>
      <c r="K72" s="195">
        <f t="shared" si="38"/>
        <v>-6233</v>
      </c>
      <c r="L72" s="195">
        <f t="shared" si="39"/>
        <v>4941</v>
      </c>
      <c r="M72" s="196">
        <f t="shared" si="36"/>
        <v>1.8787801240289592E-3</v>
      </c>
    </row>
    <row r="73" spans="2:13" x14ac:dyDescent="0.25">
      <c r="B73" s="194" t="s">
        <v>125</v>
      </c>
      <c r="C73" s="195">
        <v>266</v>
      </c>
      <c r="D73" s="195">
        <v>977</v>
      </c>
      <c r="E73" s="195">
        <v>2222</v>
      </c>
      <c r="F73" s="195">
        <v>2870</v>
      </c>
      <c r="G73" s="195">
        <v>4717</v>
      </c>
      <c r="H73" s="195">
        <v>4245</v>
      </c>
      <c r="I73" s="212">
        <f t="shared" si="40"/>
        <v>-0.10006359974560097</v>
      </c>
      <c r="J73" s="196">
        <f t="shared" si="37"/>
        <v>3.3449334698055271</v>
      </c>
      <c r="K73" s="195">
        <f t="shared" si="38"/>
        <v>-472</v>
      </c>
      <c r="L73" s="195">
        <f t="shared" si="39"/>
        <v>3268</v>
      </c>
      <c r="M73" s="196">
        <f t="shared" si="36"/>
        <v>1.0425387747062657E-3</v>
      </c>
    </row>
    <row r="74" spans="2:13" x14ac:dyDescent="0.25">
      <c r="B74" s="194" t="s">
        <v>121</v>
      </c>
      <c r="C74" s="195">
        <v>761</v>
      </c>
      <c r="D74" s="195">
        <v>791</v>
      </c>
      <c r="E74" s="195">
        <v>2436</v>
      </c>
      <c r="F74" s="195">
        <v>2203</v>
      </c>
      <c r="G74" s="195">
        <v>3141</v>
      </c>
      <c r="H74" s="195">
        <v>2085</v>
      </c>
      <c r="I74" s="212">
        <f t="shared" si="40"/>
        <v>-0.33619866284622735</v>
      </c>
      <c r="J74" s="196">
        <f t="shared" si="37"/>
        <v>1.6359039190897597</v>
      </c>
      <c r="K74" s="195">
        <f t="shared" si="38"/>
        <v>-1056</v>
      </c>
      <c r="L74" s="195">
        <f t="shared" si="39"/>
        <v>1294</v>
      </c>
      <c r="M74" s="196">
        <f t="shared" si="36"/>
        <v>5.1205968086279478E-4</v>
      </c>
    </row>
    <row r="75" spans="2:13" x14ac:dyDescent="0.25">
      <c r="B75" s="194" t="s">
        <v>130</v>
      </c>
      <c r="C75" s="195">
        <v>664</v>
      </c>
      <c r="D75" s="195">
        <v>23</v>
      </c>
      <c r="E75" s="195">
        <v>1064</v>
      </c>
      <c r="F75" s="195">
        <v>3236</v>
      </c>
      <c r="G75" s="195">
        <v>2249</v>
      </c>
      <c r="H75" s="195">
        <v>1608</v>
      </c>
      <c r="I75" s="212">
        <f t="shared" si="40"/>
        <v>-0.28501556247220983</v>
      </c>
      <c r="J75" s="196">
        <f t="shared" si="37"/>
        <v>68.913043478260875</v>
      </c>
      <c r="K75" s="195">
        <f t="shared" si="38"/>
        <v>-641</v>
      </c>
      <c r="L75" s="195">
        <f t="shared" si="39"/>
        <v>1585</v>
      </c>
      <c r="M75" s="196">
        <f t="shared" si="36"/>
        <v>3.9491221430569496E-4</v>
      </c>
    </row>
    <row r="76" spans="2:13" x14ac:dyDescent="0.25">
      <c r="B76" s="194" t="s">
        <v>133</v>
      </c>
      <c r="C76" s="195">
        <v>797</v>
      </c>
      <c r="D76" s="195">
        <v>7</v>
      </c>
      <c r="E76" s="195">
        <v>444</v>
      </c>
      <c r="F76" s="195">
        <v>975</v>
      </c>
      <c r="G76" s="195">
        <v>1688</v>
      </c>
      <c r="H76" s="195">
        <v>1959</v>
      </c>
      <c r="I76" s="212">
        <f t="shared" si="40"/>
        <v>0.16054502369668255</v>
      </c>
      <c r="J76" s="196">
        <f t="shared" si="37"/>
        <v>278.85714285714283</v>
      </c>
      <c r="K76" s="195">
        <f t="shared" si="38"/>
        <v>271</v>
      </c>
      <c r="L76" s="195">
        <f t="shared" si="39"/>
        <v>1952</v>
      </c>
      <c r="M76" s="196">
        <f t="shared" si="36"/>
        <v>4.8111506705525897E-4</v>
      </c>
    </row>
    <row r="77" spans="2:13" x14ac:dyDescent="0.25">
      <c r="B77" s="199" t="s">
        <v>147</v>
      </c>
      <c r="C77" s="200">
        <f t="shared" ref="C77" si="41">C69-SUM(C70:C76)</f>
        <v>4906</v>
      </c>
      <c r="D77" s="200">
        <f t="shared" ref="D77:E77" si="42">D69-SUM(D70:D76)</f>
        <v>5834</v>
      </c>
      <c r="E77" s="200">
        <f t="shared" si="42"/>
        <v>23191</v>
      </c>
      <c r="F77" s="200">
        <f t="shared" ref="F77:H77" si="43">F69-SUM(F70:F76)</f>
        <v>33820</v>
      </c>
      <c r="G77" s="200">
        <f t="shared" si="43"/>
        <v>38447</v>
      </c>
      <c r="H77" s="200">
        <f t="shared" si="43"/>
        <v>27117</v>
      </c>
      <c r="I77" s="213">
        <f t="shared" si="40"/>
        <v>-0.29469139334668504</v>
      </c>
      <c r="J77" s="201">
        <f t="shared" si="37"/>
        <v>3.64809736030168</v>
      </c>
      <c r="K77" s="200">
        <f>H77-G77</f>
        <v>-11330</v>
      </c>
      <c r="L77" s="200">
        <f t="shared" si="39"/>
        <v>21283</v>
      </c>
      <c r="M77" s="201">
        <f t="shared" si="36"/>
        <v>6.6597229572932402E-3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181508</v>
      </c>
      <c r="D79" s="209">
        <v>210211</v>
      </c>
      <c r="E79" s="209">
        <v>523202</v>
      </c>
      <c r="F79" s="209">
        <v>598329</v>
      </c>
      <c r="G79" s="209">
        <v>691297</v>
      </c>
      <c r="H79" s="209">
        <v>711805</v>
      </c>
      <c r="I79" s="210">
        <f>IFERROR(H79/G79-1,"-")</f>
        <v>2.9665975694961766E-2</v>
      </c>
      <c r="J79" s="210">
        <f>IFERROR(H79/D79-1,"-")</f>
        <v>2.3861453491967595</v>
      </c>
      <c r="K79" s="209">
        <f>H79-G79</f>
        <v>20508</v>
      </c>
      <c r="L79" s="209">
        <f>H79-D79</f>
        <v>501594</v>
      </c>
      <c r="M79" s="210">
        <f t="shared" ref="M79:M91" si="44">H79/H$9</f>
        <v>0.17481373675613507</v>
      </c>
    </row>
    <row r="80" spans="2:13" x14ac:dyDescent="0.25">
      <c r="B80" s="190" t="s">
        <v>99</v>
      </c>
      <c r="C80" s="191">
        <v>75068</v>
      </c>
      <c r="D80" s="191">
        <v>127023</v>
      </c>
      <c r="E80" s="191">
        <v>267342</v>
      </c>
      <c r="F80" s="191">
        <v>277292</v>
      </c>
      <c r="G80" s="191">
        <v>305825</v>
      </c>
      <c r="H80" s="191">
        <v>321321</v>
      </c>
      <c r="I80" s="211">
        <f>IFERROR(H80/G80-1,"-")</f>
        <v>5.0669500531349554E-2</v>
      </c>
      <c r="J80" s="192">
        <f t="shared" ref="J80:J91" si="45">IFERROR(H80/D80-1,"-")</f>
        <v>1.5296284924777401</v>
      </c>
      <c r="K80" s="191">
        <f t="shared" ref="K80:K90" si="46">H80-G80</f>
        <v>15496</v>
      </c>
      <c r="L80" s="191">
        <f t="shared" ref="L80:L91" si="47">H80-D80</f>
        <v>194298</v>
      </c>
      <c r="M80" s="192">
        <f t="shared" si="44"/>
        <v>7.8913922644850878E-2</v>
      </c>
    </row>
    <row r="81" spans="2:13" x14ac:dyDescent="0.25">
      <c r="B81" s="194" t="s">
        <v>105</v>
      </c>
      <c r="C81" s="195">
        <v>16241</v>
      </c>
      <c r="D81" s="195">
        <v>45986</v>
      </c>
      <c r="E81" s="195">
        <v>76215</v>
      </c>
      <c r="F81" s="195">
        <v>76079</v>
      </c>
      <c r="G81" s="195">
        <v>86382</v>
      </c>
      <c r="H81" s="195">
        <v>80878</v>
      </c>
      <c r="I81" s="212">
        <f>IFERROR(H81/G81-1,"-")</f>
        <v>-6.3716978074135788E-2</v>
      </c>
      <c r="J81" s="196">
        <f t="shared" si="45"/>
        <v>0.75875266385421658</v>
      </c>
      <c r="K81" s="195">
        <f t="shared" si="46"/>
        <v>-5504</v>
      </c>
      <c r="L81" s="195">
        <f t="shared" si="47"/>
        <v>34892</v>
      </c>
      <c r="M81" s="196">
        <f t="shared" si="44"/>
        <v>1.9863003774014922E-2</v>
      </c>
    </row>
    <row r="82" spans="2:13" x14ac:dyDescent="0.25">
      <c r="B82" s="194" t="s">
        <v>102</v>
      </c>
      <c r="C82" s="195">
        <v>58827</v>
      </c>
      <c r="D82" s="195">
        <v>81037</v>
      </c>
      <c r="E82" s="195">
        <v>191127</v>
      </c>
      <c r="F82" s="195">
        <v>201213</v>
      </c>
      <c r="G82" s="195">
        <v>219443</v>
      </c>
      <c r="H82" s="195">
        <v>240443</v>
      </c>
      <c r="I82" s="212">
        <f>IFERROR(H82/G82-1,"-")</f>
        <v>9.5696832434846391E-2</v>
      </c>
      <c r="J82" s="196">
        <f t="shared" si="45"/>
        <v>1.9670767674025447</v>
      </c>
      <c r="K82" s="195">
        <f t="shared" si="46"/>
        <v>21000</v>
      </c>
      <c r="L82" s="195">
        <f t="shared" si="47"/>
        <v>159406</v>
      </c>
      <c r="M82" s="196">
        <f t="shared" si="44"/>
        <v>5.9050918870835953E-2</v>
      </c>
    </row>
    <row r="83" spans="2:13" x14ac:dyDescent="0.25">
      <c r="B83" s="190" t="s">
        <v>109</v>
      </c>
      <c r="C83" s="191">
        <v>106440</v>
      </c>
      <c r="D83" s="191">
        <v>83188</v>
      </c>
      <c r="E83" s="191">
        <v>255860</v>
      </c>
      <c r="F83" s="191">
        <v>321037</v>
      </c>
      <c r="G83" s="191">
        <v>385472</v>
      </c>
      <c r="H83" s="191">
        <v>390484</v>
      </c>
      <c r="I83" s="211">
        <f>IFERROR(H83/G83-1,"-")</f>
        <v>1.3002241407936266E-2</v>
      </c>
      <c r="J83" s="192">
        <f t="shared" si="45"/>
        <v>3.6939943261047263</v>
      </c>
      <c r="K83" s="191">
        <f t="shared" si="46"/>
        <v>5012</v>
      </c>
      <c r="L83" s="191">
        <f t="shared" si="47"/>
        <v>307296</v>
      </c>
      <c r="M83" s="192">
        <f t="shared" si="44"/>
        <v>9.5899814111284204E-2</v>
      </c>
    </row>
    <row r="84" spans="2:13" x14ac:dyDescent="0.25">
      <c r="B84" s="194" t="s">
        <v>112</v>
      </c>
      <c r="C84" s="195">
        <v>18163</v>
      </c>
      <c r="D84" s="195">
        <v>6359</v>
      </c>
      <c r="E84" s="195">
        <v>51212</v>
      </c>
      <c r="F84" s="195">
        <v>67248</v>
      </c>
      <c r="G84" s="195">
        <v>81901</v>
      </c>
      <c r="H84" s="195">
        <v>86533</v>
      </c>
      <c r="I84" s="212">
        <f t="shared" ref="I84:I91" si="48">IFERROR(H84/G84-1,"-")</f>
        <v>5.655608600627593E-2</v>
      </c>
      <c r="J84" s="196">
        <f t="shared" si="45"/>
        <v>12.607957225978927</v>
      </c>
      <c r="K84" s="195">
        <f t="shared" si="46"/>
        <v>4632</v>
      </c>
      <c r="L84" s="195">
        <f t="shared" si="47"/>
        <v>80174</v>
      </c>
      <c r="M84" s="196">
        <f t="shared" si="44"/>
        <v>2.12518275127579E-2</v>
      </c>
    </row>
    <row r="85" spans="2:13" x14ac:dyDescent="0.25">
      <c r="B85" s="194" t="s">
        <v>115</v>
      </c>
      <c r="C85" s="195">
        <v>35353</v>
      </c>
      <c r="D85" s="195">
        <v>21107</v>
      </c>
      <c r="E85" s="195">
        <v>77150</v>
      </c>
      <c r="F85" s="195">
        <v>88481</v>
      </c>
      <c r="G85" s="195">
        <v>98955</v>
      </c>
      <c r="H85" s="195">
        <v>98181</v>
      </c>
      <c r="I85" s="212">
        <f t="shared" si="48"/>
        <v>-7.8217371532515179E-3</v>
      </c>
      <c r="J85" s="196">
        <f t="shared" si="45"/>
        <v>3.651584782299711</v>
      </c>
      <c r="K85" s="195">
        <f t="shared" si="46"/>
        <v>-774</v>
      </c>
      <c r="L85" s="195">
        <f t="shared" si="47"/>
        <v>77074</v>
      </c>
      <c r="M85" s="196">
        <f t="shared" si="44"/>
        <v>2.4112485144743432E-2</v>
      </c>
    </row>
    <row r="86" spans="2:13" x14ac:dyDescent="0.25">
      <c r="B86" s="194" t="s">
        <v>118</v>
      </c>
      <c r="C86" s="195">
        <v>6685</v>
      </c>
      <c r="D86" s="195">
        <v>12242</v>
      </c>
      <c r="E86" s="195">
        <v>22539</v>
      </c>
      <c r="F86" s="195">
        <v>30609</v>
      </c>
      <c r="G86" s="195">
        <v>44207</v>
      </c>
      <c r="H86" s="195">
        <v>43978</v>
      </c>
      <c r="I86" s="212">
        <f t="shared" si="48"/>
        <v>-5.1801750853937012E-3</v>
      </c>
      <c r="J86" s="196">
        <f t="shared" si="45"/>
        <v>2.5923868648913575</v>
      </c>
      <c r="K86" s="195">
        <f t="shared" si="46"/>
        <v>-229</v>
      </c>
      <c r="L86" s="195">
        <f t="shared" si="47"/>
        <v>31736</v>
      </c>
      <c r="M86" s="196">
        <f t="shared" si="44"/>
        <v>1.0800652587522297E-2</v>
      </c>
    </row>
    <row r="87" spans="2:13" x14ac:dyDescent="0.25">
      <c r="B87" s="194" t="s">
        <v>125</v>
      </c>
      <c r="C87" s="195">
        <v>1721</v>
      </c>
      <c r="D87" s="195">
        <v>2570</v>
      </c>
      <c r="E87" s="195">
        <v>7869</v>
      </c>
      <c r="F87" s="195">
        <v>8834</v>
      </c>
      <c r="G87" s="195">
        <v>13464</v>
      </c>
      <c r="H87" s="195">
        <v>11759</v>
      </c>
      <c r="I87" s="212">
        <f t="shared" si="48"/>
        <v>-0.12663398692810457</v>
      </c>
      <c r="J87" s="196">
        <f t="shared" si="45"/>
        <v>3.5754863813229569</v>
      </c>
      <c r="K87" s="195">
        <f t="shared" si="46"/>
        <v>-1705</v>
      </c>
      <c r="L87" s="195">
        <f t="shared" si="47"/>
        <v>9189</v>
      </c>
      <c r="M87" s="196">
        <f t="shared" si="44"/>
        <v>2.8879183631969323E-3</v>
      </c>
    </row>
    <row r="88" spans="2:13" x14ac:dyDescent="0.25">
      <c r="B88" s="194" t="s">
        <v>121</v>
      </c>
      <c r="C88" s="195">
        <v>1773</v>
      </c>
      <c r="D88" s="195">
        <v>2533</v>
      </c>
      <c r="E88" s="195">
        <v>4255</v>
      </c>
      <c r="F88" s="195">
        <v>5067</v>
      </c>
      <c r="G88" s="195">
        <v>6472</v>
      </c>
      <c r="H88" s="195">
        <v>6692</v>
      </c>
      <c r="I88" s="212">
        <f t="shared" si="48"/>
        <v>3.3992583436341262E-2</v>
      </c>
      <c r="J88" s="196">
        <f t="shared" si="45"/>
        <v>1.6419265692854323</v>
      </c>
      <c r="K88" s="195">
        <f t="shared" si="46"/>
        <v>220</v>
      </c>
      <c r="L88" s="195">
        <f t="shared" si="47"/>
        <v>4159</v>
      </c>
      <c r="M88" s="196">
        <f t="shared" si="44"/>
        <v>1.6435028222224568E-3</v>
      </c>
    </row>
    <row r="89" spans="2:13" x14ac:dyDescent="0.25">
      <c r="B89" s="194" t="s">
        <v>130</v>
      </c>
      <c r="C89" s="195">
        <v>3024</v>
      </c>
      <c r="D89" s="195">
        <v>484</v>
      </c>
      <c r="E89" s="195">
        <v>4253</v>
      </c>
      <c r="F89" s="195">
        <v>5646</v>
      </c>
      <c r="G89" s="195">
        <v>4857</v>
      </c>
      <c r="H89" s="195">
        <v>5364</v>
      </c>
      <c r="I89" s="212">
        <f t="shared" si="48"/>
        <v>0.10438542310067933</v>
      </c>
      <c r="J89" s="196">
        <f t="shared" si="45"/>
        <v>10.082644628099173</v>
      </c>
      <c r="K89" s="195">
        <f t="shared" si="46"/>
        <v>507</v>
      </c>
      <c r="L89" s="195">
        <f t="shared" si="47"/>
        <v>4880</v>
      </c>
      <c r="M89" s="196">
        <f t="shared" si="44"/>
        <v>1.3173564163779525E-3</v>
      </c>
    </row>
    <row r="90" spans="2:13" x14ac:dyDescent="0.25">
      <c r="B90" s="194" t="s">
        <v>133</v>
      </c>
      <c r="C90" s="195">
        <v>4683</v>
      </c>
      <c r="D90" s="195">
        <v>553</v>
      </c>
      <c r="E90" s="195">
        <v>3642</v>
      </c>
      <c r="F90" s="195">
        <v>5970</v>
      </c>
      <c r="G90" s="195">
        <v>6239</v>
      </c>
      <c r="H90" s="195">
        <v>4233</v>
      </c>
      <c r="I90" s="212">
        <f t="shared" si="48"/>
        <v>-0.32152588555858308</v>
      </c>
      <c r="J90" s="196">
        <f t="shared" si="45"/>
        <v>6.6546112115732372</v>
      </c>
      <c r="K90" s="195">
        <f t="shared" si="46"/>
        <v>-2006</v>
      </c>
      <c r="L90" s="195">
        <f t="shared" si="47"/>
        <v>3680</v>
      </c>
      <c r="M90" s="196">
        <f t="shared" si="44"/>
        <v>1.0395916686293575E-3</v>
      </c>
    </row>
    <row r="91" spans="2:13" x14ac:dyDescent="0.25">
      <c r="B91" s="199" t="s">
        <v>147</v>
      </c>
      <c r="C91" s="200">
        <f t="shared" ref="C91" si="49">C83-SUM(C84:C90)</f>
        <v>35038</v>
      </c>
      <c r="D91" s="200">
        <f t="shared" ref="D91:E91" si="50">D83-SUM(D84:D90)</f>
        <v>37340</v>
      </c>
      <c r="E91" s="200">
        <f t="shared" si="50"/>
        <v>84940</v>
      </c>
      <c r="F91" s="200">
        <f t="shared" ref="F91:H91" si="51">F83-SUM(F84:F90)</f>
        <v>109182</v>
      </c>
      <c r="G91" s="200">
        <f t="shared" si="51"/>
        <v>129377</v>
      </c>
      <c r="H91" s="200">
        <f t="shared" si="51"/>
        <v>133744</v>
      </c>
      <c r="I91" s="213">
        <f t="shared" si="48"/>
        <v>3.3754067569969903E-2</v>
      </c>
      <c r="J91" s="201">
        <f t="shared" si="45"/>
        <v>2.5817889662560258</v>
      </c>
      <c r="K91" s="200">
        <f>H91-G91</f>
        <v>4367</v>
      </c>
      <c r="L91" s="200">
        <f t="shared" si="47"/>
        <v>96404</v>
      </c>
      <c r="M91" s="201">
        <f t="shared" si="44"/>
        <v>3.2846479595833873E-2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17295</v>
      </c>
      <c r="D93" s="209">
        <v>21073</v>
      </c>
      <c r="E93" s="209">
        <v>37456</v>
      </c>
      <c r="F93" s="209">
        <v>44189</v>
      </c>
      <c r="G93" s="209">
        <v>41777</v>
      </c>
      <c r="H93" s="209">
        <v>40413</v>
      </c>
      <c r="I93" s="210">
        <f>IFERROR(H93/G93-1,"-")</f>
        <v>-3.2649544007468223E-2</v>
      </c>
      <c r="J93" s="210">
        <f>IFERROR(H93/D93-1,"-")</f>
        <v>0.91776206520191717</v>
      </c>
      <c r="K93" s="209">
        <f>H93-G93</f>
        <v>-1364</v>
      </c>
      <c r="L93" s="209">
        <f>H93-D93</f>
        <v>19340</v>
      </c>
      <c r="M93" s="210">
        <f t="shared" ref="M93:M105" si="52">H93/H$9</f>
        <v>9.9251164905074934E-3</v>
      </c>
    </row>
    <row r="94" spans="2:13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2">
        <f t="shared" ref="J94:J105" si="53">IFERROR(H94/D94-1,"-")</f>
        <v>0.81007307637197301</v>
      </c>
      <c r="K94" s="191">
        <f t="shared" ref="K94:K104" si="54">H94-G94</f>
        <v>-888</v>
      </c>
      <c r="L94" s="191">
        <f t="shared" ref="L94:L105" si="55">H94-D94</f>
        <v>11307</v>
      </c>
      <c r="M94" s="192">
        <f t="shared" si="52"/>
        <v>6.2048862527570789E-3</v>
      </c>
    </row>
    <row r="95" spans="2:13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6">
        <f t="shared" si="53"/>
        <v>0.26732249786141993</v>
      </c>
      <c r="K95" s="195">
        <f t="shared" si="54"/>
        <v>687</v>
      </c>
      <c r="L95" s="195">
        <f t="shared" si="55"/>
        <v>1875</v>
      </c>
      <c r="M95" s="196">
        <f t="shared" si="52"/>
        <v>2.183068826469728E-3</v>
      </c>
    </row>
    <row r="96" spans="2:13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6">
        <f t="shared" si="53"/>
        <v>1.3582949308755761</v>
      </c>
      <c r="K96" s="195">
        <f t="shared" si="54"/>
        <v>-1575</v>
      </c>
      <c r="L96" s="195">
        <f t="shared" si="55"/>
        <v>9432</v>
      </c>
      <c r="M96" s="196">
        <f t="shared" si="52"/>
        <v>4.0218174262873514E-3</v>
      </c>
    </row>
    <row r="97" spans="2:13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2">
        <f t="shared" si="53"/>
        <v>1.1290231904427266</v>
      </c>
      <c r="K97" s="191">
        <f t="shared" si="54"/>
        <v>-476</v>
      </c>
      <c r="L97" s="191">
        <f t="shared" si="55"/>
        <v>8033</v>
      </c>
      <c r="M97" s="192">
        <f t="shared" si="52"/>
        <v>3.720230237750415E-3</v>
      </c>
    </row>
    <row r="98" spans="2:13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56">IFERROR(H98/G98-1,"-")</f>
        <v>-0.16384683882457707</v>
      </c>
      <c r="J98" s="196">
        <f t="shared" si="53"/>
        <v>4.4277456647398843</v>
      </c>
      <c r="K98" s="195">
        <f t="shared" si="54"/>
        <v>-368</v>
      </c>
      <c r="L98" s="195">
        <f t="shared" si="55"/>
        <v>1532</v>
      </c>
      <c r="M98" s="196">
        <f t="shared" si="52"/>
        <v>4.612221010361288E-4</v>
      </c>
    </row>
    <row r="99" spans="2:13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56"/>
        <v>-0.11262458471760795</v>
      </c>
      <c r="J99" s="196">
        <f t="shared" si="53"/>
        <v>1.2712585034013606</v>
      </c>
      <c r="K99" s="195">
        <f t="shared" si="54"/>
        <v>-339</v>
      </c>
      <c r="L99" s="195">
        <f t="shared" si="55"/>
        <v>1495</v>
      </c>
      <c r="M99" s="196">
        <f t="shared" si="52"/>
        <v>6.5597669428514376E-4</v>
      </c>
    </row>
    <row r="100" spans="2:13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56"/>
        <v>-9.0843023255814392E-3</v>
      </c>
      <c r="J100" s="196">
        <f t="shared" si="53"/>
        <v>2.4033045437476641E-2</v>
      </c>
      <c r="K100" s="195">
        <f t="shared" si="54"/>
        <v>-25</v>
      </c>
      <c r="L100" s="195">
        <f t="shared" si="55"/>
        <v>64</v>
      </c>
      <c r="M100" s="196">
        <f t="shared" si="52"/>
        <v>6.6972985597738195E-4</v>
      </c>
    </row>
    <row r="101" spans="2:13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56"/>
        <v>-4.8502139800285282E-2</v>
      </c>
      <c r="J101" s="196">
        <f t="shared" si="53"/>
        <v>3.117283950617284</v>
      </c>
      <c r="K101" s="195">
        <f t="shared" si="54"/>
        <v>-34</v>
      </c>
      <c r="L101" s="195">
        <f t="shared" si="55"/>
        <v>505</v>
      </c>
      <c r="M101" s="196">
        <f t="shared" si="52"/>
        <v>1.638099794414792E-4</v>
      </c>
    </row>
    <row r="102" spans="2:13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56"/>
        <v>-5.477308294209704E-2</v>
      </c>
      <c r="J102" s="196">
        <f t="shared" si="53"/>
        <v>1.2205882352941178</v>
      </c>
      <c r="K102" s="195">
        <f t="shared" si="54"/>
        <v>-35</v>
      </c>
      <c r="L102" s="195">
        <f t="shared" si="55"/>
        <v>332</v>
      </c>
      <c r="M102" s="196">
        <f t="shared" si="52"/>
        <v>1.483376725377113E-4</v>
      </c>
    </row>
    <row r="103" spans="2:13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56"/>
        <v>-0.1179775280898876</v>
      </c>
      <c r="J103" s="196">
        <f t="shared" si="53"/>
        <v>6.85</v>
      </c>
      <c r="K103" s="195">
        <f t="shared" si="54"/>
        <v>-21</v>
      </c>
      <c r="L103" s="195">
        <f t="shared" si="55"/>
        <v>137</v>
      </c>
      <c r="M103" s="196">
        <f t="shared" si="52"/>
        <v>3.8557971172881911E-5</v>
      </c>
    </row>
    <row r="104" spans="2:13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56"/>
        <v>-0.43617021276595747</v>
      </c>
      <c r="J104" s="196">
        <f t="shared" si="53"/>
        <v>1.5238095238095237</v>
      </c>
      <c r="K104" s="195">
        <f t="shared" si="54"/>
        <v>-123</v>
      </c>
      <c r="L104" s="195">
        <f t="shared" si="55"/>
        <v>96</v>
      </c>
      <c r="M104" s="196">
        <f t="shared" si="52"/>
        <v>3.9049155519033271E-5</v>
      </c>
    </row>
    <row r="105" spans="2:13" x14ac:dyDescent="0.25">
      <c r="B105" s="199" t="s">
        <v>147</v>
      </c>
      <c r="C105" s="200">
        <f t="shared" ref="C105" si="57">C97-SUM(C98:C104)</f>
        <v>1852</v>
      </c>
      <c r="D105" s="200">
        <f t="shared" ref="D105:E105" si="58">D97-SUM(D98:D104)</f>
        <v>2413</v>
      </c>
      <c r="E105" s="200">
        <f t="shared" si="58"/>
        <v>4325</v>
      </c>
      <c r="F105" s="200">
        <f t="shared" ref="F105:H105" si="59">F97-SUM(F98:F104)</f>
        <v>5515</v>
      </c>
      <c r="G105" s="200">
        <f t="shared" si="59"/>
        <v>5816</v>
      </c>
      <c r="H105" s="200">
        <f t="shared" si="59"/>
        <v>6285</v>
      </c>
      <c r="I105" s="213">
        <f t="shared" si="56"/>
        <v>8.0639614855570807E-2</v>
      </c>
      <c r="J105" s="201">
        <f t="shared" si="53"/>
        <v>1.6046415250725237</v>
      </c>
      <c r="K105" s="200">
        <f>H105-G105</f>
        <v>469</v>
      </c>
      <c r="L105" s="200">
        <f t="shared" si="55"/>
        <v>3872</v>
      </c>
      <c r="M105" s="201">
        <f t="shared" si="52"/>
        <v>1.5435468077806547E-3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59721</v>
      </c>
      <c r="D107" s="209">
        <v>69853</v>
      </c>
      <c r="E107" s="209">
        <v>146094</v>
      </c>
      <c r="F107" s="209">
        <v>187734</v>
      </c>
      <c r="G107" s="209">
        <v>181355</v>
      </c>
      <c r="H107" s="209">
        <v>192018</v>
      </c>
      <c r="I107" s="210">
        <f>IFERROR(H107/G107-1,"-")</f>
        <v>5.8796283532298599E-2</v>
      </c>
      <c r="J107" s="210">
        <f>IFERROR(H107/D107-1,"-")</f>
        <v>1.7488869483057279</v>
      </c>
      <c r="K107" s="209">
        <f>H107-G107</f>
        <v>10663</v>
      </c>
      <c r="L107" s="209">
        <f>H107-D107</f>
        <v>122165</v>
      </c>
      <c r="M107" s="210">
        <f t="shared" ref="M107:M119" si="60">H107/H$9</f>
        <v>4.7158117889646106E-2</v>
      </c>
    </row>
    <row r="108" spans="2:13" x14ac:dyDescent="0.25">
      <c r="B108" s="190" t="s">
        <v>99</v>
      </c>
      <c r="C108" s="191">
        <v>24373</v>
      </c>
      <c r="D108" s="191">
        <v>37856</v>
      </c>
      <c r="E108" s="191">
        <v>37846</v>
      </c>
      <c r="F108" s="191">
        <v>43389</v>
      </c>
      <c r="G108" s="191">
        <v>40492</v>
      </c>
      <c r="H108" s="191">
        <v>43451</v>
      </c>
      <c r="I108" s="211">
        <f>IFERROR(H108/G108-1,"-")</f>
        <v>7.3076163192729471E-2</v>
      </c>
      <c r="J108" s="192">
        <f t="shared" ref="J108:J119" si="61">IFERROR(H108/D108-1,"-")</f>
        <v>0.14779691462383759</v>
      </c>
      <c r="K108" s="191">
        <f t="shared" ref="K108:K118" si="62">H108-G108</f>
        <v>2959</v>
      </c>
      <c r="L108" s="191">
        <f t="shared" ref="L108:L119" si="63">H108-D108</f>
        <v>5595</v>
      </c>
      <c r="M108" s="192">
        <f t="shared" si="60"/>
        <v>1.0671225512311413E-2</v>
      </c>
    </row>
    <row r="109" spans="2:13" x14ac:dyDescent="0.25">
      <c r="B109" s="194" t="s">
        <v>105</v>
      </c>
      <c r="C109" s="195">
        <v>2058</v>
      </c>
      <c r="D109" s="195">
        <v>21947</v>
      </c>
      <c r="E109" s="195">
        <v>13592</v>
      </c>
      <c r="F109" s="195">
        <v>16768</v>
      </c>
      <c r="G109" s="195">
        <v>13342</v>
      </c>
      <c r="H109" s="195">
        <v>16373</v>
      </c>
      <c r="I109" s="212">
        <f>IFERROR(H109/G109-1,"-")</f>
        <v>0.22717733473242396</v>
      </c>
      <c r="J109" s="196">
        <f t="shared" si="61"/>
        <v>-0.25397548639905221</v>
      </c>
      <c r="K109" s="195">
        <f t="shared" si="62"/>
        <v>3031</v>
      </c>
      <c r="L109" s="195">
        <f t="shared" si="63"/>
        <v>-5574</v>
      </c>
      <c r="M109" s="196">
        <f t="shared" si="60"/>
        <v>4.0210806497681245E-3</v>
      </c>
    </row>
    <row r="110" spans="2:13" x14ac:dyDescent="0.25">
      <c r="B110" s="194" t="s">
        <v>102</v>
      </c>
      <c r="C110" s="195">
        <v>22315</v>
      </c>
      <c r="D110" s="195">
        <v>15909</v>
      </c>
      <c r="E110" s="195">
        <v>24254</v>
      </c>
      <c r="F110" s="195">
        <v>26621</v>
      </c>
      <c r="G110" s="195">
        <v>27150</v>
      </c>
      <c r="H110" s="195">
        <v>27078</v>
      </c>
      <c r="I110" s="212">
        <f>IFERROR(H110/G110-1,"-")</f>
        <v>-2.6519337016575051E-3</v>
      </c>
      <c r="J110" s="196">
        <f t="shared" si="61"/>
        <v>0.70205544031680178</v>
      </c>
      <c r="K110" s="195">
        <f t="shared" si="62"/>
        <v>-72</v>
      </c>
      <c r="L110" s="195">
        <f t="shared" si="63"/>
        <v>11169</v>
      </c>
      <c r="M110" s="196">
        <f t="shared" si="60"/>
        <v>6.6501448625432887E-3</v>
      </c>
    </row>
    <row r="111" spans="2:13" x14ac:dyDescent="0.25">
      <c r="B111" s="190" t="s">
        <v>109</v>
      </c>
      <c r="C111" s="191">
        <v>35348</v>
      </c>
      <c r="D111" s="191">
        <v>31997</v>
      </c>
      <c r="E111" s="191">
        <v>108248</v>
      </c>
      <c r="F111" s="191">
        <v>144345</v>
      </c>
      <c r="G111" s="191">
        <v>140863</v>
      </c>
      <c r="H111" s="191">
        <v>148567</v>
      </c>
      <c r="I111" s="211">
        <f>IFERROR(H111/G111-1,"-")</f>
        <v>5.4691437779970542E-2</v>
      </c>
      <c r="J111" s="192">
        <f t="shared" si="61"/>
        <v>3.6431540456917837</v>
      </c>
      <c r="K111" s="191">
        <f t="shared" si="62"/>
        <v>7704</v>
      </c>
      <c r="L111" s="191">
        <f t="shared" si="63"/>
        <v>116570</v>
      </c>
      <c r="M111" s="192">
        <f t="shared" si="60"/>
        <v>3.6486892377334691E-2</v>
      </c>
    </row>
    <row r="112" spans="2:13" x14ac:dyDescent="0.25">
      <c r="B112" s="194" t="s">
        <v>112</v>
      </c>
      <c r="C112" s="195">
        <v>17631</v>
      </c>
      <c r="D112" s="195">
        <v>9707</v>
      </c>
      <c r="E112" s="195">
        <v>65362</v>
      </c>
      <c r="F112" s="195">
        <v>94419</v>
      </c>
      <c r="G112" s="195">
        <v>87590</v>
      </c>
      <c r="H112" s="195">
        <v>90370</v>
      </c>
      <c r="I112" s="212">
        <f t="shared" ref="I112:I119" si="64">IFERROR(H112/G112-1,"-")</f>
        <v>3.1738782966092005E-2</v>
      </c>
      <c r="J112" s="196">
        <f t="shared" si="61"/>
        <v>8.3097764499845468</v>
      </c>
      <c r="K112" s="195">
        <f t="shared" si="62"/>
        <v>2780</v>
      </c>
      <c r="L112" s="195">
        <f t="shared" si="63"/>
        <v>80663</v>
      </c>
      <c r="M112" s="196">
        <f t="shared" si="60"/>
        <v>2.2194164680849286E-2</v>
      </c>
    </row>
    <row r="113" spans="2:13" x14ac:dyDescent="0.25">
      <c r="B113" s="194" t="s">
        <v>115</v>
      </c>
      <c r="C113" s="195">
        <v>2335</v>
      </c>
      <c r="D113" s="195">
        <v>5059</v>
      </c>
      <c r="E113" s="195">
        <v>4642</v>
      </c>
      <c r="F113" s="195">
        <v>6272</v>
      </c>
      <c r="G113" s="195">
        <v>6015</v>
      </c>
      <c r="H113" s="195">
        <v>6896</v>
      </c>
      <c r="I113" s="212">
        <f t="shared" si="64"/>
        <v>0.14646716541978377</v>
      </c>
      <c r="J113" s="196">
        <f t="shared" si="61"/>
        <v>0.36311524016604069</v>
      </c>
      <c r="K113" s="195">
        <f t="shared" si="62"/>
        <v>881</v>
      </c>
      <c r="L113" s="195">
        <f t="shared" si="63"/>
        <v>1837</v>
      </c>
      <c r="M113" s="196">
        <f t="shared" si="60"/>
        <v>1.6936036255298958E-3</v>
      </c>
    </row>
    <row r="114" spans="2:13" x14ac:dyDescent="0.25">
      <c r="B114" s="194" t="s">
        <v>118</v>
      </c>
      <c r="C114" s="195">
        <v>1974</v>
      </c>
      <c r="D114" s="195">
        <v>4878</v>
      </c>
      <c r="E114" s="195">
        <v>7032</v>
      </c>
      <c r="F114" s="195">
        <v>10935</v>
      </c>
      <c r="G114" s="195">
        <v>10431</v>
      </c>
      <c r="H114" s="195">
        <v>11906</v>
      </c>
      <c r="I114" s="212">
        <f t="shared" si="64"/>
        <v>0.14140542613364016</v>
      </c>
      <c r="J114" s="196">
        <f t="shared" si="61"/>
        <v>1.4407544075440755</v>
      </c>
      <c r="K114" s="195">
        <f t="shared" si="62"/>
        <v>1475</v>
      </c>
      <c r="L114" s="195">
        <f t="shared" si="63"/>
        <v>7028</v>
      </c>
      <c r="M114" s="196">
        <f t="shared" si="60"/>
        <v>2.9240204126390573E-3</v>
      </c>
    </row>
    <row r="115" spans="2:13" x14ac:dyDescent="0.25">
      <c r="B115" s="194" t="s">
        <v>125</v>
      </c>
      <c r="C115" s="195">
        <v>1058</v>
      </c>
      <c r="D115" s="195">
        <v>2165</v>
      </c>
      <c r="E115" s="195">
        <v>4569</v>
      </c>
      <c r="F115" s="195">
        <v>4338</v>
      </c>
      <c r="G115" s="195">
        <v>4452</v>
      </c>
      <c r="H115" s="195">
        <v>5010</v>
      </c>
      <c r="I115" s="212">
        <f t="shared" si="64"/>
        <v>0.1253369272237197</v>
      </c>
      <c r="J115" s="196">
        <f t="shared" si="61"/>
        <v>1.3140877598152425</v>
      </c>
      <c r="K115" s="195">
        <f t="shared" si="62"/>
        <v>558</v>
      </c>
      <c r="L115" s="195">
        <f t="shared" si="63"/>
        <v>2845</v>
      </c>
      <c r="M115" s="196">
        <f t="shared" si="60"/>
        <v>1.2304167871091615E-3</v>
      </c>
    </row>
    <row r="116" spans="2:13" x14ac:dyDescent="0.25">
      <c r="B116" s="194" t="s">
        <v>121</v>
      </c>
      <c r="C116" s="195">
        <v>2533</v>
      </c>
      <c r="D116" s="195">
        <v>2658</v>
      </c>
      <c r="E116" s="195">
        <v>3747</v>
      </c>
      <c r="F116" s="195">
        <v>4004</v>
      </c>
      <c r="G116" s="195">
        <v>3610</v>
      </c>
      <c r="H116" s="195">
        <v>3645</v>
      </c>
      <c r="I116" s="212">
        <f t="shared" si="64"/>
        <v>9.6952908587257802E-3</v>
      </c>
      <c r="J116" s="196">
        <f t="shared" si="61"/>
        <v>0.37133182844243784</v>
      </c>
      <c r="K116" s="195">
        <f t="shared" si="62"/>
        <v>35</v>
      </c>
      <c r="L116" s="195">
        <f t="shared" si="63"/>
        <v>987</v>
      </c>
      <c r="M116" s="196">
        <f t="shared" si="60"/>
        <v>8.9518347086085706E-4</v>
      </c>
    </row>
    <row r="117" spans="2:13" x14ac:dyDescent="0.25">
      <c r="B117" s="194" t="s">
        <v>130</v>
      </c>
      <c r="C117" s="195">
        <v>403</v>
      </c>
      <c r="D117" s="195">
        <v>61</v>
      </c>
      <c r="E117" s="195">
        <v>552</v>
      </c>
      <c r="F117" s="195">
        <v>913</v>
      </c>
      <c r="G117" s="195">
        <v>911</v>
      </c>
      <c r="H117" s="195">
        <v>897</v>
      </c>
      <c r="I117" s="212">
        <f t="shared" si="64"/>
        <v>-1.5367727771679496E-2</v>
      </c>
      <c r="J117" s="196">
        <f t="shared" si="61"/>
        <v>13.704918032786885</v>
      </c>
      <c r="K117" s="195">
        <f t="shared" si="62"/>
        <v>-14</v>
      </c>
      <c r="L117" s="195">
        <f t="shared" si="63"/>
        <v>836</v>
      </c>
      <c r="M117" s="196">
        <f t="shared" si="60"/>
        <v>2.2029617924888581E-4</v>
      </c>
    </row>
    <row r="118" spans="2:13" x14ac:dyDescent="0.25">
      <c r="B118" s="194" t="s">
        <v>133</v>
      </c>
      <c r="C118" s="195">
        <v>917</v>
      </c>
      <c r="D118" s="195">
        <v>39</v>
      </c>
      <c r="E118" s="195">
        <v>725</v>
      </c>
      <c r="F118" s="195">
        <v>490</v>
      </c>
      <c r="G118" s="195">
        <v>1136</v>
      </c>
      <c r="H118" s="195">
        <v>754</v>
      </c>
      <c r="I118" s="212">
        <f t="shared" si="64"/>
        <v>-0.33626760563380287</v>
      </c>
      <c r="J118" s="196">
        <f t="shared" si="61"/>
        <v>18.333333333333332</v>
      </c>
      <c r="K118" s="195">
        <f t="shared" si="62"/>
        <v>-382</v>
      </c>
      <c r="L118" s="195">
        <f t="shared" si="63"/>
        <v>715</v>
      </c>
      <c r="M118" s="196">
        <f t="shared" si="60"/>
        <v>1.8517649849906343E-4</v>
      </c>
    </row>
    <row r="119" spans="2:13" x14ac:dyDescent="0.25">
      <c r="B119" s="199" t="s">
        <v>147</v>
      </c>
      <c r="C119" s="200">
        <f t="shared" ref="C119" si="65">C111-SUM(C112:C118)</f>
        <v>8497</v>
      </c>
      <c r="D119" s="200">
        <f t="shared" ref="D119:E119" si="66">D111-SUM(D112:D118)</f>
        <v>7430</v>
      </c>
      <c r="E119" s="200">
        <f t="shared" si="66"/>
        <v>21619</v>
      </c>
      <c r="F119" s="200">
        <f t="shared" ref="F119:H119" si="67">F111-SUM(F112:F118)</f>
        <v>22974</v>
      </c>
      <c r="G119" s="200">
        <f t="shared" si="67"/>
        <v>26718</v>
      </c>
      <c r="H119" s="200">
        <f t="shared" si="67"/>
        <v>29089</v>
      </c>
      <c r="I119" s="213">
        <f t="shared" si="64"/>
        <v>8.8741672280859385E-2</v>
      </c>
      <c r="J119" s="201">
        <f t="shared" si="61"/>
        <v>2.9150740242261102</v>
      </c>
      <c r="K119" s="200">
        <f>H119-G119</f>
        <v>2371</v>
      </c>
      <c r="L119" s="200">
        <f t="shared" si="63"/>
        <v>21659</v>
      </c>
      <c r="M119" s="201">
        <f t="shared" si="60"/>
        <v>7.1440307225984828E-3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67052</v>
      </c>
      <c r="D121" s="209">
        <v>103599</v>
      </c>
      <c r="E121" s="209">
        <v>157983</v>
      </c>
      <c r="F121" s="209">
        <v>174312</v>
      </c>
      <c r="G121" s="209">
        <v>181820</v>
      </c>
      <c r="H121" s="209">
        <v>203413</v>
      </c>
      <c r="I121" s="210">
        <f>IFERROR(H121/G121-1,"-")</f>
        <v>0.11876031239687612</v>
      </c>
      <c r="J121" s="210">
        <f>IFERROR(H121/D121-1,"-")</f>
        <v>0.96346489830982929</v>
      </c>
      <c r="K121" s="209">
        <f>H121-G121</f>
        <v>21593</v>
      </c>
      <c r="L121" s="209">
        <f>H121-D121</f>
        <v>99814</v>
      </c>
      <c r="M121" s="210">
        <f t="shared" ref="M121:M133" si="68">H121/H$9</f>
        <v>4.995664070184349E-2</v>
      </c>
    </row>
    <row r="122" spans="2:13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2">
        <f t="shared" ref="J122:J133" si="69">IFERROR(H122/D122-1,"-")</f>
        <v>0.9210633352701918</v>
      </c>
      <c r="K122" s="191">
        <f t="shared" ref="K122:K132" si="70">H122-G122</f>
        <v>16395</v>
      </c>
      <c r="L122" s="191">
        <f t="shared" ref="L122:L133" si="71">H122-D122</f>
        <v>63406</v>
      </c>
      <c r="M122" s="192">
        <f t="shared" si="68"/>
        <v>3.2478582520566505E-2</v>
      </c>
    </row>
    <row r="123" spans="2:13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6">
        <f t="shared" si="69"/>
        <v>1.0096142840792033</v>
      </c>
      <c r="K123" s="195">
        <f t="shared" si="70"/>
        <v>12797</v>
      </c>
      <c r="L123" s="195">
        <f t="shared" si="71"/>
        <v>35284</v>
      </c>
      <c r="M123" s="196">
        <f t="shared" si="68"/>
        <v>1.7248429499451223E-2</v>
      </c>
    </row>
    <row r="124" spans="2:13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6">
        <f t="shared" si="69"/>
        <v>0.8297533341201464</v>
      </c>
      <c r="K124" s="195">
        <f t="shared" si="70"/>
        <v>3598</v>
      </c>
      <c r="L124" s="195">
        <f t="shared" si="71"/>
        <v>28122</v>
      </c>
      <c r="M124" s="196">
        <f t="shared" si="68"/>
        <v>1.5230153021115278E-2</v>
      </c>
    </row>
    <row r="125" spans="2:13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2">
        <f t="shared" si="69"/>
        <v>1.0474409505451825</v>
      </c>
      <c r="K125" s="191">
        <f t="shared" si="70"/>
        <v>5198</v>
      </c>
      <c r="L125" s="191">
        <f t="shared" si="71"/>
        <v>36408</v>
      </c>
      <c r="M125" s="192">
        <f t="shared" si="68"/>
        <v>1.7478058181276988E-2</v>
      </c>
    </row>
    <row r="126" spans="2:13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72">IFERROR(H126/G126-1,"-")</f>
        <v>-5.7450628366247702E-2</v>
      </c>
      <c r="J126" s="196">
        <f t="shared" si="69"/>
        <v>4.5014970059880239</v>
      </c>
      <c r="K126" s="195">
        <f t="shared" si="70"/>
        <v>-448</v>
      </c>
      <c r="L126" s="195">
        <f t="shared" si="71"/>
        <v>6014</v>
      </c>
      <c r="M126" s="196">
        <f t="shared" si="68"/>
        <v>1.805102472106255E-3</v>
      </c>
    </row>
    <row r="127" spans="2:13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72"/>
        <v>9.5632444696539975E-2</v>
      </c>
      <c r="J127" s="196">
        <f t="shared" si="69"/>
        <v>1.7840876333237246</v>
      </c>
      <c r="K127" s="195">
        <f t="shared" si="70"/>
        <v>843</v>
      </c>
      <c r="L127" s="195">
        <f t="shared" si="71"/>
        <v>6189</v>
      </c>
      <c r="M127" s="196">
        <f t="shared" si="68"/>
        <v>2.3719292075649267E-3</v>
      </c>
    </row>
    <row r="128" spans="2:13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72"/>
        <v>8.7966672007691038E-2</v>
      </c>
      <c r="J128" s="196">
        <f t="shared" si="69"/>
        <v>0.39053860331763257</v>
      </c>
      <c r="K128" s="195">
        <f t="shared" si="70"/>
        <v>549</v>
      </c>
      <c r="L128" s="195">
        <f t="shared" si="71"/>
        <v>1907</v>
      </c>
      <c r="M128" s="196">
        <f t="shared" si="68"/>
        <v>1.6675708551838735E-3</v>
      </c>
    </row>
    <row r="129" spans="2:13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72"/>
        <v>0.16637063351095316</v>
      </c>
      <c r="J129" s="196">
        <f t="shared" si="69"/>
        <v>1.9579579579579578</v>
      </c>
      <c r="K129" s="195">
        <f t="shared" si="70"/>
        <v>281</v>
      </c>
      <c r="L129" s="195">
        <f t="shared" si="71"/>
        <v>1304</v>
      </c>
      <c r="M129" s="196">
        <f t="shared" si="68"/>
        <v>4.8381658095909147E-4</v>
      </c>
    </row>
    <row r="130" spans="2:13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72"/>
        <v>0.23436376707404749</v>
      </c>
      <c r="J130" s="196">
        <f t="shared" si="69"/>
        <v>1.9705882352941178</v>
      </c>
      <c r="K130" s="195">
        <f t="shared" si="70"/>
        <v>326</v>
      </c>
      <c r="L130" s="195">
        <f t="shared" si="71"/>
        <v>1139</v>
      </c>
      <c r="M130" s="196">
        <f t="shared" si="68"/>
        <v>4.2168176117094418E-4</v>
      </c>
    </row>
    <row r="131" spans="2:13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72"/>
        <v>-0.19556025369978858</v>
      </c>
      <c r="J131" s="196">
        <f t="shared" si="69"/>
        <v>6.7653061224489797</v>
      </c>
      <c r="K131" s="195">
        <f t="shared" si="70"/>
        <v>-185</v>
      </c>
      <c r="L131" s="195">
        <f t="shared" si="71"/>
        <v>663</v>
      </c>
      <c r="M131" s="196">
        <f t="shared" si="68"/>
        <v>1.868956437105932E-4</v>
      </c>
    </row>
    <row r="132" spans="2:13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72"/>
        <v>2.1023125437981793E-2</v>
      </c>
      <c r="J132" s="196">
        <f t="shared" si="69"/>
        <v>5.4185022026431717</v>
      </c>
      <c r="K132" s="195">
        <f t="shared" si="70"/>
        <v>30</v>
      </c>
      <c r="L132" s="195">
        <f t="shared" si="71"/>
        <v>1230</v>
      </c>
      <c r="M132" s="196">
        <f t="shared" si="68"/>
        <v>3.5782779617126717E-4</v>
      </c>
    </row>
    <row r="133" spans="2:13" x14ac:dyDescent="0.25">
      <c r="B133" s="199" t="s">
        <v>147</v>
      </c>
      <c r="C133" s="200">
        <f t="shared" ref="C133" si="73">C125-SUM(C126:C132)</f>
        <v>19475</v>
      </c>
      <c r="D133" s="200">
        <f t="shared" ref="D133:E133" si="74">D125-SUM(D126:D132)</f>
        <v>23502</v>
      </c>
      <c r="E133" s="200">
        <f t="shared" si="74"/>
        <v>36928</v>
      </c>
      <c r="F133" s="200">
        <f t="shared" ref="F133:H133" si="75">F125-SUM(F126:F132)</f>
        <v>36143</v>
      </c>
      <c r="G133" s="200">
        <f t="shared" si="75"/>
        <v>37662</v>
      </c>
      <c r="H133" s="200">
        <f t="shared" si="75"/>
        <v>41464</v>
      </c>
      <c r="I133" s="213">
        <f t="shared" si="72"/>
        <v>0.10095056024640225</v>
      </c>
      <c r="J133" s="201">
        <f t="shared" si="69"/>
        <v>0.76427538081865376</v>
      </c>
      <c r="K133" s="200">
        <f>H133-G133</f>
        <v>3802</v>
      </c>
      <c r="L133" s="200">
        <f t="shared" si="71"/>
        <v>17962</v>
      </c>
      <c r="M133" s="201">
        <f t="shared" si="68"/>
        <v>1.0183233864410035E-2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71319</v>
      </c>
      <c r="D135" s="209">
        <v>77584</v>
      </c>
      <c r="E135" s="209">
        <v>190426</v>
      </c>
      <c r="F135" s="209">
        <v>205238</v>
      </c>
      <c r="G135" s="209">
        <v>213816</v>
      </c>
      <c r="H135" s="209">
        <v>213733</v>
      </c>
      <c r="I135" s="210">
        <f>IFERROR(H135/G135-1,"-")</f>
        <v>-3.8818423317243944E-4</v>
      </c>
      <c r="J135" s="210">
        <f>IFERROR(H135/D135-1,"-")</f>
        <v>1.7548592493297588</v>
      </c>
      <c r="K135" s="209">
        <f>H135-G135</f>
        <v>-83</v>
      </c>
      <c r="L135" s="209">
        <f>H135-D135</f>
        <v>136149</v>
      </c>
      <c r="M135" s="210">
        <f t="shared" ref="M135:M147" si="76">H135/H$9</f>
        <v>5.2491151927984515E-2</v>
      </c>
    </row>
    <row r="136" spans="2:13" x14ac:dyDescent="0.25">
      <c r="B136" s="190" t="s">
        <v>99</v>
      </c>
      <c r="C136" s="191">
        <v>14652</v>
      </c>
      <c r="D136" s="191">
        <v>37616</v>
      </c>
      <c r="E136" s="191">
        <v>24500</v>
      </c>
      <c r="F136" s="191">
        <v>26474</v>
      </c>
      <c r="G136" s="191">
        <v>22996</v>
      </c>
      <c r="H136" s="191">
        <v>26539</v>
      </c>
      <c r="I136" s="211">
        <f>IFERROR(H136/G136-1,"-")</f>
        <v>0.15407027309097243</v>
      </c>
      <c r="J136" s="192">
        <f t="shared" ref="J136:J147" si="77">IFERROR(H136/D136-1,"-")</f>
        <v>-0.29447575499787326</v>
      </c>
      <c r="K136" s="191">
        <f t="shared" ref="K136:K146" si="78">H136-G136</f>
        <v>3543</v>
      </c>
      <c r="L136" s="191">
        <f t="shared" ref="L136:L147" si="79">H136-D136</f>
        <v>-11077</v>
      </c>
      <c r="M136" s="192">
        <f t="shared" si="76"/>
        <v>6.5177706812554964E-3</v>
      </c>
    </row>
    <row r="137" spans="2:13" x14ac:dyDescent="0.25">
      <c r="B137" s="194" t="s">
        <v>105</v>
      </c>
      <c r="C137" s="195">
        <v>10065</v>
      </c>
      <c r="D137" s="195">
        <v>28597</v>
      </c>
      <c r="E137" s="195">
        <v>17244</v>
      </c>
      <c r="F137" s="195">
        <v>17464</v>
      </c>
      <c r="G137" s="195">
        <v>15005</v>
      </c>
      <c r="H137" s="195">
        <v>16291</v>
      </c>
      <c r="I137" s="212">
        <f>IFERROR(H137/G137-1,"-")</f>
        <v>8.5704765078307155E-2</v>
      </c>
      <c r="J137" s="196">
        <f t="shared" si="77"/>
        <v>-0.43032485925097042</v>
      </c>
      <c r="K137" s="195">
        <f t="shared" si="78"/>
        <v>1286</v>
      </c>
      <c r="L137" s="195">
        <f t="shared" si="79"/>
        <v>-12306</v>
      </c>
      <c r="M137" s="196">
        <f t="shared" si="76"/>
        <v>4.0009420915759182E-3</v>
      </c>
    </row>
    <row r="138" spans="2:13" x14ac:dyDescent="0.25">
      <c r="B138" s="194" t="s">
        <v>102</v>
      </c>
      <c r="C138" s="195">
        <v>4587</v>
      </c>
      <c r="D138" s="195">
        <v>9019</v>
      </c>
      <c r="E138" s="195">
        <v>7256</v>
      </c>
      <c r="F138" s="195">
        <v>9010</v>
      </c>
      <c r="G138" s="195">
        <v>7991</v>
      </c>
      <c r="H138" s="195">
        <v>10248</v>
      </c>
      <c r="I138" s="212">
        <f>IFERROR(H138/G138-1,"-")</f>
        <v>0.28244274809160297</v>
      </c>
      <c r="J138" s="196">
        <f t="shared" si="77"/>
        <v>0.1362678789222751</v>
      </c>
      <c r="K138" s="195">
        <f t="shared" si="78"/>
        <v>2257</v>
      </c>
      <c r="L138" s="195">
        <f t="shared" si="79"/>
        <v>1229</v>
      </c>
      <c r="M138" s="196">
        <f t="shared" si="76"/>
        <v>2.5168285896795782E-3</v>
      </c>
    </row>
    <row r="139" spans="2:13" x14ac:dyDescent="0.25">
      <c r="B139" s="190" t="s">
        <v>109</v>
      </c>
      <c r="C139" s="191">
        <v>56667</v>
      </c>
      <c r="D139" s="191">
        <v>39968</v>
      </c>
      <c r="E139" s="191">
        <v>165926</v>
      </c>
      <c r="F139" s="191">
        <v>178764</v>
      </c>
      <c r="G139" s="191">
        <v>190820</v>
      </c>
      <c r="H139" s="191">
        <v>187194</v>
      </c>
      <c r="I139" s="211">
        <f>IFERROR(H139/G139-1,"-")</f>
        <v>-1.9002201027146004E-2</v>
      </c>
      <c r="J139" s="192">
        <f t="shared" si="77"/>
        <v>3.6835968775020014</v>
      </c>
      <c r="K139" s="191">
        <f t="shared" si="78"/>
        <v>-3626</v>
      </c>
      <c r="L139" s="191">
        <f t="shared" si="79"/>
        <v>147226</v>
      </c>
      <c r="M139" s="192">
        <f t="shared" si="76"/>
        <v>4.597338124672902E-2</v>
      </c>
    </row>
    <row r="140" spans="2:13" x14ac:dyDescent="0.25">
      <c r="B140" s="194" t="s">
        <v>112</v>
      </c>
      <c r="C140" s="195">
        <v>22281</v>
      </c>
      <c r="D140" s="195">
        <v>6710</v>
      </c>
      <c r="E140" s="195">
        <v>71304</v>
      </c>
      <c r="F140" s="195">
        <v>77058</v>
      </c>
      <c r="G140" s="195">
        <v>86387</v>
      </c>
      <c r="H140" s="195">
        <v>87998</v>
      </c>
      <c r="I140" s="212">
        <f t="shared" ref="I140:I147" si="80">IFERROR(H140/G140-1,"-")</f>
        <v>1.8648639262851985E-2</v>
      </c>
      <c r="J140" s="196">
        <f t="shared" si="77"/>
        <v>12.11445603576751</v>
      </c>
      <c r="K140" s="195">
        <f t="shared" si="78"/>
        <v>1611</v>
      </c>
      <c r="L140" s="195">
        <f t="shared" si="79"/>
        <v>81288</v>
      </c>
      <c r="M140" s="196">
        <f t="shared" si="76"/>
        <v>2.161162004631377E-2</v>
      </c>
    </row>
    <row r="141" spans="2:13" x14ac:dyDescent="0.25">
      <c r="B141" s="194" t="s">
        <v>115</v>
      </c>
      <c r="C141" s="195">
        <v>4317</v>
      </c>
      <c r="D141" s="195">
        <v>3916</v>
      </c>
      <c r="E141" s="195">
        <v>10802</v>
      </c>
      <c r="F141" s="195">
        <v>14655</v>
      </c>
      <c r="G141" s="195">
        <v>15235</v>
      </c>
      <c r="H141" s="195">
        <v>14913</v>
      </c>
      <c r="I141" s="212">
        <f t="shared" si="80"/>
        <v>-2.1135543157203784E-2</v>
      </c>
      <c r="J141" s="196">
        <f t="shared" si="77"/>
        <v>2.8082226762002045</v>
      </c>
      <c r="K141" s="195">
        <f t="shared" si="78"/>
        <v>-322</v>
      </c>
      <c r="L141" s="195">
        <f t="shared" si="79"/>
        <v>10997</v>
      </c>
      <c r="M141" s="196">
        <f t="shared" si="76"/>
        <v>3.6625160770776301E-3</v>
      </c>
    </row>
    <row r="142" spans="2:13" x14ac:dyDescent="0.25">
      <c r="B142" s="194" t="s">
        <v>118</v>
      </c>
      <c r="C142" s="195">
        <v>4696</v>
      </c>
      <c r="D142" s="195">
        <v>8530</v>
      </c>
      <c r="E142" s="195">
        <v>20585</v>
      </c>
      <c r="F142" s="195">
        <v>19204</v>
      </c>
      <c r="G142" s="195">
        <v>19029</v>
      </c>
      <c r="H142" s="195">
        <v>17301</v>
      </c>
      <c r="I142" s="212">
        <f t="shared" si="80"/>
        <v>-9.0808765568343053E-2</v>
      </c>
      <c r="J142" s="196">
        <f t="shared" si="77"/>
        <v>1.0282532239155922</v>
      </c>
      <c r="K142" s="195">
        <f t="shared" si="78"/>
        <v>-1728</v>
      </c>
      <c r="L142" s="195">
        <f t="shared" si="79"/>
        <v>8771</v>
      </c>
      <c r="M142" s="196">
        <f t="shared" si="76"/>
        <v>4.248990186382356E-3</v>
      </c>
    </row>
    <row r="143" spans="2:13" x14ac:dyDescent="0.25">
      <c r="B143" s="194" t="s">
        <v>125</v>
      </c>
      <c r="C143" s="195">
        <v>936</v>
      </c>
      <c r="D143" s="195">
        <v>1217</v>
      </c>
      <c r="E143" s="195">
        <v>7986</v>
      </c>
      <c r="F143" s="195">
        <v>6796</v>
      </c>
      <c r="G143" s="195">
        <v>4730</v>
      </c>
      <c r="H143" s="195">
        <v>4410</v>
      </c>
      <c r="I143" s="212">
        <f t="shared" si="80"/>
        <v>-6.7653276955602526E-2</v>
      </c>
      <c r="J143" s="196">
        <f t="shared" si="77"/>
        <v>2.6236647493837304</v>
      </c>
      <c r="K143" s="195">
        <f t="shared" si="78"/>
        <v>-320</v>
      </c>
      <c r="L143" s="195">
        <f t="shared" si="79"/>
        <v>3193</v>
      </c>
      <c r="M143" s="196">
        <f t="shared" si="76"/>
        <v>1.083061483263753E-3</v>
      </c>
    </row>
    <row r="144" spans="2:13" x14ac:dyDescent="0.25">
      <c r="B144" s="194" t="s">
        <v>121</v>
      </c>
      <c r="C144" s="195">
        <v>1567</v>
      </c>
      <c r="D144" s="195">
        <v>1759</v>
      </c>
      <c r="E144" s="195">
        <v>3300</v>
      </c>
      <c r="F144" s="195">
        <v>3893</v>
      </c>
      <c r="G144" s="195">
        <v>4292</v>
      </c>
      <c r="H144" s="195">
        <v>3200</v>
      </c>
      <c r="I144" s="212">
        <f t="shared" si="80"/>
        <v>-0.25442684063373722</v>
      </c>
      <c r="J144" s="196">
        <f t="shared" si="77"/>
        <v>0.81921546333143835</v>
      </c>
      <c r="K144" s="195">
        <f t="shared" si="78"/>
        <v>-1092</v>
      </c>
      <c r="L144" s="195">
        <f t="shared" si="79"/>
        <v>1441</v>
      </c>
      <c r="M144" s="196">
        <f t="shared" si="76"/>
        <v>7.8589495384217905E-4</v>
      </c>
    </row>
    <row r="145" spans="2:13" x14ac:dyDescent="0.25">
      <c r="B145" s="194" t="s">
        <v>130</v>
      </c>
      <c r="C145" s="195">
        <v>1963</v>
      </c>
      <c r="D145" s="195">
        <v>67</v>
      </c>
      <c r="E145" s="195">
        <v>1898</v>
      </c>
      <c r="F145" s="195">
        <v>2272</v>
      </c>
      <c r="G145" s="195">
        <v>2036</v>
      </c>
      <c r="H145" s="195">
        <v>2333</v>
      </c>
      <c r="I145" s="212">
        <f t="shared" si="80"/>
        <v>0.1458742632612966</v>
      </c>
      <c r="J145" s="196">
        <f t="shared" si="77"/>
        <v>33.820895522388057</v>
      </c>
      <c r="K145" s="195">
        <f t="shared" si="78"/>
        <v>297</v>
      </c>
      <c r="L145" s="195">
        <f t="shared" si="79"/>
        <v>2266</v>
      </c>
      <c r="M145" s="196">
        <f t="shared" si="76"/>
        <v>5.7296653978556363E-4</v>
      </c>
    </row>
    <row r="146" spans="2:13" x14ac:dyDescent="0.25">
      <c r="B146" s="194" t="s">
        <v>133</v>
      </c>
      <c r="C146" s="195">
        <v>3936</v>
      </c>
      <c r="D146" s="195">
        <v>53</v>
      </c>
      <c r="E146" s="195">
        <v>926</v>
      </c>
      <c r="F146" s="195">
        <v>1641</v>
      </c>
      <c r="G146" s="195">
        <v>1499</v>
      </c>
      <c r="H146" s="195">
        <v>1133</v>
      </c>
      <c r="I146" s="212">
        <f t="shared" si="80"/>
        <v>-0.24416277518345564</v>
      </c>
      <c r="J146" s="196">
        <f t="shared" si="77"/>
        <v>20.377358490566039</v>
      </c>
      <c r="K146" s="195">
        <f t="shared" si="78"/>
        <v>-366</v>
      </c>
      <c r="L146" s="195">
        <f t="shared" si="79"/>
        <v>1080</v>
      </c>
      <c r="M146" s="196">
        <f t="shared" si="76"/>
        <v>2.7825593209474653E-4</v>
      </c>
    </row>
    <row r="147" spans="2:13" x14ac:dyDescent="0.25">
      <c r="B147" s="199" t="s">
        <v>147</v>
      </c>
      <c r="C147" s="200">
        <f t="shared" ref="C147" si="81">C139-SUM(C140:C146)</f>
        <v>16971</v>
      </c>
      <c r="D147" s="200">
        <f t="shared" ref="D147:E147" si="82">D139-SUM(D140:D146)</f>
        <v>17716</v>
      </c>
      <c r="E147" s="200">
        <f t="shared" si="82"/>
        <v>49125</v>
      </c>
      <c r="F147" s="200">
        <f t="shared" ref="F147:H147" si="83">F139-SUM(F140:F146)</f>
        <v>53245</v>
      </c>
      <c r="G147" s="200">
        <f t="shared" si="83"/>
        <v>57612</v>
      </c>
      <c r="H147" s="200">
        <f t="shared" si="83"/>
        <v>55906</v>
      </c>
      <c r="I147" s="213">
        <f t="shared" si="80"/>
        <v>-2.9611886412552968E-2</v>
      </c>
      <c r="J147" s="201">
        <f t="shared" si="77"/>
        <v>2.155678482727478</v>
      </c>
      <c r="K147" s="200">
        <f>H147-G147</f>
        <v>-1706</v>
      </c>
      <c r="L147" s="200">
        <f t="shared" si="79"/>
        <v>38190</v>
      </c>
      <c r="M147" s="201">
        <f t="shared" si="76"/>
        <v>1.3730076027969019E-2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31688</v>
      </c>
      <c r="D149" s="209">
        <v>42879</v>
      </c>
      <c r="E149" s="209">
        <v>81548</v>
      </c>
      <c r="F149" s="209">
        <v>89780</v>
      </c>
      <c r="G149" s="209">
        <v>94601</v>
      </c>
      <c r="H149" s="209">
        <v>94517</v>
      </c>
      <c r="I149" s="210">
        <f>IFERROR(H149/G149-1,"-")</f>
        <v>-8.8793987378565919E-4</v>
      </c>
      <c r="J149" s="210">
        <f>IFERROR(H149/D149-1,"-")</f>
        <v>1.2042724876979407</v>
      </c>
      <c r="K149" s="209">
        <f>H149-G149</f>
        <v>-84</v>
      </c>
      <c r="L149" s="209">
        <f>H149-D149</f>
        <v>51638</v>
      </c>
      <c r="M149" s="210">
        <f t="shared" ref="M149:M161" si="84">H149/H$9</f>
        <v>2.3212635422594136E-2</v>
      </c>
    </row>
    <row r="150" spans="2:13" x14ac:dyDescent="0.25">
      <c r="B150" s="190" t="s">
        <v>99</v>
      </c>
      <c r="C150" s="191">
        <v>14030</v>
      </c>
      <c r="D150" s="191">
        <v>27673</v>
      </c>
      <c r="E150" s="191">
        <v>44261</v>
      </c>
      <c r="F150" s="191">
        <v>46703</v>
      </c>
      <c r="G150" s="191">
        <v>42965</v>
      </c>
      <c r="H150" s="191">
        <v>42107</v>
      </c>
      <c r="I150" s="211">
        <f>IFERROR(H150/G150-1,"-")</f>
        <v>-1.9969742813918279E-2</v>
      </c>
      <c r="J150" s="192">
        <f t="shared" ref="J150:J161" si="85">IFERROR(H150/D150-1,"-")</f>
        <v>0.52159144292270443</v>
      </c>
      <c r="K150" s="191">
        <f t="shared" ref="K150:K160" si="86">H150-G150</f>
        <v>-858</v>
      </c>
      <c r="L150" s="191">
        <f t="shared" ref="L150:L161" si="87">H150-D150</f>
        <v>14434</v>
      </c>
      <c r="M150" s="192">
        <f t="shared" si="84"/>
        <v>1.0341149631697698E-2</v>
      </c>
    </row>
    <row r="151" spans="2:13" x14ac:dyDescent="0.25">
      <c r="B151" s="194" t="s">
        <v>105</v>
      </c>
      <c r="C151" s="195">
        <v>7709</v>
      </c>
      <c r="D151" s="195">
        <v>22017</v>
      </c>
      <c r="E151" s="195">
        <v>31924</v>
      </c>
      <c r="F151" s="195">
        <v>33975</v>
      </c>
      <c r="G151" s="195">
        <v>28847</v>
      </c>
      <c r="H151" s="195">
        <v>25974</v>
      </c>
      <c r="I151" s="212">
        <f>IFERROR(H151/G151-1,"-")</f>
        <v>-9.9594411897251045E-2</v>
      </c>
      <c r="J151" s="196">
        <f t="shared" si="85"/>
        <v>0.17972475814143607</v>
      </c>
      <c r="K151" s="195">
        <f t="shared" si="86"/>
        <v>-2873</v>
      </c>
      <c r="L151" s="195">
        <f t="shared" si="87"/>
        <v>3957</v>
      </c>
      <c r="M151" s="196">
        <f t="shared" si="84"/>
        <v>6.3790111034677365E-3</v>
      </c>
    </row>
    <row r="152" spans="2:13" x14ac:dyDescent="0.25">
      <c r="B152" s="194" t="s">
        <v>102</v>
      </c>
      <c r="C152" s="195">
        <v>6321</v>
      </c>
      <c r="D152" s="195">
        <v>5656</v>
      </c>
      <c r="E152" s="195">
        <v>12337</v>
      </c>
      <c r="F152" s="195">
        <v>12728</v>
      </c>
      <c r="G152" s="195">
        <v>14118</v>
      </c>
      <c r="H152" s="195">
        <v>16133</v>
      </c>
      <c r="I152" s="212">
        <f>IFERROR(H152/G152-1,"-")</f>
        <v>0.14272559852670352</v>
      </c>
      <c r="J152" s="196">
        <f t="shared" si="85"/>
        <v>1.8523691654879775</v>
      </c>
      <c r="K152" s="195">
        <f t="shared" si="86"/>
        <v>2015</v>
      </c>
      <c r="L152" s="195">
        <f t="shared" si="87"/>
        <v>10477</v>
      </c>
      <c r="M152" s="196">
        <f t="shared" si="84"/>
        <v>3.9621385282299611E-3</v>
      </c>
    </row>
    <row r="153" spans="2:13" x14ac:dyDescent="0.25">
      <c r="B153" s="190" t="s">
        <v>109</v>
      </c>
      <c r="C153" s="191">
        <v>17658</v>
      </c>
      <c r="D153" s="191">
        <v>15206</v>
      </c>
      <c r="E153" s="191">
        <v>37287</v>
      </c>
      <c r="F153" s="191">
        <v>43077</v>
      </c>
      <c r="G153" s="191">
        <v>51636</v>
      </c>
      <c r="H153" s="191">
        <v>52410</v>
      </c>
      <c r="I153" s="211">
        <f>IFERROR(H153/G153-1,"-")</f>
        <v>1.4989542179874471E-2</v>
      </c>
      <c r="J153" s="192">
        <f t="shared" si="85"/>
        <v>2.4466657898198081</v>
      </c>
      <c r="K153" s="191">
        <f t="shared" si="86"/>
        <v>774</v>
      </c>
      <c r="L153" s="191">
        <f t="shared" si="87"/>
        <v>37204</v>
      </c>
      <c r="M153" s="192">
        <f t="shared" si="84"/>
        <v>1.2871485790896439E-2</v>
      </c>
    </row>
    <row r="154" spans="2:13" x14ac:dyDescent="0.25">
      <c r="B154" s="194" t="s">
        <v>112</v>
      </c>
      <c r="C154" s="195">
        <v>4991</v>
      </c>
      <c r="D154" s="195">
        <v>1385</v>
      </c>
      <c r="E154" s="195">
        <v>13622</v>
      </c>
      <c r="F154" s="195">
        <v>13413</v>
      </c>
      <c r="G154" s="195">
        <v>15032</v>
      </c>
      <c r="H154" s="195">
        <v>13364</v>
      </c>
      <c r="I154" s="212">
        <f t="shared" ref="I154:I161" si="88">IFERROR(H154/G154-1,"-")</f>
        <v>-0.11096327833954234</v>
      </c>
      <c r="J154" s="196">
        <f t="shared" si="85"/>
        <v>8.6490974729241881</v>
      </c>
      <c r="K154" s="195">
        <f t="shared" si="86"/>
        <v>-1668</v>
      </c>
      <c r="L154" s="195">
        <f t="shared" si="87"/>
        <v>11979</v>
      </c>
      <c r="M154" s="196">
        <f t="shared" si="84"/>
        <v>3.2820938009834001E-3</v>
      </c>
    </row>
    <row r="155" spans="2:13" x14ac:dyDescent="0.25">
      <c r="B155" s="194" t="s">
        <v>115</v>
      </c>
      <c r="C155" s="195">
        <v>4466</v>
      </c>
      <c r="D155" s="195">
        <v>3071</v>
      </c>
      <c r="E155" s="195">
        <v>7583</v>
      </c>
      <c r="F155" s="195">
        <v>8235</v>
      </c>
      <c r="G155" s="195">
        <v>8751</v>
      </c>
      <c r="H155" s="195">
        <v>8558</v>
      </c>
      <c r="I155" s="212">
        <f t="shared" si="88"/>
        <v>-2.2054622328876672E-2</v>
      </c>
      <c r="J155" s="196">
        <f t="shared" si="85"/>
        <v>1.786714425268642</v>
      </c>
      <c r="K155" s="195">
        <f t="shared" si="86"/>
        <v>-193</v>
      </c>
      <c r="L155" s="195">
        <f t="shared" si="87"/>
        <v>5487</v>
      </c>
      <c r="M155" s="196">
        <f t="shared" si="84"/>
        <v>2.1017778171816773E-3</v>
      </c>
    </row>
    <row r="156" spans="2:13" x14ac:dyDescent="0.25">
      <c r="B156" s="194" t="s">
        <v>118</v>
      </c>
      <c r="C156" s="195">
        <v>1966</v>
      </c>
      <c r="D156" s="195">
        <v>3561</v>
      </c>
      <c r="E156" s="195">
        <v>4576</v>
      </c>
      <c r="F156" s="195">
        <v>7060</v>
      </c>
      <c r="G156" s="195">
        <v>9021</v>
      </c>
      <c r="H156" s="195">
        <v>12887</v>
      </c>
      <c r="I156" s="212">
        <f t="shared" si="88"/>
        <v>0.42855559250637398</v>
      </c>
      <c r="J156" s="196">
        <f t="shared" si="85"/>
        <v>2.6189272676214546</v>
      </c>
      <c r="K156" s="195">
        <f t="shared" si="86"/>
        <v>3866</v>
      </c>
      <c r="L156" s="195">
        <f t="shared" si="87"/>
        <v>9326</v>
      </c>
      <c r="M156" s="196">
        <f t="shared" si="84"/>
        <v>3.1649463344263005E-3</v>
      </c>
    </row>
    <row r="157" spans="2:13" x14ac:dyDescent="0.25">
      <c r="B157" s="194" t="s">
        <v>125</v>
      </c>
      <c r="C157" s="195">
        <v>560</v>
      </c>
      <c r="D157" s="195">
        <v>464</v>
      </c>
      <c r="E157" s="195">
        <v>1124</v>
      </c>
      <c r="F157" s="195">
        <v>1342</v>
      </c>
      <c r="G157" s="195">
        <v>2012</v>
      </c>
      <c r="H157" s="195">
        <v>1790</v>
      </c>
      <c r="I157" s="212">
        <f t="shared" si="88"/>
        <v>-0.11033797216699803</v>
      </c>
      <c r="J157" s="196">
        <f t="shared" si="85"/>
        <v>2.8577586206896552</v>
      </c>
      <c r="K157" s="195">
        <f t="shared" si="86"/>
        <v>-222</v>
      </c>
      <c r="L157" s="195">
        <f t="shared" si="87"/>
        <v>1326</v>
      </c>
      <c r="M157" s="196">
        <f t="shared" si="84"/>
        <v>4.3960998980546891E-4</v>
      </c>
    </row>
    <row r="158" spans="2:13" x14ac:dyDescent="0.25">
      <c r="B158" s="194" t="s">
        <v>121</v>
      </c>
      <c r="C158" s="195">
        <v>1056</v>
      </c>
      <c r="D158" s="195">
        <v>1080</v>
      </c>
      <c r="E158" s="195">
        <v>2299</v>
      </c>
      <c r="F158" s="195">
        <v>2224</v>
      </c>
      <c r="G158" s="195">
        <v>2688</v>
      </c>
      <c r="H158" s="195">
        <v>1970</v>
      </c>
      <c r="I158" s="212">
        <f t="shared" si="88"/>
        <v>-0.26711309523809523</v>
      </c>
      <c r="J158" s="196">
        <f t="shared" si="85"/>
        <v>0.82407407407407418</v>
      </c>
      <c r="K158" s="195">
        <f t="shared" si="86"/>
        <v>-718</v>
      </c>
      <c r="L158" s="195">
        <f t="shared" si="87"/>
        <v>890</v>
      </c>
      <c r="M158" s="196">
        <f t="shared" si="84"/>
        <v>4.8381658095909147E-4</v>
      </c>
    </row>
    <row r="159" spans="2:13" x14ac:dyDescent="0.25">
      <c r="B159" s="194" t="s">
        <v>130</v>
      </c>
      <c r="C159" s="195">
        <v>339</v>
      </c>
      <c r="D159" s="195">
        <v>43</v>
      </c>
      <c r="E159" s="195">
        <v>293</v>
      </c>
      <c r="F159" s="195">
        <v>425</v>
      </c>
      <c r="G159" s="195">
        <v>306</v>
      </c>
      <c r="H159" s="195">
        <v>305</v>
      </c>
      <c r="I159" s="212">
        <f t="shared" si="88"/>
        <v>-3.2679738562091387E-3</v>
      </c>
      <c r="J159" s="196">
        <f t="shared" si="85"/>
        <v>6.0930232558139537</v>
      </c>
      <c r="K159" s="195">
        <f t="shared" si="86"/>
        <v>-1</v>
      </c>
      <c r="L159" s="195">
        <f t="shared" si="87"/>
        <v>262</v>
      </c>
      <c r="M159" s="196">
        <f t="shared" si="84"/>
        <v>7.4905612788082689E-5</v>
      </c>
    </row>
    <row r="160" spans="2:13" x14ac:dyDescent="0.25">
      <c r="B160" s="194" t="s">
        <v>133</v>
      </c>
      <c r="C160" s="195">
        <v>420</v>
      </c>
      <c r="D160" s="195">
        <v>79</v>
      </c>
      <c r="E160" s="195">
        <v>405</v>
      </c>
      <c r="F160" s="195">
        <v>565</v>
      </c>
      <c r="G160" s="195">
        <v>504</v>
      </c>
      <c r="H160" s="195">
        <v>389</v>
      </c>
      <c r="I160" s="212">
        <f t="shared" si="88"/>
        <v>-0.22817460317460314</v>
      </c>
      <c r="J160" s="196">
        <f t="shared" si="85"/>
        <v>3.924050632911392</v>
      </c>
      <c r="K160" s="195">
        <f t="shared" si="86"/>
        <v>-115</v>
      </c>
      <c r="L160" s="195">
        <f t="shared" si="87"/>
        <v>310</v>
      </c>
      <c r="M160" s="196">
        <f t="shared" si="84"/>
        <v>9.5535355326439888E-5</v>
      </c>
    </row>
    <row r="161" spans="2:13" x14ac:dyDescent="0.25">
      <c r="B161" s="199" t="s">
        <v>147</v>
      </c>
      <c r="C161" s="200">
        <f t="shared" ref="C161" si="89">C153-SUM(C154:C160)</f>
        <v>3860</v>
      </c>
      <c r="D161" s="200">
        <f t="shared" ref="D161:E161" si="90">D153-SUM(D154:D160)</f>
        <v>5523</v>
      </c>
      <c r="E161" s="200">
        <f t="shared" si="90"/>
        <v>7385</v>
      </c>
      <c r="F161" s="200">
        <f t="shared" ref="F161:H161" si="91">F153-SUM(F154:F160)</f>
        <v>9813</v>
      </c>
      <c r="G161" s="200">
        <f t="shared" si="91"/>
        <v>13322</v>
      </c>
      <c r="H161" s="200">
        <f t="shared" si="91"/>
        <v>13147</v>
      </c>
      <c r="I161" s="213">
        <f t="shared" si="88"/>
        <v>-1.3136165740879724E-2</v>
      </c>
      <c r="J161" s="201">
        <f t="shared" si="85"/>
        <v>1.3804091978996924</v>
      </c>
      <c r="K161" s="200">
        <f>H161-G161</f>
        <v>-175</v>
      </c>
      <c r="L161" s="200">
        <f t="shared" si="87"/>
        <v>7624</v>
      </c>
      <c r="M161" s="201">
        <f t="shared" si="84"/>
        <v>3.2288002994259775E-3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5CFD-FE5E-4D04-BA18-0B3A1E92F1DD}">
  <sheetPr>
    <tabColor theme="7" tint="0.79998168889431442"/>
    <pageSetUpPr fitToPage="1"/>
  </sheetPr>
  <dimension ref="A1:W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49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1002314</v>
      </c>
      <c r="D9" s="209">
        <f t="shared" si="0"/>
        <v>1038412</v>
      </c>
      <c r="E9" s="209">
        <f t="shared" si="0"/>
        <v>2770259</v>
      </c>
      <c r="F9" s="209">
        <f t="shared" si="0"/>
        <v>3031978</v>
      </c>
      <c r="G9" s="209">
        <f t="shared" si="0"/>
        <v>3198024</v>
      </c>
      <c r="H9" s="209">
        <f t="shared" si="0"/>
        <v>3129351</v>
      </c>
      <c r="I9" s="210">
        <f>IFERROR(H9/G9-1,"-")</f>
        <v>-2.147357243097614E-2</v>
      </c>
      <c r="J9" s="209">
        <f t="shared" ref="J9:J21" si="1">H9-G9</f>
        <v>-68673</v>
      </c>
      <c r="K9" s="210">
        <f t="shared" ref="K9:K21" si="2">H9/H$9</f>
        <v>1</v>
      </c>
      <c r="N9" s="187" t="s">
        <v>70</v>
      </c>
      <c r="O9" s="209">
        <f t="shared" ref="O9:T9" si="3">O10+O13</f>
        <v>36134</v>
      </c>
      <c r="P9" s="209">
        <f t="shared" si="3"/>
        <v>32734</v>
      </c>
      <c r="Q9" s="209">
        <f t="shared" si="3"/>
        <v>110290</v>
      </c>
      <c r="R9" s="209">
        <f t="shared" si="3"/>
        <v>131067</v>
      </c>
      <c r="S9" s="209">
        <f t="shared" si="3"/>
        <v>146251</v>
      </c>
      <c r="T9" s="209">
        <f t="shared" si="3"/>
        <v>113680</v>
      </c>
      <c r="U9" s="210">
        <f>IFERROR(T9/S9-1,"-")</f>
        <v>-0.22270616953046474</v>
      </c>
      <c r="V9" s="209">
        <f>T9-S9</f>
        <v>-32571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291851</v>
      </c>
      <c r="D10" s="191">
        <v>497468</v>
      </c>
      <c r="E10" s="191">
        <v>674079</v>
      </c>
      <c r="F10" s="191">
        <v>697698</v>
      </c>
      <c r="G10" s="191">
        <v>694742</v>
      </c>
      <c r="H10" s="191">
        <v>690967</v>
      </c>
      <c r="I10" s="211">
        <f>IFERROR(H10/G10-1,"-")</f>
        <v>-5.4336717803156187E-3</v>
      </c>
      <c r="J10" s="190">
        <f t="shared" si="1"/>
        <v>-3775</v>
      </c>
      <c r="K10" s="192">
        <f t="shared" si="2"/>
        <v>0.22080201294134152</v>
      </c>
      <c r="N10" s="190" t="s">
        <v>99</v>
      </c>
      <c r="O10" s="191">
        <v>16811</v>
      </c>
      <c r="P10" s="191">
        <v>19069</v>
      </c>
      <c r="Q10" s="191">
        <v>28303</v>
      </c>
      <c r="R10" s="191">
        <v>37924</v>
      </c>
      <c r="S10" s="191">
        <v>46749</v>
      </c>
      <c r="T10" s="191">
        <v>32277</v>
      </c>
      <c r="U10" s="211">
        <f>IFERROR(T10/S10-1,"-")</f>
        <v>-0.30956811910415194</v>
      </c>
      <c r="V10" s="190">
        <f t="shared" ref="V10:V20" si="5">T10-S10</f>
        <v>-14472</v>
      </c>
      <c r="W10" s="192">
        <f t="shared" si="4"/>
        <v>0.28392857142857142</v>
      </c>
    </row>
    <row r="11" spans="1:23" x14ac:dyDescent="0.25">
      <c r="A11" s="193" t="s">
        <v>102</v>
      </c>
      <c r="B11" s="194" t="s">
        <v>105</v>
      </c>
      <c r="C11" s="195">
        <v>107552</v>
      </c>
      <c r="D11" s="195">
        <v>248793</v>
      </c>
      <c r="E11" s="195">
        <v>265673</v>
      </c>
      <c r="F11" s="195">
        <v>273504</v>
      </c>
      <c r="G11" s="195">
        <v>269639</v>
      </c>
      <c r="H11" s="195">
        <v>266057</v>
      </c>
      <c r="I11" s="212">
        <f>IFERROR(H11/G11-1,"-")</f>
        <v>-1.3284428439506168E-2</v>
      </c>
      <c r="J11" s="194">
        <f t="shared" si="1"/>
        <v>-3582</v>
      </c>
      <c r="K11" s="196">
        <f t="shared" si="2"/>
        <v>8.5019865141366377E-2</v>
      </c>
      <c r="N11" s="194" t="s">
        <v>105</v>
      </c>
      <c r="O11" s="195">
        <v>5981</v>
      </c>
      <c r="P11" s="195">
        <v>16643</v>
      </c>
      <c r="Q11" s="195">
        <v>22434</v>
      </c>
      <c r="R11" s="195">
        <v>27984</v>
      </c>
      <c r="S11" s="195">
        <v>28822</v>
      </c>
      <c r="T11" s="195">
        <v>10995</v>
      </c>
      <c r="U11" s="212">
        <f>IFERROR(T11/S11-1,"-")</f>
        <v>-0.6185205745610991</v>
      </c>
      <c r="V11" s="194">
        <f t="shared" si="5"/>
        <v>-17827</v>
      </c>
      <c r="W11" s="196">
        <f>T11/T$9</f>
        <v>9.671885995777621E-2</v>
      </c>
    </row>
    <row r="12" spans="1:23" x14ac:dyDescent="0.25">
      <c r="A12" s="1"/>
      <c r="B12" s="194" t="s">
        <v>102</v>
      </c>
      <c r="C12" s="195">
        <v>184299</v>
      </c>
      <c r="D12" s="195">
        <v>248675</v>
      </c>
      <c r="E12" s="195">
        <v>408406</v>
      </c>
      <c r="F12" s="195">
        <v>424194</v>
      </c>
      <c r="G12" s="195">
        <v>425103</v>
      </c>
      <c r="H12" s="195">
        <v>424910</v>
      </c>
      <c r="I12" s="212">
        <f>IFERROR(H12/G12-1,"-")</f>
        <v>-4.5400761697755865E-4</v>
      </c>
      <c r="J12" s="194">
        <f t="shared" si="1"/>
        <v>-193</v>
      </c>
      <c r="K12" s="196">
        <f t="shared" si="2"/>
        <v>0.13578214779997513</v>
      </c>
      <c r="N12" s="194" t="s">
        <v>102</v>
      </c>
      <c r="O12" s="195">
        <v>10830</v>
      </c>
      <c r="P12" s="195">
        <v>2426</v>
      </c>
      <c r="Q12" s="195">
        <v>5869</v>
      </c>
      <c r="R12" s="195">
        <v>9940</v>
      </c>
      <c r="S12" s="195">
        <v>17927</v>
      </c>
      <c r="T12" s="195">
        <v>21282</v>
      </c>
      <c r="U12" s="212">
        <f>IFERROR(T12/S12-1,"-")</f>
        <v>0.18714787750320738</v>
      </c>
      <c r="V12" s="194">
        <f t="shared" si="5"/>
        <v>3355</v>
      </c>
      <c r="W12" s="196">
        <f t="shared" si="4"/>
        <v>0.18720971147079521</v>
      </c>
    </row>
    <row r="13" spans="1:23" s="74" customFormat="1" x14ac:dyDescent="0.25">
      <c r="B13" s="190" t="s">
        <v>109</v>
      </c>
      <c r="C13" s="191">
        <v>710463</v>
      </c>
      <c r="D13" s="191">
        <v>540944</v>
      </c>
      <c r="E13" s="191">
        <v>2096180</v>
      </c>
      <c r="F13" s="191">
        <v>2334280</v>
      </c>
      <c r="G13" s="191">
        <v>2503282</v>
      </c>
      <c r="H13" s="191">
        <v>2438384</v>
      </c>
      <c r="I13" s="211">
        <f>IFERROR(H13/G13-1,"-")</f>
        <v>-2.5925165442806652E-2</v>
      </c>
      <c r="J13" s="190">
        <f t="shared" si="1"/>
        <v>-64898</v>
      </c>
      <c r="K13" s="192">
        <f t="shared" si="2"/>
        <v>0.7791979870586585</v>
      </c>
      <c r="N13" s="190" t="s">
        <v>109</v>
      </c>
      <c r="O13" s="191">
        <v>19323</v>
      </c>
      <c r="P13" s="191">
        <v>13665</v>
      </c>
      <c r="Q13" s="191">
        <v>81987</v>
      </c>
      <c r="R13" s="191">
        <v>93143</v>
      </c>
      <c r="S13" s="191">
        <v>99502</v>
      </c>
      <c r="T13" s="191">
        <v>81403</v>
      </c>
      <c r="U13" s="211">
        <f>IFERROR(T13/S13-1,"-")</f>
        <v>-0.18189584128962233</v>
      </c>
      <c r="V13" s="190">
        <f t="shared" si="5"/>
        <v>-18099</v>
      </c>
      <c r="W13" s="192">
        <f t="shared" si="4"/>
        <v>0.71607142857142858</v>
      </c>
    </row>
    <row r="14" spans="1:23" s="74" customFormat="1" x14ac:dyDescent="0.25">
      <c r="B14" s="194" t="s">
        <v>112</v>
      </c>
      <c r="C14" s="195">
        <v>267043</v>
      </c>
      <c r="D14" s="195">
        <v>105634</v>
      </c>
      <c r="E14" s="195">
        <v>969789</v>
      </c>
      <c r="F14" s="195">
        <v>1080799</v>
      </c>
      <c r="G14" s="195">
        <v>1149527</v>
      </c>
      <c r="H14" s="195">
        <v>1124150</v>
      </c>
      <c r="I14" s="212">
        <f t="shared" ref="I14:I21" si="6">IFERROR(H14/G14-1,"-")</f>
        <v>-2.2076036491530893E-2</v>
      </c>
      <c r="J14" s="194">
        <f t="shared" si="1"/>
        <v>-25377</v>
      </c>
      <c r="K14" s="196">
        <f t="shared" si="2"/>
        <v>0.35922783989395884</v>
      </c>
      <c r="N14" s="194" t="s">
        <v>112</v>
      </c>
      <c r="O14" s="195">
        <v>7331</v>
      </c>
      <c r="P14" s="195">
        <v>2176</v>
      </c>
      <c r="Q14" s="195">
        <v>38844</v>
      </c>
      <c r="R14" s="195">
        <v>35609</v>
      </c>
      <c r="S14" s="195">
        <v>34444</v>
      </c>
      <c r="T14" s="195">
        <v>35263</v>
      </c>
      <c r="U14" s="212">
        <f t="shared" ref="U14:U21" si="7">IFERROR(T14/S14-1,"-")</f>
        <v>2.3777726164208479E-2</v>
      </c>
      <c r="V14" s="194">
        <f t="shared" si="5"/>
        <v>819</v>
      </c>
      <c r="W14" s="196">
        <f t="shared" si="4"/>
        <v>0.31019528501055593</v>
      </c>
    </row>
    <row r="15" spans="1:23" x14ac:dyDescent="0.25">
      <c r="A15" s="1"/>
      <c r="B15" s="194" t="s">
        <v>115</v>
      </c>
      <c r="C15" s="195">
        <v>102940</v>
      </c>
      <c r="D15" s="195">
        <v>91132</v>
      </c>
      <c r="E15" s="195">
        <v>234445</v>
      </c>
      <c r="F15" s="195">
        <v>268942</v>
      </c>
      <c r="G15" s="195">
        <v>277141</v>
      </c>
      <c r="H15" s="195">
        <v>269189</v>
      </c>
      <c r="I15" s="212">
        <f t="shared" si="6"/>
        <v>-2.8692975777672713E-2</v>
      </c>
      <c r="J15" s="194">
        <f t="shared" si="1"/>
        <v>-7952</v>
      </c>
      <c r="K15" s="196">
        <f t="shared" si="2"/>
        <v>8.6020711642765549E-2</v>
      </c>
      <c r="N15" s="194" t="s">
        <v>115</v>
      </c>
      <c r="O15" s="195">
        <v>2362</v>
      </c>
      <c r="P15" s="195">
        <v>1757</v>
      </c>
      <c r="Q15" s="195">
        <v>5542</v>
      </c>
      <c r="R15" s="195">
        <v>6459</v>
      </c>
      <c r="S15" s="195">
        <v>6633</v>
      </c>
      <c r="T15" s="195">
        <v>7292</v>
      </c>
      <c r="U15" s="212">
        <f t="shared" si="7"/>
        <v>9.9351726217397962E-2</v>
      </c>
      <c r="V15" s="194">
        <f t="shared" si="5"/>
        <v>659</v>
      </c>
      <c r="W15" s="196">
        <f t="shared" si="4"/>
        <v>6.4144968332160449E-2</v>
      </c>
    </row>
    <row r="16" spans="1:23" x14ac:dyDescent="0.25">
      <c r="A16" s="1"/>
      <c r="B16" s="194" t="s">
        <v>118</v>
      </c>
      <c r="C16" s="195">
        <v>39450</v>
      </c>
      <c r="D16" s="195">
        <v>65397</v>
      </c>
      <c r="E16" s="195">
        <v>120986</v>
      </c>
      <c r="F16" s="195">
        <v>131977</v>
      </c>
      <c r="G16" s="195">
        <v>145390</v>
      </c>
      <c r="H16" s="195">
        <v>138650</v>
      </c>
      <c r="I16" s="212">
        <f t="shared" si="6"/>
        <v>-4.6358071394181133E-2</v>
      </c>
      <c r="J16" s="194">
        <f t="shared" si="1"/>
        <v>-6740</v>
      </c>
      <c r="K16" s="196">
        <f t="shared" si="2"/>
        <v>4.4306311436460785E-2</v>
      </c>
      <c r="N16" s="194" t="s">
        <v>118</v>
      </c>
      <c r="O16" s="195">
        <v>2592</v>
      </c>
      <c r="P16" s="195">
        <v>2662</v>
      </c>
      <c r="Q16" s="195">
        <v>11009</v>
      </c>
      <c r="R16" s="195">
        <v>10476</v>
      </c>
      <c r="S16" s="195">
        <v>13838</v>
      </c>
      <c r="T16" s="195">
        <v>7605</v>
      </c>
      <c r="U16" s="212">
        <f t="shared" si="7"/>
        <v>-0.45042636219106802</v>
      </c>
      <c r="V16" s="194">
        <f t="shared" si="5"/>
        <v>-6233</v>
      </c>
      <c r="W16" s="196">
        <f t="shared" si="4"/>
        <v>6.6898311048557355E-2</v>
      </c>
    </row>
    <row r="17" spans="1:23" x14ac:dyDescent="0.25">
      <c r="A17" s="1"/>
      <c r="B17" s="194" t="s">
        <v>125</v>
      </c>
      <c r="C17" s="195">
        <v>25260</v>
      </c>
      <c r="D17" s="195">
        <v>31054</v>
      </c>
      <c r="E17" s="195">
        <v>95676</v>
      </c>
      <c r="F17" s="195">
        <v>87162</v>
      </c>
      <c r="G17" s="195">
        <v>94713</v>
      </c>
      <c r="H17" s="195">
        <v>88489</v>
      </c>
      <c r="I17" s="212">
        <f t="shared" si="6"/>
        <v>-6.5714315880607721E-2</v>
      </c>
      <c r="J17" s="194">
        <f t="shared" si="1"/>
        <v>-6224</v>
      </c>
      <c r="K17" s="196">
        <f t="shared" si="2"/>
        <v>2.8277109215297358E-2</v>
      </c>
      <c r="N17" s="194" t="s">
        <v>125</v>
      </c>
      <c r="O17" s="195">
        <v>258</v>
      </c>
      <c r="P17" s="195">
        <v>658</v>
      </c>
      <c r="Q17" s="195">
        <v>1360</v>
      </c>
      <c r="R17" s="195">
        <v>2515</v>
      </c>
      <c r="S17" s="195">
        <v>3267</v>
      </c>
      <c r="T17" s="195">
        <v>1879</v>
      </c>
      <c r="U17" s="212">
        <f t="shared" si="7"/>
        <v>-0.42485460667278852</v>
      </c>
      <c r="V17" s="194">
        <f t="shared" si="5"/>
        <v>-1388</v>
      </c>
      <c r="W17" s="196">
        <f t="shared" si="4"/>
        <v>1.6528852920478537E-2</v>
      </c>
    </row>
    <row r="18" spans="1:23" x14ac:dyDescent="0.25">
      <c r="A18" s="1"/>
      <c r="B18" s="194" t="s">
        <v>121</v>
      </c>
      <c r="C18" s="195">
        <v>42174</v>
      </c>
      <c r="D18" s="195">
        <v>40134</v>
      </c>
      <c r="E18" s="195">
        <v>95385</v>
      </c>
      <c r="F18" s="195">
        <v>97352</v>
      </c>
      <c r="G18" s="195">
        <v>102779</v>
      </c>
      <c r="H18" s="195">
        <v>93610</v>
      </c>
      <c r="I18" s="212">
        <f t="shared" si="6"/>
        <v>-8.9210831006333979E-2</v>
      </c>
      <c r="J18" s="194">
        <f t="shared" si="1"/>
        <v>-9169</v>
      </c>
      <c r="K18" s="196">
        <f t="shared" si="2"/>
        <v>2.9913550764998877E-2</v>
      </c>
      <c r="N18" s="194" t="s">
        <v>121</v>
      </c>
      <c r="O18" s="195">
        <v>729</v>
      </c>
      <c r="P18" s="195">
        <v>763</v>
      </c>
      <c r="Q18" s="195">
        <v>2196</v>
      </c>
      <c r="R18" s="195">
        <v>1917</v>
      </c>
      <c r="S18" s="195">
        <v>2865</v>
      </c>
      <c r="T18" s="195">
        <v>2069</v>
      </c>
      <c r="U18" s="212">
        <f t="shared" si="7"/>
        <v>-0.27783595113438042</v>
      </c>
      <c r="V18" s="194">
        <f t="shared" si="5"/>
        <v>-796</v>
      </c>
      <c r="W18" s="196">
        <f t="shared" si="4"/>
        <v>1.8200211118930332E-2</v>
      </c>
    </row>
    <row r="19" spans="1:23" x14ac:dyDescent="0.25">
      <c r="A19" s="193" t="s">
        <v>146</v>
      </c>
      <c r="B19" s="194" t="s">
        <v>130</v>
      </c>
      <c r="C19" s="195">
        <v>18088</v>
      </c>
      <c r="D19" s="195">
        <v>2061</v>
      </c>
      <c r="E19" s="195">
        <v>24723</v>
      </c>
      <c r="F19" s="195">
        <v>30854</v>
      </c>
      <c r="G19" s="195">
        <v>28123</v>
      </c>
      <c r="H19" s="195">
        <v>26744</v>
      </c>
      <c r="I19" s="212">
        <f t="shared" si="6"/>
        <v>-4.9034598015858855E-2</v>
      </c>
      <c r="J19" s="194">
        <f t="shared" si="1"/>
        <v>-1379</v>
      </c>
      <c r="K19" s="196">
        <f t="shared" si="2"/>
        <v>8.5461809812961212E-3</v>
      </c>
      <c r="N19" s="194" t="s">
        <v>130</v>
      </c>
      <c r="O19" s="195">
        <v>634</v>
      </c>
      <c r="P19" s="195">
        <v>22</v>
      </c>
      <c r="Q19" s="195">
        <v>897</v>
      </c>
      <c r="R19" s="195">
        <v>3209</v>
      </c>
      <c r="S19" s="195">
        <v>1645</v>
      </c>
      <c r="T19" s="195">
        <v>844</v>
      </c>
      <c r="U19" s="212">
        <f t="shared" si="7"/>
        <v>-0.48693009118541031</v>
      </c>
      <c r="V19" s="194">
        <f t="shared" si="5"/>
        <v>-801</v>
      </c>
      <c r="W19" s="196">
        <f t="shared" si="4"/>
        <v>7.4243490499648138E-3</v>
      </c>
    </row>
    <row r="20" spans="1:23" x14ac:dyDescent="0.25">
      <c r="A20" s="198" t="s">
        <v>147</v>
      </c>
      <c r="B20" s="194" t="s">
        <v>133</v>
      </c>
      <c r="C20" s="195">
        <v>24290</v>
      </c>
      <c r="D20" s="195">
        <v>1775</v>
      </c>
      <c r="E20" s="195">
        <v>17076</v>
      </c>
      <c r="F20" s="195">
        <v>26602</v>
      </c>
      <c r="G20" s="195">
        <v>24882</v>
      </c>
      <c r="H20" s="195">
        <v>21254</v>
      </c>
      <c r="I20" s="212">
        <f t="shared" si="6"/>
        <v>-0.14580821477373207</v>
      </c>
      <c r="J20" s="194">
        <f t="shared" si="1"/>
        <v>-3628</v>
      </c>
      <c r="K20" s="196">
        <f t="shared" si="2"/>
        <v>6.7918236081538951E-3</v>
      </c>
      <c r="N20" s="194" t="s">
        <v>133</v>
      </c>
      <c r="O20" s="195">
        <v>781</v>
      </c>
      <c r="P20" s="195">
        <v>7</v>
      </c>
      <c r="Q20" s="195">
        <v>291</v>
      </c>
      <c r="R20" s="195">
        <v>930</v>
      </c>
      <c r="S20" s="195">
        <v>205</v>
      </c>
      <c r="T20" s="195">
        <v>552</v>
      </c>
      <c r="U20" s="212">
        <f t="shared" si="7"/>
        <v>1.6926829268292685</v>
      </c>
      <c r="V20" s="194">
        <f t="shared" si="5"/>
        <v>347</v>
      </c>
      <c r="W20" s="196">
        <f t="shared" si="4"/>
        <v>4.8557353976073185E-3</v>
      </c>
    </row>
    <row r="21" spans="1:23" x14ac:dyDescent="0.25">
      <c r="B21" s="199" t="s">
        <v>147</v>
      </c>
      <c r="C21" s="200">
        <f t="shared" ref="C21" si="8">C13-SUM(C14:C20)</f>
        <v>191218</v>
      </c>
      <c r="D21" s="200">
        <f t="shared" ref="D21:H21" si="9">D13-SUM(D14:D20)</f>
        <v>203757</v>
      </c>
      <c r="E21" s="200">
        <f t="shared" si="9"/>
        <v>538100</v>
      </c>
      <c r="F21" s="200">
        <f t="shared" si="9"/>
        <v>610592</v>
      </c>
      <c r="G21" s="200">
        <f t="shared" si="9"/>
        <v>680727</v>
      </c>
      <c r="H21" s="200">
        <f t="shared" si="9"/>
        <v>676298</v>
      </c>
      <c r="I21" s="213">
        <f t="shared" si="6"/>
        <v>-6.5062793160841625E-3</v>
      </c>
      <c r="J21" s="199">
        <f t="shared" si="1"/>
        <v>-4429</v>
      </c>
      <c r="K21" s="201">
        <f t="shared" si="2"/>
        <v>0.21611445951572705</v>
      </c>
      <c r="N21" s="199" t="s">
        <v>147</v>
      </c>
      <c r="O21" s="200">
        <f t="shared" ref="O21:T21" si="10">O13-SUM(O14:O20)</f>
        <v>4636</v>
      </c>
      <c r="P21" s="200">
        <f t="shared" si="10"/>
        <v>5620</v>
      </c>
      <c r="Q21" s="200">
        <f t="shared" si="10"/>
        <v>21848</v>
      </c>
      <c r="R21" s="200">
        <f t="shared" si="10"/>
        <v>32028</v>
      </c>
      <c r="S21" s="200">
        <f t="shared" si="10"/>
        <v>36605</v>
      </c>
      <c r="T21" s="200">
        <f t="shared" si="10"/>
        <v>25899</v>
      </c>
      <c r="U21" s="213">
        <f t="shared" si="7"/>
        <v>-0.29247370577789922</v>
      </c>
      <c r="V21" s="199">
        <f>T21-S21</f>
        <v>-10706</v>
      </c>
      <c r="W21" s="201">
        <f t="shared" si="4"/>
        <v>0.22782371569317383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352777</v>
      </c>
      <c r="D23" s="209">
        <f t="shared" si="11"/>
        <v>425407</v>
      </c>
      <c r="E23" s="209">
        <f t="shared" si="11"/>
        <v>1107347</v>
      </c>
      <c r="F23" s="209">
        <f t="shared" si="11"/>
        <v>1144954</v>
      </c>
      <c r="G23" s="209">
        <f t="shared" si="11"/>
        <v>1180192</v>
      </c>
      <c r="H23" s="209">
        <f t="shared" si="11"/>
        <v>1097321</v>
      </c>
      <c r="I23" s="210">
        <f>IFERROR(H23/G23-1,"-")</f>
        <v>-7.0218235676906771E-2</v>
      </c>
      <c r="J23" s="209">
        <f>H23-G23</f>
        <v>-82871</v>
      </c>
      <c r="K23" s="210">
        <f t="shared" ref="K23:K35" si="12">H23/H$9</f>
        <v>0.35065449673111132</v>
      </c>
    </row>
    <row r="24" spans="1:23" x14ac:dyDescent="0.25">
      <c r="B24" s="190" t="s">
        <v>99</v>
      </c>
      <c r="C24" s="191">
        <v>62090</v>
      </c>
      <c r="D24" s="191">
        <v>171589</v>
      </c>
      <c r="E24" s="191">
        <v>143837</v>
      </c>
      <c r="F24" s="191">
        <v>116447</v>
      </c>
      <c r="G24" s="191">
        <v>104394</v>
      </c>
      <c r="H24" s="191">
        <v>90006</v>
      </c>
      <c r="I24" s="211">
        <f>IFERROR(H24/G24-1,"-")</f>
        <v>-0.13782401287430313</v>
      </c>
      <c r="J24" s="190">
        <f t="shared" ref="J24:J34" si="13">H24-G24</f>
        <v>-14388</v>
      </c>
      <c r="K24" s="192">
        <f t="shared" si="12"/>
        <v>2.8761874267220263E-2</v>
      </c>
    </row>
    <row r="25" spans="1:23" x14ac:dyDescent="0.25">
      <c r="B25" s="194" t="s">
        <v>105</v>
      </c>
      <c r="C25" s="195">
        <v>30289</v>
      </c>
      <c r="D25" s="195">
        <v>83326</v>
      </c>
      <c r="E25" s="195">
        <v>58250</v>
      </c>
      <c r="F25" s="195">
        <v>46066</v>
      </c>
      <c r="G25" s="195">
        <v>36859</v>
      </c>
      <c r="H25" s="195">
        <v>41828</v>
      </c>
      <c r="I25" s="212">
        <f>IFERROR(H25/G25-1,"-")</f>
        <v>0.13481103665319183</v>
      </c>
      <c r="J25" s="194">
        <f t="shared" si="13"/>
        <v>4969</v>
      </c>
      <c r="K25" s="196">
        <f t="shared" si="12"/>
        <v>1.3366349763896732E-2</v>
      </c>
    </row>
    <row r="26" spans="1:23" x14ac:dyDescent="0.25">
      <c r="B26" s="194" t="s">
        <v>102</v>
      </c>
      <c r="C26" s="195">
        <v>31801</v>
      </c>
      <c r="D26" s="195">
        <v>88263</v>
      </c>
      <c r="E26" s="195">
        <v>85587</v>
      </c>
      <c r="F26" s="195">
        <v>70381</v>
      </c>
      <c r="G26" s="195">
        <v>67535</v>
      </c>
      <c r="H26" s="195">
        <v>48178</v>
      </c>
      <c r="I26" s="212">
        <f>IFERROR(H26/G26-1,"-")</f>
        <v>-0.28662175168431181</v>
      </c>
      <c r="J26" s="194">
        <f t="shared" si="13"/>
        <v>-19357</v>
      </c>
      <c r="K26" s="196">
        <f t="shared" si="12"/>
        <v>1.5395524503323533E-2</v>
      </c>
    </row>
    <row r="27" spans="1:23" x14ac:dyDescent="0.25">
      <c r="B27" s="190" t="s">
        <v>109</v>
      </c>
      <c r="C27" s="191">
        <v>290687</v>
      </c>
      <c r="D27" s="191">
        <v>253818</v>
      </c>
      <c r="E27" s="191">
        <v>963510</v>
      </c>
      <c r="F27" s="191">
        <v>1028507</v>
      </c>
      <c r="G27" s="191">
        <v>1075798</v>
      </c>
      <c r="H27" s="191">
        <v>1007315</v>
      </c>
      <c r="I27" s="211">
        <f>IFERROR(H27/G27-1,"-")</f>
        <v>-6.3657861420080675E-2</v>
      </c>
      <c r="J27" s="190">
        <f t="shared" si="13"/>
        <v>-68483</v>
      </c>
      <c r="K27" s="192">
        <f t="shared" si="12"/>
        <v>0.32189262246389105</v>
      </c>
    </row>
    <row r="28" spans="1:23" x14ac:dyDescent="0.25">
      <c r="B28" s="194" t="s">
        <v>112</v>
      </c>
      <c r="C28" s="195">
        <v>120474</v>
      </c>
      <c r="D28" s="195">
        <v>56394</v>
      </c>
      <c r="E28" s="195">
        <v>488203</v>
      </c>
      <c r="F28" s="195">
        <v>528257</v>
      </c>
      <c r="G28" s="195">
        <v>551640</v>
      </c>
      <c r="H28" s="195">
        <v>520623</v>
      </c>
      <c r="I28" s="212">
        <f t="shared" ref="I28:I35" si="14">IFERROR(H28/G28-1,"-")</f>
        <v>-5.6226887100282785E-2</v>
      </c>
      <c r="J28" s="194">
        <f t="shared" si="13"/>
        <v>-31017</v>
      </c>
      <c r="K28" s="196">
        <f t="shared" si="12"/>
        <v>0.16636772289206292</v>
      </c>
    </row>
    <row r="29" spans="1:23" x14ac:dyDescent="0.25">
      <c r="B29" s="194" t="s">
        <v>115</v>
      </c>
      <c r="C29" s="195">
        <v>38968</v>
      </c>
      <c r="D29" s="195">
        <v>48934</v>
      </c>
      <c r="E29" s="195">
        <v>111315</v>
      </c>
      <c r="F29" s="195">
        <v>121028</v>
      </c>
      <c r="G29" s="195">
        <v>121215</v>
      </c>
      <c r="H29" s="195">
        <v>111979</v>
      </c>
      <c r="I29" s="212">
        <f t="shared" si="14"/>
        <v>-7.6195190364228838E-2</v>
      </c>
      <c r="J29" s="194">
        <f t="shared" si="13"/>
        <v>-9236</v>
      </c>
      <c r="K29" s="196">
        <f t="shared" si="12"/>
        <v>3.5783457975791147E-2</v>
      </c>
    </row>
    <row r="30" spans="1:23" x14ac:dyDescent="0.25">
      <c r="B30" s="194" t="s">
        <v>118</v>
      </c>
      <c r="C30" s="195">
        <v>13385</v>
      </c>
      <c r="D30" s="195">
        <v>23535</v>
      </c>
      <c r="E30" s="195">
        <v>39571</v>
      </c>
      <c r="F30" s="195">
        <v>36065</v>
      </c>
      <c r="G30" s="195">
        <v>32682</v>
      </c>
      <c r="H30" s="195">
        <v>30688</v>
      </c>
      <c r="I30" s="212">
        <f t="shared" si="14"/>
        <v>-6.1012177957285307E-2</v>
      </c>
      <c r="J30" s="194">
        <f t="shared" si="13"/>
        <v>-1994</v>
      </c>
      <c r="K30" s="196">
        <f t="shared" si="12"/>
        <v>9.8065062052802646E-3</v>
      </c>
    </row>
    <row r="31" spans="1:23" x14ac:dyDescent="0.25">
      <c r="B31" s="194" t="s">
        <v>125</v>
      </c>
      <c r="C31" s="195">
        <v>12596</v>
      </c>
      <c r="D31" s="195">
        <v>17703</v>
      </c>
      <c r="E31" s="195">
        <v>51227</v>
      </c>
      <c r="F31" s="195">
        <v>43823</v>
      </c>
      <c r="G31" s="195">
        <v>46352</v>
      </c>
      <c r="H31" s="195">
        <v>42680</v>
      </c>
      <c r="I31" s="212">
        <f t="shared" si="14"/>
        <v>-7.9219882637210914E-2</v>
      </c>
      <c r="J31" s="194">
        <f t="shared" si="13"/>
        <v>-3672</v>
      </c>
      <c r="K31" s="196">
        <f t="shared" si="12"/>
        <v>1.3638610689564705E-2</v>
      </c>
    </row>
    <row r="32" spans="1:23" x14ac:dyDescent="0.25">
      <c r="B32" s="194" t="s">
        <v>121</v>
      </c>
      <c r="C32" s="195">
        <v>20610</v>
      </c>
      <c r="D32" s="195">
        <v>23467</v>
      </c>
      <c r="E32" s="195">
        <v>57020</v>
      </c>
      <c r="F32" s="195">
        <v>53612</v>
      </c>
      <c r="G32" s="195">
        <v>55551</v>
      </c>
      <c r="H32" s="195">
        <v>51405</v>
      </c>
      <c r="I32" s="212">
        <f t="shared" si="14"/>
        <v>-7.4634119997839865E-2</v>
      </c>
      <c r="J32" s="194">
        <f t="shared" si="13"/>
        <v>-4146</v>
      </c>
      <c r="K32" s="196">
        <f t="shared" si="12"/>
        <v>1.6426728737044836E-2</v>
      </c>
    </row>
    <row r="33" spans="2:11" x14ac:dyDescent="0.25">
      <c r="B33" s="194" t="s">
        <v>130</v>
      </c>
      <c r="C33" s="195">
        <v>9535</v>
      </c>
      <c r="D33" s="195">
        <v>571</v>
      </c>
      <c r="E33" s="195">
        <v>12945</v>
      </c>
      <c r="F33" s="195">
        <v>14488</v>
      </c>
      <c r="G33" s="195">
        <v>14309</v>
      </c>
      <c r="H33" s="195">
        <v>12361</v>
      </c>
      <c r="I33" s="212">
        <f t="shared" si="14"/>
        <v>-0.13613809490530437</v>
      </c>
      <c r="J33" s="194">
        <f t="shared" si="13"/>
        <v>-1948</v>
      </c>
      <c r="K33" s="196">
        <f t="shared" si="12"/>
        <v>3.9500203077251477E-3</v>
      </c>
    </row>
    <row r="34" spans="2:11" x14ac:dyDescent="0.25">
      <c r="B34" s="194" t="s">
        <v>133</v>
      </c>
      <c r="C34" s="195">
        <v>11137</v>
      </c>
      <c r="D34" s="195">
        <v>351</v>
      </c>
      <c r="E34" s="195">
        <v>7937</v>
      </c>
      <c r="F34" s="195">
        <v>12828</v>
      </c>
      <c r="G34" s="195">
        <v>11734</v>
      </c>
      <c r="H34" s="195">
        <v>9928</v>
      </c>
      <c r="I34" s="212">
        <f t="shared" si="14"/>
        <v>-0.15391170956195666</v>
      </c>
      <c r="J34" s="194">
        <f t="shared" si="13"/>
        <v>-1806</v>
      </c>
      <c r="K34" s="196">
        <f t="shared" si="12"/>
        <v>3.1725428052014619E-3</v>
      </c>
    </row>
    <row r="35" spans="2:11" x14ac:dyDescent="0.25">
      <c r="B35" s="199" t="s">
        <v>147</v>
      </c>
      <c r="C35" s="200">
        <f t="shared" ref="C35" si="15">C27-SUM(C28:C34)</f>
        <v>63982</v>
      </c>
      <c r="D35" s="200">
        <f t="shared" ref="D35:H35" si="16">D27-SUM(D28:D34)</f>
        <v>82863</v>
      </c>
      <c r="E35" s="200">
        <f t="shared" si="16"/>
        <v>195292</v>
      </c>
      <c r="F35" s="200">
        <f t="shared" si="16"/>
        <v>218406</v>
      </c>
      <c r="G35" s="200">
        <f t="shared" si="16"/>
        <v>242315</v>
      </c>
      <c r="H35" s="200">
        <f t="shared" si="16"/>
        <v>227651</v>
      </c>
      <c r="I35" s="213">
        <f t="shared" si="14"/>
        <v>-6.0516270144233775E-2</v>
      </c>
      <c r="J35" s="199">
        <f>H35-G35</f>
        <v>-14664</v>
      </c>
      <c r="K35" s="201">
        <f t="shared" si="12"/>
        <v>7.2747032851220583E-2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170072</v>
      </c>
      <c r="D37" s="209">
        <f t="shared" si="17"/>
        <v>104720</v>
      </c>
      <c r="E37" s="209">
        <f t="shared" si="17"/>
        <v>546989</v>
      </c>
      <c r="F37" s="209">
        <f t="shared" si="17"/>
        <v>598309</v>
      </c>
      <c r="G37" s="209">
        <f t="shared" si="17"/>
        <v>639306</v>
      </c>
      <c r="H37" s="209">
        <f t="shared" si="17"/>
        <v>653963</v>
      </c>
      <c r="I37" s="210">
        <f>IFERROR(H37/G37-1,"-")</f>
        <v>2.2926423340309698E-2</v>
      </c>
      <c r="J37" s="209">
        <f>H37-G37</f>
        <v>14657</v>
      </c>
      <c r="K37" s="210">
        <f t="shared" ref="K37:K49" si="18">H37/H$9</f>
        <v>0.20897719686925501</v>
      </c>
    </row>
    <row r="38" spans="2:11" x14ac:dyDescent="0.25">
      <c r="B38" s="190" t="s">
        <v>99</v>
      </c>
      <c r="C38" s="191">
        <v>17227</v>
      </c>
      <c r="D38" s="191">
        <v>25291</v>
      </c>
      <c r="E38" s="191">
        <v>65724</v>
      </c>
      <c r="F38" s="191">
        <v>63307</v>
      </c>
      <c r="G38" s="191">
        <v>63481</v>
      </c>
      <c r="H38" s="191">
        <v>62658</v>
      </c>
      <c r="I38" s="211">
        <f>IFERROR(H38/G38-1,"-")</f>
        <v>-1.2964509065704677E-2</v>
      </c>
      <c r="J38" s="190">
        <f t="shared" ref="J38:J48" si="19">H38-G38</f>
        <v>-823</v>
      </c>
      <c r="K38" s="192">
        <f t="shared" si="18"/>
        <v>2.002268201937079E-2</v>
      </c>
    </row>
    <row r="39" spans="2:11" x14ac:dyDescent="0.25">
      <c r="B39" s="194" t="s">
        <v>105</v>
      </c>
      <c r="C39" s="195">
        <v>3211</v>
      </c>
      <c r="D39" s="195">
        <v>6077</v>
      </c>
      <c r="E39" s="195">
        <v>15251</v>
      </c>
      <c r="F39" s="195">
        <v>22736</v>
      </c>
      <c r="G39" s="195">
        <v>25712</v>
      </c>
      <c r="H39" s="195">
        <v>23957</v>
      </c>
      <c r="I39" s="212">
        <f>IFERROR(H39/G39-1,"-")</f>
        <v>-6.825606720597388E-2</v>
      </c>
      <c r="J39" s="194">
        <f t="shared" si="19"/>
        <v>-1755</v>
      </c>
      <c r="K39" s="196">
        <f t="shared" si="18"/>
        <v>7.6555809814878549E-3</v>
      </c>
    </row>
    <row r="40" spans="2:11" x14ac:dyDescent="0.25">
      <c r="B40" s="194" t="s">
        <v>102</v>
      </c>
      <c r="C40" s="195">
        <v>14016</v>
      </c>
      <c r="D40" s="195">
        <v>19214</v>
      </c>
      <c r="E40" s="195">
        <v>50473</v>
      </c>
      <c r="F40" s="195">
        <v>40571</v>
      </c>
      <c r="G40" s="195">
        <v>37769</v>
      </c>
      <c r="H40" s="195">
        <v>38701</v>
      </c>
      <c r="I40" s="212">
        <f>IFERROR(H40/G40-1,"-")</f>
        <v>2.4676321851253569E-2</v>
      </c>
      <c r="J40" s="194">
        <f t="shared" si="19"/>
        <v>932</v>
      </c>
      <c r="K40" s="196">
        <f t="shared" si="18"/>
        <v>1.2367101037882935E-2</v>
      </c>
    </row>
    <row r="41" spans="2:11" x14ac:dyDescent="0.25">
      <c r="B41" s="190" t="s">
        <v>109</v>
      </c>
      <c r="C41" s="191">
        <v>152845</v>
      </c>
      <c r="D41" s="191">
        <v>79429</v>
      </c>
      <c r="E41" s="191">
        <v>481265</v>
      </c>
      <c r="F41" s="191">
        <v>535002</v>
      </c>
      <c r="G41" s="191">
        <v>575825</v>
      </c>
      <c r="H41" s="191">
        <v>591305</v>
      </c>
      <c r="I41" s="211">
        <f>IFERROR(H41/G41-1,"-")</f>
        <v>2.6883167629053961E-2</v>
      </c>
      <c r="J41" s="190">
        <f t="shared" si="19"/>
        <v>15480</v>
      </c>
      <c r="K41" s="192">
        <f t="shared" si="18"/>
        <v>0.18895451484988421</v>
      </c>
    </row>
    <row r="42" spans="2:11" x14ac:dyDescent="0.25">
      <c r="B42" s="194" t="s">
        <v>112</v>
      </c>
      <c r="C42" s="195">
        <v>72052</v>
      </c>
      <c r="D42" s="195">
        <v>23046</v>
      </c>
      <c r="E42" s="195">
        <v>252047</v>
      </c>
      <c r="F42" s="195">
        <v>279605</v>
      </c>
      <c r="G42" s="195">
        <v>310166</v>
      </c>
      <c r="H42" s="195">
        <v>310182</v>
      </c>
      <c r="I42" s="212">
        <f t="shared" ref="I42:I49" si="20">IFERROR(H42/G42-1,"-")</f>
        <v>5.1585280140376E-5</v>
      </c>
      <c r="J42" s="194">
        <f t="shared" si="19"/>
        <v>16</v>
      </c>
      <c r="K42" s="196">
        <f t="shared" si="18"/>
        <v>9.9120232917304582E-2</v>
      </c>
    </row>
    <row r="43" spans="2:11" x14ac:dyDescent="0.25">
      <c r="B43" s="194" t="s">
        <v>115</v>
      </c>
      <c r="C43" s="195">
        <v>9329</v>
      </c>
      <c r="D43" s="195">
        <v>4980</v>
      </c>
      <c r="E43" s="195">
        <v>18455</v>
      </c>
      <c r="F43" s="195">
        <v>23623</v>
      </c>
      <c r="G43" s="195">
        <v>21917</v>
      </c>
      <c r="H43" s="195">
        <v>23373</v>
      </c>
      <c r="I43" s="212">
        <f t="shared" si="20"/>
        <v>6.6432449696582463E-2</v>
      </c>
      <c r="J43" s="194">
        <f t="shared" si="19"/>
        <v>1456</v>
      </c>
      <c r="K43" s="196">
        <f t="shared" si="18"/>
        <v>7.4689608164760042E-3</v>
      </c>
    </row>
    <row r="44" spans="2:11" x14ac:dyDescent="0.25">
      <c r="B44" s="194" t="s">
        <v>118</v>
      </c>
      <c r="C44" s="195">
        <v>4807</v>
      </c>
      <c r="D44" s="195">
        <v>5400</v>
      </c>
      <c r="E44" s="195">
        <v>12810</v>
      </c>
      <c r="F44" s="195">
        <v>15002</v>
      </c>
      <c r="G44" s="195">
        <v>14778</v>
      </c>
      <c r="H44" s="195">
        <v>16233</v>
      </c>
      <c r="I44" s="212">
        <f t="shared" si="20"/>
        <v>9.84571660576532E-2</v>
      </c>
      <c r="J44" s="194">
        <f t="shared" si="19"/>
        <v>1455</v>
      </c>
      <c r="K44" s="196">
        <f t="shared" si="18"/>
        <v>5.1873375661598839E-3</v>
      </c>
    </row>
    <row r="45" spans="2:11" x14ac:dyDescent="0.25">
      <c r="B45" s="194" t="s">
        <v>125</v>
      </c>
      <c r="C45" s="195">
        <v>6115</v>
      </c>
      <c r="D45" s="195">
        <v>6290</v>
      </c>
      <c r="E45" s="195">
        <v>23796</v>
      </c>
      <c r="F45" s="195">
        <v>22128</v>
      </c>
      <c r="G45" s="195">
        <v>23732</v>
      </c>
      <c r="H45" s="195">
        <v>21962</v>
      </c>
      <c r="I45" s="212">
        <f t="shared" si="20"/>
        <v>-7.4582841732681593E-2</v>
      </c>
      <c r="J45" s="194">
        <f t="shared" si="19"/>
        <v>-1770</v>
      </c>
      <c r="K45" s="196">
        <f t="shared" si="18"/>
        <v>7.0180686027230569E-3</v>
      </c>
    </row>
    <row r="46" spans="2:11" x14ac:dyDescent="0.25">
      <c r="B46" s="194" t="s">
        <v>121</v>
      </c>
      <c r="C46" s="195">
        <v>10387</v>
      </c>
      <c r="D46" s="195">
        <v>7285</v>
      </c>
      <c r="E46" s="195">
        <v>21823</v>
      </c>
      <c r="F46" s="195">
        <v>26022</v>
      </c>
      <c r="G46" s="195">
        <v>26483</v>
      </c>
      <c r="H46" s="195">
        <v>23423</v>
      </c>
      <c r="I46" s="212">
        <f t="shared" si="20"/>
        <v>-0.1155458218479779</v>
      </c>
      <c r="J46" s="194">
        <f t="shared" si="19"/>
        <v>-3060</v>
      </c>
      <c r="K46" s="196">
        <f t="shared" si="18"/>
        <v>7.4849385703297583E-3</v>
      </c>
    </row>
    <row r="47" spans="2:11" x14ac:dyDescent="0.25">
      <c r="B47" s="194" t="s">
        <v>130</v>
      </c>
      <c r="C47" s="195">
        <v>3321</v>
      </c>
      <c r="D47" s="195">
        <v>974</v>
      </c>
      <c r="E47" s="195">
        <v>5532</v>
      </c>
      <c r="F47" s="195">
        <v>6433</v>
      </c>
      <c r="G47" s="195">
        <v>5436</v>
      </c>
      <c r="H47" s="195">
        <v>6763</v>
      </c>
      <c r="I47" s="212">
        <f t="shared" si="20"/>
        <v>0.24411331861662977</v>
      </c>
      <c r="J47" s="194">
        <f t="shared" si="19"/>
        <v>1327</v>
      </c>
      <c r="K47" s="196">
        <f t="shared" si="18"/>
        <v>2.1611509862588122E-3</v>
      </c>
    </row>
    <row r="48" spans="2:11" x14ac:dyDescent="0.25">
      <c r="B48" s="194" t="s">
        <v>133</v>
      </c>
      <c r="C48" s="195">
        <v>4763</v>
      </c>
      <c r="D48" s="195">
        <v>664</v>
      </c>
      <c r="E48" s="195">
        <v>3971</v>
      </c>
      <c r="F48" s="195">
        <v>6080</v>
      </c>
      <c r="G48" s="195">
        <v>5414</v>
      </c>
      <c r="H48" s="195">
        <v>4768</v>
      </c>
      <c r="I48" s="212">
        <f t="shared" si="20"/>
        <v>-0.11932028075360179</v>
      </c>
      <c r="J48" s="194">
        <f t="shared" si="19"/>
        <v>-646</v>
      </c>
      <c r="K48" s="196">
        <f t="shared" si="18"/>
        <v>1.523638607494014E-3</v>
      </c>
    </row>
    <row r="49" spans="2:11" x14ac:dyDescent="0.25">
      <c r="B49" s="199" t="s">
        <v>147</v>
      </c>
      <c r="C49" s="200">
        <f t="shared" ref="C49" si="21">C41-SUM(C42:C48)</f>
        <v>42071</v>
      </c>
      <c r="D49" s="200">
        <f t="shared" ref="D49:H49" si="22">D41-SUM(D42:D48)</f>
        <v>30790</v>
      </c>
      <c r="E49" s="200">
        <f t="shared" si="22"/>
        <v>142831</v>
      </c>
      <c r="F49" s="200">
        <f t="shared" si="22"/>
        <v>156109</v>
      </c>
      <c r="G49" s="200">
        <f t="shared" si="22"/>
        <v>167899</v>
      </c>
      <c r="H49" s="200">
        <f t="shared" si="22"/>
        <v>184601</v>
      </c>
      <c r="I49" s="213">
        <f t="shared" si="20"/>
        <v>9.9476470973621112E-2</v>
      </c>
      <c r="J49" s="199">
        <f>H49-G49</f>
        <v>16702</v>
      </c>
      <c r="K49" s="201">
        <f t="shared" si="18"/>
        <v>5.8990186783138103E-2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9467</v>
      </c>
      <c r="D51" s="209">
        <f t="shared" si="23"/>
        <v>11501</v>
      </c>
      <c r="E51" s="209">
        <f t="shared" si="23"/>
        <v>25651</v>
      </c>
      <c r="F51" s="209">
        <f t="shared" si="23"/>
        <v>36596</v>
      </c>
      <c r="G51" s="209">
        <f t="shared" si="23"/>
        <v>31559</v>
      </c>
      <c r="H51" s="209">
        <f t="shared" si="23"/>
        <v>31490</v>
      </c>
      <c r="I51" s="210">
        <f>IFERROR(H51/G51-1,"-")</f>
        <v>-2.1863810640387893E-3</v>
      </c>
      <c r="J51" s="209">
        <f>H51-G51</f>
        <v>-69</v>
      </c>
      <c r="K51" s="210">
        <f t="shared" ref="K51:K63" si="24">H51/H$9</f>
        <v>1.0062789377094483E-2</v>
      </c>
    </row>
    <row r="52" spans="2:11" x14ac:dyDescent="0.25">
      <c r="B52" s="190" t="s">
        <v>99</v>
      </c>
      <c r="C52" s="191">
        <v>1779</v>
      </c>
      <c r="D52" s="191">
        <v>3943</v>
      </c>
      <c r="E52" s="191">
        <v>4228</v>
      </c>
      <c r="F52" s="191">
        <v>16245</v>
      </c>
      <c r="G52" s="191">
        <v>8595</v>
      </c>
      <c r="H52" s="191">
        <v>6923</v>
      </c>
      <c r="I52" s="211">
        <f>IFERROR(H52/G52-1,"-")</f>
        <v>-0.19453170447934842</v>
      </c>
      <c r="J52" s="190">
        <f t="shared" ref="J52:J62" si="25">H52-G52</f>
        <v>-1672</v>
      </c>
      <c r="K52" s="192">
        <f t="shared" si="24"/>
        <v>2.212279798590826E-3</v>
      </c>
    </row>
    <row r="53" spans="2:11" x14ac:dyDescent="0.25">
      <c r="B53" s="194" t="s">
        <v>105</v>
      </c>
      <c r="C53" s="195">
        <v>1332</v>
      </c>
      <c r="D53" s="195">
        <v>1994</v>
      </c>
      <c r="E53" s="195">
        <v>2187</v>
      </c>
      <c r="F53" s="195">
        <v>12177</v>
      </c>
      <c r="G53" s="195">
        <v>5827</v>
      </c>
      <c r="H53" s="195">
        <v>4079</v>
      </c>
      <c r="I53" s="212">
        <f>IFERROR(H53/G53-1,"-")</f>
        <v>-0.29998283851038265</v>
      </c>
      <c r="J53" s="194">
        <f t="shared" si="25"/>
        <v>-1748</v>
      </c>
      <c r="K53" s="196">
        <f t="shared" si="24"/>
        <v>1.3034651593892791E-3</v>
      </c>
    </row>
    <row r="54" spans="2:11" x14ac:dyDescent="0.25">
      <c r="B54" s="194" t="s">
        <v>102</v>
      </c>
      <c r="C54" s="195">
        <v>447</v>
      </c>
      <c r="D54" s="195">
        <v>1949</v>
      </c>
      <c r="E54" s="195">
        <v>2041</v>
      </c>
      <c r="F54" s="195">
        <v>4068</v>
      </c>
      <c r="G54" s="195">
        <v>2768</v>
      </c>
      <c r="H54" s="195">
        <v>2844</v>
      </c>
      <c r="I54" s="212">
        <f>IFERROR(H54/G54-1,"-")</f>
        <v>2.7456647398844014E-2</v>
      </c>
      <c r="J54" s="194">
        <f t="shared" si="25"/>
        <v>76</v>
      </c>
      <c r="K54" s="196">
        <f t="shared" si="24"/>
        <v>9.0881463920154692E-4</v>
      </c>
    </row>
    <row r="55" spans="2:11" x14ac:dyDescent="0.25">
      <c r="B55" s="190" t="s">
        <v>109</v>
      </c>
      <c r="C55" s="191">
        <v>7688</v>
      </c>
      <c r="D55" s="191">
        <v>7558</v>
      </c>
      <c r="E55" s="191">
        <v>21423</v>
      </c>
      <c r="F55" s="191">
        <v>20351</v>
      </c>
      <c r="G55" s="191">
        <v>22964</v>
      </c>
      <c r="H55" s="191">
        <v>24567</v>
      </c>
      <c r="I55" s="211">
        <f>IFERROR(H55/G55-1,"-")</f>
        <v>6.9804912036230515E-2</v>
      </c>
      <c r="J55" s="190">
        <f t="shared" si="25"/>
        <v>1603</v>
      </c>
      <c r="K55" s="192">
        <f t="shared" si="24"/>
        <v>7.8505095785036585E-3</v>
      </c>
    </row>
    <row r="56" spans="2:11" x14ac:dyDescent="0.25">
      <c r="B56" s="194" t="s">
        <v>112</v>
      </c>
      <c r="C56" s="195">
        <v>2338</v>
      </c>
      <c r="D56" s="195">
        <v>1039</v>
      </c>
      <c r="E56" s="195">
        <v>7632</v>
      </c>
      <c r="F56" s="195">
        <v>6643</v>
      </c>
      <c r="G56" s="195">
        <v>8156</v>
      </c>
      <c r="H56" s="195">
        <v>8933</v>
      </c>
      <c r="I56" s="212">
        <f t="shared" ref="I56:I63" si="26">IFERROR(H56/G56-1,"-")</f>
        <v>9.5267287886218632E-2</v>
      </c>
      <c r="J56" s="194">
        <f t="shared" si="25"/>
        <v>777</v>
      </c>
      <c r="K56" s="196">
        <f t="shared" si="24"/>
        <v>2.8545855035117507E-3</v>
      </c>
    </row>
    <row r="57" spans="2:11" x14ac:dyDescent="0.25">
      <c r="B57" s="194" t="s">
        <v>115</v>
      </c>
      <c r="C57" s="195">
        <v>2232</v>
      </c>
      <c r="D57" s="195">
        <v>2433</v>
      </c>
      <c r="E57" s="195">
        <v>4682</v>
      </c>
      <c r="F57" s="195">
        <v>3480</v>
      </c>
      <c r="G57" s="195">
        <v>4392</v>
      </c>
      <c r="H57" s="195">
        <v>4601</v>
      </c>
      <c r="I57" s="212">
        <f t="shared" si="26"/>
        <v>4.7586520947176636E-2</v>
      </c>
      <c r="J57" s="194">
        <f t="shared" si="25"/>
        <v>209</v>
      </c>
      <c r="K57" s="196">
        <f t="shared" si="24"/>
        <v>1.4702729096224745E-3</v>
      </c>
    </row>
    <row r="58" spans="2:11" x14ac:dyDescent="0.25">
      <c r="B58" s="194" t="s">
        <v>118</v>
      </c>
      <c r="C58" s="195">
        <v>440</v>
      </c>
      <c r="D58" s="195">
        <v>1034</v>
      </c>
      <c r="E58" s="195">
        <v>1821</v>
      </c>
      <c r="F58" s="195">
        <v>2075</v>
      </c>
      <c r="G58" s="195">
        <v>1710</v>
      </c>
      <c r="H58" s="195">
        <v>1941</v>
      </c>
      <c r="I58" s="212">
        <f t="shared" si="26"/>
        <v>0.13508771929824559</v>
      </c>
      <c r="J58" s="194">
        <f t="shared" si="25"/>
        <v>231</v>
      </c>
      <c r="K58" s="196">
        <f t="shared" si="24"/>
        <v>6.2025640460274347E-4</v>
      </c>
    </row>
    <row r="59" spans="2:11" x14ac:dyDescent="0.25">
      <c r="B59" s="194" t="s">
        <v>125</v>
      </c>
      <c r="C59" s="195">
        <v>230</v>
      </c>
      <c r="D59" s="195">
        <v>196</v>
      </c>
      <c r="E59" s="195">
        <v>605</v>
      </c>
      <c r="F59" s="195">
        <v>443</v>
      </c>
      <c r="G59" s="195">
        <v>756</v>
      </c>
      <c r="H59" s="195">
        <v>750</v>
      </c>
      <c r="I59" s="212">
        <f t="shared" si="26"/>
        <v>-7.9365079365079083E-3</v>
      </c>
      <c r="J59" s="194">
        <f t="shared" si="25"/>
        <v>-6</v>
      </c>
      <c r="K59" s="196">
        <f t="shared" si="24"/>
        <v>2.3966630780631511E-4</v>
      </c>
    </row>
    <row r="60" spans="2:11" x14ac:dyDescent="0.25">
      <c r="B60" s="194" t="s">
        <v>121</v>
      </c>
      <c r="C60" s="195">
        <v>161</v>
      </c>
      <c r="D60" s="195">
        <v>219</v>
      </c>
      <c r="E60" s="195">
        <v>538</v>
      </c>
      <c r="F60" s="195">
        <v>447</v>
      </c>
      <c r="G60" s="195">
        <v>502</v>
      </c>
      <c r="H60" s="195">
        <v>609</v>
      </c>
      <c r="I60" s="212">
        <f t="shared" si="26"/>
        <v>0.21314741035856577</v>
      </c>
      <c r="J60" s="194">
        <f t="shared" si="25"/>
        <v>107</v>
      </c>
      <c r="K60" s="196">
        <f t="shared" si="24"/>
        <v>1.9460904193872787E-4</v>
      </c>
    </row>
    <row r="61" spans="2:11" x14ac:dyDescent="0.25">
      <c r="B61" s="194" t="s">
        <v>130</v>
      </c>
      <c r="C61" s="195">
        <v>76</v>
      </c>
      <c r="D61" s="195">
        <v>42</v>
      </c>
      <c r="E61" s="195">
        <v>62</v>
      </c>
      <c r="F61" s="195">
        <v>165</v>
      </c>
      <c r="G61" s="195">
        <v>96</v>
      </c>
      <c r="H61" s="195">
        <v>174</v>
      </c>
      <c r="I61" s="212">
        <f t="shared" si="26"/>
        <v>0.8125</v>
      </c>
      <c r="J61" s="194">
        <f t="shared" si="25"/>
        <v>78</v>
      </c>
      <c r="K61" s="196">
        <f t="shared" si="24"/>
        <v>5.5602583411065105E-5</v>
      </c>
    </row>
    <row r="62" spans="2:11" x14ac:dyDescent="0.25">
      <c r="B62" s="194" t="s">
        <v>133</v>
      </c>
      <c r="C62" s="195">
        <v>105</v>
      </c>
      <c r="D62" s="195">
        <v>23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1.3325446714031121E-4</v>
      </c>
    </row>
    <row r="63" spans="2:11" x14ac:dyDescent="0.25">
      <c r="B63" s="199" t="s">
        <v>147</v>
      </c>
      <c r="C63" s="200">
        <f t="shared" ref="C63" si="27">C55-SUM(C56:C62)</f>
        <v>2106</v>
      </c>
      <c r="D63" s="200">
        <f t="shared" ref="D63:H63" si="28">D55-SUM(D56:D62)</f>
        <v>2572</v>
      </c>
      <c r="E63" s="200">
        <f t="shared" si="28"/>
        <v>5986</v>
      </c>
      <c r="F63" s="200">
        <f t="shared" si="28"/>
        <v>6958</v>
      </c>
      <c r="G63" s="200">
        <f t="shared" si="28"/>
        <v>7262</v>
      </c>
      <c r="H63" s="200">
        <f t="shared" si="28"/>
        <v>7142</v>
      </c>
      <c r="I63" s="213">
        <f t="shared" si="26"/>
        <v>-1.6524373450840013E-2</v>
      </c>
      <c r="J63" s="199">
        <f>H63-G63</f>
        <v>-120</v>
      </c>
      <c r="K63" s="201">
        <f t="shared" si="24"/>
        <v>2.2822623604702701E-3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36134</v>
      </c>
      <c r="D65" s="209">
        <f t="shared" si="29"/>
        <v>32734</v>
      </c>
      <c r="E65" s="209">
        <f t="shared" si="29"/>
        <v>110290</v>
      </c>
      <c r="F65" s="209">
        <f t="shared" si="29"/>
        <v>131067</v>
      </c>
      <c r="G65" s="209">
        <f t="shared" si="29"/>
        <v>146251</v>
      </c>
      <c r="H65" s="209">
        <f t="shared" si="29"/>
        <v>113680</v>
      </c>
      <c r="I65" s="210">
        <f>IFERROR(H65/G65-1,"-")</f>
        <v>-0.22270616953046474</v>
      </c>
      <c r="J65" s="209">
        <f>H65-G65</f>
        <v>-32571</v>
      </c>
      <c r="K65" s="210">
        <f t="shared" ref="K65:K77" si="30">H65/H$9</f>
        <v>3.6327021161895866E-2</v>
      </c>
    </row>
    <row r="66" spans="2:11" x14ac:dyDescent="0.25">
      <c r="B66" s="190" t="s">
        <v>99</v>
      </c>
      <c r="C66" s="191">
        <v>16811</v>
      </c>
      <c r="D66" s="191">
        <v>19069</v>
      </c>
      <c r="E66" s="191">
        <v>28303</v>
      </c>
      <c r="F66" s="191">
        <v>37924</v>
      </c>
      <c r="G66" s="191">
        <v>46749</v>
      </c>
      <c r="H66" s="191">
        <v>32277</v>
      </c>
      <c r="I66" s="211">
        <f>IFERROR(H66/G66-1,"-")</f>
        <v>-0.30956811910415194</v>
      </c>
      <c r="J66" s="190">
        <f t="shared" ref="J66:J76" si="31">H66-G66</f>
        <v>-14472</v>
      </c>
      <c r="K66" s="192">
        <f t="shared" si="30"/>
        <v>1.0314279222752578E-2</v>
      </c>
    </row>
    <row r="67" spans="2:11" x14ac:dyDescent="0.25">
      <c r="B67" s="194" t="s">
        <v>105</v>
      </c>
      <c r="C67" s="195">
        <v>5981</v>
      </c>
      <c r="D67" s="195">
        <v>16643</v>
      </c>
      <c r="E67" s="195">
        <v>22434</v>
      </c>
      <c r="F67" s="195">
        <v>27984</v>
      </c>
      <c r="G67" s="195">
        <v>28822</v>
      </c>
      <c r="H67" s="195">
        <v>10995</v>
      </c>
      <c r="I67" s="212">
        <f>IFERROR(H67/G67-1,"-")</f>
        <v>-0.6185205745610991</v>
      </c>
      <c r="J67" s="194">
        <f t="shared" si="31"/>
        <v>-17827</v>
      </c>
      <c r="K67" s="196">
        <f t="shared" si="30"/>
        <v>3.5135080724405794E-3</v>
      </c>
    </row>
    <row r="68" spans="2:11" x14ac:dyDescent="0.25">
      <c r="B68" s="194" t="s">
        <v>102</v>
      </c>
      <c r="C68" s="195">
        <v>10830</v>
      </c>
      <c r="D68" s="195">
        <v>2426</v>
      </c>
      <c r="E68" s="195">
        <v>5869</v>
      </c>
      <c r="F68" s="195">
        <v>9940</v>
      </c>
      <c r="G68" s="195">
        <v>17927</v>
      </c>
      <c r="H68" s="195">
        <v>21282</v>
      </c>
      <c r="I68" s="212">
        <f>IFERROR(H68/G68-1,"-")</f>
        <v>0.18714787750320738</v>
      </c>
      <c r="J68" s="194">
        <f t="shared" si="31"/>
        <v>3355</v>
      </c>
      <c r="K68" s="196">
        <f t="shared" si="30"/>
        <v>6.8007711503119978E-3</v>
      </c>
    </row>
    <row r="69" spans="2:11" x14ac:dyDescent="0.25">
      <c r="B69" s="190" t="s">
        <v>109</v>
      </c>
      <c r="C69" s="191">
        <v>19323</v>
      </c>
      <c r="D69" s="191">
        <v>13665</v>
      </c>
      <c r="E69" s="191">
        <v>81987</v>
      </c>
      <c r="F69" s="191">
        <v>93143</v>
      </c>
      <c r="G69" s="191">
        <v>99502</v>
      </c>
      <c r="H69" s="191">
        <v>81403</v>
      </c>
      <c r="I69" s="211">
        <f>IFERROR(H69/G69-1,"-")</f>
        <v>-0.18189584128962233</v>
      </c>
      <c r="J69" s="190">
        <f t="shared" si="31"/>
        <v>-18099</v>
      </c>
      <c r="K69" s="192">
        <f t="shared" si="30"/>
        <v>2.6012741939143293E-2</v>
      </c>
    </row>
    <row r="70" spans="2:11" x14ac:dyDescent="0.25">
      <c r="B70" s="194" t="s">
        <v>112</v>
      </c>
      <c r="C70" s="195">
        <v>7331</v>
      </c>
      <c r="D70" s="195">
        <v>2176</v>
      </c>
      <c r="E70" s="195">
        <v>38844</v>
      </c>
      <c r="F70" s="195">
        <v>35609</v>
      </c>
      <c r="G70" s="195">
        <v>34444</v>
      </c>
      <c r="H70" s="195">
        <v>35263</v>
      </c>
      <c r="I70" s="212">
        <f t="shared" ref="I70:I77" si="32">IFERROR(H70/G70-1,"-")</f>
        <v>2.3777726164208479E-2</v>
      </c>
      <c r="J70" s="194">
        <f t="shared" si="31"/>
        <v>819</v>
      </c>
      <c r="K70" s="196">
        <f t="shared" si="30"/>
        <v>1.1268470682898787E-2</v>
      </c>
    </row>
    <row r="71" spans="2:11" x14ac:dyDescent="0.25">
      <c r="B71" s="194" t="s">
        <v>115</v>
      </c>
      <c r="C71" s="195">
        <v>2362</v>
      </c>
      <c r="D71" s="195">
        <v>1757</v>
      </c>
      <c r="E71" s="195">
        <v>5542</v>
      </c>
      <c r="F71" s="195">
        <v>6459</v>
      </c>
      <c r="G71" s="195">
        <v>6633</v>
      </c>
      <c r="H71" s="195">
        <v>7292</v>
      </c>
      <c r="I71" s="212">
        <f t="shared" si="32"/>
        <v>9.9351726217397962E-2</v>
      </c>
      <c r="J71" s="194">
        <f t="shared" si="31"/>
        <v>659</v>
      </c>
      <c r="K71" s="196">
        <f t="shared" si="30"/>
        <v>2.3301956220315332E-3</v>
      </c>
    </row>
    <row r="72" spans="2:11" x14ac:dyDescent="0.25">
      <c r="B72" s="194" t="s">
        <v>118</v>
      </c>
      <c r="C72" s="195">
        <v>2592</v>
      </c>
      <c r="D72" s="195">
        <v>2662</v>
      </c>
      <c r="E72" s="195">
        <v>11009</v>
      </c>
      <c r="F72" s="195">
        <v>10476</v>
      </c>
      <c r="G72" s="195">
        <v>13838</v>
      </c>
      <c r="H72" s="195">
        <v>7605</v>
      </c>
      <c r="I72" s="212">
        <f t="shared" si="32"/>
        <v>-0.45042636219106802</v>
      </c>
      <c r="J72" s="194">
        <f t="shared" si="31"/>
        <v>-6233</v>
      </c>
      <c r="K72" s="196">
        <f t="shared" si="30"/>
        <v>2.4302163611560354E-3</v>
      </c>
    </row>
    <row r="73" spans="2:11" x14ac:dyDescent="0.25">
      <c r="B73" s="194" t="s">
        <v>125</v>
      </c>
      <c r="C73" s="195">
        <v>258</v>
      </c>
      <c r="D73" s="195">
        <v>658</v>
      </c>
      <c r="E73" s="195">
        <v>1360</v>
      </c>
      <c r="F73" s="195">
        <v>2515</v>
      </c>
      <c r="G73" s="195">
        <v>3267</v>
      </c>
      <c r="H73" s="195">
        <v>1879</v>
      </c>
      <c r="I73" s="212">
        <f t="shared" si="32"/>
        <v>-0.42485460667278852</v>
      </c>
      <c r="J73" s="194">
        <f t="shared" si="31"/>
        <v>-1388</v>
      </c>
      <c r="K73" s="196">
        <f t="shared" si="30"/>
        <v>6.0044398982408813E-4</v>
      </c>
    </row>
    <row r="74" spans="2:11" x14ac:dyDescent="0.25">
      <c r="B74" s="194" t="s">
        <v>121</v>
      </c>
      <c r="C74" s="195">
        <v>729</v>
      </c>
      <c r="D74" s="195">
        <v>763</v>
      </c>
      <c r="E74" s="195">
        <v>2196</v>
      </c>
      <c r="F74" s="195">
        <v>1917</v>
      </c>
      <c r="G74" s="195">
        <v>2865</v>
      </c>
      <c r="H74" s="195">
        <v>2069</v>
      </c>
      <c r="I74" s="212">
        <f t="shared" si="32"/>
        <v>-0.27783595113438042</v>
      </c>
      <c r="J74" s="194">
        <f t="shared" si="31"/>
        <v>-796</v>
      </c>
      <c r="K74" s="196">
        <f t="shared" si="30"/>
        <v>6.6115945446835458E-4</v>
      </c>
    </row>
    <row r="75" spans="2:11" x14ac:dyDescent="0.25">
      <c r="B75" s="194" t="s">
        <v>130</v>
      </c>
      <c r="C75" s="195">
        <v>634</v>
      </c>
      <c r="D75" s="195">
        <v>22</v>
      </c>
      <c r="E75" s="195">
        <v>897</v>
      </c>
      <c r="F75" s="195">
        <v>3209</v>
      </c>
      <c r="G75" s="195">
        <v>1645</v>
      </c>
      <c r="H75" s="195">
        <v>844</v>
      </c>
      <c r="I75" s="212">
        <f t="shared" si="32"/>
        <v>-0.48693009118541031</v>
      </c>
      <c r="J75" s="194">
        <f t="shared" si="31"/>
        <v>-801</v>
      </c>
      <c r="K75" s="196">
        <f t="shared" si="30"/>
        <v>2.6970448505137326E-4</v>
      </c>
    </row>
    <row r="76" spans="2:11" x14ac:dyDescent="0.25">
      <c r="B76" s="194" t="s">
        <v>133</v>
      </c>
      <c r="C76" s="195">
        <v>781</v>
      </c>
      <c r="D76" s="195">
        <v>7</v>
      </c>
      <c r="E76" s="195">
        <v>291</v>
      </c>
      <c r="F76" s="195">
        <v>930</v>
      </c>
      <c r="G76" s="195">
        <v>205</v>
      </c>
      <c r="H76" s="195">
        <v>552</v>
      </c>
      <c r="I76" s="212">
        <f t="shared" si="32"/>
        <v>1.6926829268292685</v>
      </c>
      <c r="J76" s="194">
        <f t="shared" si="31"/>
        <v>347</v>
      </c>
      <c r="K76" s="196">
        <f t="shared" si="30"/>
        <v>1.7639440254544792E-4</v>
      </c>
    </row>
    <row r="77" spans="2:11" x14ac:dyDescent="0.25">
      <c r="B77" s="199" t="s">
        <v>147</v>
      </c>
      <c r="C77" s="200">
        <f t="shared" ref="C77" si="33">C69-SUM(C70:C76)</f>
        <v>4636</v>
      </c>
      <c r="D77" s="200">
        <f t="shared" ref="D77:H77" si="34">D69-SUM(D70:D76)</f>
        <v>5620</v>
      </c>
      <c r="E77" s="200">
        <f t="shared" si="34"/>
        <v>21848</v>
      </c>
      <c r="F77" s="200">
        <f t="shared" si="34"/>
        <v>32028</v>
      </c>
      <c r="G77" s="200">
        <f t="shared" si="34"/>
        <v>36605</v>
      </c>
      <c r="H77" s="200">
        <f t="shared" si="34"/>
        <v>25899</v>
      </c>
      <c r="I77" s="213">
        <f t="shared" si="32"/>
        <v>-0.29247370577789922</v>
      </c>
      <c r="J77" s="199">
        <f>H77-G77</f>
        <v>-10706</v>
      </c>
      <c r="K77" s="201">
        <f t="shared" si="30"/>
        <v>8.2761569411676731E-3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147476</v>
      </c>
      <c r="D79" s="209">
        <f t="shared" si="35"/>
        <v>167563</v>
      </c>
      <c r="E79" s="209">
        <f t="shared" si="35"/>
        <v>423670</v>
      </c>
      <c r="F79" s="209">
        <f t="shared" si="35"/>
        <v>487148</v>
      </c>
      <c r="G79" s="209">
        <f t="shared" si="35"/>
        <v>557192</v>
      </c>
      <c r="H79" s="209">
        <f t="shared" si="35"/>
        <v>564085</v>
      </c>
      <c r="I79" s="210">
        <f>IFERROR(H79/G79-1,"-")</f>
        <v>1.2370960099929551E-2</v>
      </c>
      <c r="J79" s="209">
        <f>H79-G79</f>
        <v>6893</v>
      </c>
      <c r="K79" s="210">
        <f t="shared" ref="K79:K91" si="36">H79/H$9</f>
        <v>0.18025622565190036</v>
      </c>
    </row>
    <row r="80" spans="2:11" x14ac:dyDescent="0.25">
      <c r="B80" s="190" t="s">
        <v>99</v>
      </c>
      <c r="C80" s="191">
        <v>63362</v>
      </c>
      <c r="D80" s="191">
        <v>101525</v>
      </c>
      <c r="E80" s="191">
        <v>217516</v>
      </c>
      <c r="F80" s="191">
        <v>224955</v>
      </c>
      <c r="G80" s="191">
        <v>237197</v>
      </c>
      <c r="H80" s="191">
        <v>245836</v>
      </c>
      <c r="I80" s="211">
        <f>IFERROR(H80/G80-1,"-")</f>
        <v>3.6421202629038252E-2</v>
      </c>
      <c r="J80" s="190">
        <f t="shared" ref="J80:J90" si="37">H80-G80</f>
        <v>8639</v>
      </c>
      <c r="K80" s="192">
        <f t="shared" si="36"/>
        <v>7.8558141927831046E-2</v>
      </c>
    </row>
    <row r="81" spans="2:11" x14ac:dyDescent="0.25">
      <c r="B81" s="194" t="s">
        <v>105</v>
      </c>
      <c r="C81" s="195">
        <v>12845</v>
      </c>
      <c r="D81" s="195">
        <v>33041</v>
      </c>
      <c r="E81" s="195">
        <v>52132</v>
      </c>
      <c r="F81" s="195">
        <v>48829</v>
      </c>
      <c r="G81" s="195">
        <v>58314</v>
      </c>
      <c r="H81" s="195">
        <v>55903</v>
      </c>
      <c r="I81" s="212">
        <f>IFERROR(H81/G81-1,"-")</f>
        <v>-4.1345131529306856E-2</v>
      </c>
      <c r="J81" s="194">
        <f t="shared" si="37"/>
        <v>-2411</v>
      </c>
      <c r="K81" s="196">
        <f t="shared" si="36"/>
        <v>1.7864087473728578E-2</v>
      </c>
    </row>
    <row r="82" spans="2:11" x14ac:dyDescent="0.25">
      <c r="B82" s="194" t="s">
        <v>102</v>
      </c>
      <c r="C82" s="195">
        <v>50517</v>
      </c>
      <c r="D82" s="195">
        <v>68484</v>
      </c>
      <c r="E82" s="195">
        <v>165384</v>
      </c>
      <c r="F82" s="195">
        <v>176126</v>
      </c>
      <c r="G82" s="195">
        <v>178883</v>
      </c>
      <c r="H82" s="195">
        <v>189933</v>
      </c>
      <c r="I82" s="212">
        <f>IFERROR(H82/G82-1,"-")</f>
        <v>6.1772219830839248E-2</v>
      </c>
      <c r="J82" s="194">
        <f t="shared" si="37"/>
        <v>11050</v>
      </c>
      <c r="K82" s="196">
        <f t="shared" si="36"/>
        <v>6.0694054454102461E-2</v>
      </c>
    </row>
    <row r="83" spans="2:11" x14ac:dyDescent="0.25">
      <c r="B83" s="190" t="s">
        <v>109</v>
      </c>
      <c r="C83" s="191">
        <v>84114</v>
      </c>
      <c r="D83" s="191">
        <v>66038</v>
      </c>
      <c r="E83" s="191">
        <v>206154</v>
      </c>
      <c r="F83" s="191">
        <v>262193</v>
      </c>
      <c r="G83" s="191">
        <v>319995</v>
      </c>
      <c r="H83" s="191">
        <v>318249</v>
      </c>
      <c r="I83" s="211">
        <f>IFERROR(H83/G83-1,"-")</f>
        <v>-5.4563352552383648E-3</v>
      </c>
      <c r="J83" s="190">
        <f t="shared" si="37"/>
        <v>-1746</v>
      </c>
      <c r="K83" s="192">
        <f t="shared" si="36"/>
        <v>0.1016980837240693</v>
      </c>
    </row>
    <row r="84" spans="2:11" x14ac:dyDescent="0.25">
      <c r="B84" s="194" t="s">
        <v>112</v>
      </c>
      <c r="C84" s="195">
        <v>16144</v>
      </c>
      <c r="D84" s="195">
        <v>5472</v>
      </c>
      <c r="E84" s="195">
        <v>44073</v>
      </c>
      <c r="F84" s="195">
        <v>58110</v>
      </c>
      <c r="G84" s="195">
        <v>70739</v>
      </c>
      <c r="H84" s="195">
        <v>75834</v>
      </c>
      <c r="I84" s="212">
        <f t="shared" ref="I84:I91" si="38">IFERROR(H84/G84-1,"-")</f>
        <v>7.2025332560539557E-2</v>
      </c>
      <c r="J84" s="194">
        <f t="shared" si="37"/>
        <v>5095</v>
      </c>
      <c r="K84" s="196">
        <f t="shared" si="36"/>
        <v>2.4233139714912134E-2</v>
      </c>
    </row>
    <row r="85" spans="2:11" x14ac:dyDescent="0.25">
      <c r="B85" s="194" t="s">
        <v>115</v>
      </c>
      <c r="C85" s="195">
        <v>30159</v>
      </c>
      <c r="D85" s="195">
        <v>17067</v>
      </c>
      <c r="E85" s="195">
        <v>66273</v>
      </c>
      <c r="F85" s="195">
        <v>77508</v>
      </c>
      <c r="G85" s="195">
        <v>86026</v>
      </c>
      <c r="H85" s="195">
        <v>84091</v>
      </c>
      <c r="I85" s="212">
        <f t="shared" si="38"/>
        <v>-2.2493199730314051E-2</v>
      </c>
      <c r="J85" s="194">
        <f t="shared" si="37"/>
        <v>-1935</v>
      </c>
      <c r="K85" s="196">
        <f t="shared" si="36"/>
        <v>2.6871705986321125E-2</v>
      </c>
    </row>
    <row r="86" spans="2:11" x14ac:dyDescent="0.25">
      <c r="B86" s="194" t="s">
        <v>118</v>
      </c>
      <c r="C86" s="195">
        <v>5720</v>
      </c>
      <c r="D86" s="195">
        <v>9816</v>
      </c>
      <c r="E86" s="195">
        <v>18921</v>
      </c>
      <c r="F86" s="195">
        <v>26888</v>
      </c>
      <c r="G86" s="195">
        <v>39888</v>
      </c>
      <c r="H86" s="195">
        <v>35942</v>
      </c>
      <c r="I86" s="212">
        <f t="shared" si="38"/>
        <v>-9.8926995587645394E-2</v>
      </c>
      <c r="J86" s="194">
        <f t="shared" si="37"/>
        <v>-3946</v>
      </c>
      <c r="K86" s="196">
        <f t="shared" si="36"/>
        <v>1.148544858023277E-2</v>
      </c>
    </row>
    <row r="87" spans="2:11" x14ac:dyDescent="0.25">
      <c r="B87" s="194" t="s">
        <v>125</v>
      </c>
      <c r="C87" s="195">
        <v>1339</v>
      </c>
      <c r="D87" s="195">
        <v>1773</v>
      </c>
      <c r="E87" s="195">
        <v>3967</v>
      </c>
      <c r="F87" s="195">
        <v>5102</v>
      </c>
      <c r="G87" s="195">
        <v>9067</v>
      </c>
      <c r="H87" s="195">
        <v>9351</v>
      </c>
      <c r="I87" s="212">
        <f t="shared" si="38"/>
        <v>3.1322377853755468E-2</v>
      </c>
      <c r="J87" s="194">
        <f t="shared" si="37"/>
        <v>284</v>
      </c>
      <c r="K87" s="196">
        <f t="shared" si="36"/>
        <v>2.9881595257291367E-3</v>
      </c>
    </row>
    <row r="88" spans="2:11" x14ac:dyDescent="0.25">
      <c r="B88" s="194" t="s">
        <v>121</v>
      </c>
      <c r="C88" s="195">
        <v>1599</v>
      </c>
      <c r="D88" s="195">
        <v>2230</v>
      </c>
      <c r="E88" s="195">
        <v>3647</v>
      </c>
      <c r="F88" s="195">
        <v>4571</v>
      </c>
      <c r="G88" s="195">
        <v>5773</v>
      </c>
      <c r="H88" s="195">
        <v>6038</v>
      </c>
      <c r="I88" s="212">
        <f t="shared" si="38"/>
        <v>4.5903343149142461E-2</v>
      </c>
      <c r="J88" s="194">
        <f t="shared" si="37"/>
        <v>265</v>
      </c>
      <c r="K88" s="196">
        <f t="shared" si="36"/>
        <v>1.9294735553793741E-3</v>
      </c>
    </row>
    <row r="89" spans="2:11" x14ac:dyDescent="0.25">
      <c r="B89" s="194" t="s">
        <v>130</v>
      </c>
      <c r="C89" s="195">
        <v>1697</v>
      </c>
      <c r="D89" s="195">
        <v>207</v>
      </c>
      <c r="E89" s="195">
        <v>1992</v>
      </c>
      <c r="F89" s="195">
        <v>2564</v>
      </c>
      <c r="G89" s="195">
        <v>2547</v>
      </c>
      <c r="H89" s="195">
        <v>2613</v>
      </c>
      <c r="I89" s="212">
        <f t="shared" si="38"/>
        <v>2.5912838633686652E-2</v>
      </c>
      <c r="J89" s="194">
        <f t="shared" si="37"/>
        <v>66</v>
      </c>
      <c r="K89" s="196">
        <f t="shared" si="36"/>
        <v>8.3499741639720185E-4</v>
      </c>
    </row>
    <row r="90" spans="2:11" x14ac:dyDescent="0.25">
      <c r="B90" s="194" t="s">
        <v>133</v>
      </c>
      <c r="C90" s="195">
        <v>2284</v>
      </c>
      <c r="D90" s="195">
        <v>286</v>
      </c>
      <c r="E90" s="195">
        <v>1771</v>
      </c>
      <c r="F90" s="195">
        <v>2587</v>
      </c>
      <c r="G90" s="195">
        <v>3118</v>
      </c>
      <c r="H90" s="195">
        <v>2178</v>
      </c>
      <c r="I90" s="212">
        <f t="shared" si="38"/>
        <v>-0.30147530468248873</v>
      </c>
      <c r="J90" s="194">
        <f t="shared" si="37"/>
        <v>-940</v>
      </c>
      <c r="K90" s="196">
        <f t="shared" si="36"/>
        <v>6.9599095786953907E-4</v>
      </c>
    </row>
    <row r="91" spans="2:11" x14ac:dyDescent="0.25">
      <c r="B91" s="199" t="s">
        <v>147</v>
      </c>
      <c r="C91" s="200">
        <f t="shared" ref="C91" si="39">C83-SUM(C84:C90)</f>
        <v>25172</v>
      </c>
      <c r="D91" s="200">
        <f t="shared" ref="D91:H91" si="40">D83-SUM(D84:D90)</f>
        <v>29187</v>
      </c>
      <c r="E91" s="200">
        <f t="shared" si="40"/>
        <v>65510</v>
      </c>
      <c r="F91" s="200">
        <f t="shared" si="40"/>
        <v>84863</v>
      </c>
      <c r="G91" s="200">
        <f t="shared" si="40"/>
        <v>102837</v>
      </c>
      <c r="H91" s="200">
        <f t="shared" si="40"/>
        <v>102202</v>
      </c>
      <c r="I91" s="213">
        <f t="shared" si="38"/>
        <v>-6.1748203467623108E-3</v>
      </c>
      <c r="J91" s="199">
        <f>H91-G91</f>
        <v>-635</v>
      </c>
      <c r="K91" s="201">
        <f t="shared" si="36"/>
        <v>3.2659167987228024E-2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17295</v>
      </c>
      <c r="D93" s="209">
        <f t="shared" si="41"/>
        <v>21073</v>
      </c>
      <c r="E93" s="209">
        <f t="shared" si="41"/>
        <v>37456</v>
      </c>
      <c r="F93" s="209">
        <f t="shared" si="41"/>
        <v>44189</v>
      </c>
      <c r="G93" s="209">
        <f t="shared" si="41"/>
        <v>41777</v>
      </c>
      <c r="H93" s="209">
        <f t="shared" si="41"/>
        <v>40413</v>
      </c>
      <c r="I93" s="210">
        <f>IFERROR(H93/G93-1,"-")</f>
        <v>-3.2649544007468223E-2</v>
      </c>
      <c r="J93" s="209">
        <f>H93-G93</f>
        <v>-1364</v>
      </c>
      <c r="K93" s="210">
        <f t="shared" ref="K93:K105" si="42">H93/H$9</f>
        <v>1.2914179329835483E-2</v>
      </c>
    </row>
    <row r="94" spans="2:11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0">
        <f t="shared" ref="J94:J104" si="43">H94-G94</f>
        <v>-888</v>
      </c>
      <c r="K94" s="192">
        <f t="shared" si="42"/>
        <v>8.0735590223020692E-3</v>
      </c>
    </row>
    <row r="95" spans="2:11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4">
        <f t="shared" si="43"/>
        <v>687</v>
      </c>
      <c r="K95" s="196">
        <f t="shared" si="42"/>
        <v>2.8405250801204467E-3</v>
      </c>
    </row>
    <row r="96" spans="2:11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4">
        <f t="shared" si="43"/>
        <v>-1575</v>
      </c>
      <c r="K96" s="196">
        <f t="shared" si="42"/>
        <v>5.2330339421816216E-3</v>
      </c>
    </row>
    <row r="97" spans="2:11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0">
        <f t="shared" si="43"/>
        <v>-476</v>
      </c>
      <c r="K97" s="192">
        <f t="shared" si="42"/>
        <v>4.8406203075334149E-3</v>
      </c>
    </row>
    <row r="98" spans="2:11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44">IFERROR(H98/G98-1,"-")</f>
        <v>-0.16384683882457707</v>
      </c>
      <c r="J98" s="194">
        <f t="shared" si="43"/>
        <v>-368</v>
      </c>
      <c r="K98" s="196">
        <f t="shared" si="42"/>
        <v>6.0012443474701308E-4</v>
      </c>
    </row>
    <row r="99" spans="2:11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44"/>
        <v>-0.11262458471760795</v>
      </c>
      <c r="J99" s="194">
        <f t="shared" si="43"/>
        <v>-339</v>
      </c>
      <c r="K99" s="196">
        <f t="shared" si="42"/>
        <v>8.5353161086755688E-4</v>
      </c>
    </row>
    <row r="100" spans="2:11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44"/>
        <v>-9.0843023255814392E-3</v>
      </c>
      <c r="J100" s="194">
        <f t="shared" si="43"/>
        <v>-25</v>
      </c>
      <c r="K100" s="196">
        <f t="shared" si="42"/>
        <v>8.714266951837617E-4</v>
      </c>
    </row>
    <row r="101" spans="2:11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44"/>
        <v>-4.8502139800285282E-2</v>
      </c>
      <c r="J101" s="194">
        <f t="shared" si="43"/>
        <v>-34</v>
      </c>
      <c r="K101" s="196">
        <f t="shared" si="42"/>
        <v>2.131432364090829E-4</v>
      </c>
    </row>
    <row r="102" spans="2:11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44"/>
        <v>-5.477308294209704E-2</v>
      </c>
      <c r="J102" s="194">
        <f t="shared" si="43"/>
        <v>-35</v>
      </c>
      <c r="K102" s="196">
        <f t="shared" si="42"/>
        <v>1.9301126655335243E-4</v>
      </c>
    </row>
    <row r="103" spans="2:11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44"/>
        <v>-0.1179775280898876</v>
      </c>
      <c r="J103" s="194">
        <f t="shared" si="43"/>
        <v>-21</v>
      </c>
      <c r="K103" s="196">
        <f t="shared" si="42"/>
        <v>5.0170147100788631E-5</v>
      </c>
    </row>
    <row r="104" spans="2:11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44"/>
        <v>-0.43617021276595747</v>
      </c>
      <c r="J104" s="194">
        <f t="shared" si="43"/>
        <v>-123</v>
      </c>
      <c r="K104" s="196">
        <f t="shared" si="42"/>
        <v>5.0809257254938801E-5</v>
      </c>
    </row>
    <row r="105" spans="2:11" x14ac:dyDescent="0.25">
      <c r="B105" s="199" t="s">
        <v>147</v>
      </c>
      <c r="C105" s="200">
        <f t="shared" ref="C105" si="45">C97-SUM(C98:C104)</f>
        <v>1852</v>
      </c>
      <c r="D105" s="200">
        <f t="shared" ref="D105:H105" si="46">D97-SUM(D98:D104)</f>
        <v>2413</v>
      </c>
      <c r="E105" s="200">
        <f t="shared" si="46"/>
        <v>4325</v>
      </c>
      <c r="F105" s="200">
        <f t="shared" si="46"/>
        <v>5515</v>
      </c>
      <c r="G105" s="200">
        <f t="shared" si="46"/>
        <v>5816</v>
      </c>
      <c r="H105" s="200">
        <f t="shared" si="46"/>
        <v>6285</v>
      </c>
      <c r="I105" s="213">
        <f t="shared" si="44"/>
        <v>8.0639614855570807E-2</v>
      </c>
      <c r="J105" s="199">
        <f>H105-G105</f>
        <v>469</v>
      </c>
      <c r="K105" s="201">
        <f t="shared" si="42"/>
        <v>2.0084036594169206E-3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45963</v>
      </c>
      <c r="D107" s="209">
        <f t="shared" si="47"/>
        <v>62554</v>
      </c>
      <c r="E107" s="209">
        <f t="shared" si="47"/>
        <v>124607</v>
      </c>
      <c r="F107" s="209">
        <f t="shared" si="47"/>
        <v>163429</v>
      </c>
      <c r="G107" s="209">
        <f t="shared" si="47"/>
        <v>157299</v>
      </c>
      <c r="H107" s="209">
        <f t="shared" si="47"/>
        <v>166857</v>
      </c>
      <c r="I107" s="210">
        <f>IFERROR(H107/G107-1,"-")</f>
        <v>6.0763259779146761E-2</v>
      </c>
      <c r="J107" s="209">
        <f>H107-G107</f>
        <v>9558</v>
      </c>
      <c r="K107" s="210">
        <f t="shared" ref="K107:K119" si="48">H107/H$9</f>
        <v>5.3320001495517758E-2</v>
      </c>
    </row>
    <row r="108" spans="2:11" x14ac:dyDescent="0.25">
      <c r="B108" s="190" t="s">
        <v>99</v>
      </c>
      <c r="C108" s="191">
        <v>22313</v>
      </c>
      <c r="D108" s="191">
        <v>33144</v>
      </c>
      <c r="E108" s="191">
        <v>31290</v>
      </c>
      <c r="F108" s="191">
        <v>37406</v>
      </c>
      <c r="G108" s="191">
        <v>35367</v>
      </c>
      <c r="H108" s="191">
        <v>38381</v>
      </c>
      <c r="I108" s="211">
        <f>IFERROR(H108/G108-1,"-")</f>
        <v>8.522068595017962E-2</v>
      </c>
      <c r="J108" s="190">
        <f t="shared" ref="J108:J118" si="49">H108-G108</f>
        <v>3014</v>
      </c>
      <c r="K108" s="192">
        <f t="shared" si="48"/>
        <v>1.2264843413218906E-2</v>
      </c>
    </row>
    <row r="109" spans="2:11" x14ac:dyDescent="0.25">
      <c r="B109" s="194" t="s">
        <v>105</v>
      </c>
      <c r="C109" s="195">
        <v>606</v>
      </c>
      <c r="D109" s="195">
        <v>17889</v>
      </c>
      <c r="E109" s="195">
        <v>8698</v>
      </c>
      <c r="F109" s="195">
        <v>12435</v>
      </c>
      <c r="G109" s="195">
        <v>10145</v>
      </c>
      <c r="H109" s="195">
        <v>13375</v>
      </c>
      <c r="I109" s="212">
        <f>IFERROR(H109/G109-1,"-")</f>
        <v>0.31838344011828479</v>
      </c>
      <c r="J109" s="194">
        <f t="shared" si="49"/>
        <v>3230</v>
      </c>
      <c r="K109" s="196">
        <f t="shared" si="48"/>
        <v>4.2740491558792863E-3</v>
      </c>
    </row>
    <row r="110" spans="2:11" x14ac:dyDescent="0.25">
      <c r="B110" s="194" t="s">
        <v>102</v>
      </c>
      <c r="C110" s="195">
        <v>21707</v>
      </c>
      <c r="D110" s="195">
        <v>15255</v>
      </c>
      <c r="E110" s="195">
        <v>22592</v>
      </c>
      <c r="F110" s="195">
        <v>24971</v>
      </c>
      <c r="G110" s="195">
        <v>25222</v>
      </c>
      <c r="H110" s="195">
        <v>25006</v>
      </c>
      <c r="I110" s="212">
        <f>IFERROR(H110/G110-1,"-")</f>
        <v>-8.5639521053049172E-3</v>
      </c>
      <c r="J110" s="194">
        <f t="shared" si="49"/>
        <v>-216</v>
      </c>
      <c r="K110" s="196">
        <f t="shared" si="48"/>
        <v>7.9907942573396208E-3</v>
      </c>
    </row>
    <row r="111" spans="2:11" x14ac:dyDescent="0.25">
      <c r="B111" s="190" t="s">
        <v>109</v>
      </c>
      <c r="C111" s="191">
        <v>23650</v>
      </c>
      <c r="D111" s="191">
        <v>29410</v>
      </c>
      <c r="E111" s="191">
        <v>93317</v>
      </c>
      <c r="F111" s="191">
        <v>126023</v>
      </c>
      <c r="G111" s="191">
        <v>121932</v>
      </c>
      <c r="H111" s="191">
        <v>128476</v>
      </c>
      <c r="I111" s="211">
        <f>IFERROR(H111/G111-1,"-")</f>
        <v>5.3669258275104159E-2</v>
      </c>
      <c r="J111" s="190">
        <f t="shared" si="49"/>
        <v>6544</v>
      </c>
      <c r="K111" s="192">
        <f t="shared" si="48"/>
        <v>4.1055158082298857E-2</v>
      </c>
    </row>
    <row r="112" spans="2:11" x14ac:dyDescent="0.25">
      <c r="B112" s="194" t="s">
        <v>112</v>
      </c>
      <c r="C112" s="195">
        <v>11536</v>
      </c>
      <c r="D112" s="195">
        <v>8851</v>
      </c>
      <c r="E112" s="195">
        <v>56042</v>
      </c>
      <c r="F112" s="195">
        <v>83042</v>
      </c>
      <c r="G112" s="195">
        <v>76715</v>
      </c>
      <c r="H112" s="195">
        <v>78574</v>
      </c>
      <c r="I112" s="212">
        <f t="shared" ref="I112:I119" si="50">IFERROR(H112/G112-1,"-")</f>
        <v>2.423254904516714E-2</v>
      </c>
      <c r="J112" s="194">
        <f t="shared" si="49"/>
        <v>1859</v>
      </c>
      <c r="K112" s="196">
        <f t="shared" si="48"/>
        <v>2.5108720626097873E-2</v>
      </c>
    </row>
    <row r="113" spans="2:11" x14ac:dyDescent="0.25">
      <c r="B113" s="194" t="s">
        <v>115</v>
      </c>
      <c r="C113" s="195">
        <v>1861</v>
      </c>
      <c r="D113" s="195">
        <v>4836</v>
      </c>
      <c r="E113" s="195">
        <v>4079</v>
      </c>
      <c r="F113" s="195">
        <v>5399</v>
      </c>
      <c r="G113" s="195">
        <v>5111</v>
      </c>
      <c r="H113" s="195">
        <v>5802</v>
      </c>
      <c r="I113" s="212">
        <f t="shared" si="50"/>
        <v>0.13519859127372325</v>
      </c>
      <c r="J113" s="194">
        <f t="shared" si="49"/>
        <v>691</v>
      </c>
      <c r="K113" s="196">
        <f t="shared" si="48"/>
        <v>1.8540585571896538E-3</v>
      </c>
    </row>
    <row r="114" spans="2:11" x14ac:dyDescent="0.25">
      <c r="B114" s="194" t="s">
        <v>118</v>
      </c>
      <c r="C114" s="195">
        <v>1351</v>
      </c>
      <c r="D114" s="195">
        <v>4386</v>
      </c>
      <c r="E114" s="195">
        <v>6231</v>
      </c>
      <c r="F114" s="195">
        <v>9908</v>
      </c>
      <c r="G114" s="195">
        <v>9298</v>
      </c>
      <c r="H114" s="195">
        <v>10733</v>
      </c>
      <c r="I114" s="212">
        <f t="shared" si="50"/>
        <v>0.15433426543342654</v>
      </c>
      <c r="J114" s="194">
        <f t="shared" si="49"/>
        <v>1435</v>
      </c>
      <c r="K114" s="196">
        <f t="shared" si="48"/>
        <v>3.4297846422469067E-3</v>
      </c>
    </row>
    <row r="115" spans="2:11" x14ac:dyDescent="0.25">
      <c r="B115" s="194" t="s">
        <v>125</v>
      </c>
      <c r="C115" s="195">
        <v>891</v>
      </c>
      <c r="D115" s="195">
        <v>2087</v>
      </c>
      <c r="E115" s="195">
        <v>4297</v>
      </c>
      <c r="F115" s="195">
        <v>3974</v>
      </c>
      <c r="G115" s="195">
        <v>4038</v>
      </c>
      <c r="H115" s="195">
        <v>4567</v>
      </c>
      <c r="I115" s="212">
        <f t="shared" si="50"/>
        <v>0.13100544824170379</v>
      </c>
      <c r="J115" s="194">
        <f t="shared" si="49"/>
        <v>529</v>
      </c>
      <c r="K115" s="196">
        <f t="shared" si="48"/>
        <v>1.4594080370019214E-3</v>
      </c>
    </row>
    <row r="116" spans="2:11" x14ac:dyDescent="0.25">
      <c r="B116" s="194" t="s">
        <v>121</v>
      </c>
      <c r="C116" s="195">
        <v>2271</v>
      </c>
      <c r="D116" s="195">
        <v>2579</v>
      </c>
      <c r="E116" s="195">
        <v>3452</v>
      </c>
      <c r="F116" s="195">
        <v>3657</v>
      </c>
      <c r="G116" s="195">
        <v>3285</v>
      </c>
      <c r="H116" s="195">
        <v>3298</v>
      </c>
      <c r="I116" s="212">
        <f t="shared" si="50"/>
        <v>3.9573820395737425E-3</v>
      </c>
      <c r="J116" s="194">
        <f t="shared" si="49"/>
        <v>13</v>
      </c>
      <c r="K116" s="196">
        <f t="shared" si="48"/>
        <v>1.0538926441936362E-3</v>
      </c>
    </row>
    <row r="117" spans="2:11" x14ac:dyDescent="0.25">
      <c r="B117" s="194" t="s">
        <v>130</v>
      </c>
      <c r="C117" s="195">
        <v>223</v>
      </c>
      <c r="D117" s="195">
        <v>48</v>
      </c>
      <c r="E117" s="195">
        <v>484</v>
      </c>
      <c r="F117" s="195">
        <v>797</v>
      </c>
      <c r="G117" s="195">
        <v>839</v>
      </c>
      <c r="H117" s="195">
        <v>820</v>
      </c>
      <c r="I117" s="212">
        <f t="shared" si="50"/>
        <v>-2.2646007151370662E-2</v>
      </c>
      <c r="J117" s="194">
        <f t="shared" si="49"/>
        <v>-19</v>
      </c>
      <c r="K117" s="196">
        <f t="shared" si="48"/>
        <v>2.6203516320157116E-4</v>
      </c>
    </row>
    <row r="118" spans="2:11" x14ac:dyDescent="0.25">
      <c r="B118" s="194" t="s">
        <v>133</v>
      </c>
      <c r="C118" s="195">
        <v>534</v>
      </c>
      <c r="D118" s="195">
        <v>32</v>
      </c>
      <c r="E118" s="195">
        <v>645</v>
      </c>
      <c r="F118" s="195">
        <v>414</v>
      </c>
      <c r="G118" s="195">
        <v>1046</v>
      </c>
      <c r="H118" s="195">
        <v>681</v>
      </c>
      <c r="I118" s="212">
        <f t="shared" si="50"/>
        <v>-0.34894837476099427</v>
      </c>
      <c r="J118" s="194">
        <f t="shared" si="49"/>
        <v>-365</v>
      </c>
      <c r="K118" s="196">
        <f t="shared" si="48"/>
        <v>2.1761700748813411E-4</v>
      </c>
    </row>
    <row r="119" spans="2:11" x14ac:dyDescent="0.25">
      <c r="B119" s="199" t="s">
        <v>147</v>
      </c>
      <c r="C119" s="200">
        <f t="shared" ref="C119" si="51">C111-SUM(C112:C118)</f>
        <v>4983</v>
      </c>
      <c r="D119" s="200">
        <f t="shared" ref="D119:H119" si="52">D111-SUM(D112:D118)</f>
        <v>6591</v>
      </c>
      <c r="E119" s="200">
        <f t="shared" si="52"/>
        <v>18087</v>
      </c>
      <c r="F119" s="200">
        <f t="shared" si="52"/>
        <v>18832</v>
      </c>
      <c r="G119" s="200">
        <f t="shared" si="52"/>
        <v>21600</v>
      </c>
      <c r="H119" s="200">
        <f t="shared" si="52"/>
        <v>24001</v>
      </c>
      <c r="I119" s="213">
        <f t="shared" si="50"/>
        <v>0.11115740740740732</v>
      </c>
      <c r="J119" s="199">
        <f>H119-G119</f>
        <v>2401</v>
      </c>
      <c r="K119" s="201">
        <f t="shared" si="48"/>
        <v>7.6696414048791585E-3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67052</v>
      </c>
      <c r="D121" s="209">
        <f t="shared" si="53"/>
        <v>103599</v>
      </c>
      <c r="E121" s="209">
        <f t="shared" si="53"/>
        <v>157983</v>
      </c>
      <c r="F121" s="209">
        <f t="shared" si="53"/>
        <v>174312</v>
      </c>
      <c r="G121" s="209">
        <f t="shared" si="53"/>
        <v>181820</v>
      </c>
      <c r="H121" s="209">
        <f t="shared" si="53"/>
        <v>203413</v>
      </c>
      <c r="I121" s="210">
        <f>IFERROR(H121/G121-1,"-")</f>
        <v>0.11876031239687612</v>
      </c>
      <c r="J121" s="209">
        <f>H121-G121</f>
        <v>21593</v>
      </c>
      <c r="K121" s="210">
        <f t="shared" ref="K121:K133" si="54">H121/H$9</f>
        <v>6.5001656893074633E-2</v>
      </c>
    </row>
    <row r="122" spans="2:11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0">
        <f t="shared" ref="J122:J132" si="55">H122-G122</f>
        <v>16395</v>
      </c>
      <c r="K122" s="192">
        <f t="shared" si="54"/>
        <v>4.2259880722871929E-2</v>
      </c>
    </row>
    <row r="123" spans="2:11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4">
        <f t="shared" si="55"/>
        <v>12797</v>
      </c>
      <c r="K123" s="196">
        <f t="shared" si="54"/>
        <v>2.2442992173137496E-2</v>
      </c>
    </row>
    <row r="124" spans="2:11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4">
        <f t="shared" si="55"/>
        <v>3598</v>
      </c>
      <c r="K124" s="196">
        <f t="shared" si="54"/>
        <v>1.9816888549734433E-2</v>
      </c>
    </row>
    <row r="125" spans="2:11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0">
        <f t="shared" si="55"/>
        <v>5198</v>
      </c>
      <c r="K125" s="192">
        <f t="shared" si="54"/>
        <v>2.2741776170202704E-2</v>
      </c>
    </row>
    <row r="126" spans="2:11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56">IFERROR(H126/G126-1,"-")</f>
        <v>-5.7450628366247702E-2</v>
      </c>
      <c r="J126" s="194">
        <f t="shared" si="55"/>
        <v>-448</v>
      </c>
      <c r="K126" s="196">
        <f t="shared" si="54"/>
        <v>2.3487298165018882E-3</v>
      </c>
    </row>
    <row r="127" spans="2:11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56"/>
        <v>9.5632444696539975E-2</v>
      </c>
      <c r="J127" s="194">
        <f t="shared" si="55"/>
        <v>843</v>
      </c>
      <c r="K127" s="196">
        <f t="shared" si="54"/>
        <v>3.0862629343911883E-3</v>
      </c>
    </row>
    <row r="128" spans="2:11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56"/>
        <v>8.7966672007691038E-2</v>
      </c>
      <c r="J128" s="194">
        <f t="shared" si="55"/>
        <v>549</v>
      </c>
      <c r="K128" s="196">
        <f t="shared" si="54"/>
        <v>2.1697789733398395E-3</v>
      </c>
    </row>
    <row r="129" spans="2:11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56"/>
        <v>0.16637063351095316</v>
      </c>
      <c r="J129" s="194">
        <f t="shared" si="55"/>
        <v>281</v>
      </c>
      <c r="K129" s="196">
        <f t="shared" si="54"/>
        <v>6.2952350183792104E-4</v>
      </c>
    </row>
    <row r="130" spans="2:11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56"/>
        <v>0.23436376707404749</v>
      </c>
      <c r="J130" s="194">
        <f t="shared" si="55"/>
        <v>326</v>
      </c>
      <c r="K130" s="196">
        <f t="shared" si="54"/>
        <v>5.4867606733792409E-4</v>
      </c>
    </row>
    <row r="131" spans="2:11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56"/>
        <v>-0.19556025369978858</v>
      </c>
      <c r="J131" s="194">
        <f t="shared" si="55"/>
        <v>-185</v>
      </c>
      <c r="K131" s="196">
        <f t="shared" si="54"/>
        <v>2.4318141365414108E-4</v>
      </c>
    </row>
    <row r="132" spans="2:11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56"/>
        <v>2.1023125437981793E-2</v>
      </c>
      <c r="J132" s="194">
        <f t="shared" si="55"/>
        <v>30</v>
      </c>
      <c r="K132" s="196">
        <f t="shared" si="54"/>
        <v>4.655917472984015E-4</v>
      </c>
    </row>
    <row r="133" spans="2:11" x14ac:dyDescent="0.25">
      <c r="B133" s="199" t="s">
        <v>147</v>
      </c>
      <c r="C133" s="200">
        <f t="shared" ref="C133" si="57">C125-SUM(C126:C132)</f>
        <v>19475</v>
      </c>
      <c r="D133" s="200">
        <f t="shared" ref="D133:H133" si="58">D125-SUM(D126:D132)</f>
        <v>23502</v>
      </c>
      <c r="E133" s="200">
        <f t="shared" si="58"/>
        <v>36928</v>
      </c>
      <c r="F133" s="200">
        <f t="shared" si="58"/>
        <v>36143</v>
      </c>
      <c r="G133" s="200">
        <f t="shared" si="58"/>
        <v>37662</v>
      </c>
      <c r="H133" s="200">
        <f t="shared" si="58"/>
        <v>41464</v>
      </c>
      <c r="I133" s="213">
        <f t="shared" si="56"/>
        <v>0.10095056024640225</v>
      </c>
      <c r="J133" s="199">
        <f>H133-G133</f>
        <v>3802</v>
      </c>
      <c r="K133" s="201">
        <f t="shared" si="54"/>
        <v>1.3250031715841399E-2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55367</v>
      </c>
      <c r="D135" s="209">
        <f t="shared" si="59"/>
        <v>64813</v>
      </c>
      <c r="E135" s="209">
        <f t="shared" si="59"/>
        <v>157275</v>
      </c>
      <c r="F135" s="209">
        <f t="shared" si="59"/>
        <v>168976</v>
      </c>
      <c r="G135" s="209">
        <f t="shared" si="59"/>
        <v>176312</v>
      </c>
      <c r="H135" s="209">
        <f t="shared" si="59"/>
        <v>173044</v>
      </c>
      <c r="I135" s="210">
        <f>IFERROR(H135/G135-1,"-")</f>
        <v>-1.853532374427147E-2</v>
      </c>
      <c r="J135" s="209">
        <f>H135-G135</f>
        <v>-3268</v>
      </c>
      <c r="K135" s="210">
        <f t="shared" ref="K135:K147" si="60">H135/H$9</f>
        <v>5.5297088757381326E-2</v>
      </c>
    </row>
    <row r="136" spans="2:11" x14ac:dyDescent="0.25">
      <c r="B136" s="190" t="s">
        <v>99</v>
      </c>
      <c r="C136" s="191">
        <v>11787</v>
      </c>
      <c r="D136" s="191">
        <v>31570</v>
      </c>
      <c r="E136" s="191">
        <v>17845</v>
      </c>
      <c r="F136" s="191">
        <v>18970</v>
      </c>
      <c r="G136" s="191">
        <v>16443</v>
      </c>
      <c r="H136" s="191">
        <v>18906</v>
      </c>
      <c r="I136" s="211">
        <f>IFERROR(H136/G136-1,"-")</f>
        <v>0.14979018427294299</v>
      </c>
      <c r="J136" s="190">
        <f t="shared" ref="J136:J146" si="61">H136-G136</f>
        <v>2463</v>
      </c>
      <c r="K136" s="192">
        <f t="shared" si="60"/>
        <v>6.0415082871815911E-3</v>
      </c>
    </row>
    <row r="137" spans="2:11" x14ac:dyDescent="0.25">
      <c r="B137" s="194" t="s">
        <v>105</v>
      </c>
      <c r="C137" s="195">
        <v>7683</v>
      </c>
      <c r="D137" s="195">
        <v>24857</v>
      </c>
      <c r="E137" s="195">
        <v>12496</v>
      </c>
      <c r="F137" s="195">
        <v>12229</v>
      </c>
      <c r="G137" s="195">
        <v>10288</v>
      </c>
      <c r="H137" s="195">
        <v>11971</v>
      </c>
      <c r="I137" s="212">
        <f>IFERROR(H137/G137-1,"-")</f>
        <v>0.16358864696734066</v>
      </c>
      <c r="J137" s="194">
        <f t="shared" si="61"/>
        <v>1683</v>
      </c>
      <c r="K137" s="196">
        <f t="shared" si="60"/>
        <v>3.8253938276658641E-3</v>
      </c>
    </row>
    <row r="138" spans="2:11" x14ac:dyDescent="0.25">
      <c r="B138" s="194" t="s">
        <v>102</v>
      </c>
      <c r="C138" s="195">
        <v>4104</v>
      </c>
      <c r="D138" s="195">
        <v>6713</v>
      </c>
      <c r="E138" s="195">
        <v>5349</v>
      </c>
      <c r="F138" s="195">
        <v>6741</v>
      </c>
      <c r="G138" s="195">
        <v>6155</v>
      </c>
      <c r="H138" s="195">
        <v>6935</v>
      </c>
      <c r="I138" s="212">
        <f>IFERROR(H138/G138-1,"-")</f>
        <v>0.12672623883021927</v>
      </c>
      <c r="J138" s="194">
        <f t="shared" si="61"/>
        <v>780</v>
      </c>
      <c r="K138" s="196">
        <f t="shared" si="60"/>
        <v>2.216114459515727E-3</v>
      </c>
    </row>
    <row r="139" spans="2:11" x14ac:dyDescent="0.25">
      <c r="B139" s="190" t="s">
        <v>109</v>
      </c>
      <c r="C139" s="191">
        <v>43580</v>
      </c>
      <c r="D139" s="191">
        <v>33243</v>
      </c>
      <c r="E139" s="191">
        <v>139430</v>
      </c>
      <c r="F139" s="191">
        <v>150006</v>
      </c>
      <c r="G139" s="191">
        <v>159869</v>
      </c>
      <c r="H139" s="191">
        <v>154138</v>
      </c>
      <c r="I139" s="211">
        <f>IFERROR(H139/G139-1,"-")</f>
        <v>-3.5848100632392743E-2</v>
      </c>
      <c r="J139" s="190">
        <f t="shared" si="61"/>
        <v>-5731</v>
      </c>
      <c r="K139" s="192">
        <f t="shared" si="60"/>
        <v>4.9255580470199734E-2</v>
      </c>
    </row>
    <row r="140" spans="2:11" x14ac:dyDescent="0.25">
      <c r="B140" s="194" t="s">
        <v>112</v>
      </c>
      <c r="C140" s="195">
        <v>15952</v>
      </c>
      <c r="D140" s="195">
        <v>5517</v>
      </c>
      <c r="E140" s="195">
        <v>61036</v>
      </c>
      <c r="F140" s="195">
        <v>65615</v>
      </c>
      <c r="G140" s="195">
        <v>72783</v>
      </c>
      <c r="H140" s="195">
        <v>72439</v>
      </c>
      <c r="I140" s="212">
        <f t="shared" ref="I140:I147" si="62">IFERROR(H140/G140-1,"-")</f>
        <v>-4.726378412541421E-3</v>
      </c>
      <c r="J140" s="194">
        <f t="shared" si="61"/>
        <v>-344</v>
      </c>
      <c r="K140" s="196">
        <f t="shared" si="60"/>
        <v>2.3148250228242215E-2</v>
      </c>
    </row>
    <row r="141" spans="2:11" x14ac:dyDescent="0.25">
      <c r="B141" s="194" t="s">
        <v>115</v>
      </c>
      <c r="C141" s="195">
        <v>3597</v>
      </c>
      <c r="D141" s="195">
        <v>3377</v>
      </c>
      <c r="E141" s="195">
        <v>8746</v>
      </c>
      <c r="F141" s="195">
        <v>12856</v>
      </c>
      <c r="G141" s="195">
        <v>13363</v>
      </c>
      <c r="H141" s="195">
        <v>12998</v>
      </c>
      <c r="I141" s="212">
        <f t="shared" si="62"/>
        <v>-2.7314225847489326E-2</v>
      </c>
      <c r="J141" s="194">
        <f t="shared" si="61"/>
        <v>-365</v>
      </c>
      <c r="K141" s="196">
        <f t="shared" si="60"/>
        <v>4.1535768918219782E-3</v>
      </c>
    </row>
    <row r="142" spans="2:11" x14ac:dyDescent="0.25">
      <c r="B142" s="194" t="s">
        <v>118</v>
      </c>
      <c r="C142" s="195">
        <v>4152</v>
      </c>
      <c r="D142" s="195">
        <v>7198</v>
      </c>
      <c r="E142" s="195">
        <v>17705</v>
      </c>
      <c r="F142" s="195">
        <v>16022</v>
      </c>
      <c r="G142" s="195">
        <v>16112</v>
      </c>
      <c r="H142" s="195">
        <v>14171</v>
      </c>
      <c r="I142" s="212">
        <f t="shared" si="62"/>
        <v>-0.12046921549155909</v>
      </c>
      <c r="J142" s="194">
        <f t="shared" si="61"/>
        <v>-1941</v>
      </c>
      <c r="K142" s="196">
        <f t="shared" si="60"/>
        <v>4.5284149972310552E-3</v>
      </c>
    </row>
    <row r="143" spans="2:11" x14ac:dyDescent="0.25">
      <c r="B143" s="194" t="s">
        <v>125</v>
      </c>
      <c r="C143" s="195">
        <v>562</v>
      </c>
      <c r="D143" s="195">
        <v>1022</v>
      </c>
      <c r="E143" s="195">
        <v>6612</v>
      </c>
      <c r="F143" s="195">
        <v>5654</v>
      </c>
      <c r="G143" s="195">
        <v>3805</v>
      </c>
      <c r="H143" s="195">
        <v>3323</v>
      </c>
      <c r="I143" s="212">
        <f t="shared" si="62"/>
        <v>-0.12667542706964519</v>
      </c>
      <c r="J143" s="194">
        <f t="shared" si="61"/>
        <v>-482</v>
      </c>
      <c r="K143" s="196">
        <f t="shared" si="60"/>
        <v>1.0618815211205135E-3</v>
      </c>
    </row>
    <row r="144" spans="2:11" x14ac:dyDescent="0.25">
      <c r="B144" s="194" t="s">
        <v>121</v>
      </c>
      <c r="C144" s="195">
        <v>1346</v>
      </c>
      <c r="D144" s="195">
        <v>1638</v>
      </c>
      <c r="E144" s="195">
        <v>2635</v>
      </c>
      <c r="F144" s="195">
        <v>3343</v>
      </c>
      <c r="G144" s="195">
        <v>3755</v>
      </c>
      <c r="H144" s="195">
        <v>2601</v>
      </c>
      <c r="I144" s="212">
        <f t="shared" si="62"/>
        <v>-0.30732356857523302</v>
      </c>
      <c r="J144" s="194">
        <f t="shared" si="61"/>
        <v>-1154</v>
      </c>
      <c r="K144" s="196">
        <f t="shared" si="60"/>
        <v>8.311627554723008E-4</v>
      </c>
    </row>
    <row r="145" spans="2:11" x14ac:dyDescent="0.25">
      <c r="B145" s="194" t="s">
        <v>130</v>
      </c>
      <c r="C145" s="195">
        <v>1581</v>
      </c>
      <c r="D145" s="195">
        <v>36</v>
      </c>
      <c r="E145" s="195">
        <v>1657</v>
      </c>
      <c r="F145" s="195">
        <v>1964</v>
      </c>
      <c r="G145" s="195">
        <v>1842</v>
      </c>
      <c r="H145" s="195">
        <v>2040</v>
      </c>
      <c r="I145" s="212">
        <f t="shared" si="62"/>
        <v>0.10749185667752448</v>
      </c>
      <c r="J145" s="194">
        <f t="shared" si="61"/>
        <v>198</v>
      </c>
      <c r="K145" s="196">
        <f t="shared" si="60"/>
        <v>6.5189235723317712E-4</v>
      </c>
    </row>
    <row r="146" spans="2:11" x14ac:dyDescent="0.25">
      <c r="B146" s="194" t="s">
        <v>133</v>
      </c>
      <c r="C146" s="195">
        <v>3280</v>
      </c>
      <c r="D146" s="195">
        <v>43</v>
      </c>
      <c r="E146" s="195">
        <v>742</v>
      </c>
      <c r="F146" s="195">
        <v>1329</v>
      </c>
      <c r="G146" s="195">
        <v>1170</v>
      </c>
      <c r="H146" s="195">
        <v>829</v>
      </c>
      <c r="I146" s="212">
        <f t="shared" si="62"/>
        <v>-0.29145299145299142</v>
      </c>
      <c r="J146" s="194">
        <f t="shared" si="61"/>
        <v>-341</v>
      </c>
      <c r="K146" s="196">
        <f t="shared" si="60"/>
        <v>2.6491115889524695E-4</v>
      </c>
    </row>
    <row r="147" spans="2:11" x14ac:dyDescent="0.25">
      <c r="B147" s="199" t="s">
        <v>147</v>
      </c>
      <c r="C147" s="200">
        <f t="shared" ref="C147" si="63">C139-SUM(C140:C146)</f>
        <v>13110</v>
      </c>
      <c r="D147" s="200">
        <f t="shared" ref="D147:H147" si="64">D139-SUM(D140:D146)</f>
        <v>14412</v>
      </c>
      <c r="E147" s="200">
        <f t="shared" si="64"/>
        <v>40297</v>
      </c>
      <c r="F147" s="200">
        <f t="shared" si="64"/>
        <v>43223</v>
      </c>
      <c r="G147" s="200">
        <f t="shared" si="64"/>
        <v>47039</v>
      </c>
      <c r="H147" s="200">
        <f t="shared" si="64"/>
        <v>45737</v>
      </c>
      <c r="I147" s="213">
        <f t="shared" si="62"/>
        <v>-2.7679159846085155E-2</v>
      </c>
      <c r="J147" s="199">
        <f>H147-G147</f>
        <v>-1302</v>
      </c>
      <c r="K147" s="201">
        <f t="shared" si="60"/>
        <v>1.4615490560183245E-2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30427</v>
      </c>
      <c r="D149" s="209">
        <f t="shared" si="65"/>
        <v>42523</v>
      </c>
      <c r="E149" s="209">
        <f t="shared" si="65"/>
        <v>78991</v>
      </c>
      <c r="F149" s="209">
        <f t="shared" si="65"/>
        <v>82998</v>
      </c>
      <c r="G149" s="209">
        <f t="shared" si="65"/>
        <v>86316</v>
      </c>
      <c r="H149" s="209">
        <f t="shared" si="65"/>
        <v>85085</v>
      </c>
      <c r="I149" s="210">
        <f>IFERROR(H149/G149-1,"-")</f>
        <v>-1.4261550581583959E-2</v>
      </c>
      <c r="J149" s="209">
        <f>H149-G149</f>
        <v>-1231</v>
      </c>
      <c r="K149" s="210">
        <f t="shared" ref="K149:K161" si="66">H149/H$9</f>
        <v>2.718934373293376E-2</v>
      </c>
    </row>
    <row r="150" spans="2:11" x14ac:dyDescent="0.25">
      <c r="B150" s="190" t="s">
        <v>99</v>
      </c>
      <c r="C150" s="191">
        <v>13736</v>
      </c>
      <c r="D150" s="191">
        <v>27547</v>
      </c>
      <c r="E150" s="191">
        <v>43308</v>
      </c>
      <c r="F150" s="191">
        <v>44260</v>
      </c>
      <c r="G150" s="191">
        <v>40512</v>
      </c>
      <c r="H150" s="191">
        <v>38469</v>
      </c>
      <c r="I150" s="211">
        <f>IFERROR(H150/G150-1,"-")</f>
        <v>-5.0429502369668255E-2</v>
      </c>
      <c r="J150" s="190">
        <f t="shared" ref="J150:J160" si="67">H150-G150</f>
        <v>-2043</v>
      </c>
      <c r="K150" s="192">
        <f t="shared" si="66"/>
        <v>1.2292964260001515E-2</v>
      </c>
    </row>
    <row r="151" spans="2:11" x14ac:dyDescent="0.25">
      <c r="B151" s="194" t="s">
        <v>105</v>
      </c>
      <c r="C151" s="195">
        <v>7506</v>
      </c>
      <c r="D151" s="195">
        <v>22012</v>
      </c>
      <c r="E151" s="195">
        <v>31628</v>
      </c>
      <c r="F151" s="195">
        <v>32698</v>
      </c>
      <c r="G151" s="195">
        <v>28035</v>
      </c>
      <c r="H151" s="195">
        <v>24828</v>
      </c>
      <c r="I151" s="212">
        <f>IFERROR(H151/G151-1,"-")</f>
        <v>-0.11439272338148743</v>
      </c>
      <c r="J151" s="194">
        <f t="shared" si="67"/>
        <v>-3207</v>
      </c>
      <c r="K151" s="196">
        <f t="shared" si="66"/>
        <v>7.933913453620255E-3</v>
      </c>
    </row>
    <row r="152" spans="2:11" x14ac:dyDescent="0.25">
      <c r="B152" s="194" t="s">
        <v>102</v>
      </c>
      <c r="C152" s="195">
        <v>6230</v>
      </c>
      <c r="D152" s="195">
        <v>5535</v>
      </c>
      <c r="E152" s="195">
        <v>11680</v>
      </c>
      <c r="F152" s="195">
        <v>11562</v>
      </c>
      <c r="G152" s="195">
        <v>12477</v>
      </c>
      <c r="H152" s="195">
        <v>13641</v>
      </c>
      <c r="I152" s="212">
        <f>IFERROR(H152/G152-1,"-")</f>
        <v>9.329165664823269E-2</v>
      </c>
      <c r="J152" s="194">
        <f t="shared" si="67"/>
        <v>1164</v>
      </c>
      <c r="K152" s="196">
        <f t="shared" si="66"/>
        <v>4.3590508063812592E-3</v>
      </c>
    </row>
    <row r="153" spans="2:11" x14ac:dyDescent="0.25">
      <c r="B153" s="190" t="s">
        <v>109</v>
      </c>
      <c r="C153" s="191">
        <v>16691</v>
      </c>
      <c r="D153" s="191">
        <v>14976</v>
      </c>
      <c r="E153" s="191">
        <v>35683</v>
      </c>
      <c r="F153" s="191">
        <v>38738</v>
      </c>
      <c r="G153" s="191">
        <v>45804</v>
      </c>
      <c r="H153" s="191">
        <v>46616</v>
      </c>
      <c r="I153" s="211">
        <f>IFERROR(H153/G153-1,"-")</f>
        <v>1.7727709370360722E-2</v>
      </c>
      <c r="J153" s="190">
        <f t="shared" si="67"/>
        <v>812</v>
      </c>
      <c r="K153" s="192">
        <f t="shared" si="66"/>
        <v>1.4896379472932247E-2</v>
      </c>
    </row>
    <row r="154" spans="2:11" x14ac:dyDescent="0.25">
      <c r="B154" s="194" t="s">
        <v>112</v>
      </c>
      <c r="C154" s="195">
        <v>4971</v>
      </c>
      <c r="D154" s="195">
        <v>1385</v>
      </c>
      <c r="E154" s="195">
        <v>13562</v>
      </c>
      <c r="F154" s="195">
        <v>13219</v>
      </c>
      <c r="G154" s="195">
        <v>14840</v>
      </c>
      <c r="H154" s="195">
        <v>13074</v>
      </c>
      <c r="I154" s="212">
        <f t="shared" ref="I154:I161" si="68">IFERROR(H154/G154-1,"-")</f>
        <v>-0.11900269541778974</v>
      </c>
      <c r="J154" s="194">
        <f t="shared" si="67"/>
        <v>-1766</v>
      </c>
      <c r="K154" s="196">
        <f t="shared" si="66"/>
        <v>4.1778630776796851E-3</v>
      </c>
    </row>
    <row r="155" spans="2:11" x14ac:dyDescent="0.25">
      <c r="B155" s="194" t="s">
        <v>115</v>
      </c>
      <c r="C155" s="195">
        <v>4075</v>
      </c>
      <c r="D155" s="195">
        <v>2980</v>
      </c>
      <c r="E155" s="195">
        <v>6586</v>
      </c>
      <c r="F155" s="195">
        <v>6774</v>
      </c>
      <c r="G155" s="195">
        <v>6659</v>
      </c>
      <c r="H155" s="195">
        <v>6724</v>
      </c>
      <c r="I155" s="212">
        <f t="shared" si="68"/>
        <v>9.7612254092205308E-3</v>
      </c>
      <c r="J155" s="194">
        <f t="shared" si="67"/>
        <v>65</v>
      </c>
      <c r="K155" s="196">
        <f t="shared" si="66"/>
        <v>2.1486883382528838E-3</v>
      </c>
    </row>
    <row r="156" spans="2:11" x14ac:dyDescent="0.25">
      <c r="B156" s="194" t="s">
        <v>118</v>
      </c>
      <c r="C156" s="195">
        <v>1941</v>
      </c>
      <c r="D156" s="195">
        <v>3522</v>
      </c>
      <c r="E156" s="195">
        <v>4498</v>
      </c>
      <c r="F156" s="195">
        <v>6381</v>
      </c>
      <c r="G156" s="195">
        <v>8091</v>
      </c>
      <c r="H156" s="195">
        <v>11820</v>
      </c>
      <c r="I156" s="212">
        <f t="shared" si="68"/>
        <v>0.46088246199480909</v>
      </c>
      <c r="J156" s="194">
        <f t="shared" si="67"/>
        <v>3729</v>
      </c>
      <c r="K156" s="196">
        <f t="shared" si="66"/>
        <v>3.777141011027526E-3</v>
      </c>
    </row>
    <row r="157" spans="2:11" x14ac:dyDescent="0.25">
      <c r="B157" s="194" t="s">
        <v>125</v>
      </c>
      <c r="C157" s="195">
        <v>538</v>
      </c>
      <c r="D157" s="195">
        <v>461</v>
      </c>
      <c r="E157" s="195">
        <v>1073</v>
      </c>
      <c r="F157" s="195">
        <v>981</v>
      </c>
      <c r="G157" s="195">
        <v>1306</v>
      </c>
      <c r="H157" s="195">
        <v>1340</v>
      </c>
      <c r="I157" s="212">
        <f t="shared" si="68"/>
        <v>2.6033690658499253E-2</v>
      </c>
      <c r="J157" s="194">
        <f t="shared" si="67"/>
        <v>34</v>
      </c>
      <c r="K157" s="196">
        <f t="shared" si="66"/>
        <v>4.2820380328061633E-4</v>
      </c>
    </row>
    <row r="158" spans="2:11" x14ac:dyDescent="0.25">
      <c r="B158" s="194" t="s">
        <v>121</v>
      </c>
      <c r="C158" s="195">
        <v>1049</v>
      </c>
      <c r="D158" s="195">
        <v>1078</v>
      </c>
      <c r="E158" s="195">
        <v>2288</v>
      </c>
      <c r="F158" s="195">
        <v>2061</v>
      </c>
      <c r="G158" s="195">
        <v>2535</v>
      </c>
      <c r="H158" s="195">
        <v>1846</v>
      </c>
      <c r="I158" s="212">
        <f t="shared" si="68"/>
        <v>-0.27179487179487183</v>
      </c>
      <c r="J158" s="194">
        <f t="shared" si="67"/>
        <v>-689</v>
      </c>
      <c r="K158" s="196">
        <f t="shared" si="66"/>
        <v>5.8989867228061025E-4</v>
      </c>
    </row>
    <row r="159" spans="2:11" x14ac:dyDescent="0.25">
      <c r="B159" s="194" t="s">
        <v>130</v>
      </c>
      <c r="C159" s="195">
        <v>217</v>
      </c>
      <c r="D159" s="195">
        <v>43</v>
      </c>
      <c r="E159" s="195">
        <v>277</v>
      </c>
      <c r="F159" s="195">
        <v>267</v>
      </c>
      <c r="G159" s="195">
        <v>285</v>
      </c>
      <c r="H159" s="195">
        <v>211</v>
      </c>
      <c r="I159" s="212">
        <f t="shared" si="68"/>
        <v>-0.25964912280701757</v>
      </c>
      <c r="J159" s="194">
        <f t="shared" si="67"/>
        <v>-74</v>
      </c>
      <c r="K159" s="196">
        <f t="shared" si="66"/>
        <v>6.7426121262843314E-5</v>
      </c>
    </row>
    <row r="160" spans="2:11" x14ac:dyDescent="0.25">
      <c r="B160" s="194" t="s">
        <v>133</v>
      </c>
      <c r="C160" s="195">
        <v>277</v>
      </c>
      <c r="D160" s="195">
        <v>79</v>
      </c>
      <c r="E160" s="195">
        <v>403</v>
      </c>
      <c r="F160" s="195">
        <v>540</v>
      </c>
      <c r="G160" s="195">
        <v>396</v>
      </c>
      <c r="H160" s="195">
        <v>285</v>
      </c>
      <c r="I160" s="212">
        <f t="shared" si="68"/>
        <v>-0.28030303030303028</v>
      </c>
      <c r="J160" s="194">
        <f t="shared" si="67"/>
        <v>-111</v>
      </c>
      <c r="K160" s="196">
        <f t="shared" si="66"/>
        <v>9.1073196966399747E-5</v>
      </c>
    </row>
    <row r="161" spans="2:11" x14ac:dyDescent="0.25">
      <c r="B161" s="199" t="s">
        <v>147</v>
      </c>
      <c r="C161" s="200">
        <f t="shared" ref="C161" si="69">C153-SUM(C154:C160)</f>
        <v>3623</v>
      </c>
      <c r="D161" s="200">
        <f t="shared" ref="D161:H161" si="70">D153-SUM(D154:D160)</f>
        <v>5428</v>
      </c>
      <c r="E161" s="200">
        <f t="shared" si="70"/>
        <v>6996</v>
      </c>
      <c r="F161" s="200">
        <f t="shared" si="70"/>
        <v>8515</v>
      </c>
      <c r="G161" s="200">
        <f t="shared" si="70"/>
        <v>11692</v>
      </c>
      <c r="H161" s="200">
        <f t="shared" si="70"/>
        <v>11316</v>
      </c>
      <c r="I161" s="213">
        <f t="shared" si="68"/>
        <v>-3.2158741019500559E-2</v>
      </c>
      <c r="J161" s="199">
        <f>H161-G161</f>
        <v>-376</v>
      </c>
      <c r="K161" s="201">
        <f t="shared" si="66"/>
        <v>3.6160852521816824E-3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3372-1CDD-4AFB-8662-B56BA6070CD1}">
  <sheetPr>
    <tabColor theme="7" tint="0.79998168889431442"/>
    <pageSetUpPr fitToPage="1"/>
  </sheetPr>
  <dimension ref="A1:W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49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303151</v>
      </c>
      <c r="D9" s="209">
        <f t="shared" si="0"/>
        <v>273557</v>
      </c>
      <c r="E9" s="209">
        <f t="shared" si="0"/>
        <v>721826</v>
      </c>
      <c r="F9" s="209">
        <f t="shared" si="0"/>
        <v>817155</v>
      </c>
      <c r="G9" s="209">
        <f t="shared" si="0"/>
        <v>897594</v>
      </c>
      <c r="H9" s="209">
        <f t="shared" si="0"/>
        <v>942440</v>
      </c>
      <c r="I9" s="210">
        <f>IFERROR(H9/G9-1,"-")</f>
        <v>4.9962455185752042E-2</v>
      </c>
      <c r="J9" s="209">
        <f t="shared" ref="J9:J21" si="1">H9-G9</f>
        <v>44846</v>
      </c>
      <c r="K9" s="210">
        <f t="shared" ref="K9:K21" si="2">H9/H$9</f>
        <v>1</v>
      </c>
      <c r="N9" s="187" t="s">
        <v>70</v>
      </c>
      <c r="O9" s="209" t="e">
        <f t="shared" ref="O9:T9" si="3">O10+O13</f>
        <v>#REF!</v>
      </c>
      <c r="P9" s="209" t="e">
        <f t="shared" si="3"/>
        <v>#REF!</v>
      </c>
      <c r="Q9" s="209" t="e">
        <f t="shared" si="3"/>
        <v>#REF!</v>
      </c>
      <c r="R9" s="209" t="e">
        <f t="shared" si="3"/>
        <v>#REF!</v>
      </c>
      <c r="S9" s="209" t="e">
        <f t="shared" si="3"/>
        <v>#REF!</v>
      </c>
      <c r="T9" s="209" t="e">
        <f t="shared" si="3"/>
        <v>#REF!</v>
      </c>
      <c r="U9" s="210" t="str">
        <f>IFERROR(T9/S9-1,"-")</f>
        <v>-</v>
      </c>
      <c r="V9" s="209" t="e">
        <f>T9-S9</f>
        <v>#REF!</v>
      </c>
      <c r="W9" s="210" t="e">
        <f t="shared" ref="W9:W21" si="4">T9/T$9</f>
        <v>#REF!</v>
      </c>
    </row>
    <row r="10" spans="1:23" x14ac:dyDescent="0.25">
      <c r="A10" s="193" t="s">
        <v>105</v>
      </c>
      <c r="B10" s="190" t="s">
        <v>99</v>
      </c>
      <c r="C10" s="191">
        <v>59454</v>
      </c>
      <c r="D10" s="191">
        <v>109047</v>
      </c>
      <c r="E10" s="191">
        <v>128004</v>
      </c>
      <c r="F10" s="191">
        <v>133108</v>
      </c>
      <c r="G10" s="191">
        <v>140162</v>
      </c>
      <c r="H10" s="191">
        <v>154192</v>
      </c>
      <c r="I10" s="211">
        <f>IFERROR(H10/G10-1,"-")</f>
        <v>0.10009845749917945</v>
      </c>
      <c r="J10" s="190">
        <f t="shared" si="1"/>
        <v>14030</v>
      </c>
      <c r="K10" s="192">
        <f t="shared" si="2"/>
        <v>0.16360935444166208</v>
      </c>
      <c r="N10" s="190" t="s">
        <v>99</v>
      </c>
      <c r="O10" s="191" t="e">
        <v>#REF!</v>
      </c>
      <c r="P10" s="191" t="e">
        <v>#REF!</v>
      </c>
      <c r="Q10" s="191" t="e">
        <v>#REF!</v>
      </c>
      <c r="R10" s="191" t="e">
        <v>#REF!</v>
      </c>
      <c r="S10" s="191" t="e">
        <v>#REF!</v>
      </c>
      <c r="T10" s="191" t="e">
        <v>#REF!</v>
      </c>
      <c r="U10" s="211" t="str">
        <f>IFERROR(T10/S10-1,"-")</f>
        <v>-</v>
      </c>
      <c r="V10" s="190" t="e">
        <f t="shared" ref="V10:V20" si="5">T10-S10</f>
        <v>#REF!</v>
      </c>
      <c r="W10" s="192" t="e">
        <f t="shared" si="4"/>
        <v>#REF!</v>
      </c>
    </row>
    <row r="11" spans="1:23" x14ac:dyDescent="0.25">
      <c r="A11" s="193" t="s">
        <v>102</v>
      </c>
      <c r="B11" s="194" t="s">
        <v>105</v>
      </c>
      <c r="C11" s="195">
        <v>41346</v>
      </c>
      <c r="D11" s="195">
        <v>76445</v>
      </c>
      <c r="E11" s="195">
        <v>76324</v>
      </c>
      <c r="F11" s="195">
        <v>75288</v>
      </c>
      <c r="G11" s="195">
        <v>68554</v>
      </c>
      <c r="H11" s="195">
        <v>66740</v>
      </c>
      <c r="I11" s="212">
        <f>IFERROR(H11/G11-1,"-")</f>
        <v>-2.6460892143419734E-2</v>
      </c>
      <c r="J11" s="194">
        <f t="shared" si="1"/>
        <v>-1814</v>
      </c>
      <c r="K11" s="196">
        <f t="shared" si="2"/>
        <v>7.081617927931752E-2</v>
      </c>
      <c r="N11" s="194" t="s">
        <v>105</v>
      </c>
      <c r="O11" s="195" t="e">
        <v>#REF!</v>
      </c>
      <c r="P11" s="195" t="e">
        <v>#REF!</v>
      </c>
      <c r="Q11" s="195" t="e">
        <v>#REF!</v>
      </c>
      <c r="R11" s="195" t="e">
        <v>#REF!</v>
      </c>
      <c r="S11" s="195" t="e">
        <v>#REF!</v>
      </c>
      <c r="T11" s="195" t="e">
        <v>#REF!</v>
      </c>
      <c r="U11" s="212" t="str">
        <f>IFERROR(T11/S11-1,"-")</f>
        <v>-</v>
      </c>
      <c r="V11" s="194" t="e">
        <f t="shared" si="5"/>
        <v>#REF!</v>
      </c>
      <c r="W11" s="196" t="e">
        <f>T11/T$9</f>
        <v>#REF!</v>
      </c>
    </row>
    <row r="12" spans="1:23" x14ac:dyDescent="0.25">
      <c r="A12" s="1"/>
      <c r="B12" s="194" t="s">
        <v>102</v>
      </c>
      <c r="C12" s="195">
        <v>18108</v>
      </c>
      <c r="D12" s="195">
        <v>32602</v>
      </c>
      <c r="E12" s="195">
        <v>51680</v>
      </c>
      <c r="F12" s="195">
        <v>57820</v>
      </c>
      <c r="G12" s="195">
        <v>71608</v>
      </c>
      <c r="H12" s="195">
        <v>87452</v>
      </c>
      <c r="I12" s="212">
        <f>IFERROR(H12/G12-1,"-")</f>
        <v>0.22126019439168809</v>
      </c>
      <c r="J12" s="194">
        <f t="shared" si="1"/>
        <v>15844</v>
      </c>
      <c r="K12" s="196">
        <f t="shared" si="2"/>
        <v>9.2793175162344546E-2</v>
      </c>
      <c r="N12" s="194" t="s">
        <v>102</v>
      </c>
      <c r="O12" s="195" t="e">
        <v>#REF!</v>
      </c>
      <c r="P12" s="195" t="e">
        <v>#REF!</v>
      </c>
      <c r="Q12" s="195" t="e">
        <v>#REF!</v>
      </c>
      <c r="R12" s="195" t="e">
        <v>#REF!</v>
      </c>
      <c r="S12" s="195" t="e">
        <v>#REF!</v>
      </c>
      <c r="T12" s="195" t="e">
        <v>#REF!</v>
      </c>
      <c r="U12" s="212" t="str">
        <f>IFERROR(T12/S12-1,"-")</f>
        <v>-</v>
      </c>
      <c r="V12" s="194" t="e">
        <f t="shared" si="5"/>
        <v>#REF!</v>
      </c>
      <c r="W12" s="196" t="e">
        <f t="shared" si="4"/>
        <v>#REF!</v>
      </c>
    </row>
    <row r="13" spans="1:23" s="74" customFormat="1" x14ac:dyDescent="0.25">
      <c r="B13" s="190" t="s">
        <v>109</v>
      </c>
      <c r="C13" s="191">
        <v>243697</v>
      </c>
      <c r="D13" s="191">
        <v>164510</v>
      </c>
      <c r="E13" s="191">
        <v>593822</v>
      </c>
      <c r="F13" s="191">
        <v>684047</v>
      </c>
      <c r="G13" s="191">
        <v>757432</v>
      </c>
      <c r="H13" s="191">
        <v>788248</v>
      </c>
      <c r="I13" s="211">
        <f>IFERROR(H13/G13-1,"-")</f>
        <v>4.0684840355305729E-2</v>
      </c>
      <c r="J13" s="190">
        <f t="shared" si="1"/>
        <v>30816</v>
      </c>
      <c r="K13" s="192">
        <f t="shared" si="2"/>
        <v>0.83639064555833798</v>
      </c>
      <c r="N13" s="190" t="s">
        <v>109</v>
      </c>
      <c r="O13" s="191" t="e">
        <v>#REF!</v>
      </c>
      <c r="P13" s="191" t="e">
        <v>#REF!</v>
      </c>
      <c r="Q13" s="191" t="e">
        <v>#REF!</v>
      </c>
      <c r="R13" s="191" t="e">
        <v>#REF!</v>
      </c>
      <c r="S13" s="191" t="e">
        <v>#REF!</v>
      </c>
      <c r="T13" s="191" t="e">
        <v>#REF!</v>
      </c>
      <c r="U13" s="211" t="str">
        <f>IFERROR(T13/S13-1,"-")</f>
        <v>-</v>
      </c>
      <c r="V13" s="190" t="e">
        <f t="shared" si="5"/>
        <v>#REF!</v>
      </c>
      <c r="W13" s="192" t="e">
        <f t="shared" si="4"/>
        <v>#REF!</v>
      </c>
    </row>
    <row r="14" spans="1:23" s="74" customFormat="1" x14ac:dyDescent="0.25">
      <c r="B14" s="194" t="s">
        <v>112</v>
      </c>
      <c r="C14" s="195">
        <v>101481</v>
      </c>
      <c r="D14" s="195">
        <v>37920</v>
      </c>
      <c r="E14" s="195">
        <v>292265</v>
      </c>
      <c r="F14" s="195">
        <v>357572</v>
      </c>
      <c r="G14" s="195">
        <v>411822</v>
      </c>
      <c r="H14" s="195">
        <v>430898</v>
      </c>
      <c r="I14" s="212">
        <f t="shared" ref="I14:I21" si="6">IFERROR(H14/G14-1,"-")</f>
        <v>4.6320983337461374E-2</v>
      </c>
      <c r="J14" s="194">
        <f t="shared" si="1"/>
        <v>19076</v>
      </c>
      <c r="K14" s="196">
        <f t="shared" si="2"/>
        <v>0.45721531344170452</v>
      </c>
      <c r="N14" s="194" t="s">
        <v>112</v>
      </c>
      <c r="O14" s="195" t="e">
        <v>#REF!</v>
      </c>
      <c r="P14" s="195" t="e">
        <v>#REF!</v>
      </c>
      <c r="Q14" s="195" t="e">
        <v>#REF!</v>
      </c>
      <c r="R14" s="195" t="e">
        <v>#REF!</v>
      </c>
      <c r="S14" s="195" t="e">
        <v>#REF!</v>
      </c>
      <c r="T14" s="195" t="e">
        <v>#REF!</v>
      </c>
      <c r="U14" s="212" t="str">
        <f t="shared" ref="U14:U21" si="7">IFERROR(T14/S14-1,"-")</f>
        <v>-</v>
      </c>
      <c r="V14" s="194" t="e">
        <f t="shared" si="5"/>
        <v>#REF!</v>
      </c>
      <c r="W14" s="196" t="e">
        <f t="shared" si="4"/>
        <v>#REF!</v>
      </c>
    </row>
    <row r="15" spans="1:23" x14ac:dyDescent="0.25">
      <c r="A15" s="1"/>
      <c r="B15" s="194" t="s">
        <v>115</v>
      </c>
      <c r="C15" s="195">
        <v>18597</v>
      </c>
      <c r="D15" s="195">
        <v>13863</v>
      </c>
      <c r="E15" s="195">
        <v>32477</v>
      </c>
      <c r="F15" s="195">
        <v>34422</v>
      </c>
      <c r="G15" s="195">
        <v>38679</v>
      </c>
      <c r="H15" s="195">
        <v>40450</v>
      </c>
      <c r="I15" s="212">
        <f t="shared" si="6"/>
        <v>4.5787119625636752E-2</v>
      </c>
      <c r="J15" s="194">
        <f t="shared" si="1"/>
        <v>1771</v>
      </c>
      <c r="K15" s="196">
        <f t="shared" si="2"/>
        <v>4.2920504223080518E-2</v>
      </c>
      <c r="N15" s="194" t="s">
        <v>115</v>
      </c>
      <c r="O15" s="195" t="e">
        <v>#REF!</v>
      </c>
      <c r="P15" s="195" t="e">
        <v>#REF!</v>
      </c>
      <c r="Q15" s="195" t="e">
        <v>#REF!</v>
      </c>
      <c r="R15" s="195" t="e">
        <v>#REF!</v>
      </c>
      <c r="S15" s="195" t="e">
        <v>#REF!</v>
      </c>
      <c r="T15" s="195" t="e">
        <v>#REF!</v>
      </c>
      <c r="U15" s="212" t="str">
        <f t="shared" si="7"/>
        <v>-</v>
      </c>
      <c r="V15" s="194" t="e">
        <f t="shared" si="5"/>
        <v>#REF!</v>
      </c>
      <c r="W15" s="196" t="e">
        <f t="shared" si="4"/>
        <v>#REF!</v>
      </c>
    </row>
    <row r="16" spans="1:23" x14ac:dyDescent="0.25">
      <c r="A16" s="1"/>
      <c r="B16" s="194" t="s">
        <v>118</v>
      </c>
      <c r="C16" s="195">
        <v>7192</v>
      </c>
      <c r="D16" s="195">
        <v>15851</v>
      </c>
      <c r="E16" s="195">
        <v>22104</v>
      </c>
      <c r="F16" s="195">
        <v>29027</v>
      </c>
      <c r="G16" s="195">
        <v>28862</v>
      </c>
      <c r="H16" s="195">
        <v>29881</v>
      </c>
      <c r="I16" s="212">
        <f t="shared" si="6"/>
        <v>3.5305938604393239E-2</v>
      </c>
      <c r="J16" s="194">
        <f t="shared" si="1"/>
        <v>1019</v>
      </c>
      <c r="K16" s="196">
        <f t="shared" si="2"/>
        <v>3.170599719876066E-2</v>
      </c>
      <c r="N16" s="194" t="s">
        <v>118</v>
      </c>
      <c r="O16" s="195" t="e">
        <v>#REF!</v>
      </c>
      <c r="P16" s="195" t="e">
        <v>#REF!</v>
      </c>
      <c r="Q16" s="195" t="e">
        <v>#REF!</v>
      </c>
      <c r="R16" s="195" t="e">
        <v>#REF!</v>
      </c>
      <c r="S16" s="195" t="e">
        <v>#REF!</v>
      </c>
      <c r="T16" s="195" t="e">
        <v>#REF!</v>
      </c>
      <c r="U16" s="212" t="str">
        <f t="shared" si="7"/>
        <v>-</v>
      </c>
      <c r="V16" s="194" t="e">
        <f t="shared" si="5"/>
        <v>#REF!</v>
      </c>
      <c r="W16" s="196" t="e">
        <f t="shared" si="4"/>
        <v>#REF!</v>
      </c>
    </row>
    <row r="17" spans="1:23" x14ac:dyDescent="0.25">
      <c r="A17" s="1"/>
      <c r="B17" s="194" t="s">
        <v>125</v>
      </c>
      <c r="C17" s="195">
        <v>10797</v>
      </c>
      <c r="D17" s="195">
        <v>12418</v>
      </c>
      <c r="E17" s="195">
        <v>37157</v>
      </c>
      <c r="F17" s="195">
        <v>35380</v>
      </c>
      <c r="G17" s="195">
        <v>35233</v>
      </c>
      <c r="H17" s="195">
        <v>32349</v>
      </c>
      <c r="I17" s="212">
        <f t="shared" si="6"/>
        <v>-8.1855079045213275E-2</v>
      </c>
      <c r="J17" s="194">
        <f t="shared" si="1"/>
        <v>-2884</v>
      </c>
      <c r="K17" s="196">
        <f t="shared" si="2"/>
        <v>3.4324731547896947E-2</v>
      </c>
      <c r="N17" s="194" t="s">
        <v>125</v>
      </c>
      <c r="O17" s="195" t="e">
        <v>#REF!</v>
      </c>
      <c r="P17" s="195" t="e">
        <v>#REF!</v>
      </c>
      <c r="Q17" s="195" t="e">
        <v>#REF!</v>
      </c>
      <c r="R17" s="195" t="e">
        <v>#REF!</v>
      </c>
      <c r="S17" s="195" t="e">
        <v>#REF!</v>
      </c>
      <c r="T17" s="195" t="e">
        <v>#REF!</v>
      </c>
      <c r="U17" s="212" t="str">
        <f t="shared" si="7"/>
        <v>-</v>
      </c>
      <c r="V17" s="194" t="e">
        <f t="shared" si="5"/>
        <v>#REF!</v>
      </c>
      <c r="W17" s="196" t="e">
        <f t="shared" si="4"/>
        <v>#REF!</v>
      </c>
    </row>
    <row r="18" spans="1:23" x14ac:dyDescent="0.25">
      <c r="A18" s="1"/>
      <c r="B18" s="194" t="s">
        <v>121</v>
      </c>
      <c r="C18" s="195">
        <v>5388</v>
      </c>
      <c r="D18" s="195">
        <v>5202</v>
      </c>
      <c r="E18" s="195">
        <v>11054</v>
      </c>
      <c r="F18" s="195">
        <v>11638</v>
      </c>
      <c r="G18" s="195">
        <v>12245</v>
      </c>
      <c r="H18" s="195">
        <v>11030</v>
      </c>
      <c r="I18" s="212">
        <f t="shared" si="6"/>
        <v>-9.9224173131890581E-2</v>
      </c>
      <c r="J18" s="194">
        <f t="shared" si="1"/>
        <v>-1215</v>
      </c>
      <c r="K18" s="196">
        <f t="shared" si="2"/>
        <v>1.1703662832647172E-2</v>
      </c>
      <c r="N18" s="194" t="s">
        <v>121</v>
      </c>
      <c r="O18" s="195" t="e">
        <v>#REF!</v>
      </c>
      <c r="P18" s="195" t="e">
        <v>#REF!</v>
      </c>
      <c r="Q18" s="195" t="e">
        <v>#REF!</v>
      </c>
      <c r="R18" s="195" t="e">
        <v>#REF!</v>
      </c>
      <c r="S18" s="195" t="e">
        <v>#REF!</v>
      </c>
      <c r="T18" s="195" t="e">
        <v>#REF!</v>
      </c>
      <c r="U18" s="212" t="str">
        <f t="shared" si="7"/>
        <v>-</v>
      </c>
      <c r="V18" s="194" t="e">
        <f t="shared" si="5"/>
        <v>#REF!</v>
      </c>
      <c r="W18" s="196" t="e">
        <f t="shared" si="4"/>
        <v>#REF!</v>
      </c>
    </row>
    <row r="19" spans="1:23" x14ac:dyDescent="0.25">
      <c r="A19" s="193" t="s">
        <v>146</v>
      </c>
      <c r="B19" s="194" t="s">
        <v>130</v>
      </c>
      <c r="C19" s="195">
        <v>10413</v>
      </c>
      <c r="D19" s="195">
        <v>1773</v>
      </c>
      <c r="E19" s="195">
        <v>13218</v>
      </c>
      <c r="F19" s="195">
        <v>15473</v>
      </c>
      <c r="G19" s="195">
        <v>14129</v>
      </c>
      <c r="H19" s="195">
        <v>14395</v>
      </c>
      <c r="I19" s="212">
        <f t="shared" si="6"/>
        <v>1.882652700120313E-2</v>
      </c>
      <c r="J19" s="194">
        <f t="shared" si="1"/>
        <v>266</v>
      </c>
      <c r="K19" s="196">
        <f t="shared" si="2"/>
        <v>1.5274181910784772E-2</v>
      </c>
      <c r="N19" s="194" t="s">
        <v>130</v>
      </c>
      <c r="O19" s="195" t="e">
        <v>#REF!</v>
      </c>
      <c r="P19" s="195" t="e">
        <v>#REF!</v>
      </c>
      <c r="Q19" s="195" t="e">
        <v>#REF!</v>
      </c>
      <c r="R19" s="195" t="e">
        <v>#REF!</v>
      </c>
      <c r="S19" s="195" t="e">
        <v>#REF!</v>
      </c>
      <c r="T19" s="195" t="e">
        <v>#REF!</v>
      </c>
      <c r="U19" s="212" t="str">
        <f t="shared" si="7"/>
        <v>-</v>
      </c>
      <c r="V19" s="194" t="e">
        <f t="shared" si="5"/>
        <v>#REF!</v>
      </c>
      <c r="W19" s="196" t="e">
        <f t="shared" si="4"/>
        <v>#REF!</v>
      </c>
    </row>
    <row r="20" spans="1:23" x14ac:dyDescent="0.25">
      <c r="A20" s="198" t="s">
        <v>147</v>
      </c>
      <c r="B20" s="194" t="s">
        <v>133</v>
      </c>
      <c r="C20" s="195">
        <v>16060</v>
      </c>
      <c r="D20" s="195">
        <v>1520</v>
      </c>
      <c r="E20" s="195">
        <v>11008</v>
      </c>
      <c r="F20" s="195">
        <v>14875</v>
      </c>
      <c r="G20" s="195">
        <v>17005</v>
      </c>
      <c r="H20" s="195">
        <v>12302</v>
      </c>
      <c r="I20" s="212">
        <f t="shared" si="6"/>
        <v>-0.27656571596589241</v>
      </c>
      <c r="J20" s="194">
        <f t="shared" si="1"/>
        <v>-4703</v>
      </c>
      <c r="K20" s="196">
        <f t="shared" si="2"/>
        <v>1.3053350876448369E-2</v>
      </c>
      <c r="N20" s="194" t="s">
        <v>133</v>
      </c>
      <c r="O20" s="195" t="e">
        <v>#REF!</v>
      </c>
      <c r="P20" s="195" t="e">
        <v>#REF!</v>
      </c>
      <c r="Q20" s="195" t="e">
        <v>#REF!</v>
      </c>
      <c r="R20" s="195" t="e">
        <v>#REF!</v>
      </c>
      <c r="S20" s="195" t="e">
        <v>#REF!</v>
      </c>
      <c r="T20" s="195" t="e">
        <v>#REF!</v>
      </c>
      <c r="U20" s="212" t="str">
        <f t="shared" si="7"/>
        <v>-</v>
      </c>
      <c r="V20" s="194" t="e">
        <f t="shared" si="5"/>
        <v>#REF!</v>
      </c>
      <c r="W20" s="196" t="e">
        <f t="shared" si="4"/>
        <v>#REF!</v>
      </c>
    </row>
    <row r="21" spans="1:23" x14ac:dyDescent="0.25">
      <c r="B21" s="199" t="s">
        <v>147</v>
      </c>
      <c r="C21" s="200">
        <f t="shared" ref="C21" si="8">C13-SUM(C14:C20)</f>
        <v>73769</v>
      </c>
      <c r="D21" s="200">
        <f t="shared" ref="D21:H21" si="9">D13-SUM(D14:D20)</f>
        <v>75963</v>
      </c>
      <c r="E21" s="200">
        <f t="shared" si="9"/>
        <v>174539</v>
      </c>
      <c r="F21" s="200">
        <f t="shared" si="9"/>
        <v>185660</v>
      </c>
      <c r="G21" s="200">
        <f t="shared" si="9"/>
        <v>199457</v>
      </c>
      <c r="H21" s="200">
        <f t="shared" si="9"/>
        <v>216943</v>
      </c>
      <c r="I21" s="213">
        <f t="shared" si="6"/>
        <v>8.766801867069085E-2</v>
      </c>
      <c r="J21" s="199">
        <f t="shared" si="1"/>
        <v>17486</v>
      </c>
      <c r="K21" s="201">
        <f t="shared" si="2"/>
        <v>0.23019290352701499</v>
      </c>
      <c r="N21" s="199" t="s">
        <v>147</v>
      </c>
      <c r="O21" s="200" t="e">
        <f t="shared" ref="O21:T21" si="10">O13-SUM(O14:O20)</f>
        <v>#REF!</v>
      </c>
      <c r="P21" s="200" t="e">
        <f t="shared" si="10"/>
        <v>#REF!</v>
      </c>
      <c r="Q21" s="200" t="e">
        <f t="shared" si="10"/>
        <v>#REF!</v>
      </c>
      <c r="R21" s="200" t="e">
        <f t="shared" si="10"/>
        <v>#REF!</v>
      </c>
      <c r="S21" s="200" t="e">
        <f t="shared" si="10"/>
        <v>#REF!</v>
      </c>
      <c r="T21" s="200" t="e">
        <f t="shared" si="10"/>
        <v>#REF!</v>
      </c>
      <c r="U21" s="213" t="str">
        <f t="shared" si="7"/>
        <v>-</v>
      </c>
      <c r="V21" s="199" t="e">
        <f>T21-S21</f>
        <v>#REF!</v>
      </c>
      <c r="W21" s="201" t="e">
        <f t="shared" si="4"/>
        <v>#REF!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81469</v>
      </c>
      <c r="D23" s="209">
        <f t="shared" si="11"/>
        <v>80158</v>
      </c>
      <c r="E23" s="209">
        <f t="shared" si="11"/>
        <v>190775</v>
      </c>
      <c r="F23" s="209">
        <f t="shared" si="11"/>
        <v>255103</v>
      </c>
      <c r="G23" s="209">
        <f t="shared" si="11"/>
        <v>269491</v>
      </c>
      <c r="H23" s="209">
        <f t="shared" si="11"/>
        <v>283122</v>
      </c>
      <c r="I23" s="210">
        <f>IFERROR(H23/G23-1,"-")</f>
        <v>5.0580538867717184E-2</v>
      </c>
      <c r="J23" s="209">
        <f>H23-G23</f>
        <v>13631</v>
      </c>
      <c r="K23" s="210">
        <f t="shared" ref="K23:K35" si="12">H23/H$9</f>
        <v>0.30041381944739187</v>
      </c>
    </row>
    <row r="24" spans="1:23" x14ac:dyDescent="0.25">
      <c r="B24" s="190" t="s">
        <v>99</v>
      </c>
      <c r="C24" s="191">
        <v>14523</v>
      </c>
      <c r="D24" s="191">
        <v>36406</v>
      </c>
      <c r="E24" s="191">
        <v>28134</v>
      </c>
      <c r="F24" s="191">
        <v>32334</v>
      </c>
      <c r="G24" s="191">
        <v>27615</v>
      </c>
      <c r="H24" s="191">
        <v>30228</v>
      </c>
      <c r="I24" s="211">
        <f>IFERROR(H24/G24-1,"-")</f>
        <v>9.4622487778381226E-2</v>
      </c>
      <c r="J24" s="190">
        <f t="shared" ref="J24:J34" si="13">H24-G24</f>
        <v>2613</v>
      </c>
      <c r="K24" s="192">
        <f t="shared" si="12"/>
        <v>3.2074190399388823E-2</v>
      </c>
    </row>
    <row r="25" spans="1:23" x14ac:dyDescent="0.25">
      <c r="B25" s="194" t="s">
        <v>105</v>
      </c>
      <c r="C25" s="195">
        <v>12553</v>
      </c>
      <c r="D25" s="195">
        <v>26806</v>
      </c>
      <c r="E25" s="195">
        <v>15790</v>
      </c>
      <c r="F25" s="195">
        <v>17325</v>
      </c>
      <c r="G25" s="195">
        <v>13907</v>
      </c>
      <c r="H25" s="195">
        <v>14524</v>
      </c>
      <c r="I25" s="212">
        <f>IFERROR(H25/G25-1,"-")</f>
        <v>4.4366146544905449E-2</v>
      </c>
      <c r="J25" s="194">
        <f t="shared" si="13"/>
        <v>617</v>
      </c>
      <c r="K25" s="196">
        <f t="shared" si="12"/>
        <v>1.541106065107593E-2</v>
      </c>
    </row>
    <row r="26" spans="1:23" x14ac:dyDescent="0.25">
      <c r="B26" s="194" t="s">
        <v>102</v>
      </c>
      <c r="C26" s="195">
        <v>1970</v>
      </c>
      <c r="D26" s="195">
        <v>9600</v>
      </c>
      <c r="E26" s="195">
        <v>12344</v>
      </c>
      <c r="F26" s="195">
        <v>15009</v>
      </c>
      <c r="G26" s="195">
        <v>13708</v>
      </c>
      <c r="H26" s="195">
        <v>15704</v>
      </c>
      <c r="I26" s="212">
        <f>IFERROR(H26/G26-1,"-")</f>
        <v>0.14560840385176532</v>
      </c>
      <c r="J26" s="194">
        <f t="shared" si="13"/>
        <v>1996</v>
      </c>
      <c r="K26" s="196">
        <f t="shared" si="12"/>
        <v>1.666312974831289E-2</v>
      </c>
    </row>
    <row r="27" spans="1:23" x14ac:dyDescent="0.25">
      <c r="B27" s="190" t="s">
        <v>109</v>
      </c>
      <c r="C27" s="191">
        <v>66946</v>
      </c>
      <c r="D27" s="191">
        <v>43752</v>
      </c>
      <c r="E27" s="191">
        <v>162641</v>
      </c>
      <c r="F27" s="191">
        <v>222769</v>
      </c>
      <c r="G27" s="191">
        <v>241876</v>
      </c>
      <c r="H27" s="191">
        <v>252894</v>
      </c>
      <c r="I27" s="211">
        <f>IFERROR(H27/G27-1,"-")</f>
        <v>4.5552266450578083E-2</v>
      </c>
      <c r="J27" s="190">
        <f t="shared" si="13"/>
        <v>11018</v>
      </c>
      <c r="K27" s="192">
        <f t="shared" si="12"/>
        <v>0.26833962904800307</v>
      </c>
    </row>
    <row r="28" spans="1:23" x14ac:dyDescent="0.25">
      <c r="B28" s="194" t="s">
        <v>112</v>
      </c>
      <c r="C28" s="195">
        <v>35287</v>
      </c>
      <c r="D28" s="195">
        <v>12733</v>
      </c>
      <c r="E28" s="195">
        <v>87103</v>
      </c>
      <c r="F28" s="195">
        <v>127768</v>
      </c>
      <c r="G28" s="195">
        <v>145501</v>
      </c>
      <c r="H28" s="195">
        <v>156539</v>
      </c>
      <c r="I28" s="212">
        <f t="shared" ref="I28:I35" si="14">IFERROR(H28/G28-1,"-")</f>
        <v>7.586202156686217E-2</v>
      </c>
      <c r="J28" s="194">
        <f t="shared" si="13"/>
        <v>11038</v>
      </c>
      <c r="K28" s="196">
        <f t="shared" si="12"/>
        <v>0.16609969865455626</v>
      </c>
    </row>
    <row r="29" spans="1:23" x14ac:dyDescent="0.25">
      <c r="B29" s="194" t="s">
        <v>115</v>
      </c>
      <c r="C29" s="195">
        <v>6060</v>
      </c>
      <c r="D29" s="195">
        <v>4650</v>
      </c>
      <c r="E29" s="195">
        <v>9589</v>
      </c>
      <c r="F29" s="195">
        <v>10642</v>
      </c>
      <c r="G29" s="195">
        <v>11584</v>
      </c>
      <c r="H29" s="195">
        <v>10842</v>
      </c>
      <c r="I29" s="212">
        <f t="shared" si="14"/>
        <v>-6.4053867403314868E-2</v>
      </c>
      <c r="J29" s="194">
        <f t="shared" si="13"/>
        <v>-742</v>
      </c>
      <c r="K29" s="196">
        <f t="shared" si="12"/>
        <v>1.1504180637494164E-2</v>
      </c>
    </row>
    <row r="30" spans="1:23" x14ac:dyDescent="0.25">
      <c r="B30" s="194" t="s">
        <v>118</v>
      </c>
      <c r="C30" s="195">
        <v>2310</v>
      </c>
      <c r="D30" s="195">
        <v>4529</v>
      </c>
      <c r="E30" s="195">
        <v>7384</v>
      </c>
      <c r="F30" s="195">
        <v>13162</v>
      </c>
      <c r="G30" s="195">
        <v>12260</v>
      </c>
      <c r="H30" s="195">
        <v>8697</v>
      </c>
      <c r="I30" s="212">
        <f t="shared" si="14"/>
        <v>-0.29061990212071775</v>
      </c>
      <c r="J30" s="194">
        <f t="shared" si="13"/>
        <v>-3563</v>
      </c>
      <c r="K30" s="196">
        <f t="shared" si="12"/>
        <v>9.2281736768388446E-3</v>
      </c>
    </row>
    <row r="31" spans="1:23" x14ac:dyDescent="0.25">
      <c r="B31" s="194" t="s">
        <v>125</v>
      </c>
      <c r="C31" s="195">
        <v>2594</v>
      </c>
      <c r="D31" s="195">
        <v>2726</v>
      </c>
      <c r="E31" s="195">
        <v>9242</v>
      </c>
      <c r="F31" s="195">
        <v>10119</v>
      </c>
      <c r="G31" s="195">
        <v>7745</v>
      </c>
      <c r="H31" s="195">
        <v>7362</v>
      </c>
      <c r="I31" s="212">
        <f t="shared" si="14"/>
        <v>-4.9451258876694659E-2</v>
      </c>
      <c r="J31" s="194">
        <f t="shared" si="13"/>
        <v>-383</v>
      </c>
      <c r="K31" s="196">
        <f t="shared" si="12"/>
        <v>7.8116378761512667E-3</v>
      </c>
    </row>
    <row r="32" spans="1:23" x14ac:dyDescent="0.25">
      <c r="B32" s="194" t="s">
        <v>121</v>
      </c>
      <c r="C32" s="195">
        <v>1704</v>
      </c>
      <c r="D32" s="195">
        <v>1874</v>
      </c>
      <c r="E32" s="195">
        <v>3655</v>
      </c>
      <c r="F32" s="195">
        <v>3957</v>
      </c>
      <c r="G32" s="195">
        <v>3859</v>
      </c>
      <c r="H32" s="195">
        <v>3273</v>
      </c>
      <c r="I32" s="212">
        <f t="shared" si="14"/>
        <v>-0.15185281160922515</v>
      </c>
      <c r="J32" s="194">
        <f t="shared" si="13"/>
        <v>-586</v>
      </c>
      <c r="K32" s="196">
        <f t="shared" si="12"/>
        <v>3.4729001315733626E-3</v>
      </c>
    </row>
    <row r="33" spans="2:11" x14ac:dyDescent="0.25">
      <c r="B33" s="194" t="s">
        <v>130</v>
      </c>
      <c r="C33" s="195">
        <v>1994</v>
      </c>
      <c r="D33" s="195">
        <v>130</v>
      </c>
      <c r="E33" s="195">
        <v>1623</v>
      </c>
      <c r="F33" s="195">
        <v>2475</v>
      </c>
      <c r="G33" s="195">
        <v>1946</v>
      </c>
      <c r="H33" s="195">
        <v>2267</v>
      </c>
      <c r="I33" s="212">
        <f t="shared" si="14"/>
        <v>0.16495375128468659</v>
      </c>
      <c r="J33" s="194">
        <f t="shared" si="13"/>
        <v>321</v>
      </c>
      <c r="K33" s="196">
        <f t="shared" si="12"/>
        <v>2.4054581724035481E-3</v>
      </c>
    </row>
    <row r="34" spans="2:11" x14ac:dyDescent="0.25">
      <c r="B34" s="194" t="s">
        <v>133</v>
      </c>
      <c r="C34" s="195">
        <v>1709</v>
      </c>
      <c r="D34" s="195">
        <v>184</v>
      </c>
      <c r="E34" s="195">
        <v>919</v>
      </c>
      <c r="F34" s="195">
        <v>2007</v>
      </c>
      <c r="G34" s="195">
        <v>2239</v>
      </c>
      <c r="H34" s="195">
        <v>1264</v>
      </c>
      <c r="I34" s="212">
        <f t="shared" si="14"/>
        <v>-0.43546225993747212</v>
      </c>
      <c r="J34" s="194">
        <f t="shared" si="13"/>
        <v>-975</v>
      </c>
      <c r="K34" s="196">
        <f t="shared" si="12"/>
        <v>1.3411994397521327E-3</v>
      </c>
    </row>
    <row r="35" spans="2:11" x14ac:dyDescent="0.25">
      <c r="B35" s="199" t="s">
        <v>147</v>
      </c>
      <c r="C35" s="200">
        <f t="shared" ref="C35" si="15">C27-SUM(C28:C34)</f>
        <v>15288</v>
      </c>
      <c r="D35" s="200">
        <f t="shared" ref="D35:H35" si="16">D27-SUM(D28:D34)</f>
        <v>16926</v>
      </c>
      <c r="E35" s="200">
        <f t="shared" si="16"/>
        <v>43126</v>
      </c>
      <c r="F35" s="200">
        <f t="shared" si="16"/>
        <v>52639</v>
      </c>
      <c r="G35" s="200">
        <f t="shared" si="16"/>
        <v>56742</v>
      </c>
      <c r="H35" s="200">
        <f t="shared" si="16"/>
        <v>62650</v>
      </c>
      <c r="I35" s="213">
        <f t="shared" si="14"/>
        <v>0.10412040463853933</v>
      </c>
      <c r="J35" s="199">
        <f>H35-G35</f>
        <v>5908</v>
      </c>
      <c r="K35" s="201">
        <f t="shared" si="12"/>
        <v>6.6476380459233472E-2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128188</v>
      </c>
      <c r="D37" s="209">
        <f t="shared" si="17"/>
        <v>130800</v>
      </c>
      <c r="E37" s="209">
        <f t="shared" si="17"/>
        <v>367054</v>
      </c>
      <c r="F37" s="209">
        <f t="shared" si="17"/>
        <v>376530</v>
      </c>
      <c r="G37" s="209">
        <f t="shared" si="17"/>
        <v>394071</v>
      </c>
      <c r="H37" s="209">
        <f t="shared" si="17"/>
        <v>407754</v>
      </c>
      <c r="I37" s="210">
        <f>IFERROR(H37/G37-1,"-")</f>
        <v>3.4722169355268395E-2</v>
      </c>
      <c r="J37" s="209">
        <f>H37-G37</f>
        <v>13683</v>
      </c>
      <c r="K37" s="210">
        <f t="shared" ref="K37:K49" si="18">H37/H$9</f>
        <v>0.432657781927762</v>
      </c>
    </row>
    <row r="38" spans="2:11" x14ac:dyDescent="0.25">
      <c r="B38" s="190" t="s">
        <v>99</v>
      </c>
      <c r="C38" s="191">
        <v>16968</v>
      </c>
      <c r="D38" s="191">
        <v>36998</v>
      </c>
      <c r="E38" s="191">
        <v>34751</v>
      </c>
      <c r="F38" s="191">
        <v>31088</v>
      </c>
      <c r="G38" s="191">
        <v>27628</v>
      </c>
      <c r="H38" s="191">
        <v>30586</v>
      </c>
      <c r="I38" s="211">
        <f>IFERROR(H38/G38-1,"-")</f>
        <v>0.10706529607644422</v>
      </c>
      <c r="J38" s="190">
        <f t="shared" ref="J38:J48" si="19">H38-G38</f>
        <v>2958</v>
      </c>
      <c r="K38" s="192">
        <f t="shared" si="18"/>
        <v>3.2454055430584439E-2</v>
      </c>
    </row>
    <row r="39" spans="2:11" x14ac:dyDescent="0.25">
      <c r="B39" s="194" t="s">
        <v>105</v>
      </c>
      <c r="C39" s="195">
        <v>12932</v>
      </c>
      <c r="D39" s="195">
        <v>29778</v>
      </c>
      <c r="E39" s="195">
        <v>26190</v>
      </c>
      <c r="F39" s="195">
        <v>19276</v>
      </c>
      <c r="G39" s="195">
        <v>15736</v>
      </c>
      <c r="H39" s="195">
        <v>17306</v>
      </c>
      <c r="I39" s="212">
        <f>IFERROR(H39/G39-1,"-")</f>
        <v>9.9771225216065185E-2</v>
      </c>
      <c r="J39" s="194">
        <f t="shared" si="19"/>
        <v>1570</v>
      </c>
      <c r="K39" s="196">
        <f t="shared" si="18"/>
        <v>1.8362972709137983E-2</v>
      </c>
    </row>
    <row r="40" spans="2:11" x14ac:dyDescent="0.25">
      <c r="B40" s="194" t="s">
        <v>102</v>
      </c>
      <c r="C40" s="195">
        <v>4036</v>
      </c>
      <c r="D40" s="195">
        <v>7220</v>
      </c>
      <c r="E40" s="195">
        <v>8561</v>
      </c>
      <c r="F40" s="195">
        <v>11812</v>
      </c>
      <c r="G40" s="195">
        <v>11892</v>
      </c>
      <c r="H40" s="195">
        <v>13280</v>
      </c>
      <c r="I40" s="212">
        <f>IFERROR(H40/G40-1,"-")</f>
        <v>0.11671712075344765</v>
      </c>
      <c r="J40" s="194">
        <f t="shared" si="19"/>
        <v>1388</v>
      </c>
      <c r="K40" s="196">
        <f t="shared" si="18"/>
        <v>1.4091082721446458E-2</v>
      </c>
    </row>
    <row r="41" spans="2:11" x14ac:dyDescent="0.25">
      <c r="B41" s="190" t="s">
        <v>109</v>
      </c>
      <c r="C41" s="191">
        <v>111220</v>
      </c>
      <c r="D41" s="191">
        <v>93802</v>
      </c>
      <c r="E41" s="191">
        <v>332303</v>
      </c>
      <c r="F41" s="191">
        <v>345442</v>
      </c>
      <c r="G41" s="191">
        <v>366443</v>
      </c>
      <c r="H41" s="191">
        <v>377168</v>
      </c>
      <c r="I41" s="211">
        <f>IFERROR(H41/G41-1,"-")</f>
        <v>2.9267853390568144E-2</v>
      </c>
      <c r="J41" s="190">
        <f t="shared" si="19"/>
        <v>10725</v>
      </c>
      <c r="K41" s="192">
        <f t="shared" si="18"/>
        <v>0.40020372649717756</v>
      </c>
    </row>
    <row r="42" spans="2:11" x14ac:dyDescent="0.25">
      <c r="B42" s="194" t="s">
        <v>112</v>
      </c>
      <c r="C42" s="195">
        <v>44612</v>
      </c>
      <c r="D42" s="195">
        <v>21808</v>
      </c>
      <c r="E42" s="195">
        <v>175774</v>
      </c>
      <c r="F42" s="195">
        <v>195891</v>
      </c>
      <c r="G42" s="195">
        <v>208977</v>
      </c>
      <c r="H42" s="195">
        <v>215217</v>
      </c>
      <c r="I42" s="212">
        <f t="shared" ref="I42:I49" si="20">IFERROR(H42/G42-1,"-")</f>
        <v>2.9859745330825804E-2</v>
      </c>
      <c r="J42" s="194">
        <f t="shared" si="19"/>
        <v>6240</v>
      </c>
      <c r="K42" s="196">
        <f t="shared" si="18"/>
        <v>0.22836148720342939</v>
      </c>
    </row>
    <row r="43" spans="2:11" x14ac:dyDescent="0.25">
      <c r="B43" s="194" t="s">
        <v>115</v>
      </c>
      <c r="C43" s="195">
        <v>3745</v>
      </c>
      <c r="D43" s="195">
        <v>4370</v>
      </c>
      <c r="E43" s="195">
        <v>7928</v>
      </c>
      <c r="F43" s="195">
        <v>7930</v>
      </c>
      <c r="G43" s="195">
        <v>8733</v>
      </c>
      <c r="H43" s="195">
        <v>10433</v>
      </c>
      <c r="I43" s="212">
        <f t="shared" si="20"/>
        <v>0.19466391847017062</v>
      </c>
      <c r="J43" s="194">
        <f t="shared" si="19"/>
        <v>1700</v>
      </c>
      <c r="K43" s="196">
        <f t="shared" si="18"/>
        <v>1.107020075548576E-2</v>
      </c>
    </row>
    <row r="44" spans="2:11" x14ac:dyDescent="0.25">
      <c r="B44" s="194" t="s">
        <v>118</v>
      </c>
      <c r="C44" s="195">
        <v>2314</v>
      </c>
      <c r="D44" s="195">
        <v>7284</v>
      </c>
      <c r="E44" s="195">
        <v>7035</v>
      </c>
      <c r="F44" s="195">
        <v>6843</v>
      </c>
      <c r="G44" s="195">
        <v>7247</v>
      </c>
      <c r="H44" s="195">
        <v>7721</v>
      </c>
      <c r="I44" s="212">
        <f t="shared" si="20"/>
        <v>6.5406375051745513E-2</v>
      </c>
      <c r="J44" s="194">
        <f t="shared" si="19"/>
        <v>474</v>
      </c>
      <c r="K44" s="196">
        <f t="shared" si="18"/>
        <v>8.1925639828530194E-3</v>
      </c>
    </row>
    <row r="45" spans="2:11" x14ac:dyDescent="0.25">
      <c r="B45" s="194" t="s">
        <v>125</v>
      </c>
      <c r="C45" s="195">
        <v>5985</v>
      </c>
      <c r="D45" s="195">
        <v>8336</v>
      </c>
      <c r="E45" s="195">
        <v>21454</v>
      </c>
      <c r="F45" s="195">
        <v>19289</v>
      </c>
      <c r="G45" s="195">
        <v>19581</v>
      </c>
      <c r="H45" s="195">
        <v>18207</v>
      </c>
      <c r="I45" s="212">
        <f t="shared" si="20"/>
        <v>-7.0170062815995138E-2</v>
      </c>
      <c r="J45" s="194">
        <f t="shared" si="19"/>
        <v>-1374</v>
      </c>
      <c r="K45" s="196">
        <f t="shared" si="18"/>
        <v>1.9319001740163828E-2</v>
      </c>
    </row>
    <row r="46" spans="2:11" x14ac:dyDescent="0.25">
      <c r="B46" s="194" t="s">
        <v>121</v>
      </c>
      <c r="C46" s="195">
        <v>2351</v>
      </c>
      <c r="D46" s="195">
        <v>2820</v>
      </c>
      <c r="E46" s="195">
        <v>5580</v>
      </c>
      <c r="F46" s="195">
        <v>5813</v>
      </c>
      <c r="G46" s="195">
        <v>6392</v>
      </c>
      <c r="H46" s="195">
        <v>6003</v>
      </c>
      <c r="I46" s="212">
        <f t="shared" si="20"/>
        <v>-6.0857321652065033E-2</v>
      </c>
      <c r="J46" s="194">
        <f t="shared" si="19"/>
        <v>-389</v>
      </c>
      <c r="K46" s="196">
        <f t="shared" si="18"/>
        <v>6.3696362633164976E-3</v>
      </c>
    </row>
    <row r="47" spans="2:11" x14ac:dyDescent="0.25">
      <c r="B47" s="194" t="s">
        <v>130</v>
      </c>
      <c r="C47" s="195">
        <v>6283</v>
      </c>
      <c r="D47" s="195">
        <v>1321</v>
      </c>
      <c r="E47" s="195">
        <v>8842</v>
      </c>
      <c r="F47" s="195">
        <v>9305</v>
      </c>
      <c r="G47" s="195">
        <v>8982</v>
      </c>
      <c r="H47" s="195">
        <v>8147</v>
      </c>
      <c r="I47" s="212">
        <f t="shared" si="20"/>
        <v>-9.2963705188154111E-2</v>
      </c>
      <c r="J47" s="194">
        <f t="shared" si="19"/>
        <v>-835</v>
      </c>
      <c r="K47" s="196">
        <f t="shared" si="18"/>
        <v>8.6445821484656855E-3</v>
      </c>
    </row>
    <row r="48" spans="2:11" x14ac:dyDescent="0.25">
      <c r="B48" s="194" t="s">
        <v>133</v>
      </c>
      <c r="C48" s="195">
        <v>10653</v>
      </c>
      <c r="D48" s="195">
        <v>1052</v>
      </c>
      <c r="E48" s="195">
        <v>7799</v>
      </c>
      <c r="F48" s="195">
        <v>9027</v>
      </c>
      <c r="G48" s="195">
        <v>9633</v>
      </c>
      <c r="H48" s="195">
        <v>7092</v>
      </c>
      <c r="I48" s="212">
        <f t="shared" si="20"/>
        <v>-0.26378075365929621</v>
      </c>
      <c r="J48" s="194">
        <f t="shared" si="19"/>
        <v>-2541</v>
      </c>
      <c r="K48" s="196">
        <f t="shared" si="18"/>
        <v>7.5251474894953525E-3</v>
      </c>
    </row>
    <row r="49" spans="2:11" x14ac:dyDescent="0.25">
      <c r="B49" s="199" t="s">
        <v>147</v>
      </c>
      <c r="C49" s="200">
        <f t="shared" ref="C49" si="21">C41-SUM(C42:C48)</f>
        <v>35277</v>
      </c>
      <c r="D49" s="200">
        <f t="shared" ref="D49:H49" si="22">D41-SUM(D42:D48)</f>
        <v>46811</v>
      </c>
      <c r="E49" s="200">
        <f t="shared" si="22"/>
        <v>97891</v>
      </c>
      <c r="F49" s="200">
        <f t="shared" si="22"/>
        <v>91344</v>
      </c>
      <c r="G49" s="200">
        <f t="shared" si="22"/>
        <v>96898</v>
      </c>
      <c r="H49" s="200">
        <f t="shared" si="22"/>
        <v>104348</v>
      </c>
      <c r="I49" s="213">
        <f t="shared" si="20"/>
        <v>7.6884971826043813E-2</v>
      </c>
      <c r="J49" s="199">
        <f>H49-G49</f>
        <v>7450</v>
      </c>
      <c r="K49" s="201">
        <f t="shared" si="18"/>
        <v>0.110721106913968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34032</v>
      </c>
      <c r="D79" s="209">
        <f t="shared" si="33"/>
        <v>42648</v>
      </c>
      <c r="E79" s="209">
        <f t="shared" si="33"/>
        <v>99532</v>
      </c>
      <c r="F79" s="209">
        <f t="shared" si="33"/>
        <v>111181</v>
      </c>
      <c r="G79" s="209">
        <f t="shared" si="33"/>
        <v>134105</v>
      </c>
      <c r="H79" s="209">
        <f t="shared" si="33"/>
        <v>147720</v>
      </c>
      <c r="I79" s="210">
        <f>IFERROR(H79/G79-1,"-")</f>
        <v>0.10152492449945938</v>
      </c>
      <c r="J79" s="209">
        <f>IFERROR(H79-G79,"-")</f>
        <v>13615</v>
      </c>
      <c r="K79" s="210">
        <f>IFERROR(H79/H$9,"-")</f>
        <v>0.15674207376596919</v>
      </c>
    </row>
    <row r="80" spans="2:11" x14ac:dyDescent="0.25">
      <c r="B80" s="190" t="s">
        <v>99</v>
      </c>
      <c r="C80" s="191">
        <v>11706</v>
      </c>
      <c r="D80" s="191">
        <v>25498</v>
      </c>
      <c r="E80" s="191">
        <v>49826</v>
      </c>
      <c r="F80" s="191">
        <v>52337</v>
      </c>
      <c r="G80" s="191">
        <v>68628</v>
      </c>
      <c r="H80" s="191">
        <v>75485</v>
      </c>
      <c r="I80" s="211">
        <f>IFERROR(H80/G80-1,"-")</f>
        <v>9.9915486390394603E-2</v>
      </c>
      <c r="J80" s="214">
        <f t="shared" ref="J80:J91" si="34">IFERROR(H80-G80,"-")</f>
        <v>6857</v>
      </c>
      <c r="K80" s="192">
        <f t="shared" ref="K80:K91" si="35">IFERROR(H80/H$9,"-")</f>
        <v>8.0095284580450746E-2</v>
      </c>
    </row>
    <row r="81" spans="2:11" x14ac:dyDescent="0.25">
      <c r="B81" s="194" t="s">
        <v>105</v>
      </c>
      <c r="C81" s="195">
        <v>3396</v>
      </c>
      <c r="D81" s="195">
        <v>12945</v>
      </c>
      <c r="E81" s="195">
        <v>24083</v>
      </c>
      <c r="F81" s="195">
        <v>27250</v>
      </c>
      <c r="G81" s="195">
        <v>28068</v>
      </c>
      <c r="H81" s="195">
        <v>24975</v>
      </c>
      <c r="I81" s="212">
        <f>IFERROR(H81/G81-1,"-")</f>
        <v>-0.11019666524155625</v>
      </c>
      <c r="J81" s="215">
        <f t="shared" si="34"/>
        <v>-3093</v>
      </c>
      <c r="K81" s="196">
        <f t="shared" si="35"/>
        <v>2.6500360765672085E-2</v>
      </c>
    </row>
    <row r="82" spans="2:11" x14ac:dyDescent="0.25">
      <c r="B82" s="194" t="s">
        <v>102</v>
      </c>
      <c r="C82" s="195">
        <v>8310</v>
      </c>
      <c r="D82" s="195">
        <v>12553</v>
      </c>
      <c r="E82" s="195">
        <v>25743</v>
      </c>
      <c r="F82" s="195">
        <v>25087</v>
      </c>
      <c r="G82" s="195">
        <v>40560</v>
      </c>
      <c r="H82" s="195">
        <v>50510</v>
      </c>
      <c r="I82" s="212">
        <f>IFERROR(H82/G82-1,"-")</f>
        <v>0.24531558185404334</v>
      </c>
      <c r="J82" s="215">
        <f t="shared" si="34"/>
        <v>9950</v>
      </c>
      <c r="K82" s="196">
        <f t="shared" si="35"/>
        <v>5.3594923814778657E-2</v>
      </c>
    </row>
    <row r="83" spans="2:11" x14ac:dyDescent="0.25">
      <c r="B83" s="190" t="s">
        <v>109</v>
      </c>
      <c r="C83" s="191">
        <v>22326</v>
      </c>
      <c r="D83" s="191">
        <v>17150</v>
      </c>
      <c r="E83" s="191">
        <v>49706</v>
      </c>
      <c r="F83" s="191">
        <v>58844</v>
      </c>
      <c r="G83" s="191">
        <v>65477</v>
      </c>
      <c r="H83" s="191">
        <v>72235</v>
      </c>
      <c r="I83" s="211">
        <f>IFERROR(H83/G83-1,"-")</f>
        <v>0.10321181483574393</v>
      </c>
      <c r="J83" s="214">
        <f t="shared" si="34"/>
        <v>6758</v>
      </c>
      <c r="K83" s="192">
        <f t="shared" si="35"/>
        <v>7.6646789185518441E-2</v>
      </c>
    </row>
    <row r="84" spans="2:11" x14ac:dyDescent="0.25">
      <c r="B84" s="194" t="s">
        <v>112</v>
      </c>
      <c r="C84" s="195">
        <v>2019</v>
      </c>
      <c r="D84" s="195">
        <v>887</v>
      </c>
      <c r="E84" s="195">
        <v>7139</v>
      </c>
      <c r="F84" s="195">
        <v>9138</v>
      </c>
      <c r="G84" s="195">
        <v>11162</v>
      </c>
      <c r="H84" s="195">
        <v>10699</v>
      </c>
      <c r="I84" s="212">
        <f t="shared" ref="I84:I91" si="36">IFERROR(H84/G84-1,"-")</f>
        <v>-4.1480021501523079E-2</v>
      </c>
      <c r="J84" s="215">
        <f t="shared" si="34"/>
        <v>-463</v>
      </c>
      <c r="K84" s="196">
        <f t="shared" si="35"/>
        <v>1.1352446840117143E-2</v>
      </c>
    </row>
    <row r="85" spans="2:11" x14ac:dyDescent="0.25">
      <c r="B85" s="194" t="s">
        <v>115</v>
      </c>
      <c r="C85" s="195">
        <v>5194</v>
      </c>
      <c r="D85" s="195">
        <v>4040</v>
      </c>
      <c r="E85" s="195">
        <v>10877</v>
      </c>
      <c r="F85" s="195">
        <v>10973</v>
      </c>
      <c r="G85" s="195">
        <v>12929</v>
      </c>
      <c r="H85" s="195">
        <v>14090</v>
      </c>
      <c r="I85" s="212">
        <f t="shared" si="36"/>
        <v>8.9798128238842922E-2</v>
      </c>
      <c r="J85" s="215">
        <f t="shared" si="34"/>
        <v>1161</v>
      </c>
      <c r="K85" s="196">
        <f t="shared" si="35"/>
        <v>1.4950553881414202E-2</v>
      </c>
    </row>
    <row r="86" spans="2:11" x14ac:dyDescent="0.25">
      <c r="B86" s="194" t="s">
        <v>118</v>
      </c>
      <c r="C86" s="195">
        <v>965</v>
      </c>
      <c r="D86" s="195">
        <v>2426</v>
      </c>
      <c r="E86" s="195">
        <v>3618</v>
      </c>
      <c r="F86" s="195">
        <v>3721</v>
      </c>
      <c r="G86" s="195">
        <v>4319</v>
      </c>
      <c r="H86" s="195">
        <v>8036</v>
      </c>
      <c r="I86" s="212">
        <f t="shared" si="36"/>
        <v>0.86061588330632088</v>
      </c>
      <c r="J86" s="215">
        <f t="shared" si="34"/>
        <v>3717</v>
      </c>
      <c r="K86" s="196">
        <f t="shared" si="35"/>
        <v>8.5268027672849196E-3</v>
      </c>
    </row>
    <row r="87" spans="2:11" x14ac:dyDescent="0.25">
      <c r="B87" s="194" t="s">
        <v>125</v>
      </c>
      <c r="C87" s="195">
        <v>382</v>
      </c>
      <c r="D87" s="195">
        <v>797</v>
      </c>
      <c r="E87" s="195">
        <v>3902</v>
      </c>
      <c r="F87" s="195">
        <v>3732</v>
      </c>
      <c r="G87" s="195">
        <v>4397</v>
      </c>
      <c r="H87" s="195">
        <v>2408</v>
      </c>
      <c r="I87" s="212">
        <f t="shared" si="36"/>
        <v>-0.45235387764384805</v>
      </c>
      <c r="J87" s="215">
        <f t="shared" si="34"/>
        <v>-1989</v>
      </c>
      <c r="K87" s="196">
        <f t="shared" si="35"/>
        <v>2.5550698187683037E-3</v>
      </c>
    </row>
    <row r="88" spans="2:11" x14ac:dyDescent="0.25">
      <c r="B88" s="194" t="s">
        <v>121</v>
      </c>
      <c r="C88" s="195">
        <v>174</v>
      </c>
      <c r="D88" s="195">
        <v>303</v>
      </c>
      <c r="E88" s="195">
        <v>608</v>
      </c>
      <c r="F88" s="195">
        <v>496</v>
      </c>
      <c r="G88" s="195">
        <v>699</v>
      </c>
      <c r="H88" s="195">
        <v>654</v>
      </c>
      <c r="I88" s="212">
        <f t="shared" si="36"/>
        <v>-6.4377682403433445E-2</v>
      </c>
      <c r="J88" s="215">
        <f t="shared" si="34"/>
        <v>-45</v>
      </c>
      <c r="K88" s="196">
        <f t="shared" si="35"/>
        <v>6.9394338101099276E-4</v>
      </c>
    </row>
    <row r="89" spans="2:11" x14ac:dyDescent="0.25">
      <c r="B89" s="194" t="s">
        <v>130</v>
      </c>
      <c r="C89" s="195">
        <v>1327</v>
      </c>
      <c r="D89" s="195">
        <v>277</v>
      </c>
      <c r="E89" s="195">
        <v>2261</v>
      </c>
      <c r="F89" s="195">
        <v>3082</v>
      </c>
      <c r="G89" s="195">
        <v>2310</v>
      </c>
      <c r="H89" s="195">
        <v>2751</v>
      </c>
      <c r="I89" s="212">
        <f t="shared" si="36"/>
        <v>0.19090909090909092</v>
      </c>
      <c r="J89" s="215">
        <f t="shared" si="34"/>
        <v>441</v>
      </c>
      <c r="K89" s="196">
        <f t="shared" si="35"/>
        <v>2.9190187173719281E-3</v>
      </c>
    </row>
    <row r="90" spans="2:11" x14ac:dyDescent="0.25">
      <c r="B90" s="194" t="s">
        <v>133</v>
      </c>
      <c r="C90" s="195">
        <v>2399</v>
      </c>
      <c r="D90" s="195">
        <v>267</v>
      </c>
      <c r="E90" s="195">
        <v>1871</v>
      </c>
      <c r="F90" s="195">
        <v>3383</v>
      </c>
      <c r="G90" s="195">
        <v>3121</v>
      </c>
      <c r="H90" s="195">
        <v>2055</v>
      </c>
      <c r="I90" s="212">
        <f t="shared" si="36"/>
        <v>-0.34155719320730538</v>
      </c>
      <c r="J90" s="215">
        <f t="shared" si="34"/>
        <v>-1066</v>
      </c>
      <c r="K90" s="196">
        <f t="shared" si="35"/>
        <v>2.1805101651033486E-3</v>
      </c>
    </row>
    <row r="91" spans="2:11" x14ac:dyDescent="0.25">
      <c r="B91" s="199" t="s">
        <v>147</v>
      </c>
      <c r="C91" s="200">
        <f t="shared" ref="C91:H91" si="37">IFERROR(C83-SUM(C84:C90),"nd")</f>
        <v>9866</v>
      </c>
      <c r="D91" s="200">
        <f t="shared" si="37"/>
        <v>8153</v>
      </c>
      <c r="E91" s="200">
        <f t="shared" si="37"/>
        <v>19430</v>
      </c>
      <c r="F91" s="200">
        <f t="shared" si="37"/>
        <v>24319</v>
      </c>
      <c r="G91" s="200">
        <f t="shared" si="37"/>
        <v>26540</v>
      </c>
      <c r="H91" s="200">
        <f t="shared" si="37"/>
        <v>31542</v>
      </c>
      <c r="I91" s="213">
        <f t="shared" si="36"/>
        <v>0.18847023360964577</v>
      </c>
      <c r="J91" s="216">
        <f t="shared" si="34"/>
        <v>5002</v>
      </c>
      <c r="K91" s="201">
        <f t="shared" si="35"/>
        <v>3.3468443614447604E-2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5374</v>
      </c>
      <c r="E107" s="209">
        <f t="shared" si="43"/>
        <v>21487</v>
      </c>
      <c r="F107" s="209">
        <f t="shared" si="43"/>
        <v>24305</v>
      </c>
      <c r="G107" s="209">
        <f t="shared" si="43"/>
        <v>24056</v>
      </c>
      <c r="H107" s="209">
        <f t="shared" si="43"/>
        <v>25161</v>
      </c>
      <c r="I107" s="210">
        <f>IFERROR(H107/G107-1,"-")</f>
        <v>4.5934486198869307E-2</v>
      </c>
      <c r="J107" s="209">
        <f>IFERROR(H107-G107,"-")</f>
        <v>1105</v>
      </c>
      <c r="K107" s="210">
        <f>IFERROR(H107/H$9,"-")</f>
        <v>2.6697720809812826E-2</v>
      </c>
    </row>
    <row r="108" spans="2:11" x14ac:dyDescent="0.25">
      <c r="B108" s="190" t="s">
        <v>99</v>
      </c>
      <c r="C108" s="191">
        <v>2060</v>
      </c>
      <c r="D108" s="191">
        <v>3720</v>
      </c>
      <c r="E108" s="191">
        <v>6556</v>
      </c>
      <c r="F108" s="191">
        <v>5983</v>
      </c>
      <c r="G108" s="191">
        <v>5125</v>
      </c>
      <c r="H108" s="191">
        <v>5070</v>
      </c>
      <c r="I108" s="211">
        <f>IFERROR(H108/G108-1,"-")</f>
        <v>-1.073170731707318E-2</v>
      </c>
      <c r="J108" s="214">
        <f t="shared" ref="J108:J119" si="44">IFERROR(H108-G108,"-")</f>
        <v>-55</v>
      </c>
      <c r="K108" s="192">
        <f t="shared" ref="K108:K119" si="45">IFERROR(H108/H$9,"-")</f>
        <v>5.379652816094393E-3</v>
      </c>
    </row>
    <row r="109" spans="2:11" x14ac:dyDescent="0.25">
      <c r="B109" s="194" t="s">
        <v>105</v>
      </c>
      <c r="C109" s="195">
        <v>1452</v>
      </c>
      <c r="D109" s="195">
        <v>3066</v>
      </c>
      <c r="E109" s="195">
        <v>4894</v>
      </c>
      <c r="F109" s="195">
        <v>4333</v>
      </c>
      <c r="G109" s="195">
        <v>3197</v>
      </c>
      <c r="H109" s="195">
        <v>2998</v>
      </c>
      <c r="I109" s="212">
        <f>IFERROR(H109/G109-1,"-")</f>
        <v>-6.224585548952144E-2</v>
      </c>
      <c r="J109" s="215">
        <f t="shared" si="44"/>
        <v>-199</v>
      </c>
      <c r="K109" s="196">
        <f t="shared" si="45"/>
        <v>3.1811043673867835E-3</v>
      </c>
    </row>
    <row r="110" spans="2:11" x14ac:dyDescent="0.25">
      <c r="B110" s="194" t="s">
        <v>102</v>
      </c>
      <c r="C110" s="195">
        <v>608</v>
      </c>
      <c r="D110" s="195">
        <v>654</v>
      </c>
      <c r="E110" s="195">
        <v>1662</v>
      </c>
      <c r="F110" s="195">
        <v>1650</v>
      </c>
      <c r="G110" s="195">
        <v>1928</v>
      </c>
      <c r="H110" s="195">
        <v>2072</v>
      </c>
      <c r="I110" s="212">
        <f>IFERROR(H110/G110-1,"-")</f>
        <v>7.4688796680497882E-2</v>
      </c>
      <c r="J110" s="215">
        <f t="shared" si="44"/>
        <v>144</v>
      </c>
      <c r="K110" s="196">
        <f t="shared" si="45"/>
        <v>2.19854844870761E-3</v>
      </c>
    </row>
    <row r="111" spans="2:11" x14ac:dyDescent="0.25">
      <c r="B111" s="190" t="s">
        <v>109</v>
      </c>
      <c r="C111" s="191">
        <v>11698</v>
      </c>
      <c r="D111" s="191">
        <v>1654</v>
      </c>
      <c r="E111" s="191">
        <v>14931</v>
      </c>
      <c r="F111" s="191">
        <v>18322</v>
      </c>
      <c r="G111" s="191">
        <v>18931</v>
      </c>
      <c r="H111" s="191">
        <v>20091</v>
      </c>
      <c r="I111" s="211">
        <f>IFERROR(H111/G111-1,"-")</f>
        <v>6.1275157149648818E-2</v>
      </c>
      <c r="J111" s="214">
        <f t="shared" si="44"/>
        <v>1160</v>
      </c>
      <c r="K111" s="192">
        <f t="shared" si="45"/>
        <v>2.1318067993718434E-2</v>
      </c>
    </row>
    <row r="112" spans="2:11" x14ac:dyDescent="0.25">
      <c r="B112" s="194" t="s">
        <v>112</v>
      </c>
      <c r="C112" s="195">
        <v>6095</v>
      </c>
      <c r="D112" s="195">
        <v>784</v>
      </c>
      <c r="E112" s="195">
        <v>9320</v>
      </c>
      <c r="F112" s="195">
        <v>11377</v>
      </c>
      <c r="G112" s="195">
        <v>10875</v>
      </c>
      <c r="H112" s="195">
        <v>11796</v>
      </c>
      <c r="I112" s="212">
        <f t="shared" ref="I112:I119" si="46">IFERROR(H112/G112-1,"-")</f>
        <v>8.4689655172413891E-2</v>
      </c>
      <c r="J112" s="215">
        <f t="shared" si="44"/>
        <v>921</v>
      </c>
      <c r="K112" s="196">
        <f t="shared" si="45"/>
        <v>1.2516446670345061E-2</v>
      </c>
    </row>
    <row r="113" spans="2:11" x14ac:dyDescent="0.25">
      <c r="B113" s="194" t="s">
        <v>115</v>
      </c>
      <c r="C113" s="195">
        <v>474</v>
      </c>
      <c r="D113" s="195">
        <v>100</v>
      </c>
      <c r="E113" s="195">
        <v>563</v>
      </c>
      <c r="F113" s="195">
        <v>873</v>
      </c>
      <c r="G113" s="195">
        <v>904</v>
      </c>
      <c r="H113" s="195">
        <v>1094</v>
      </c>
      <c r="I113" s="212">
        <f t="shared" si="46"/>
        <v>0.21017699115044253</v>
      </c>
      <c r="J113" s="215">
        <f t="shared" si="44"/>
        <v>190</v>
      </c>
      <c r="K113" s="196">
        <f t="shared" si="45"/>
        <v>1.1608166037095199E-3</v>
      </c>
    </row>
    <row r="114" spans="2:11" x14ac:dyDescent="0.25">
      <c r="B114" s="194" t="s">
        <v>118</v>
      </c>
      <c r="C114" s="195">
        <v>623</v>
      </c>
      <c r="D114" s="195">
        <v>194</v>
      </c>
      <c r="E114" s="195">
        <v>801</v>
      </c>
      <c r="F114" s="195">
        <v>1027</v>
      </c>
      <c r="G114" s="195">
        <v>1133</v>
      </c>
      <c r="H114" s="195">
        <v>1173</v>
      </c>
      <c r="I114" s="212">
        <f t="shared" si="46"/>
        <v>3.5304501323918824E-2</v>
      </c>
      <c r="J114" s="215">
        <f t="shared" si="44"/>
        <v>40</v>
      </c>
      <c r="K114" s="196">
        <f t="shared" si="45"/>
        <v>1.2446415686940282E-3</v>
      </c>
    </row>
    <row r="115" spans="2:11" x14ac:dyDescent="0.25">
      <c r="B115" s="194" t="s">
        <v>125</v>
      </c>
      <c r="C115" s="195">
        <v>167</v>
      </c>
      <c r="D115" s="195">
        <v>42</v>
      </c>
      <c r="E115" s="195">
        <v>272</v>
      </c>
      <c r="F115" s="195">
        <v>364</v>
      </c>
      <c r="G115" s="195">
        <v>414</v>
      </c>
      <c r="H115" s="195">
        <v>443</v>
      </c>
      <c r="I115" s="212">
        <f t="shared" si="46"/>
        <v>7.004830917874405E-2</v>
      </c>
      <c r="J115" s="215">
        <f t="shared" si="44"/>
        <v>29</v>
      </c>
      <c r="K115" s="196">
        <f t="shared" si="45"/>
        <v>4.700564492169263E-4</v>
      </c>
    </row>
    <row r="116" spans="2:11" x14ac:dyDescent="0.25">
      <c r="B116" s="194" t="s">
        <v>121</v>
      </c>
      <c r="C116" s="195">
        <v>262</v>
      </c>
      <c r="D116" s="195">
        <v>54</v>
      </c>
      <c r="E116" s="195">
        <v>295</v>
      </c>
      <c r="F116" s="195">
        <v>347</v>
      </c>
      <c r="G116" s="195">
        <v>325</v>
      </c>
      <c r="H116" s="195">
        <v>347</v>
      </c>
      <c r="I116" s="212">
        <f t="shared" si="46"/>
        <v>6.7692307692307718E-2</v>
      </c>
      <c r="J116" s="215">
        <f t="shared" si="44"/>
        <v>22</v>
      </c>
      <c r="K116" s="196">
        <f t="shared" si="45"/>
        <v>3.6819320062815672E-4</v>
      </c>
    </row>
    <row r="117" spans="2:11" x14ac:dyDescent="0.25">
      <c r="B117" s="194" t="s">
        <v>130</v>
      </c>
      <c r="C117" s="195">
        <v>180</v>
      </c>
      <c r="D117" s="195">
        <v>13</v>
      </c>
      <c r="E117" s="195">
        <v>68</v>
      </c>
      <c r="F117" s="195">
        <v>116</v>
      </c>
      <c r="G117" s="195">
        <v>72</v>
      </c>
      <c r="H117" s="195">
        <v>77</v>
      </c>
      <c r="I117" s="212">
        <f t="shared" si="46"/>
        <v>6.944444444444442E-2</v>
      </c>
      <c r="J117" s="215">
        <f t="shared" si="44"/>
        <v>5</v>
      </c>
      <c r="K117" s="196">
        <f t="shared" si="45"/>
        <v>8.1702813972242268E-5</v>
      </c>
    </row>
    <row r="118" spans="2:11" x14ac:dyDescent="0.25">
      <c r="B118" s="194" t="s">
        <v>133</v>
      </c>
      <c r="C118" s="195">
        <v>383</v>
      </c>
      <c r="D118" s="195">
        <v>7</v>
      </c>
      <c r="E118" s="195">
        <v>80</v>
      </c>
      <c r="F118" s="195">
        <v>76</v>
      </c>
      <c r="G118" s="195">
        <v>90</v>
      </c>
      <c r="H118" s="195">
        <v>73</v>
      </c>
      <c r="I118" s="212">
        <f t="shared" si="46"/>
        <v>-0.18888888888888888</v>
      </c>
      <c r="J118" s="215">
        <f t="shared" si="44"/>
        <v>-17</v>
      </c>
      <c r="K118" s="196">
        <f t="shared" si="45"/>
        <v>7.7458511947710193E-5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460</v>
      </c>
      <c r="E119" s="200">
        <f t="shared" si="47"/>
        <v>3532</v>
      </c>
      <c r="F119" s="200">
        <f t="shared" si="47"/>
        <v>4142</v>
      </c>
      <c r="G119" s="200">
        <f t="shared" si="47"/>
        <v>5118</v>
      </c>
      <c r="H119" s="200">
        <f t="shared" si="47"/>
        <v>5088</v>
      </c>
      <c r="I119" s="213">
        <f t="shared" si="46"/>
        <v>-5.8616647127783805E-3</v>
      </c>
      <c r="J119" s="216">
        <f t="shared" si="44"/>
        <v>-30</v>
      </c>
      <c r="K119" s="201">
        <f t="shared" si="45"/>
        <v>5.3987521752047879E-3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15952</v>
      </c>
      <c r="D135" s="209">
        <f t="shared" si="53"/>
        <v>12771</v>
      </c>
      <c r="E135" s="209">
        <f t="shared" si="53"/>
        <v>33151</v>
      </c>
      <c r="F135" s="209">
        <f t="shared" si="53"/>
        <v>36262</v>
      </c>
      <c r="G135" s="209">
        <f t="shared" si="53"/>
        <v>37504</v>
      </c>
      <c r="H135" s="209">
        <f t="shared" si="53"/>
        <v>40689</v>
      </c>
      <c r="I135" s="210">
        <f>IFERROR(H135/G135-1,"-")</f>
        <v>8.4924274744027306E-2</v>
      </c>
      <c r="J135" s="209">
        <f>IFERROR(H135-G135,"-")</f>
        <v>3185</v>
      </c>
      <c r="K135" s="210">
        <f>IFERROR(H135/H$9,"-")</f>
        <v>4.3174101269046306E-2</v>
      </c>
    </row>
    <row r="136" spans="2:11" x14ac:dyDescent="0.25">
      <c r="B136" s="190" t="s">
        <v>99</v>
      </c>
      <c r="C136" s="191">
        <v>2865</v>
      </c>
      <c r="D136" s="191">
        <v>6046</v>
      </c>
      <c r="E136" s="191">
        <v>6655</v>
      </c>
      <c r="F136" s="191">
        <v>7504</v>
      </c>
      <c r="G136" s="191">
        <v>6553</v>
      </c>
      <c r="H136" s="191">
        <v>7633</v>
      </c>
      <c r="I136" s="211">
        <f>IFERROR(H136/G136-1,"-")</f>
        <v>0.16481001068213041</v>
      </c>
      <c r="J136" s="214">
        <f t="shared" ref="J136:J147" si="54">IFERROR(H136-G136,"-")</f>
        <v>1080</v>
      </c>
      <c r="K136" s="192">
        <f t="shared" ref="K136:K147" si="55">IFERROR(H136/H$9,"-")</f>
        <v>8.0991893383133146E-3</v>
      </c>
    </row>
    <row r="137" spans="2:11" x14ac:dyDescent="0.25">
      <c r="B137" s="194" t="s">
        <v>105</v>
      </c>
      <c r="C137" s="195">
        <v>2382</v>
      </c>
      <c r="D137" s="195">
        <v>3740</v>
      </c>
      <c r="E137" s="195">
        <v>4748</v>
      </c>
      <c r="F137" s="195">
        <v>5235</v>
      </c>
      <c r="G137" s="195">
        <v>4717</v>
      </c>
      <c r="H137" s="195">
        <v>4320</v>
      </c>
      <c r="I137" s="212">
        <f>IFERROR(H137/G137-1,"-")</f>
        <v>-8.416366334534664E-2</v>
      </c>
      <c r="J137" s="215">
        <f t="shared" si="54"/>
        <v>-397</v>
      </c>
      <c r="K137" s="196">
        <f t="shared" si="55"/>
        <v>4.5838461864946313E-3</v>
      </c>
    </row>
    <row r="138" spans="2:11" x14ac:dyDescent="0.25">
      <c r="B138" s="194" t="s">
        <v>102</v>
      </c>
      <c r="C138" s="195">
        <v>483</v>
      </c>
      <c r="D138" s="195">
        <v>2306</v>
      </c>
      <c r="E138" s="195">
        <v>1907</v>
      </c>
      <c r="F138" s="195">
        <v>2269</v>
      </c>
      <c r="G138" s="195">
        <v>1836</v>
      </c>
      <c r="H138" s="195">
        <v>3313</v>
      </c>
      <c r="I138" s="212">
        <f>IFERROR(H138/G138-1,"-")</f>
        <v>0.80446623093681913</v>
      </c>
      <c r="J138" s="215">
        <f t="shared" si="54"/>
        <v>1477</v>
      </c>
      <c r="K138" s="196">
        <f t="shared" si="55"/>
        <v>3.5153431518186833E-3</v>
      </c>
    </row>
    <row r="139" spans="2:11" x14ac:dyDescent="0.25">
      <c r="B139" s="190" t="s">
        <v>109</v>
      </c>
      <c r="C139" s="191">
        <v>13087</v>
      </c>
      <c r="D139" s="191">
        <v>6725</v>
      </c>
      <c r="E139" s="191">
        <v>26496</v>
      </c>
      <c r="F139" s="191">
        <v>28758</v>
      </c>
      <c r="G139" s="191">
        <v>30951</v>
      </c>
      <c r="H139" s="191">
        <v>33056</v>
      </c>
      <c r="I139" s="211">
        <f>IFERROR(H139/G139-1,"-")</f>
        <v>6.8010726632419027E-2</v>
      </c>
      <c r="J139" s="214">
        <f t="shared" si="54"/>
        <v>2105</v>
      </c>
      <c r="K139" s="192">
        <f t="shared" si="55"/>
        <v>3.5074911930732991E-2</v>
      </c>
    </row>
    <row r="140" spans="2:11" x14ac:dyDescent="0.25">
      <c r="B140" s="194" t="s">
        <v>112</v>
      </c>
      <c r="C140" s="195">
        <v>6329</v>
      </c>
      <c r="D140" s="195">
        <v>1193</v>
      </c>
      <c r="E140" s="195">
        <v>10268</v>
      </c>
      <c r="F140" s="195">
        <v>11443</v>
      </c>
      <c r="G140" s="195">
        <v>13604</v>
      </c>
      <c r="H140" s="195">
        <v>15559</v>
      </c>
      <c r="I140" s="212">
        <f t="shared" ref="I140:I147" si="56">IFERROR(H140/G140-1,"-")</f>
        <v>0.14370773301970008</v>
      </c>
      <c r="J140" s="215">
        <f t="shared" si="54"/>
        <v>1955</v>
      </c>
      <c r="K140" s="196">
        <f t="shared" si="55"/>
        <v>1.6509273799923601E-2</v>
      </c>
    </row>
    <row r="141" spans="2:11" x14ac:dyDescent="0.25">
      <c r="B141" s="194" t="s">
        <v>115</v>
      </c>
      <c r="C141" s="195">
        <v>720</v>
      </c>
      <c r="D141" s="195">
        <v>539</v>
      </c>
      <c r="E141" s="195">
        <v>2056</v>
      </c>
      <c r="F141" s="195">
        <v>1799</v>
      </c>
      <c r="G141" s="195">
        <v>1872</v>
      </c>
      <c r="H141" s="195">
        <v>1915</v>
      </c>
      <c r="I141" s="212">
        <f t="shared" si="56"/>
        <v>2.2970085470085388E-2</v>
      </c>
      <c r="J141" s="215">
        <f t="shared" si="54"/>
        <v>43</v>
      </c>
      <c r="K141" s="196">
        <f t="shared" si="55"/>
        <v>2.0319595942447266E-3</v>
      </c>
    </row>
    <row r="142" spans="2:11" x14ac:dyDescent="0.25">
      <c r="B142" s="194" t="s">
        <v>118</v>
      </c>
      <c r="C142" s="195">
        <v>544</v>
      </c>
      <c r="D142" s="195">
        <v>1332</v>
      </c>
      <c r="E142" s="195">
        <v>2880</v>
      </c>
      <c r="F142" s="195">
        <v>3182</v>
      </c>
      <c r="G142" s="195">
        <v>2917</v>
      </c>
      <c r="H142" s="195">
        <v>3130</v>
      </c>
      <c r="I142" s="212">
        <f t="shared" si="56"/>
        <v>7.3020226259856047E-2</v>
      </c>
      <c r="J142" s="215">
        <f t="shared" si="54"/>
        <v>213</v>
      </c>
      <c r="K142" s="196">
        <f t="shared" si="55"/>
        <v>3.3211663341963416E-3</v>
      </c>
    </row>
    <row r="143" spans="2:11" x14ac:dyDescent="0.25">
      <c r="B143" s="194" t="s">
        <v>125</v>
      </c>
      <c r="C143" s="195">
        <v>374</v>
      </c>
      <c r="D143" s="195">
        <v>195</v>
      </c>
      <c r="E143" s="195">
        <v>1374</v>
      </c>
      <c r="F143" s="195">
        <v>1142</v>
      </c>
      <c r="G143" s="195">
        <v>925</v>
      </c>
      <c r="H143" s="195">
        <v>1087</v>
      </c>
      <c r="I143" s="212">
        <f t="shared" si="56"/>
        <v>0.17513513513513512</v>
      </c>
      <c r="J143" s="215">
        <f t="shared" si="54"/>
        <v>162</v>
      </c>
      <c r="K143" s="196">
        <f t="shared" si="55"/>
        <v>1.1533890751665888E-3</v>
      </c>
    </row>
    <row r="144" spans="2:11" x14ac:dyDescent="0.25">
      <c r="B144" s="194" t="s">
        <v>121</v>
      </c>
      <c r="C144" s="195">
        <v>221</v>
      </c>
      <c r="D144" s="195">
        <v>121</v>
      </c>
      <c r="E144" s="195">
        <v>665</v>
      </c>
      <c r="F144" s="195">
        <v>550</v>
      </c>
      <c r="G144" s="195">
        <v>537</v>
      </c>
      <c r="H144" s="195">
        <v>599</v>
      </c>
      <c r="I144" s="212">
        <f t="shared" si="56"/>
        <v>0.11545623836126628</v>
      </c>
      <c r="J144" s="215">
        <f t="shared" si="54"/>
        <v>62</v>
      </c>
      <c r="K144" s="196">
        <f t="shared" si="55"/>
        <v>6.355842281736768E-4</v>
      </c>
    </row>
    <row r="145" spans="2:11" x14ac:dyDescent="0.25">
      <c r="B145" s="194" t="s">
        <v>130</v>
      </c>
      <c r="C145" s="195">
        <v>382</v>
      </c>
      <c r="D145" s="195">
        <v>31</v>
      </c>
      <c r="E145" s="195">
        <v>241</v>
      </c>
      <c r="F145" s="195">
        <v>308</v>
      </c>
      <c r="G145" s="195">
        <v>194</v>
      </c>
      <c r="H145" s="195">
        <v>293</v>
      </c>
      <c r="I145" s="212">
        <f t="shared" si="56"/>
        <v>0.51030927835051543</v>
      </c>
      <c r="J145" s="215">
        <f t="shared" si="54"/>
        <v>99</v>
      </c>
      <c r="K145" s="196">
        <f t="shared" si="55"/>
        <v>3.1089512329697381E-4</v>
      </c>
    </row>
    <row r="146" spans="2:11" x14ac:dyDescent="0.25">
      <c r="B146" s="194" t="s">
        <v>133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329</v>
      </c>
      <c r="H146" s="195">
        <v>304</v>
      </c>
      <c r="I146" s="212">
        <f t="shared" si="56"/>
        <v>-7.5987841945288737E-2</v>
      </c>
      <c r="J146" s="215">
        <f t="shared" si="54"/>
        <v>-25</v>
      </c>
      <c r="K146" s="196">
        <f t="shared" si="55"/>
        <v>3.2256695386443697E-4</v>
      </c>
    </row>
    <row r="147" spans="2:11" x14ac:dyDescent="0.25">
      <c r="B147" s="199" t="s">
        <v>147</v>
      </c>
      <c r="C147" s="200">
        <f t="shared" ref="C147:H147" si="57">IFERROR(C139-SUM(C140:C146),"nd")</f>
        <v>3861</v>
      </c>
      <c r="D147" s="200">
        <f t="shared" si="57"/>
        <v>3304</v>
      </c>
      <c r="E147" s="200">
        <f t="shared" si="57"/>
        <v>8828</v>
      </c>
      <c r="F147" s="200">
        <f t="shared" si="57"/>
        <v>10022</v>
      </c>
      <c r="G147" s="200">
        <f t="shared" si="57"/>
        <v>10573</v>
      </c>
      <c r="H147" s="200">
        <f t="shared" si="57"/>
        <v>10169</v>
      </c>
      <c r="I147" s="213">
        <f t="shared" si="56"/>
        <v>-3.8210536271635287E-2</v>
      </c>
      <c r="J147" s="216">
        <f t="shared" si="54"/>
        <v>-404</v>
      </c>
      <c r="K147" s="201">
        <f t="shared" si="55"/>
        <v>1.0790076821866643E-2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2071</v>
      </c>
      <c r="D149" s="209">
        <f t="shared" si="58"/>
        <v>1806</v>
      </c>
      <c r="E149" s="209">
        <f t="shared" si="58"/>
        <v>9827</v>
      </c>
      <c r="F149" s="209">
        <f t="shared" si="58"/>
        <v>13310</v>
      </c>
      <c r="G149" s="209">
        <f t="shared" si="58"/>
        <v>37891</v>
      </c>
      <c r="H149" s="209">
        <f t="shared" si="58"/>
        <v>37517</v>
      </c>
      <c r="I149" s="210">
        <f>IFERROR(H149/G149-1,"-")</f>
        <v>-9.8704177773085711E-3</v>
      </c>
      <c r="J149" s="209">
        <f>IFERROR(H149-G149,"-")</f>
        <v>-374</v>
      </c>
      <c r="K149" s="210">
        <f>IFERROR(H149/H$9,"-")</f>
        <v>3.980836976359238E-2</v>
      </c>
    </row>
    <row r="150" spans="2:11" x14ac:dyDescent="0.25">
      <c r="B150" s="190" t="s">
        <v>99</v>
      </c>
      <c r="C150" s="191">
        <v>405</v>
      </c>
      <c r="D150" s="191">
        <v>379</v>
      </c>
      <c r="E150" s="191">
        <v>2082</v>
      </c>
      <c r="F150" s="191">
        <v>3702</v>
      </c>
      <c r="G150" s="191">
        <v>4466</v>
      </c>
      <c r="H150" s="191">
        <v>5033</v>
      </c>
      <c r="I150" s="211">
        <f>IFERROR(H150/G150-1,"-")</f>
        <v>0.12695924764890276</v>
      </c>
      <c r="J150" s="214">
        <f t="shared" ref="J150:J161" si="59">IFERROR(H150-G150,"-")</f>
        <v>567</v>
      </c>
      <c r="K150" s="192">
        <f t="shared" ref="K150:K161" si="60">IFERROR(H150/H$9,"-")</f>
        <v>5.3403930223674713E-3</v>
      </c>
    </row>
    <row r="151" spans="2:11" x14ac:dyDescent="0.25">
      <c r="B151" s="194" t="s">
        <v>105</v>
      </c>
      <c r="C151" s="195">
        <v>294</v>
      </c>
      <c r="D151" s="195">
        <v>110</v>
      </c>
      <c r="E151" s="195">
        <v>619</v>
      </c>
      <c r="F151" s="195">
        <v>1764</v>
      </c>
      <c r="G151" s="195">
        <v>2825</v>
      </c>
      <c r="H151" s="195">
        <v>2541</v>
      </c>
      <c r="I151" s="212">
        <f>IFERROR(H151/G151-1,"-")</f>
        <v>-0.10053097345132744</v>
      </c>
      <c r="J151" s="215">
        <f t="shared" si="59"/>
        <v>-284</v>
      </c>
      <c r="K151" s="196">
        <f t="shared" si="60"/>
        <v>2.6961928610839949E-3</v>
      </c>
    </row>
    <row r="152" spans="2:11" x14ac:dyDescent="0.25">
      <c r="B152" s="194" t="s">
        <v>102</v>
      </c>
      <c r="C152" s="195">
        <v>111</v>
      </c>
      <c r="D152" s="195">
        <v>269</v>
      </c>
      <c r="E152" s="195">
        <v>1463</v>
      </c>
      <c r="F152" s="195">
        <v>1938</v>
      </c>
      <c r="G152" s="195">
        <v>1641</v>
      </c>
      <c r="H152" s="195">
        <v>2492</v>
      </c>
      <c r="I152" s="212">
        <f>IFERROR(H152/G152-1,"-")</f>
        <v>0.51858622790981102</v>
      </c>
      <c r="J152" s="215">
        <f t="shared" si="59"/>
        <v>851</v>
      </c>
      <c r="K152" s="196">
        <f t="shared" si="60"/>
        <v>2.6442001612834768E-3</v>
      </c>
    </row>
    <row r="153" spans="2:11" x14ac:dyDescent="0.25">
      <c r="B153" s="190" t="s">
        <v>109</v>
      </c>
      <c r="C153" s="191">
        <v>1666</v>
      </c>
      <c r="D153" s="191">
        <v>1427</v>
      </c>
      <c r="E153" s="191">
        <v>7745</v>
      </c>
      <c r="F153" s="191">
        <v>9608</v>
      </c>
      <c r="G153" s="191">
        <v>33425</v>
      </c>
      <c r="H153" s="191">
        <v>32484</v>
      </c>
      <c r="I153" s="211">
        <f>IFERROR(H153/G153-1,"-")</f>
        <v>-2.8152580403889349E-2</v>
      </c>
      <c r="J153" s="214">
        <f t="shared" si="59"/>
        <v>-941</v>
      </c>
      <c r="K153" s="192">
        <f t="shared" si="60"/>
        <v>3.4467976741224905E-2</v>
      </c>
    </row>
    <row r="154" spans="2:11" x14ac:dyDescent="0.25">
      <c r="B154" s="194" t="s">
        <v>112</v>
      </c>
      <c r="C154" s="195">
        <v>284</v>
      </c>
      <c r="D154" s="195">
        <v>515</v>
      </c>
      <c r="E154" s="195">
        <v>2661</v>
      </c>
      <c r="F154" s="195">
        <v>1917</v>
      </c>
      <c r="G154" s="195">
        <v>21641</v>
      </c>
      <c r="H154" s="195">
        <v>21046</v>
      </c>
      <c r="I154" s="212">
        <f t="shared" ref="I154:I161" si="61">IFERROR(H154/G154-1,"-")</f>
        <v>-2.7494108405341722E-2</v>
      </c>
      <c r="J154" s="215">
        <f t="shared" si="59"/>
        <v>-595</v>
      </c>
      <c r="K154" s="196">
        <f t="shared" si="60"/>
        <v>2.2331395102075463E-2</v>
      </c>
    </row>
    <row r="155" spans="2:11" x14ac:dyDescent="0.25">
      <c r="B155" s="194" t="s">
        <v>115</v>
      </c>
      <c r="C155" s="195">
        <v>434</v>
      </c>
      <c r="D155" s="195">
        <v>164</v>
      </c>
      <c r="E155" s="195">
        <v>1464</v>
      </c>
      <c r="F155" s="195">
        <v>2118</v>
      </c>
      <c r="G155" s="195">
        <v>2536</v>
      </c>
      <c r="H155" s="195">
        <v>1952</v>
      </c>
      <c r="I155" s="212">
        <f t="shared" si="61"/>
        <v>-0.2302839116719243</v>
      </c>
      <c r="J155" s="215">
        <f t="shared" si="59"/>
        <v>-584</v>
      </c>
      <c r="K155" s="196">
        <f t="shared" si="60"/>
        <v>2.0712193879716479E-3</v>
      </c>
    </row>
    <row r="156" spans="2:11" x14ac:dyDescent="0.25">
      <c r="B156" s="194" t="s">
        <v>118</v>
      </c>
      <c r="C156" s="195">
        <v>61</v>
      </c>
      <c r="D156" s="195">
        <v>86</v>
      </c>
      <c r="E156" s="195">
        <v>386</v>
      </c>
      <c r="F156" s="195">
        <v>1063</v>
      </c>
      <c r="G156" s="195">
        <v>975</v>
      </c>
      <c r="H156" s="195">
        <v>1112</v>
      </c>
      <c r="I156" s="212">
        <f t="shared" si="61"/>
        <v>0.14051282051282055</v>
      </c>
      <c r="J156" s="215">
        <f t="shared" si="59"/>
        <v>137</v>
      </c>
      <c r="K156" s="196">
        <f t="shared" si="60"/>
        <v>1.1799159628199142E-3</v>
      </c>
    </row>
    <row r="157" spans="2:11" x14ac:dyDescent="0.25">
      <c r="B157" s="194" t="s">
        <v>125</v>
      </c>
      <c r="C157" s="195">
        <v>30</v>
      </c>
      <c r="D157" s="195">
        <v>322</v>
      </c>
      <c r="E157" s="195">
        <v>913</v>
      </c>
      <c r="F157" s="195">
        <v>716</v>
      </c>
      <c r="G157" s="195">
        <v>2156</v>
      </c>
      <c r="H157" s="195">
        <v>2816</v>
      </c>
      <c r="I157" s="212">
        <f t="shared" si="61"/>
        <v>0.30612244897959173</v>
      </c>
      <c r="J157" s="215">
        <f t="shared" si="59"/>
        <v>660</v>
      </c>
      <c r="K157" s="196">
        <f t="shared" si="60"/>
        <v>2.987988625270574E-3</v>
      </c>
    </row>
    <row r="158" spans="2:11" x14ac:dyDescent="0.25">
      <c r="B158" s="194" t="s">
        <v>121</v>
      </c>
      <c r="C158" s="195">
        <v>39</v>
      </c>
      <c r="D158" s="195">
        <v>30</v>
      </c>
      <c r="E158" s="195">
        <v>251</v>
      </c>
      <c r="F158" s="195">
        <v>449</v>
      </c>
      <c r="G158" s="195">
        <v>429</v>
      </c>
      <c r="H158" s="195">
        <v>140</v>
      </c>
      <c r="I158" s="212">
        <f t="shared" si="61"/>
        <v>-0.67365967365967361</v>
      </c>
      <c r="J158" s="215">
        <f t="shared" si="59"/>
        <v>-289</v>
      </c>
      <c r="K158" s="196">
        <f t="shared" si="60"/>
        <v>1.4855057085862229E-4</v>
      </c>
    </row>
    <row r="159" spans="2:11" x14ac:dyDescent="0.25">
      <c r="B159" s="194" t="s">
        <v>130</v>
      </c>
      <c r="C159" s="195">
        <v>152</v>
      </c>
      <c r="D159" s="195">
        <v>1</v>
      </c>
      <c r="E159" s="195">
        <v>183</v>
      </c>
      <c r="F159" s="195">
        <v>185</v>
      </c>
      <c r="G159" s="195">
        <v>625</v>
      </c>
      <c r="H159" s="195">
        <v>858</v>
      </c>
      <c r="I159" s="212">
        <f t="shared" si="61"/>
        <v>0.37280000000000002</v>
      </c>
      <c r="J159" s="215">
        <f t="shared" si="59"/>
        <v>233</v>
      </c>
      <c r="K159" s="196">
        <f t="shared" si="60"/>
        <v>9.1040278426212805E-4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155</v>
      </c>
      <c r="F160" s="195">
        <v>70</v>
      </c>
      <c r="G160" s="195">
        <v>1591</v>
      </c>
      <c r="H160" s="195">
        <v>1511</v>
      </c>
      <c r="I160" s="212">
        <f t="shared" si="61"/>
        <v>-5.0282840980515386E-2</v>
      </c>
      <c r="J160" s="215">
        <f t="shared" si="59"/>
        <v>-80</v>
      </c>
      <c r="K160" s="196">
        <f t="shared" si="60"/>
        <v>1.6032850897669878E-3</v>
      </c>
    </row>
    <row r="161" spans="2:11" x14ac:dyDescent="0.25">
      <c r="B161" s="199" t="s">
        <v>147</v>
      </c>
      <c r="C161" s="200">
        <f t="shared" ref="C161:H161" si="62">IFERROR(C153-SUM(C154:C160),"nd")</f>
        <v>507</v>
      </c>
      <c r="D161" s="200">
        <f t="shared" si="62"/>
        <v>309</v>
      </c>
      <c r="E161" s="200">
        <f t="shared" si="62"/>
        <v>1732</v>
      </c>
      <c r="F161" s="200">
        <f t="shared" si="62"/>
        <v>3090</v>
      </c>
      <c r="G161" s="200">
        <f t="shared" si="62"/>
        <v>3472</v>
      </c>
      <c r="H161" s="200">
        <f t="shared" si="62"/>
        <v>3049</v>
      </c>
      <c r="I161" s="213">
        <f t="shared" si="61"/>
        <v>-0.12183179723502302</v>
      </c>
      <c r="J161" s="216">
        <f t="shared" si="59"/>
        <v>-423</v>
      </c>
      <c r="K161" s="201">
        <f t="shared" si="60"/>
        <v>3.235219218199567E-3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FF3C-BD55-4A99-9A57-D444681E30A8}">
  <sheetPr>
    <tabColor theme="7" tint="0.79998168889431442"/>
    <pageSetUpPr fitToPage="1"/>
  </sheetPr>
  <dimension ref="A1:Y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206657</v>
      </c>
      <c r="D8" s="209">
        <f t="shared" si="0"/>
        <v>182034</v>
      </c>
      <c r="E8" s="209">
        <f t="shared" si="0"/>
        <v>490489</v>
      </c>
      <c r="F8" s="209">
        <f t="shared" si="0"/>
        <v>544113</v>
      </c>
      <c r="G8" s="209">
        <f t="shared" si="0"/>
        <v>563412</v>
      </c>
      <c r="H8" s="209">
        <f t="shared" si="0"/>
        <v>563238</v>
      </c>
      <c r="I8" s="210">
        <f>IFERROR(H8/G8-1,"-")</f>
        <v>-3.0883261272385276E-4</v>
      </c>
      <c r="J8" s="210">
        <f t="shared" ref="J8:J20" si="1">H8/H$8</f>
        <v>1</v>
      </c>
      <c r="K8" s="209">
        <f t="shared" ref="K8:P8" si="2">K9+K12</f>
        <v>795657</v>
      </c>
      <c r="L8" s="209">
        <f t="shared" si="2"/>
        <v>856378</v>
      </c>
      <c r="M8" s="209">
        <f t="shared" si="2"/>
        <v>2279770</v>
      </c>
      <c r="N8" s="209">
        <f t="shared" si="2"/>
        <v>2487865</v>
      </c>
      <c r="O8" s="209">
        <f t="shared" si="2"/>
        <v>2634612</v>
      </c>
      <c r="P8" s="209">
        <f t="shared" si="2"/>
        <v>2566113</v>
      </c>
      <c r="Q8" s="210">
        <f>IFERROR(P8/O8-1,"-")</f>
        <v>-2.5999653838971404E-2</v>
      </c>
      <c r="R8" s="210">
        <f t="shared" ref="R8:R20" si="3">P8/P$8</f>
        <v>1</v>
      </c>
      <c r="S8" s="209">
        <f>S9+S12</f>
        <v>1002314</v>
      </c>
      <c r="T8" s="209">
        <f>T9+T12</f>
        <v>2770259</v>
      </c>
      <c r="U8" s="209">
        <f>U9+U12</f>
        <v>3031978</v>
      </c>
      <c r="V8" s="209">
        <f>V9+V12</f>
        <v>3198024</v>
      </c>
      <c r="W8" s="209">
        <f>W9+W12</f>
        <v>3129351</v>
      </c>
      <c r="X8" s="210">
        <f>IFERROR(W8/V8-1,"-")</f>
        <v>-2.147357243097614E-2</v>
      </c>
      <c r="Y8" s="210">
        <f>W8/W$8</f>
        <v>1</v>
      </c>
    </row>
    <row r="9" spans="1:25" x14ac:dyDescent="0.25">
      <c r="A9" s="1"/>
      <c r="B9" s="190" t="s">
        <v>99</v>
      </c>
      <c r="C9" s="191">
        <v>63026</v>
      </c>
      <c r="D9" s="191">
        <v>85270</v>
      </c>
      <c r="E9" s="191">
        <v>133164</v>
      </c>
      <c r="F9" s="191">
        <v>160810</v>
      </c>
      <c r="G9" s="191">
        <v>166766</v>
      </c>
      <c r="H9" s="191">
        <v>158272</v>
      </c>
      <c r="I9" s="192">
        <f>IFERROR(H9/G9-1,"-")</f>
        <v>-5.0933643548445096E-2</v>
      </c>
      <c r="J9" s="192">
        <f t="shared" si="1"/>
        <v>0.28100376750148248</v>
      </c>
      <c r="K9" s="191">
        <v>228825</v>
      </c>
      <c r="L9" s="191">
        <v>412198</v>
      </c>
      <c r="M9" s="191">
        <v>540915</v>
      </c>
      <c r="N9" s="191">
        <v>536888</v>
      </c>
      <c r="O9" s="191">
        <v>527976</v>
      </c>
      <c r="P9" s="191">
        <v>532695</v>
      </c>
      <c r="Q9" s="192">
        <f>IFERROR(P9/O9-1,"-")</f>
        <v>8.9379062684666888E-3</v>
      </c>
      <c r="R9" s="192">
        <f t="shared" si="3"/>
        <v>0.20758828625239809</v>
      </c>
      <c r="S9" s="191">
        <v>291851</v>
      </c>
      <c r="T9" s="191">
        <v>674079</v>
      </c>
      <c r="U9" s="191">
        <v>697698</v>
      </c>
      <c r="V9" s="191">
        <v>694742</v>
      </c>
      <c r="W9" s="191">
        <v>690967</v>
      </c>
      <c r="X9" s="192">
        <f>IFERROR(W9/V9-1,"-")</f>
        <v>-5.4336717803156187E-3</v>
      </c>
      <c r="Y9" s="192">
        <f>W9/W$8</f>
        <v>0.22080201294134152</v>
      </c>
    </row>
    <row r="10" spans="1:25" x14ac:dyDescent="0.25">
      <c r="A10" s="193"/>
      <c r="B10" s="194" t="s">
        <v>105</v>
      </c>
      <c r="C10" s="195">
        <v>27532</v>
      </c>
      <c r="D10" s="195">
        <v>56364</v>
      </c>
      <c r="E10" s="195">
        <v>76620</v>
      </c>
      <c r="F10" s="195">
        <v>91437</v>
      </c>
      <c r="G10" s="195">
        <v>94400</v>
      </c>
      <c r="H10" s="195">
        <v>83745</v>
      </c>
      <c r="I10" s="196">
        <f>IFERROR(H10/G10-1,"-")</f>
        <v>-0.11287076271186436</v>
      </c>
      <c r="J10" s="196">
        <f t="shared" si="1"/>
        <v>0.1486849253779042</v>
      </c>
      <c r="K10" s="195">
        <v>80020</v>
      </c>
      <c r="L10" s="195">
        <v>192429</v>
      </c>
      <c r="M10" s="195">
        <v>189053</v>
      </c>
      <c r="N10" s="195">
        <v>182067</v>
      </c>
      <c r="O10" s="195">
        <v>175239</v>
      </c>
      <c r="P10" s="195">
        <v>182312</v>
      </c>
      <c r="Q10" s="196">
        <f>IFERROR(P10/O10-1,"-")</f>
        <v>4.0362019870006094E-2</v>
      </c>
      <c r="R10" s="196">
        <f t="shared" si="3"/>
        <v>7.1045974982395552E-2</v>
      </c>
      <c r="S10" s="195">
        <v>107552</v>
      </c>
      <c r="T10" s="195">
        <v>265673</v>
      </c>
      <c r="U10" s="195">
        <v>273504</v>
      </c>
      <c r="V10" s="195">
        <v>269639</v>
      </c>
      <c r="W10" s="195">
        <v>266057</v>
      </c>
      <c r="X10" s="196">
        <f>IFERROR(W10/V10-1,"-")</f>
        <v>-1.3284428439506168E-2</v>
      </c>
      <c r="Y10" s="196">
        <f>W10/W$8</f>
        <v>8.5019865141366377E-2</v>
      </c>
    </row>
    <row r="11" spans="1:25" x14ac:dyDescent="0.25">
      <c r="A11" s="193"/>
      <c r="B11" s="194" t="s">
        <v>102</v>
      </c>
      <c r="C11" s="195">
        <v>35494</v>
      </c>
      <c r="D11" s="195">
        <v>28906</v>
      </c>
      <c r="E11" s="195">
        <v>56544</v>
      </c>
      <c r="F11" s="195">
        <v>69373</v>
      </c>
      <c r="G11" s="195">
        <v>72366</v>
      </c>
      <c r="H11" s="195">
        <v>74527</v>
      </c>
      <c r="I11" s="196">
        <f>IFERROR(H11/G11-1,"-")</f>
        <v>2.9862089931735891E-2</v>
      </c>
      <c r="J11" s="196">
        <f t="shared" si="1"/>
        <v>0.13231884212357831</v>
      </c>
      <c r="K11" s="195">
        <v>148805</v>
      </c>
      <c r="L11" s="195">
        <v>219769</v>
      </c>
      <c r="M11" s="195">
        <v>351862</v>
      </c>
      <c r="N11" s="195">
        <v>354821</v>
      </c>
      <c r="O11" s="195">
        <v>352737</v>
      </c>
      <c r="P11" s="195">
        <v>350383</v>
      </c>
      <c r="Q11" s="196">
        <f>IFERROR(P11/O11-1,"-")</f>
        <v>-6.6735273022110464E-3</v>
      </c>
      <c r="R11" s="196">
        <f t="shared" si="3"/>
        <v>0.13654231127000252</v>
      </c>
      <c r="S11" s="195">
        <v>184299</v>
      </c>
      <c r="T11" s="195">
        <v>408406</v>
      </c>
      <c r="U11" s="195">
        <v>424194</v>
      </c>
      <c r="V11" s="195">
        <v>425103</v>
      </c>
      <c r="W11" s="195">
        <v>424910</v>
      </c>
      <c r="X11" s="196">
        <f>IFERROR(W11/V11-1,"-")</f>
        <v>-4.5400761697755865E-4</v>
      </c>
      <c r="Y11" s="196">
        <f>W11/W$8</f>
        <v>0.13578214779997513</v>
      </c>
    </row>
    <row r="12" spans="1:25" x14ac:dyDescent="0.25">
      <c r="A12" s="1"/>
      <c r="B12" s="190" t="s">
        <v>109</v>
      </c>
      <c r="C12" s="191">
        <v>143631</v>
      </c>
      <c r="D12" s="191">
        <v>96764</v>
      </c>
      <c r="E12" s="191">
        <v>357325</v>
      </c>
      <c r="F12" s="191">
        <v>383303</v>
      </c>
      <c r="G12" s="191">
        <v>396646</v>
      </c>
      <c r="H12" s="191">
        <v>404966</v>
      </c>
      <c r="I12" s="192">
        <f>IFERROR(H12/G12-1,"-")</f>
        <v>2.0975882777085841E-2</v>
      </c>
      <c r="J12" s="192">
        <f t="shared" si="1"/>
        <v>0.71899623249851752</v>
      </c>
      <c r="K12" s="191">
        <v>566832</v>
      </c>
      <c r="L12" s="191">
        <v>444180</v>
      </c>
      <c r="M12" s="191">
        <v>1738855</v>
      </c>
      <c r="N12" s="191">
        <v>1950977</v>
      </c>
      <c r="O12" s="191">
        <v>2106636</v>
      </c>
      <c r="P12" s="191">
        <v>2033418</v>
      </c>
      <c r="Q12" s="192">
        <f>IFERROR(P12/O12-1,"-")</f>
        <v>-3.4755885686943544E-2</v>
      </c>
      <c r="R12" s="192">
        <f t="shared" si="3"/>
        <v>0.79241171374760189</v>
      </c>
      <c r="S12" s="191">
        <v>710463</v>
      </c>
      <c r="T12" s="191">
        <v>2096180</v>
      </c>
      <c r="U12" s="191">
        <v>2334280</v>
      </c>
      <c r="V12" s="191">
        <v>2503282</v>
      </c>
      <c r="W12" s="191">
        <v>2438384</v>
      </c>
      <c r="X12" s="192">
        <f>IFERROR(W12/V12-1,"-")</f>
        <v>-2.5925165442806652E-2</v>
      </c>
      <c r="Y12" s="192">
        <f>W12/W$8</f>
        <v>0.7791979870586585</v>
      </c>
    </row>
    <row r="13" spans="1:25" s="74" customFormat="1" x14ac:dyDescent="0.25">
      <c r="B13" s="194" t="s">
        <v>112</v>
      </c>
      <c r="C13" s="195">
        <v>46785</v>
      </c>
      <c r="D13" s="195">
        <v>17307</v>
      </c>
      <c r="E13" s="195">
        <v>135105</v>
      </c>
      <c r="F13" s="195">
        <v>152246</v>
      </c>
      <c r="G13" s="195">
        <v>152422</v>
      </c>
      <c r="H13" s="195">
        <v>149410</v>
      </c>
      <c r="I13" s="196">
        <f t="shared" ref="I13:I20" si="4">IFERROR(H13/G13-1,"-")</f>
        <v>-1.9760926900316278E-2</v>
      </c>
      <c r="J13" s="196">
        <f t="shared" si="1"/>
        <v>0.26526974387381536</v>
      </c>
      <c r="K13" s="195">
        <v>220258</v>
      </c>
      <c r="L13" s="195">
        <v>88327</v>
      </c>
      <c r="M13" s="195">
        <v>834684</v>
      </c>
      <c r="N13" s="195">
        <v>928553</v>
      </c>
      <c r="O13" s="195">
        <v>997105</v>
      </c>
      <c r="P13" s="195">
        <v>974740</v>
      </c>
      <c r="Q13" s="196">
        <f t="shared" ref="Q13:Q20" si="5">IFERROR(P13/O13-1,"-")</f>
        <v>-2.2429934660843087E-2</v>
      </c>
      <c r="R13" s="196">
        <f t="shared" si="3"/>
        <v>0.37985077040644744</v>
      </c>
      <c r="S13" s="195">
        <v>267043</v>
      </c>
      <c r="T13" s="195">
        <v>969789</v>
      </c>
      <c r="U13" s="195">
        <v>1080799</v>
      </c>
      <c r="V13" s="195">
        <v>1149527</v>
      </c>
      <c r="W13" s="195">
        <v>1124150</v>
      </c>
      <c r="X13" s="196">
        <f t="shared" ref="X13:X20" si="6">IFERROR(W13/V13-1,"-")</f>
        <v>-2.2076036491530893E-2</v>
      </c>
      <c r="Y13" s="196">
        <f t="shared" ref="Y13:Y20" si="7">W13/W$8</f>
        <v>0.35922783989395884</v>
      </c>
    </row>
    <row r="14" spans="1:25" s="74" customFormat="1" x14ac:dyDescent="0.25">
      <c r="B14" s="194" t="s">
        <v>115</v>
      </c>
      <c r="C14" s="195">
        <v>21287</v>
      </c>
      <c r="D14" s="195">
        <v>18420</v>
      </c>
      <c r="E14" s="195">
        <v>44395</v>
      </c>
      <c r="F14" s="195">
        <v>50829</v>
      </c>
      <c r="G14" s="195">
        <v>51984</v>
      </c>
      <c r="H14" s="195">
        <v>53721</v>
      </c>
      <c r="I14" s="196">
        <f t="shared" si="4"/>
        <v>3.3414127423822659E-2</v>
      </c>
      <c r="J14" s="196">
        <f t="shared" si="1"/>
        <v>9.5378862931833439E-2</v>
      </c>
      <c r="K14" s="195">
        <v>81653</v>
      </c>
      <c r="L14" s="195">
        <v>72712</v>
      </c>
      <c r="M14" s="195">
        <v>190050</v>
      </c>
      <c r="N14" s="195">
        <v>218113</v>
      </c>
      <c r="O14" s="195">
        <v>225157</v>
      </c>
      <c r="P14" s="195">
        <v>215468</v>
      </c>
      <c r="Q14" s="196">
        <f t="shared" si="5"/>
        <v>-4.3032195312604049E-2</v>
      </c>
      <c r="R14" s="196">
        <f t="shared" si="3"/>
        <v>8.3966684241886469E-2</v>
      </c>
      <c r="S14" s="195">
        <v>102940</v>
      </c>
      <c r="T14" s="195">
        <v>234445</v>
      </c>
      <c r="U14" s="195">
        <v>268942</v>
      </c>
      <c r="V14" s="195">
        <v>277141</v>
      </c>
      <c r="W14" s="195">
        <v>269189</v>
      </c>
      <c r="X14" s="196">
        <f t="shared" si="6"/>
        <v>-2.8692975777672713E-2</v>
      </c>
      <c r="Y14" s="196">
        <f t="shared" si="7"/>
        <v>8.6020711642765549E-2</v>
      </c>
    </row>
    <row r="15" spans="1:25" x14ac:dyDescent="0.25">
      <c r="A15" s="1"/>
      <c r="B15" s="194" t="s">
        <v>118</v>
      </c>
      <c r="C15" s="195">
        <v>9288</v>
      </c>
      <c r="D15" s="195">
        <v>13149</v>
      </c>
      <c r="E15" s="195">
        <v>23828</v>
      </c>
      <c r="F15" s="195">
        <v>26293</v>
      </c>
      <c r="G15" s="195">
        <v>25148</v>
      </c>
      <c r="H15" s="195">
        <v>26866</v>
      </c>
      <c r="I15" s="196">
        <f t="shared" si="4"/>
        <v>6.8315571814856035E-2</v>
      </c>
      <c r="J15" s="196">
        <f t="shared" si="1"/>
        <v>4.7699196432058916E-2</v>
      </c>
      <c r="K15" s="195">
        <v>30162</v>
      </c>
      <c r="L15" s="195">
        <v>52248</v>
      </c>
      <c r="M15" s="195">
        <v>97158</v>
      </c>
      <c r="N15" s="195">
        <v>105684</v>
      </c>
      <c r="O15" s="195">
        <v>120242</v>
      </c>
      <c r="P15" s="195">
        <v>111784</v>
      </c>
      <c r="Q15" s="196">
        <f t="shared" si="5"/>
        <v>-7.0341478019327663E-2</v>
      </c>
      <c r="R15" s="196">
        <f t="shared" si="3"/>
        <v>4.3561604652640001E-2</v>
      </c>
      <c r="S15" s="195">
        <v>39450</v>
      </c>
      <c r="T15" s="195">
        <v>120986</v>
      </c>
      <c r="U15" s="195">
        <v>131977</v>
      </c>
      <c r="V15" s="195">
        <v>145390</v>
      </c>
      <c r="W15" s="195">
        <v>138650</v>
      </c>
      <c r="X15" s="196">
        <f t="shared" si="6"/>
        <v>-4.6358071394181133E-2</v>
      </c>
      <c r="Y15" s="196">
        <f t="shared" si="7"/>
        <v>4.4306311436460785E-2</v>
      </c>
    </row>
    <row r="16" spans="1:25" x14ac:dyDescent="0.25">
      <c r="A16" s="1"/>
      <c r="B16" s="194" t="s">
        <v>125</v>
      </c>
      <c r="C16" s="195">
        <v>4149</v>
      </c>
      <c r="D16" s="195">
        <v>2771</v>
      </c>
      <c r="E16" s="195">
        <v>14530</v>
      </c>
      <c r="F16" s="195">
        <v>10452</v>
      </c>
      <c r="G16" s="195">
        <v>10045</v>
      </c>
      <c r="H16" s="195">
        <v>9716</v>
      </c>
      <c r="I16" s="196">
        <f t="shared" si="4"/>
        <v>-3.2752613240418116E-2</v>
      </c>
      <c r="J16" s="196">
        <f t="shared" si="1"/>
        <v>1.725025655229228E-2</v>
      </c>
      <c r="K16" s="195">
        <v>21111</v>
      </c>
      <c r="L16" s="195">
        <v>28283</v>
      </c>
      <c r="M16" s="195">
        <v>81146</v>
      </c>
      <c r="N16" s="195">
        <v>76710</v>
      </c>
      <c r="O16" s="195">
        <v>84668</v>
      </c>
      <c r="P16" s="195">
        <v>78773</v>
      </c>
      <c r="Q16" s="196">
        <f t="shared" si="5"/>
        <v>-6.9624887797042567E-2</v>
      </c>
      <c r="R16" s="196">
        <f t="shared" si="3"/>
        <v>3.0697401088728361E-2</v>
      </c>
      <c r="S16" s="195">
        <v>25260</v>
      </c>
      <c r="T16" s="195">
        <v>95676</v>
      </c>
      <c r="U16" s="195">
        <v>87162</v>
      </c>
      <c r="V16" s="195">
        <v>94713</v>
      </c>
      <c r="W16" s="195">
        <v>88489</v>
      </c>
      <c r="X16" s="196">
        <f t="shared" si="6"/>
        <v>-6.5714315880607721E-2</v>
      </c>
      <c r="Y16" s="196">
        <f t="shared" si="7"/>
        <v>2.8277109215297358E-2</v>
      </c>
    </row>
    <row r="17" spans="1:25" x14ac:dyDescent="0.25">
      <c r="A17" s="74"/>
      <c r="B17" s="194" t="s">
        <v>121</v>
      </c>
      <c r="C17" s="195">
        <v>4665</v>
      </c>
      <c r="D17" s="195">
        <v>2821</v>
      </c>
      <c r="E17" s="195">
        <v>7603</v>
      </c>
      <c r="F17" s="195">
        <v>7311</v>
      </c>
      <c r="G17" s="195">
        <v>6802</v>
      </c>
      <c r="H17" s="195">
        <v>7155</v>
      </c>
      <c r="I17" s="196">
        <f t="shared" si="4"/>
        <v>5.1896501029109032E-2</v>
      </c>
      <c r="J17" s="196">
        <f t="shared" si="1"/>
        <v>1.270333322680643E-2</v>
      </c>
      <c r="K17" s="195">
        <v>37509</v>
      </c>
      <c r="L17" s="195">
        <v>37313</v>
      </c>
      <c r="M17" s="195">
        <v>87782</v>
      </c>
      <c r="N17" s="195">
        <v>90041</v>
      </c>
      <c r="O17" s="195">
        <v>95977</v>
      </c>
      <c r="P17" s="195">
        <v>86455</v>
      </c>
      <c r="Q17" s="196">
        <f t="shared" si="5"/>
        <v>-9.9211269366619059E-2</v>
      </c>
      <c r="R17" s="196">
        <f t="shared" si="3"/>
        <v>3.3691033871072709E-2</v>
      </c>
      <c r="S17" s="195">
        <v>42174</v>
      </c>
      <c r="T17" s="195">
        <v>95385</v>
      </c>
      <c r="U17" s="195">
        <v>97352</v>
      </c>
      <c r="V17" s="195">
        <v>102779</v>
      </c>
      <c r="W17" s="195">
        <v>93610</v>
      </c>
      <c r="X17" s="196">
        <f t="shared" si="6"/>
        <v>-8.9210831006333979E-2</v>
      </c>
      <c r="Y17" s="196">
        <f t="shared" si="7"/>
        <v>2.9913550764998877E-2</v>
      </c>
    </row>
    <row r="18" spans="1:25" x14ac:dyDescent="0.25">
      <c r="A18" s="74"/>
      <c r="B18" s="194" t="s">
        <v>130</v>
      </c>
      <c r="C18" s="195">
        <v>3296</v>
      </c>
      <c r="D18" s="195">
        <v>296</v>
      </c>
      <c r="E18" s="195">
        <v>3891</v>
      </c>
      <c r="F18" s="195">
        <v>4488</v>
      </c>
      <c r="G18" s="195">
        <v>3508</v>
      </c>
      <c r="H18" s="195">
        <v>3591</v>
      </c>
      <c r="I18" s="196">
        <f t="shared" si="4"/>
        <v>2.3660205245153998E-2</v>
      </c>
      <c r="J18" s="196">
        <f t="shared" si="1"/>
        <v>6.3756351666613403E-3</v>
      </c>
      <c r="K18" s="195">
        <v>14792</v>
      </c>
      <c r="L18" s="195">
        <v>1765</v>
      </c>
      <c r="M18" s="195">
        <v>20832</v>
      </c>
      <c r="N18" s="195">
        <v>26366</v>
      </c>
      <c r="O18" s="195">
        <v>24615</v>
      </c>
      <c r="P18" s="195">
        <v>23153</v>
      </c>
      <c r="Q18" s="196">
        <f t="shared" si="5"/>
        <v>-5.9394678041844395E-2</v>
      </c>
      <c r="R18" s="196">
        <f t="shared" si="3"/>
        <v>9.0225956534260177E-3</v>
      </c>
      <c r="S18" s="195">
        <v>18088</v>
      </c>
      <c r="T18" s="195">
        <v>24723</v>
      </c>
      <c r="U18" s="195">
        <v>30854</v>
      </c>
      <c r="V18" s="195">
        <v>28123</v>
      </c>
      <c r="W18" s="195">
        <v>26744</v>
      </c>
      <c r="X18" s="196">
        <f t="shared" si="6"/>
        <v>-4.9034598015858855E-2</v>
      </c>
      <c r="Y18" s="196">
        <f t="shared" si="7"/>
        <v>8.5461809812961212E-3</v>
      </c>
    </row>
    <row r="19" spans="1:25" x14ac:dyDescent="0.25">
      <c r="A19" s="74"/>
      <c r="B19" s="194" t="s">
        <v>133</v>
      </c>
      <c r="C19" s="195">
        <v>3329</v>
      </c>
      <c r="D19" s="195">
        <v>315</v>
      </c>
      <c r="E19" s="195">
        <v>2113</v>
      </c>
      <c r="F19" s="195">
        <v>2621</v>
      </c>
      <c r="G19" s="195">
        <v>2135</v>
      </c>
      <c r="H19" s="195">
        <v>2373</v>
      </c>
      <c r="I19" s="196">
        <f t="shared" si="4"/>
        <v>0.11147540983606552</v>
      </c>
      <c r="J19" s="196">
        <f t="shared" si="1"/>
        <v>4.2131390282615878E-3</v>
      </c>
      <c r="K19" s="195">
        <v>20961</v>
      </c>
      <c r="L19" s="195">
        <v>1460</v>
      </c>
      <c r="M19" s="195">
        <v>14963</v>
      </c>
      <c r="N19" s="195">
        <v>23981</v>
      </c>
      <c r="O19" s="195">
        <v>22747</v>
      </c>
      <c r="P19" s="195">
        <v>18881</v>
      </c>
      <c r="Q19" s="196">
        <f t="shared" si="5"/>
        <v>-0.16995647777728928</v>
      </c>
      <c r="R19" s="196">
        <f t="shared" si="3"/>
        <v>7.3578209533251265E-3</v>
      </c>
      <c r="S19" s="195">
        <v>24290</v>
      </c>
      <c r="T19" s="195">
        <v>17076</v>
      </c>
      <c r="U19" s="195">
        <v>26602</v>
      </c>
      <c r="V19" s="195">
        <v>24882</v>
      </c>
      <c r="W19" s="195">
        <v>21254</v>
      </c>
      <c r="X19" s="196">
        <f t="shared" si="6"/>
        <v>-0.14580821477373207</v>
      </c>
      <c r="Y19" s="196">
        <f t="shared" si="7"/>
        <v>6.7918236081538951E-3</v>
      </c>
    </row>
    <row r="20" spans="1:25" x14ac:dyDescent="0.25">
      <c r="A20" s="74"/>
      <c r="B20" s="199" t="s">
        <v>147</v>
      </c>
      <c r="C20" s="200">
        <f t="shared" ref="C20" si="8">C12-SUM(C13:C19)</f>
        <v>50832</v>
      </c>
      <c r="D20" s="200">
        <f t="shared" ref="D20:H20" si="9">D12-SUM(D13:D19)</f>
        <v>41685</v>
      </c>
      <c r="E20" s="200">
        <f t="shared" si="9"/>
        <v>125860</v>
      </c>
      <c r="F20" s="200">
        <f t="shared" si="9"/>
        <v>129063</v>
      </c>
      <c r="G20" s="200">
        <f t="shared" si="9"/>
        <v>144602</v>
      </c>
      <c r="H20" s="200">
        <f t="shared" si="9"/>
        <v>152134</v>
      </c>
      <c r="I20" s="201">
        <f t="shared" si="4"/>
        <v>5.2087799615496255E-2</v>
      </c>
      <c r="J20" s="201">
        <f t="shared" si="1"/>
        <v>0.27010606528678816</v>
      </c>
      <c r="K20" s="200">
        <f t="shared" ref="K20:P20" si="10">K12-SUM(K13:K19)</f>
        <v>140386</v>
      </c>
      <c r="L20" s="200">
        <f t="shared" si="10"/>
        <v>162072</v>
      </c>
      <c r="M20" s="200">
        <f t="shared" si="10"/>
        <v>412240</v>
      </c>
      <c r="N20" s="200">
        <f t="shared" si="10"/>
        <v>481529</v>
      </c>
      <c r="O20" s="200">
        <f t="shared" si="10"/>
        <v>536125</v>
      </c>
      <c r="P20" s="200">
        <f t="shared" si="10"/>
        <v>524164</v>
      </c>
      <c r="Q20" s="201">
        <f t="shared" si="5"/>
        <v>-2.2310095593378376E-2</v>
      </c>
      <c r="R20" s="201">
        <f t="shared" si="3"/>
        <v>0.20426380288007581</v>
      </c>
      <c r="S20" s="200">
        <f>S12-SUM(S13:S19)</f>
        <v>191218</v>
      </c>
      <c r="T20" s="200">
        <f>T12-SUM(T13:T19)</f>
        <v>538100</v>
      </c>
      <c r="U20" s="200">
        <f>U12-SUM(U13:U19)</f>
        <v>610592</v>
      </c>
      <c r="V20" s="200">
        <f>V12-SUM(V13:V19)</f>
        <v>680727</v>
      </c>
      <c r="W20" s="200">
        <f>W12-SUM(W13:W19)</f>
        <v>676298</v>
      </c>
      <c r="X20" s="201">
        <f t="shared" si="6"/>
        <v>-6.5062793160841625E-3</v>
      </c>
      <c r="Y20" s="201">
        <f t="shared" si="7"/>
        <v>0.21611445951572705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39605</v>
      </c>
      <c r="D22" s="209">
        <f t="shared" si="11"/>
        <v>27018</v>
      </c>
      <c r="E22" s="209">
        <f t="shared" si="11"/>
        <v>119981</v>
      </c>
      <c r="F22" s="209">
        <f t="shared" si="11"/>
        <v>123731</v>
      </c>
      <c r="G22" s="209">
        <f t="shared" si="11"/>
        <v>115276</v>
      </c>
      <c r="H22" s="209">
        <f t="shared" si="11"/>
        <v>119733</v>
      </c>
      <c r="I22" s="210">
        <f>IFERROR(H22/G22-1,"-")</f>
        <v>3.8663728790034435E-2</v>
      </c>
      <c r="J22" s="210">
        <f t="shared" ref="J22:J34" si="12">H22/H$8</f>
        <v>0.21257976201889786</v>
      </c>
      <c r="K22" s="209">
        <f t="shared" ref="K22:P22" si="13">K23+K26</f>
        <v>313172</v>
      </c>
      <c r="L22" s="209">
        <f t="shared" si="13"/>
        <v>398389</v>
      </c>
      <c r="M22" s="209">
        <f t="shared" si="13"/>
        <v>987366</v>
      </c>
      <c r="N22" s="209">
        <f t="shared" si="13"/>
        <v>1021223</v>
      </c>
      <c r="O22" s="209">
        <f t="shared" si="13"/>
        <v>1064916</v>
      </c>
      <c r="P22" s="209">
        <f t="shared" si="13"/>
        <v>977588</v>
      </c>
      <c r="Q22" s="210">
        <f>IFERROR(P22/O22-1,"-")</f>
        <v>-8.2004590033392333E-2</v>
      </c>
      <c r="R22" s="210">
        <f t="shared" ref="R22:R34" si="14">P22/P$8</f>
        <v>0.38096062020651467</v>
      </c>
      <c r="S22" s="209">
        <f>S23+S26</f>
        <v>352777</v>
      </c>
      <c r="T22" s="209">
        <f>T23+T26</f>
        <v>1107347</v>
      </c>
      <c r="U22" s="209">
        <f>U23+U26</f>
        <v>1144954</v>
      </c>
      <c r="V22" s="209">
        <f>V23+V26</f>
        <v>1180192</v>
      </c>
      <c r="W22" s="209">
        <f>W23+W26</f>
        <v>1097321</v>
      </c>
      <c r="X22" s="210">
        <f>IFERROR(W22/V22-1,"-")</f>
        <v>-7.0218235676906771E-2</v>
      </c>
      <c r="Y22" s="210">
        <f>W22/W$8</f>
        <v>0.35065449673111132</v>
      </c>
    </row>
    <row r="23" spans="1:25" x14ac:dyDescent="0.25">
      <c r="A23" s="74"/>
      <c r="B23" s="190" t="s">
        <v>99</v>
      </c>
      <c r="C23" s="191">
        <v>2625</v>
      </c>
      <c r="D23" s="191">
        <v>6575</v>
      </c>
      <c r="E23" s="191">
        <v>10466</v>
      </c>
      <c r="F23" s="191">
        <v>9524</v>
      </c>
      <c r="G23" s="191">
        <v>6419</v>
      </c>
      <c r="H23" s="191">
        <v>7595</v>
      </c>
      <c r="I23" s="192">
        <f>IFERROR(H23/G23-1,"-")</f>
        <v>0.18320610687022909</v>
      </c>
      <c r="J23" s="192">
        <f t="shared" si="12"/>
        <v>1.3484530518182367E-2</v>
      </c>
      <c r="K23" s="191">
        <v>59465</v>
      </c>
      <c r="L23" s="191">
        <v>165014</v>
      </c>
      <c r="M23" s="191">
        <v>133371</v>
      </c>
      <c r="N23" s="191">
        <v>106923</v>
      </c>
      <c r="O23" s="191">
        <v>97975</v>
      </c>
      <c r="P23" s="191">
        <v>82411</v>
      </c>
      <c r="Q23" s="192">
        <f>IFERROR(P23/O23-1,"-")</f>
        <v>-0.15885685123756055</v>
      </c>
      <c r="R23" s="192">
        <f t="shared" si="14"/>
        <v>3.2115109506089562E-2</v>
      </c>
      <c r="S23" s="191">
        <v>62090</v>
      </c>
      <c r="T23" s="191">
        <v>143837</v>
      </c>
      <c r="U23" s="191">
        <v>116447</v>
      </c>
      <c r="V23" s="191">
        <v>104394</v>
      </c>
      <c r="W23" s="191">
        <v>90006</v>
      </c>
      <c r="X23" s="192">
        <f>IFERROR(W23/V23-1,"-")</f>
        <v>-0.13782401287430313</v>
      </c>
      <c r="Y23" s="192">
        <f>W23/W$8</f>
        <v>2.8761874267220263E-2</v>
      </c>
    </row>
    <row r="24" spans="1:25" x14ac:dyDescent="0.25">
      <c r="A24" s="74"/>
      <c r="B24" s="194" t="s">
        <v>105</v>
      </c>
      <c r="C24" s="195">
        <v>1647</v>
      </c>
      <c r="D24" s="195">
        <v>3329</v>
      </c>
      <c r="E24" s="195">
        <v>5269</v>
      </c>
      <c r="F24" s="195">
        <v>4518</v>
      </c>
      <c r="G24" s="195">
        <v>2161</v>
      </c>
      <c r="H24" s="195">
        <v>2521</v>
      </c>
      <c r="I24" s="196">
        <f>IFERROR(H24/G24-1,"-")</f>
        <v>0.16658954187875974</v>
      </c>
      <c r="J24" s="196">
        <f t="shared" si="12"/>
        <v>4.4759053899062207E-3</v>
      </c>
      <c r="K24" s="195">
        <v>28642</v>
      </c>
      <c r="L24" s="195">
        <v>79997</v>
      </c>
      <c r="M24" s="195">
        <v>52981</v>
      </c>
      <c r="N24" s="195">
        <v>41548</v>
      </c>
      <c r="O24" s="195">
        <v>34698</v>
      </c>
      <c r="P24" s="195">
        <v>39307</v>
      </c>
      <c r="Q24" s="196">
        <f>IFERROR(P24/O24-1,"-")</f>
        <v>0.13283186350798326</v>
      </c>
      <c r="R24" s="196">
        <f t="shared" si="14"/>
        <v>1.5317719835408651E-2</v>
      </c>
      <c r="S24" s="195">
        <v>30289</v>
      </c>
      <c r="T24" s="195">
        <v>58250</v>
      </c>
      <c r="U24" s="195">
        <v>46066</v>
      </c>
      <c r="V24" s="195">
        <v>36859</v>
      </c>
      <c r="W24" s="195">
        <v>41828</v>
      </c>
      <c r="X24" s="196">
        <f>IFERROR(W24/V24-1,"-")</f>
        <v>0.13481103665319183</v>
      </c>
      <c r="Y24" s="196">
        <f>W24/W$8</f>
        <v>1.3366349763896732E-2</v>
      </c>
    </row>
    <row r="25" spans="1:25" x14ac:dyDescent="0.25">
      <c r="A25" s="74"/>
      <c r="B25" s="194" t="s">
        <v>102</v>
      </c>
      <c r="C25" s="195">
        <v>978</v>
      </c>
      <c r="D25" s="195">
        <v>3246</v>
      </c>
      <c r="E25" s="195">
        <v>5197</v>
      </c>
      <c r="F25" s="195">
        <v>5006</v>
      </c>
      <c r="G25" s="195">
        <v>4258</v>
      </c>
      <c r="H25" s="195">
        <v>5074</v>
      </c>
      <c r="I25" s="196">
        <f>IFERROR(H25/G25-1,"-")</f>
        <v>0.19163926726162517</v>
      </c>
      <c r="J25" s="196">
        <f t="shared" si="12"/>
        <v>9.0086251282761459E-3</v>
      </c>
      <c r="K25" s="195">
        <v>30823</v>
      </c>
      <c r="L25" s="195">
        <v>85017</v>
      </c>
      <c r="M25" s="195">
        <v>80390</v>
      </c>
      <c r="N25" s="195">
        <v>65375</v>
      </c>
      <c r="O25" s="195">
        <v>63277</v>
      </c>
      <c r="P25" s="195">
        <v>43104</v>
      </c>
      <c r="Q25" s="196">
        <f>IFERROR(P25/O25-1,"-")</f>
        <v>-0.31880462095232076</v>
      </c>
      <c r="R25" s="196">
        <f t="shared" si="14"/>
        <v>1.6797389670680909E-2</v>
      </c>
      <c r="S25" s="195">
        <v>31801</v>
      </c>
      <c r="T25" s="195">
        <v>85587</v>
      </c>
      <c r="U25" s="195">
        <v>70381</v>
      </c>
      <c r="V25" s="195">
        <v>67535</v>
      </c>
      <c r="W25" s="195">
        <v>48178</v>
      </c>
      <c r="X25" s="196">
        <f>IFERROR(W25/V25-1,"-")</f>
        <v>-0.28662175168431181</v>
      </c>
      <c r="Y25" s="196">
        <f>W25/W$8</f>
        <v>1.5395524503323533E-2</v>
      </c>
    </row>
    <row r="26" spans="1:25" x14ac:dyDescent="0.25">
      <c r="A26" s="74"/>
      <c r="B26" s="190" t="s">
        <v>109</v>
      </c>
      <c r="C26" s="191">
        <v>36980</v>
      </c>
      <c r="D26" s="191">
        <v>20443</v>
      </c>
      <c r="E26" s="191">
        <v>109515</v>
      </c>
      <c r="F26" s="191">
        <v>114207</v>
      </c>
      <c r="G26" s="191">
        <v>108857</v>
      </c>
      <c r="H26" s="191">
        <v>112138</v>
      </c>
      <c r="I26" s="192">
        <f>IFERROR(H26/G26-1,"-")</f>
        <v>3.0140459501915462E-2</v>
      </c>
      <c r="J26" s="192">
        <f t="shared" si="12"/>
        <v>0.19909523150071551</v>
      </c>
      <c r="K26" s="191">
        <v>253707</v>
      </c>
      <c r="L26" s="191">
        <v>233375</v>
      </c>
      <c r="M26" s="191">
        <v>853995</v>
      </c>
      <c r="N26" s="191">
        <v>914300</v>
      </c>
      <c r="O26" s="191">
        <v>966941</v>
      </c>
      <c r="P26" s="191">
        <v>895177</v>
      </c>
      <c r="Q26" s="192">
        <f>IFERROR(P26/O26-1,"-")</f>
        <v>-7.4217558258466654E-2</v>
      </c>
      <c r="R26" s="192">
        <f t="shared" si="14"/>
        <v>0.34884551070042513</v>
      </c>
      <c r="S26" s="191">
        <v>290687</v>
      </c>
      <c r="T26" s="191">
        <v>963510</v>
      </c>
      <c r="U26" s="191">
        <v>1028507</v>
      </c>
      <c r="V26" s="191">
        <v>1075798</v>
      </c>
      <c r="W26" s="191">
        <v>1007315</v>
      </c>
      <c r="X26" s="192">
        <f>IFERROR(W26/V26-1,"-")</f>
        <v>-6.3657861420080675E-2</v>
      </c>
      <c r="Y26" s="192">
        <f>W26/W$8</f>
        <v>0.32189262246389105</v>
      </c>
    </row>
    <row r="27" spans="1:25" s="74" customFormat="1" x14ac:dyDescent="0.25">
      <c r="B27" s="194" t="s">
        <v>112</v>
      </c>
      <c r="C27" s="195">
        <v>14201</v>
      </c>
      <c r="D27" s="195">
        <v>3961</v>
      </c>
      <c r="E27" s="195">
        <v>47673</v>
      </c>
      <c r="F27" s="195">
        <v>51541</v>
      </c>
      <c r="G27" s="195">
        <v>48687</v>
      </c>
      <c r="H27" s="195">
        <v>48488</v>
      </c>
      <c r="I27" s="196">
        <f t="shared" ref="I27:I34" si="15">IFERROR(H27/G27-1,"-")</f>
        <v>-4.0873333744120277E-3</v>
      </c>
      <c r="J27" s="196">
        <f t="shared" si="12"/>
        <v>8.6087941509628257E-2</v>
      </c>
      <c r="K27" s="195">
        <v>106273</v>
      </c>
      <c r="L27" s="195">
        <v>52433</v>
      </c>
      <c r="M27" s="195">
        <v>440530</v>
      </c>
      <c r="N27" s="195">
        <v>476716</v>
      </c>
      <c r="O27" s="195">
        <v>502953</v>
      </c>
      <c r="P27" s="195">
        <v>472135</v>
      </c>
      <c r="Q27" s="196">
        <f t="shared" ref="Q27:Q34" si="16">IFERROR(P27/O27-1,"-")</f>
        <v>-6.1274115076359048E-2</v>
      </c>
      <c r="R27" s="196">
        <f t="shared" si="14"/>
        <v>0.18398839022287794</v>
      </c>
      <c r="S27" s="195">
        <v>120474</v>
      </c>
      <c r="T27" s="195">
        <v>488203</v>
      </c>
      <c r="U27" s="195">
        <v>528257</v>
      </c>
      <c r="V27" s="195">
        <v>551640</v>
      </c>
      <c r="W27" s="195">
        <v>520623</v>
      </c>
      <c r="X27" s="196">
        <f t="shared" ref="X27:X34" si="17">IFERROR(W27/V27-1,"-")</f>
        <v>-5.6226887100282785E-2</v>
      </c>
      <c r="Y27" s="196">
        <f t="shared" ref="Y27:Y34" si="18">W27/W$8</f>
        <v>0.16636772289206292</v>
      </c>
    </row>
    <row r="28" spans="1:25" s="74" customFormat="1" x14ac:dyDescent="0.25">
      <c r="B28" s="194" t="s">
        <v>115</v>
      </c>
      <c r="C28" s="195">
        <v>6683</v>
      </c>
      <c r="D28" s="195">
        <v>6808</v>
      </c>
      <c r="E28" s="195">
        <v>19690</v>
      </c>
      <c r="F28" s="195">
        <v>22289</v>
      </c>
      <c r="G28" s="195">
        <v>21512</v>
      </c>
      <c r="H28" s="195">
        <v>22239</v>
      </c>
      <c r="I28" s="196">
        <f t="shared" si="15"/>
        <v>3.379509111193757E-2</v>
      </c>
      <c r="J28" s="196">
        <f t="shared" si="12"/>
        <v>3.9484196733885139E-2</v>
      </c>
      <c r="K28" s="195">
        <v>32285</v>
      </c>
      <c r="L28" s="195">
        <v>42126</v>
      </c>
      <c r="M28" s="195">
        <v>91625</v>
      </c>
      <c r="N28" s="195">
        <v>98739</v>
      </c>
      <c r="O28" s="195">
        <v>99703</v>
      </c>
      <c r="P28" s="195">
        <v>89740</v>
      </c>
      <c r="Q28" s="196">
        <f t="shared" si="16"/>
        <v>-9.9926782544156101E-2</v>
      </c>
      <c r="R28" s="196">
        <f t="shared" si="14"/>
        <v>3.4971180146782313E-2</v>
      </c>
      <c r="S28" s="195">
        <v>38968</v>
      </c>
      <c r="T28" s="195">
        <v>111315</v>
      </c>
      <c r="U28" s="195">
        <v>121028</v>
      </c>
      <c r="V28" s="195">
        <v>121215</v>
      </c>
      <c r="W28" s="195">
        <v>111979</v>
      </c>
      <c r="X28" s="196">
        <f t="shared" si="17"/>
        <v>-7.6195190364228838E-2</v>
      </c>
      <c r="Y28" s="196">
        <f t="shared" si="18"/>
        <v>3.5783457975791147E-2</v>
      </c>
    </row>
    <row r="29" spans="1:25" x14ac:dyDescent="0.25">
      <c r="A29" s="74"/>
      <c r="B29" s="194" t="s">
        <v>118</v>
      </c>
      <c r="C29" s="195">
        <v>2454</v>
      </c>
      <c r="D29" s="195">
        <v>3118</v>
      </c>
      <c r="E29" s="195">
        <v>2985</v>
      </c>
      <c r="F29" s="195">
        <v>2297</v>
      </c>
      <c r="G29" s="195">
        <v>2319</v>
      </c>
      <c r="H29" s="195">
        <v>2547</v>
      </c>
      <c r="I29" s="196">
        <f t="shared" si="15"/>
        <v>9.8318240620957287E-2</v>
      </c>
      <c r="J29" s="196">
        <f t="shared" si="12"/>
        <v>4.5220670480329806E-3</v>
      </c>
      <c r="K29" s="195">
        <v>10931</v>
      </c>
      <c r="L29" s="195">
        <v>20417</v>
      </c>
      <c r="M29" s="195">
        <v>36586</v>
      </c>
      <c r="N29" s="195">
        <v>33768</v>
      </c>
      <c r="O29" s="195">
        <v>30363</v>
      </c>
      <c r="P29" s="195">
        <v>28141</v>
      </c>
      <c r="Q29" s="196">
        <f t="shared" si="16"/>
        <v>-7.3181174455752118E-2</v>
      </c>
      <c r="R29" s="196">
        <f t="shared" si="14"/>
        <v>1.0966391581352809E-2</v>
      </c>
      <c r="S29" s="195">
        <v>13385</v>
      </c>
      <c r="T29" s="195">
        <v>39571</v>
      </c>
      <c r="U29" s="195">
        <v>36065</v>
      </c>
      <c r="V29" s="195">
        <v>32682</v>
      </c>
      <c r="W29" s="195">
        <v>30688</v>
      </c>
      <c r="X29" s="196">
        <f t="shared" si="17"/>
        <v>-6.1012177957285307E-2</v>
      </c>
      <c r="Y29" s="196">
        <f t="shared" si="18"/>
        <v>9.8065062052802646E-3</v>
      </c>
    </row>
    <row r="30" spans="1:25" x14ac:dyDescent="0.25">
      <c r="A30" s="74"/>
      <c r="B30" s="194" t="s">
        <v>125</v>
      </c>
      <c r="C30" s="195">
        <v>1703</v>
      </c>
      <c r="D30" s="195">
        <v>736</v>
      </c>
      <c r="E30" s="195">
        <v>5974</v>
      </c>
      <c r="F30" s="195">
        <v>2925</v>
      </c>
      <c r="G30" s="195">
        <v>2373</v>
      </c>
      <c r="H30" s="195">
        <v>2665</v>
      </c>
      <c r="I30" s="196">
        <f t="shared" si="15"/>
        <v>0.12305099030762756</v>
      </c>
      <c r="J30" s="196">
        <f t="shared" si="12"/>
        <v>4.7315699579928913E-3</v>
      </c>
      <c r="K30" s="195">
        <v>10893</v>
      </c>
      <c r="L30" s="195">
        <v>16967</v>
      </c>
      <c r="M30" s="195">
        <v>45253</v>
      </c>
      <c r="N30" s="195">
        <v>40898</v>
      </c>
      <c r="O30" s="195">
        <v>43979</v>
      </c>
      <c r="P30" s="195">
        <v>40015</v>
      </c>
      <c r="Q30" s="196">
        <f t="shared" si="16"/>
        <v>-9.0133927556333759E-2</v>
      </c>
      <c r="R30" s="196">
        <f t="shared" si="14"/>
        <v>1.5593623507616384E-2</v>
      </c>
      <c r="S30" s="195">
        <v>12596</v>
      </c>
      <c r="T30" s="195">
        <v>51227</v>
      </c>
      <c r="U30" s="195">
        <v>43823</v>
      </c>
      <c r="V30" s="195">
        <v>46352</v>
      </c>
      <c r="W30" s="195">
        <v>42680</v>
      </c>
      <c r="X30" s="196">
        <f t="shared" si="17"/>
        <v>-7.9219882637210914E-2</v>
      </c>
      <c r="Y30" s="196">
        <f t="shared" si="18"/>
        <v>1.3638610689564705E-2</v>
      </c>
    </row>
    <row r="31" spans="1:25" x14ac:dyDescent="0.25">
      <c r="A31" s="74"/>
      <c r="B31" s="194" t="s">
        <v>121</v>
      </c>
      <c r="C31" s="195">
        <v>1276</v>
      </c>
      <c r="D31" s="195">
        <v>651</v>
      </c>
      <c r="E31" s="195">
        <v>3213</v>
      </c>
      <c r="F31" s="195">
        <v>2267</v>
      </c>
      <c r="G31" s="195">
        <v>1744</v>
      </c>
      <c r="H31" s="195">
        <v>1714</v>
      </c>
      <c r="I31" s="196">
        <f t="shared" si="15"/>
        <v>-1.7201834862385357E-2</v>
      </c>
      <c r="J31" s="196">
        <f t="shared" si="12"/>
        <v>3.0431185395871727E-3</v>
      </c>
      <c r="K31" s="195">
        <v>19334</v>
      </c>
      <c r="L31" s="195">
        <v>22816</v>
      </c>
      <c r="M31" s="195">
        <v>53807</v>
      </c>
      <c r="N31" s="195">
        <v>51345</v>
      </c>
      <c r="O31" s="195">
        <v>53807</v>
      </c>
      <c r="P31" s="195">
        <v>49691</v>
      </c>
      <c r="Q31" s="196">
        <f t="shared" si="16"/>
        <v>-7.6495623246046085E-2</v>
      </c>
      <c r="R31" s="196">
        <f t="shared" si="14"/>
        <v>1.936430702778872E-2</v>
      </c>
      <c r="S31" s="195">
        <v>20610</v>
      </c>
      <c r="T31" s="195">
        <v>57020</v>
      </c>
      <c r="U31" s="195">
        <v>53612</v>
      </c>
      <c r="V31" s="195">
        <v>55551</v>
      </c>
      <c r="W31" s="195">
        <v>51405</v>
      </c>
      <c r="X31" s="196">
        <f t="shared" si="17"/>
        <v>-7.4634119997839865E-2</v>
      </c>
      <c r="Y31" s="196">
        <f t="shared" si="18"/>
        <v>1.6426728737044836E-2</v>
      </c>
    </row>
    <row r="32" spans="1:25" x14ac:dyDescent="0.25">
      <c r="A32" s="74"/>
      <c r="B32" s="194" t="s">
        <v>130</v>
      </c>
      <c r="C32" s="195">
        <v>1374</v>
      </c>
      <c r="D32" s="195">
        <v>75</v>
      </c>
      <c r="E32" s="195">
        <v>1221</v>
      </c>
      <c r="F32" s="195">
        <v>1562</v>
      </c>
      <c r="G32" s="195">
        <v>1584</v>
      </c>
      <c r="H32" s="195">
        <v>1371</v>
      </c>
      <c r="I32" s="196">
        <f t="shared" si="15"/>
        <v>-0.13446969696969702</v>
      </c>
      <c r="J32" s="196">
        <f t="shared" si="12"/>
        <v>2.43413974199184E-3</v>
      </c>
      <c r="K32" s="195">
        <v>8161</v>
      </c>
      <c r="L32" s="195">
        <v>496</v>
      </c>
      <c r="M32" s="195">
        <v>11724</v>
      </c>
      <c r="N32" s="195">
        <v>12926</v>
      </c>
      <c r="O32" s="195">
        <v>12725</v>
      </c>
      <c r="P32" s="195">
        <v>10990</v>
      </c>
      <c r="Q32" s="196">
        <f t="shared" si="16"/>
        <v>-0.13634577603143416</v>
      </c>
      <c r="R32" s="196">
        <f t="shared" si="14"/>
        <v>4.2827420304561801E-3</v>
      </c>
      <c r="S32" s="195">
        <v>9535</v>
      </c>
      <c r="T32" s="195">
        <v>12945</v>
      </c>
      <c r="U32" s="195">
        <v>14488</v>
      </c>
      <c r="V32" s="195">
        <v>14309</v>
      </c>
      <c r="W32" s="195">
        <v>12361</v>
      </c>
      <c r="X32" s="196">
        <f t="shared" si="17"/>
        <v>-0.13613809490530437</v>
      </c>
      <c r="Y32" s="196">
        <f t="shared" si="18"/>
        <v>3.9500203077251477E-3</v>
      </c>
    </row>
    <row r="33" spans="1:25" x14ac:dyDescent="0.25">
      <c r="A33" s="74"/>
      <c r="B33" s="194" t="s">
        <v>133</v>
      </c>
      <c r="C33" s="195">
        <v>667</v>
      </c>
      <c r="D33" s="195">
        <v>14</v>
      </c>
      <c r="E33" s="195">
        <v>411</v>
      </c>
      <c r="F33" s="195">
        <v>573</v>
      </c>
      <c r="G33" s="195">
        <v>327</v>
      </c>
      <c r="H33" s="195">
        <v>313</v>
      </c>
      <c r="I33" s="196">
        <f t="shared" si="15"/>
        <v>-4.2813455657492394E-2</v>
      </c>
      <c r="J33" s="196">
        <f t="shared" si="12"/>
        <v>5.5571534591060975E-4</v>
      </c>
      <c r="K33" s="195">
        <v>10470</v>
      </c>
      <c r="L33" s="195">
        <v>337</v>
      </c>
      <c r="M33" s="195">
        <v>7526</v>
      </c>
      <c r="N33" s="195">
        <v>12255</v>
      </c>
      <c r="O33" s="195">
        <v>11407</v>
      </c>
      <c r="P33" s="195">
        <v>9615</v>
      </c>
      <c r="Q33" s="196">
        <f t="shared" si="16"/>
        <v>-0.15709651968089766</v>
      </c>
      <c r="R33" s="196">
        <f t="shared" si="14"/>
        <v>3.7469121585838191E-3</v>
      </c>
      <c r="S33" s="195">
        <v>11137</v>
      </c>
      <c r="T33" s="195">
        <v>7937</v>
      </c>
      <c r="U33" s="195">
        <v>12828</v>
      </c>
      <c r="V33" s="195">
        <v>11734</v>
      </c>
      <c r="W33" s="195">
        <v>9928</v>
      </c>
      <c r="X33" s="196">
        <f t="shared" si="17"/>
        <v>-0.15391170956195666</v>
      </c>
      <c r="Y33" s="196">
        <f t="shared" si="18"/>
        <v>3.1725428052014619E-3</v>
      </c>
    </row>
    <row r="34" spans="1:25" x14ac:dyDescent="0.25">
      <c r="A34" s="74"/>
      <c r="B34" s="199" t="s">
        <v>147</v>
      </c>
      <c r="C34" s="200">
        <f t="shared" ref="C34" si="19">C26-SUM(C27:C33)</f>
        <v>8622</v>
      </c>
      <c r="D34" s="200">
        <f t="shared" ref="D34:H34" si="20">D26-SUM(D27:D33)</f>
        <v>5080</v>
      </c>
      <c r="E34" s="200">
        <f t="shared" si="20"/>
        <v>28348</v>
      </c>
      <c r="F34" s="200">
        <f t="shared" si="20"/>
        <v>30753</v>
      </c>
      <c r="G34" s="200">
        <f t="shared" si="20"/>
        <v>30311</v>
      </c>
      <c r="H34" s="200">
        <f t="shared" si="20"/>
        <v>32801</v>
      </c>
      <c r="I34" s="201">
        <f t="shared" si="15"/>
        <v>8.214839497212223E-2</v>
      </c>
      <c r="J34" s="201">
        <f t="shared" si="12"/>
        <v>5.8236482623686615E-2</v>
      </c>
      <c r="K34" s="200">
        <f t="shared" ref="K34:P34" si="21">K26-SUM(K27:K33)</f>
        <v>55360</v>
      </c>
      <c r="L34" s="200">
        <f t="shared" si="21"/>
        <v>77783</v>
      </c>
      <c r="M34" s="200">
        <f t="shared" si="21"/>
        <v>166944</v>
      </c>
      <c r="N34" s="200">
        <f t="shared" si="21"/>
        <v>187653</v>
      </c>
      <c r="O34" s="200">
        <f t="shared" si="21"/>
        <v>212004</v>
      </c>
      <c r="P34" s="200">
        <f t="shared" si="21"/>
        <v>194850</v>
      </c>
      <c r="Q34" s="201">
        <f t="shared" si="16"/>
        <v>-8.0913567668534525E-2</v>
      </c>
      <c r="R34" s="201">
        <f t="shared" si="14"/>
        <v>7.593196402496695E-2</v>
      </c>
      <c r="S34" s="200">
        <f>S26-SUM(S27:S33)</f>
        <v>63982</v>
      </c>
      <c r="T34" s="200">
        <f>T26-SUM(T27:T33)</f>
        <v>195292</v>
      </c>
      <c r="U34" s="200">
        <f>U26-SUM(U27:U33)</f>
        <v>218406</v>
      </c>
      <c r="V34" s="200">
        <f>V26-SUM(V27:V33)</f>
        <v>242315</v>
      </c>
      <c r="W34" s="200">
        <f>W26-SUM(W27:W33)</f>
        <v>227651</v>
      </c>
      <c r="X34" s="201">
        <f t="shared" si="17"/>
        <v>-6.0516270144233775E-2</v>
      </c>
      <c r="Y34" s="201">
        <f t="shared" si="18"/>
        <v>7.2747032851220583E-2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46041</v>
      </c>
      <c r="D36" s="209">
        <f t="shared" si="22"/>
        <v>18402</v>
      </c>
      <c r="E36" s="209">
        <f t="shared" si="22"/>
        <v>131469</v>
      </c>
      <c r="F36" s="209">
        <f t="shared" si="22"/>
        <v>145448</v>
      </c>
      <c r="G36" s="209">
        <f t="shared" si="22"/>
        <v>156885</v>
      </c>
      <c r="H36" s="209">
        <f t="shared" si="22"/>
        <v>140669</v>
      </c>
      <c r="I36" s="210">
        <f>IFERROR(H36/G36-1,"-")</f>
        <v>-0.10336233546865536</v>
      </c>
      <c r="J36" s="210">
        <f t="shared" ref="J36:J48" si="23">H36/H$8</f>
        <v>0.24975054950127654</v>
      </c>
      <c r="K36" s="209">
        <f t="shared" ref="K36:P36" si="24">K37+K40</f>
        <v>124031</v>
      </c>
      <c r="L36" s="209">
        <f t="shared" si="24"/>
        <v>86318</v>
      </c>
      <c r="M36" s="209">
        <f t="shared" si="24"/>
        <v>415520</v>
      </c>
      <c r="N36" s="209">
        <f t="shared" si="24"/>
        <v>452861</v>
      </c>
      <c r="O36" s="209">
        <f t="shared" si="24"/>
        <v>482421</v>
      </c>
      <c r="P36" s="209">
        <f t="shared" si="24"/>
        <v>513294</v>
      </c>
      <c r="Q36" s="210">
        <f>IFERROR(P36/O36-1,"-")</f>
        <v>6.3995970324674856E-2</v>
      </c>
      <c r="R36" s="210">
        <f t="shared" ref="R36:R48" si="25">P36/P$8</f>
        <v>0.20002782418389214</v>
      </c>
      <c r="S36" s="209">
        <f>S37+S40</f>
        <v>170072</v>
      </c>
      <c r="T36" s="209">
        <f>T37+T40</f>
        <v>546989</v>
      </c>
      <c r="U36" s="209">
        <f>U37+U40</f>
        <v>598309</v>
      </c>
      <c r="V36" s="209">
        <f>V37+V40</f>
        <v>639306</v>
      </c>
      <c r="W36" s="209">
        <f>W37+W40</f>
        <v>653963</v>
      </c>
      <c r="X36" s="210">
        <f>IFERROR(W36/V36-1,"-")</f>
        <v>2.2926423340309698E-2</v>
      </c>
      <c r="Y36" s="210">
        <f>W36/W$8</f>
        <v>0.20897719686925501</v>
      </c>
    </row>
    <row r="37" spans="1:25" x14ac:dyDescent="0.25">
      <c r="A37" s="74"/>
      <c r="B37" s="190" t="s">
        <v>99</v>
      </c>
      <c r="C37" s="191">
        <v>4405</v>
      </c>
      <c r="D37" s="191">
        <v>3602</v>
      </c>
      <c r="E37" s="191">
        <v>17997</v>
      </c>
      <c r="F37" s="191">
        <v>22186</v>
      </c>
      <c r="G37" s="191">
        <v>25399</v>
      </c>
      <c r="H37" s="191">
        <v>17632</v>
      </c>
      <c r="I37" s="192">
        <f>IFERROR(H37/G37-1,"-")</f>
        <v>-0.30579944092287092</v>
      </c>
      <c r="J37" s="192">
        <f t="shared" si="23"/>
        <v>3.1304706003501187E-2</v>
      </c>
      <c r="K37" s="191">
        <v>12822</v>
      </c>
      <c r="L37" s="191">
        <v>21689</v>
      </c>
      <c r="M37" s="191">
        <v>47727</v>
      </c>
      <c r="N37" s="191">
        <v>41121</v>
      </c>
      <c r="O37" s="191">
        <v>38082</v>
      </c>
      <c r="P37" s="191">
        <v>45026</v>
      </c>
      <c r="Q37" s="192">
        <f>IFERROR(P37/O37-1,"-")</f>
        <v>0.18234336431910081</v>
      </c>
      <c r="R37" s="192">
        <f t="shared" si="25"/>
        <v>1.7546382407945402E-2</v>
      </c>
      <c r="S37" s="191">
        <v>17227</v>
      </c>
      <c r="T37" s="191">
        <v>65724</v>
      </c>
      <c r="U37" s="191">
        <v>63307</v>
      </c>
      <c r="V37" s="191">
        <v>63481</v>
      </c>
      <c r="W37" s="191">
        <v>62658</v>
      </c>
      <c r="X37" s="192">
        <f>IFERROR(W37/V37-1,"-")</f>
        <v>-1.2964509065704677E-2</v>
      </c>
      <c r="Y37" s="192">
        <f>W37/W$8</f>
        <v>2.002268201937079E-2</v>
      </c>
    </row>
    <row r="38" spans="1:25" x14ac:dyDescent="0.25">
      <c r="A38" s="74"/>
      <c r="B38" s="194" t="s">
        <v>105</v>
      </c>
      <c r="C38" s="195">
        <v>1745</v>
      </c>
      <c r="D38" s="195">
        <v>2694</v>
      </c>
      <c r="E38" s="195">
        <v>8115</v>
      </c>
      <c r="F38" s="195">
        <v>12297</v>
      </c>
      <c r="G38" s="195">
        <v>17692</v>
      </c>
      <c r="H38" s="195">
        <v>9949</v>
      </c>
      <c r="I38" s="196">
        <f>IFERROR(H38/G38-1,"-")</f>
        <v>-0.43765543748586933</v>
      </c>
      <c r="J38" s="196">
        <f t="shared" si="23"/>
        <v>1.7663936027043629E-2</v>
      </c>
      <c r="K38" s="195">
        <v>1466</v>
      </c>
      <c r="L38" s="195">
        <v>3383</v>
      </c>
      <c r="M38" s="195">
        <v>7136</v>
      </c>
      <c r="N38" s="195">
        <v>10439</v>
      </c>
      <c r="O38" s="195">
        <v>8020</v>
      </c>
      <c r="P38" s="195">
        <v>14008</v>
      </c>
      <c r="Q38" s="196">
        <f>IFERROR(P38/O38-1,"-")</f>
        <v>0.74663341645885284</v>
      </c>
      <c r="R38" s="196">
        <f t="shared" si="25"/>
        <v>5.4588398874094784E-3</v>
      </c>
      <c r="S38" s="195">
        <v>3211</v>
      </c>
      <c r="T38" s="195">
        <v>15251</v>
      </c>
      <c r="U38" s="195">
        <v>22736</v>
      </c>
      <c r="V38" s="195">
        <v>25712</v>
      </c>
      <c r="W38" s="195">
        <v>23957</v>
      </c>
      <c r="X38" s="196">
        <f>IFERROR(W38/V38-1,"-")</f>
        <v>-6.825606720597388E-2</v>
      </c>
      <c r="Y38" s="196">
        <f>W38/W$8</f>
        <v>7.6555809814878549E-3</v>
      </c>
    </row>
    <row r="39" spans="1:25" x14ac:dyDescent="0.25">
      <c r="A39" s="74"/>
      <c r="B39" s="194" t="s">
        <v>102</v>
      </c>
      <c r="C39" s="195">
        <v>2660</v>
      </c>
      <c r="D39" s="195">
        <v>908</v>
      </c>
      <c r="E39" s="195">
        <v>9882</v>
      </c>
      <c r="F39" s="195">
        <v>9889</v>
      </c>
      <c r="G39" s="195">
        <v>7707</v>
      </c>
      <c r="H39" s="195">
        <v>7683</v>
      </c>
      <c r="I39" s="196">
        <f>IFERROR(H39/G39-1,"-")</f>
        <v>-3.1140521603736371E-3</v>
      </c>
      <c r="J39" s="196">
        <f t="shared" si="23"/>
        <v>1.3640769976457554E-2</v>
      </c>
      <c r="K39" s="195">
        <v>11356</v>
      </c>
      <c r="L39" s="195">
        <v>18306</v>
      </c>
      <c r="M39" s="195">
        <v>40591</v>
      </c>
      <c r="N39" s="195">
        <v>30682</v>
      </c>
      <c r="O39" s="195">
        <v>30062</v>
      </c>
      <c r="P39" s="195">
        <v>31018</v>
      </c>
      <c r="Q39" s="196">
        <f>IFERROR(P39/O39-1,"-")</f>
        <v>3.1800944714257096E-2</v>
      </c>
      <c r="R39" s="196">
        <f t="shared" si="25"/>
        <v>1.2087542520535923E-2</v>
      </c>
      <c r="S39" s="195">
        <v>14016</v>
      </c>
      <c r="T39" s="195">
        <v>50473</v>
      </c>
      <c r="U39" s="195">
        <v>40571</v>
      </c>
      <c r="V39" s="195">
        <v>37769</v>
      </c>
      <c r="W39" s="195">
        <v>38701</v>
      </c>
      <c r="X39" s="196">
        <f>IFERROR(W39/V39-1,"-")</f>
        <v>2.4676321851253569E-2</v>
      </c>
      <c r="Y39" s="196">
        <f>W39/W$8</f>
        <v>1.2367101037882935E-2</v>
      </c>
    </row>
    <row r="40" spans="1:25" x14ac:dyDescent="0.25">
      <c r="A40" s="74"/>
      <c r="B40" s="190" t="s">
        <v>109</v>
      </c>
      <c r="C40" s="191">
        <v>41636</v>
      </c>
      <c r="D40" s="191">
        <v>14800</v>
      </c>
      <c r="E40" s="191">
        <v>113472</v>
      </c>
      <c r="F40" s="191">
        <v>123262</v>
      </c>
      <c r="G40" s="191">
        <v>131486</v>
      </c>
      <c r="H40" s="191">
        <v>123037</v>
      </c>
      <c r="I40" s="192">
        <f>IFERROR(H40/G40-1,"-")</f>
        <v>-6.4257791704059763E-2</v>
      </c>
      <c r="J40" s="192">
        <f t="shared" si="23"/>
        <v>0.21844584349777535</v>
      </c>
      <c r="K40" s="191">
        <v>111209</v>
      </c>
      <c r="L40" s="191">
        <v>64629</v>
      </c>
      <c r="M40" s="191">
        <v>367793</v>
      </c>
      <c r="N40" s="191">
        <v>411740</v>
      </c>
      <c r="O40" s="191">
        <v>444339</v>
      </c>
      <c r="P40" s="191">
        <v>468268</v>
      </c>
      <c r="Q40" s="192">
        <f>IFERROR(P40/O40-1,"-")</f>
        <v>5.3853026630568124E-2</v>
      </c>
      <c r="R40" s="192">
        <f t="shared" si="25"/>
        <v>0.18248144177594675</v>
      </c>
      <c r="S40" s="191">
        <v>152845</v>
      </c>
      <c r="T40" s="191">
        <v>481265</v>
      </c>
      <c r="U40" s="191">
        <v>535002</v>
      </c>
      <c r="V40" s="191">
        <v>575825</v>
      </c>
      <c r="W40" s="191">
        <v>591305</v>
      </c>
      <c r="X40" s="192">
        <f>IFERROR(W40/V40-1,"-")</f>
        <v>2.6883167629053961E-2</v>
      </c>
      <c r="Y40" s="192">
        <f>W40/W$8</f>
        <v>0.18895451484988421</v>
      </c>
    </row>
    <row r="41" spans="1:25" s="74" customFormat="1" x14ac:dyDescent="0.25">
      <c r="B41" s="194" t="s">
        <v>112</v>
      </c>
      <c r="C41" s="195">
        <v>20296</v>
      </c>
      <c r="D41" s="195">
        <v>5539</v>
      </c>
      <c r="E41" s="195">
        <v>55551</v>
      </c>
      <c r="F41" s="195">
        <v>54169</v>
      </c>
      <c r="G41" s="195">
        <v>56724</v>
      </c>
      <c r="H41" s="195">
        <v>49607</v>
      </c>
      <c r="I41" s="196">
        <f t="shared" ref="I41:I48" si="26">IFERROR(H41/G41-1,"-")</f>
        <v>-0.12546717438826605</v>
      </c>
      <c r="J41" s="196">
        <f t="shared" si="23"/>
        <v>8.807466825746843E-2</v>
      </c>
      <c r="K41" s="195">
        <v>51756</v>
      </c>
      <c r="L41" s="195">
        <v>17507</v>
      </c>
      <c r="M41" s="195">
        <v>196496</v>
      </c>
      <c r="N41" s="195">
        <v>225436</v>
      </c>
      <c r="O41" s="195">
        <v>253442</v>
      </c>
      <c r="P41" s="195">
        <v>260575</v>
      </c>
      <c r="Q41" s="196">
        <f t="shared" ref="Q41:Q48" si="27">IFERROR(P41/O41-1,"-")</f>
        <v>2.8144506435397343E-2</v>
      </c>
      <c r="R41" s="196">
        <f t="shared" si="25"/>
        <v>0.1015446319004658</v>
      </c>
      <c r="S41" s="195">
        <v>72052</v>
      </c>
      <c r="T41" s="195">
        <v>252047</v>
      </c>
      <c r="U41" s="195">
        <v>279605</v>
      </c>
      <c r="V41" s="195">
        <v>310166</v>
      </c>
      <c r="W41" s="195">
        <v>310182</v>
      </c>
      <c r="X41" s="196">
        <f t="shared" ref="X41:X48" si="28">IFERROR(W41/V41-1,"-")</f>
        <v>5.1585280140376E-5</v>
      </c>
      <c r="Y41" s="196">
        <f t="shared" ref="Y41:Y48" si="29">W41/W$8</f>
        <v>9.9120232917304582E-2</v>
      </c>
    </row>
    <row r="42" spans="1:25" s="74" customFormat="1" x14ac:dyDescent="0.25">
      <c r="B42" s="194" t="s">
        <v>115</v>
      </c>
      <c r="C42" s="195">
        <v>2984</v>
      </c>
      <c r="D42" s="195">
        <v>537</v>
      </c>
      <c r="E42" s="195">
        <v>5229</v>
      </c>
      <c r="F42" s="195">
        <v>7530</v>
      </c>
      <c r="G42" s="195">
        <v>7964</v>
      </c>
      <c r="H42" s="195">
        <v>8903</v>
      </c>
      <c r="I42" s="196">
        <f t="shared" si="26"/>
        <v>0.11790557508789545</v>
      </c>
      <c r="J42" s="196">
        <f t="shared" si="23"/>
        <v>1.580681701163629E-2</v>
      </c>
      <c r="K42" s="195">
        <v>6345</v>
      </c>
      <c r="L42" s="195">
        <v>4443</v>
      </c>
      <c r="M42" s="195">
        <v>13226</v>
      </c>
      <c r="N42" s="195">
        <v>16093</v>
      </c>
      <c r="O42" s="195">
        <v>13953</v>
      </c>
      <c r="P42" s="195">
        <v>14470</v>
      </c>
      <c r="Q42" s="196">
        <f t="shared" si="27"/>
        <v>3.7052963520389781E-2</v>
      </c>
      <c r="R42" s="196">
        <f t="shared" si="25"/>
        <v>5.6388787243585922E-3</v>
      </c>
      <c r="S42" s="195">
        <v>9329</v>
      </c>
      <c r="T42" s="195">
        <v>18455</v>
      </c>
      <c r="U42" s="195">
        <v>23623</v>
      </c>
      <c r="V42" s="195">
        <v>21917</v>
      </c>
      <c r="W42" s="195">
        <v>23373</v>
      </c>
      <c r="X42" s="196">
        <f t="shared" si="28"/>
        <v>6.6432449696582463E-2</v>
      </c>
      <c r="Y42" s="196">
        <f t="shared" si="29"/>
        <v>7.4689608164760042E-3</v>
      </c>
    </row>
    <row r="43" spans="1:25" x14ac:dyDescent="0.25">
      <c r="A43" s="74"/>
      <c r="B43" s="194" t="s">
        <v>118</v>
      </c>
      <c r="C43" s="195">
        <v>1797</v>
      </c>
      <c r="D43" s="195">
        <v>514</v>
      </c>
      <c r="E43" s="195">
        <v>4017</v>
      </c>
      <c r="F43" s="195">
        <v>5925</v>
      </c>
      <c r="G43" s="195">
        <v>6414</v>
      </c>
      <c r="H43" s="195">
        <v>6338</v>
      </c>
      <c r="I43" s="196">
        <f t="shared" si="26"/>
        <v>-1.1849080137199874E-2</v>
      </c>
      <c r="J43" s="196">
        <f t="shared" si="23"/>
        <v>1.1252791892592474E-2</v>
      </c>
      <c r="K43" s="195">
        <v>3010</v>
      </c>
      <c r="L43" s="195">
        <v>4886</v>
      </c>
      <c r="M43" s="195">
        <v>8793</v>
      </c>
      <c r="N43" s="195">
        <v>9077</v>
      </c>
      <c r="O43" s="195">
        <v>8364</v>
      </c>
      <c r="P43" s="195">
        <v>9895</v>
      </c>
      <c r="Q43" s="196">
        <f t="shared" si="27"/>
        <v>0.18304638928742234</v>
      </c>
      <c r="R43" s="196">
        <f t="shared" si="25"/>
        <v>3.8560266052196455E-3</v>
      </c>
      <c r="S43" s="195">
        <v>4807</v>
      </c>
      <c r="T43" s="195">
        <v>12810</v>
      </c>
      <c r="U43" s="195">
        <v>15002</v>
      </c>
      <c r="V43" s="195">
        <v>14778</v>
      </c>
      <c r="W43" s="195">
        <v>16233</v>
      </c>
      <c r="X43" s="196">
        <f t="shared" si="28"/>
        <v>9.84571660576532E-2</v>
      </c>
      <c r="Y43" s="196">
        <f t="shared" si="29"/>
        <v>5.1873375661598839E-3</v>
      </c>
    </row>
    <row r="44" spans="1:25" x14ac:dyDescent="0.25">
      <c r="A44" s="74"/>
      <c r="B44" s="194" t="s">
        <v>125</v>
      </c>
      <c r="C44" s="195">
        <v>773</v>
      </c>
      <c r="D44" s="195">
        <v>389</v>
      </c>
      <c r="E44" s="195">
        <v>2303</v>
      </c>
      <c r="F44" s="195">
        <v>2347</v>
      </c>
      <c r="G44" s="195">
        <v>2815</v>
      </c>
      <c r="H44" s="195">
        <v>2247</v>
      </c>
      <c r="I44" s="196">
        <f t="shared" si="26"/>
        <v>-0.20177619893428067</v>
      </c>
      <c r="J44" s="196">
        <f t="shared" si="23"/>
        <v>3.989432531185751E-3</v>
      </c>
      <c r="K44" s="195">
        <v>5342</v>
      </c>
      <c r="L44" s="195">
        <v>5901</v>
      </c>
      <c r="M44" s="195">
        <v>21493</v>
      </c>
      <c r="N44" s="195">
        <v>19781</v>
      </c>
      <c r="O44" s="195">
        <v>20917</v>
      </c>
      <c r="P44" s="195">
        <v>19715</v>
      </c>
      <c r="Q44" s="196">
        <f t="shared" si="27"/>
        <v>-5.7465219677774071E-2</v>
      </c>
      <c r="R44" s="196">
        <f t="shared" si="25"/>
        <v>7.6828261265189804E-3</v>
      </c>
      <c r="S44" s="195">
        <v>6115</v>
      </c>
      <c r="T44" s="195">
        <v>23796</v>
      </c>
      <c r="U44" s="195">
        <v>22128</v>
      </c>
      <c r="V44" s="195">
        <v>23732</v>
      </c>
      <c r="W44" s="195">
        <v>21962</v>
      </c>
      <c r="X44" s="196">
        <f t="shared" si="28"/>
        <v>-7.4582841732681593E-2</v>
      </c>
      <c r="Y44" s="196">
        <f t="shared" si="29"/>
        <v>7.0180686027230569E-3</v>
      </c>
    </row>
    <row r="45" spans="1:25" x14ac:dyDescent="0.25">
      <c r="A45" s="74"/>
      <c r="B45" s="194" t="s">
        <v>121</v>
      </c>
      <c r="C45" s="195">
        <v>993</v>
      </c>
      <c r="D45" s="195">
        <v>200</v>
      </c>
      <c r="E45" s="195">
        <v>1246</v>
      </c>
      <c r="F45" s="195">
        <v>1510</v>
      </c>
      <c r="G45" s="195">
        <v>1670</v>
      </c>
      <c r="H45" s="195">
        <v>2329</v>
      </c>
      <c r="I45" s="196">
        <f t="shared" si="26"/>
        <v>0.39461077844311387</v>
      </c>
      <c r="J45" s="196">
        <f t="shared" si="23"/>
        <v>4.135019299123994E-3</v>
      </c>
      <c r="K45" s="195">
        <v>9394</v>
      </c>
      <c r="L45" s="195">
        <v>7085</v>
      </c>
      <c r="M45" s="195">
        <v>20577</v>
      </c>
      <c r="N45" s="195">
        <v>24512</v>
      </c>
      <c r="O45" s="195">
        <v>24813</v>
      </c>
      <c r="P45" s="195">
        <v>21094</v>
      </c>
      <c r="Q45" s="196">
        <f t="shared" si="27"/>
        <v>-0.14988111070809651</v>
      </c>
      <c r="R45" s="196">
        <f t="shared" si="25"/>
        <v>8.2202147762004251E-3</v>
      </c>
      <c r="S45" s="195">
        <v>10387</v>
      </c>
      <c r="T45" s="195">
        <v>21823</v>
      </c>
      <c r="U45" s="195">
        <v>26022</v>
      </c>
      <c r="V45" s="195">
        <v>26483</v>
      </c>
      <c r="W45" s="195">
        <v>23423</v>
      </c>
      <c r="X45" s="196">
        <f t="shared" si="28"/>
        <v>-0.1155458218479779</v>
      </c>
      <c r="Y45" s="196">
        <f t="shared" si="29"/>
        <v>7.4849385703297583E-3</v>
      </c>
    </row>
    <row r="46" spans="1:25" x14ac:dyDescent="0.25">
      <c r="A46" s="74"/>
      <c r="B46" s="194" t="s">
        <v>130</v>
      </c>
      <c r="C46" s="195">
        <v>1097</v>
      </c>
      <c r="D46" s="195">
        <v>13</v>
      </c>
      <c r="E46" s="195">
        <v>1662</v>
      </c>
      <c r="F46" s="195">
        <v>1718</v>
      </c>
      <c r="G46" s="195">
        <v>1021</v>
      </c>
      <c r="H46" s="195">
        <v>1234</v>
      </c>
      <c r="I46" s="196">
        <f t="shared" si="26"/>
        <v>0.20861900097943198</v>
      </c>
      <c r="J46" s="196">
        <f t="shared" si="23"/>
        <v>2.1909033126316052E-3</v>
      </c>
      <c r="K46" s="195">
        <v>2224</v>
      </c>
      <c r="L46" s="195">
        <v>961</v>
      </c>
      <c r="M46" s="195">
        <v>3870</v>
      </c>
      <c r="N46" s="195">
        <v>4715</v>
      </c>
      <c r="O46" s="195">
        <v>4415</v>
      </c>
      <c r="P46" s="195">
        <v>5529</v>
      </c>
      <c r="Q46" s="196">
        <f t="shared" si="27"/>
        <v>0.25232163080407699</v>
      </c>
      <c r="R46" s="196">
        <f t="shared" si="25"/>
        <v>2.1546206266052975E-3</v>
      </c>
      <c r="S46" s="195">
        <v>3321</v>
      </c>
      <c r="T46" s="195">
        <v>5532</v>
      </c>
      <c r="U46" s="195">
        <v>6433</v>
      </c>
      <c r="V46" s="195">
        <v>5436</v>
      </c>
      <c r="W46" s="195">
        <v>6763</v>
      </c>
      <c r="X46" s="196">
        <f t="shared" si="28"/>
        <v>0.24411331861662977</v>
      </c>
      <c r="Y46" s="196">
        <f t="shared" si="29"/>
        <v>2.1611509862588122E-3</v>
      </c>
    </row>
    <row r="47" spans="1:25" x14ac:dyDescent="0.25">
      <c r="A47" s="74"/>
      <c r="B47" s="194" t="s">
        <v>133</v>
      </c>
      <c r="C47" s="195">
        <v>1065</v>
      </c>
      <c r="D47" s="195">
        <v>15</v>
      </c>
      <c r="E47" s="195">
        <v>794</v>
      </c>
      <c r="F47" s="195">
        <v>1099</v>
      </c>
      <c r="G47" s="195">
        <v>888</v>
      </c>
      <c r="H47" s="195">
        <v>796</v>
      </c>
      <c r="I47" s="196">
        <f t="shared" si="26"/>
        <v>-0.10360360360360366</v>
      </c>
      <c r="J47" s="196">
        <f t="shared" si="23"/>
        <v>1.4132569180346497E-3</v>
      </c>
      <c r="K47" s="195">
        <v>3698</v>
      </c>
      <c r="L47" s="195">
        <v>649</v>
      </c>
      <c r="M47" s="195">
        <v>3177</v>
      </c>
      <c r="N47" s="195">
        <v>4981</v>
      </c>
      <c r="O47" s="195">
        <v>4526</v>
      </c>
      <c r="P47" s="195">
        <v>3972</v>
      </c>
      <c r="Q47" s="196">
        <f t="shared" si="27"/>
        <v>-0.12240388864339369</v>
      </c>
      <c r="R47" s="196">
        <f t="shared" si="25"/>
        <v>1.5478663644196496E-3</v>
      </c>
      <c r="S47" s="195">
        <v>4763</v>
      </c>
      <c r="T47" s="195">
        <v>3971</v>
      </c>
      <c r="U47" s="195">
        <v>6080</v>
      </c>
      <c r="V47" s="195">
        <v>5414</v>
      </c>
      <c r="W47" s="195">
        <v>4768</v>
      </c>
      <c r="X47" s="196">
        <f t="shared" si="28"/>
        <v>-0.11932028075360179</v>
      </c>
      <c r="Y47" s="196">
        <f t="shared" si="29"/>
        <v>1.523638607494014E-3</v>
      </c>
    </row>
    <row r="48" spans="1:25" x14ac:dyDescent="0.25">
      <c r="A48" s="74"/>
      <c r="B48" s="199" t="s">
        <v>147</v>
      </c>
      <c r="C48" s="200">
        <f t="shared" ref="C48" si="30">C40-SUM(C41:C47)</f>
        <v>12631</v>
      </c>
      <c r="D48" s="200">
        <f t="shared" ref="D48:H48" si="31">D40-SUM(D41:D47)</f>
        <v>7593</v>
      </c>
      <c r="E48" s="200">
        <f t="shared" si="31"/>
        <v>42670</v>
      </c>
      <c r="F48" s="200">
        <f t="shared" si="31"/>
        <v>48964</v>
      </c>
      <c r="G48" s="200">
        <f t="shared" si="31"/>
        <v>53990</v>
      </c>
      <c r="H48" s="200">
        <f t="shared" si="31"/>
        <v>51583</v>
      </c>
      <c r="I48" s="201">
        <f t="shared" si="26"/>
        <v>-4.4582330061122444E-2</v>
      </c>
      <c r="J48" s="201">
        <f t="shared" si="23"/>
        <v>9.1582954275102171E-2</v>
      </c>
      <c r="K48" s="200">
        <f t="shared" ref="K48:P48" si="32">K40-SUM(K41:K47)</f>
        <v>29440</v>
      </c>
      <c r="L48" s="200">
        <f t="shared" si="32"/>
        <v>23197</v>
      </c>
      <c r="M48" s="200">
        <f t="shared" si="32"/>
        <v>100161</v>
      </c>
      <c r="N48" s="200">
        <f t="shared" si="32"/>
        <v>107145</v>
      </c>
      <c r="O48" s="200">
        <f t="shared" si="32"/>
        <v>113909</v>
      </c>
      <c r="P48" s="200">
        <f t="shared" si="32"/>
        <v>133018</v>
      </c>
      <c r="Q48" s="201">
        <f t="shared" si="27"/>
        <v>0.16775671808197767</v>
      </c>
      <c r="R48" s="201">
        <f t="shared" si="25"/>
        <v>5.1836376652158345E-2</v>
      </c>
      <c r="S48" s="200">
        <f>S40-SUM(S41:S47)</f>
        <v>42071</v>
      </c>
      <c r="T48" s="200">
        <f>T40-SUM(T41:T47)</f>
        <v>142831</v>
      </c>
      <c r="U48" s="200">
        <f>U40-SUM(U41:U47)</f>
        <v>156109</v>
      </c>
      <c r="V48" s="200">
        <f>V40-SUM(V41:V47)</f>
        <v>167899</v>
      </c>
      <c r="W48" s="200">
        <f>W40-SUM(W41:W47)</f>
        <v>184601</v>
      </c>
      <c r="X48" s="201">
        <f t="shared" si="28"/>
        <v>9.9476470973621112E-2</v>
      </c>
      <c r="Y48" s="201">
        <f t="shared" si="29"/>
        <v>5.8990186783138103E-2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1275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9467</v>
      </c>
      <c r="T50" s="209">
        <f>T51+T54</f>
        <v>25651</v>
      </c>
      <c r="U50" s="209">
        <f>U51+U54</f>
        <v>36596</v>
      </c>
      <c r="V50" s="209">
        <f>V51+V54</f>
        <v>31559</v>
      </c>
      <c r="W50" s="209">
        <f>W51+W54</f>
        <v>31490</v>
      </c>
      <c r="X50" s="210">
        <f>IFERROR(W50/V50-1,"-")</f>
        <v>-2.1863810640387893E-3</v>
      </c>
      <c r="Y50" s="210">
        <f>W50/W$8</f>
        <v>1.0062789377094483E-2</v>
      </c>
    </row>
    <row r="51" spans="1:25" x14ac:dyDescent="0.25">
      <c r="A51" s="74"/>
      <c r="B51" s="190" t="s">
        <v>99</v>
      </c>
      <c r="C51" s="191">
        <v>1006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1779</v>
      </c>
      <c r="T51" s="191">
        <v>4228</v>
      </c>
      <c r="U51" s="191">
        <v>16245</v>
      </c>
      <c r="V51" s="191">
        <v>8595</v>
      </c>
      <c r="W51" s="191">
        <v>6923</v>
      </c>
      <c r="X51" s="192">
        <f>IFERROR(W51/V51-1,"-")</f>
        <v>-0.19453170447934842</v>
      </c>
      <c r="Y51" s="192">
        <f>W51/W$8</f>
        <v>2.212279798590826E-3</v>
      </c>
    </row>
    <row r="52" spans="1:25" x14ac:dyDescent="0.25">
      <c r="A52" s="74"/>
      <c r="B52" s="194" t="s">
        <v>105</v>
      </c>
      <c r="C52" s="195">
        <v>965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1332</v>
      </c>
      <c r="T52" s="195">
        <v>2187</v>
      </c>
      <c r="U52" s="195">
        <v>12177</v>
      </c>
      <c r="V52" s="195">
        <v>5827</v>
      </c>
      <c r="W52" s="195">
        <v>4079</v>
      </c>
      <c r="X52" s="196">
        <f>IFERROR(W52/V52-1,"-")</f>
        <v>-0.29998283851038265</v>
      </c>
      <c r="Y52" s="196">
        <f>W52/W$8</f>
        <v>1.3034651593892791E-3</v>
      </c>
    </row>
    <row r="53" spans="1:25" x14ac:dyDescent="0.25">
      <c r="A53" s="74"/>
      <c r="B53" s="194" t="s">
        <v>102</v>
      </c>
      <c r="C53" s="195">
        <v>41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447</v>
      </c>
      <c r="T53" s="195">
        <v>2041</v>
      </c>
      <c r="U53" s="195">
        <v>4068</v>
      </c>
      <c r="V53" s="195">
        <v>2768</v>
      </c>
      <c r="W53" s="195">
        <v>2844</v>
      </c>
      <c r="X53" s="196">
        <f>IFERROR(W53/V53-1,"-")</f>
        <v>2.7456647398844014E-2</v>
      </c>
      <c r="Y53" s="196">
        <f>W53/W$8</f>
        <v>9.0881463920154692E-4</v>
      </c>
    </row>
    <row r="54" spans="1:25" x14ac:dyDescent="0.25">
      <c r="A54" s="74"/>
      <c r="B54" s="190" t="s">
        <v>109</v>
      </c>
      <c r="C54" s="191">
        <v>269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7688</v>
      </c>
      <c r="T54" s="191">
        <v>21423</v>
      </c>
      <c r="U54" s="191">
        <v>20351</v>
      </c>
      <c r="V54" s="191">
        <v>22964</v>
      </c>
      <c r="W54" s="191">
        <v>24567</v>
      </c>
      <c r="X54" s="192">
        <f>IFERROR(W54/V54-1,"-")</f>
        <v>6.9804912036230515E-2</v>
      </c>
      <c r="Y54" s="192">
        <f>W54/W$8</f>
        <v>7.8505095785036585E-3</v>
      </c>
    </row>
    <row r="55" spans="1:25" s="74" customFormat="1" x14ac:dyDescent="0.25">
      <c r="B55" s="194" t="s">
        <v>112</v>
      </c>
      <c r="C55" s="195">
        <v>37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2338</v>
      </c>
      <c r="T55" s="195">
        <v>7632</v>
      </c>
      <c r="U55" s="195">
        <v>6643</v>
      </c>
      <c r="V55" s="195">
        <v>8156</v>
      </c>
      <c r="W55" s="195">
        <v>8933</v>
      </c>
      <c r="X55" s="196">
        <f t="shared" ref="X55:X62" si="39">IFERROR(W55/V55-1,"-")</f>
        <v>9.5267287886218632E-2</v>
      </c>
      <c r="Y55" s="196">
        <f t="shared" ref="Y55:Y62" si="40">W55/W$8</f>
        <v>2.8545855035117507E-3</v>
      </c>
    </row>
    <row r="56" spans="1:25" s="74" customFormat="1" x14ac:dyDescent="0.25">
      <c r="B56" s="194" t="s">
        <v>115</v>
      </c>
      <c r="C56" s="195">
        <v>68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2232</v>
      </c>
      <c r="T56" s="195">
        <v>4682</v>
      </c>
      <c r="U56" s="195">
        <v>3480</v>
      </c>
      <c r="V56" s="195">
        <v>4392</v>
      </c>
      <c r="W56" s="195">
        <v>4601</v>
      </c>
      <c r="X56" s="196">
        <f t="shared" si="39"/>
        <v>4.7586520947176636E-2</v>
      </c>
      <c r="Y56" s="196">
        <f t="shared" si="40"/>
        <v>1.4702729096224745E-3</v>
      </c>
    </row>
    <row r="57" spans="1:25" x14ac:dyDescent="0.25">
      <c r="A57" s="74"/>
      <c r="B57" s="194" t="s">
        <v>118</v>
      </c>
      <c r="C57" s="195">
        <v>47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440</v>
      </c>
      <c r="T57" s="195">
        <v>1821</v>
      </c>
      <c r="U57" s="195">
        <v>2075</v>
      </c>
      <c r="V57" s="195">
        <v>1710</v>
      </c>
      <c r="W57" s="195">
        <v>1941</v>
      </c>
      <c r="X57" s="196">
        <f t="shared" si="39"/>
        <v>0.13508771929824559</v>
      </c>
      <c r="Y57" s="196">
        <f t="shared" si="40"/>
        <v>6.2025640460274347E-4</v>
      </c>
    </row>
    <row r="58" spans="1:25" x14ac:dyDescent="0.25">
      <c r="A58" s="74"/>
      <c r="B58" s="194" t="s">
        <v>125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605</v>
      </c>
      <c r="U58" s="195">
        <v>443</v>
      </c>
      <c r="V58" s="195">
        <v>756</v>
      </c>
      <c r="W58" s="195">
        <v>750</v>
      </c>
      <c r="X58" s="196">
        <f t="shared" si="39"/>
        <v>-7.9365079365079083E-3</v>
      </c>
      <c r="Y58" s="196">
        <f t="shared" si="40"/>
        <v>2.3966630780631511E-4</v>
      </c>
    </row>
    <row r="59" spans="1:25" x14ac:dyDescent="0.25">
      <c r="A59" s="74"/>
      <c r="B59" s="194" t="s">
        <v>121</v>
      </c>
      <c r="C59" s="195">
        <v>26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161</v>
      </c>
      <c r="T59" s="195">
        <v>538</v>
      </c>
      <c r="U59" s="195">
        <v>447</v>
      </c>
      <c r="V59" s="195">
        <v>502</v>
      </c>
      <c r="W59" s="195">
        <v>609</v>
      </c>
      <c r="X59" s="196">
        <f t="shared" si="39"/>
        <v>0.21314741035856577</v>
      </c>
      <c r="Y59" s="196">
        <f t="shared" si="40"/>
        <v>1.9460904193872787E-4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165</v>
      </c>
      <c r="V60" s="195">
        <v>96</v>
      </c>
      <c r="W60" s="195">
        <v>174</v>
      </c>
      <c r="X60" s="196">
        <f t="shared" si="39"/>
        <v>0.8125</v>
      </c>
      <c r="Y60" s="196">
        <f t="shared" si="40"/>
        <v>5.5602583411065105E-5</v>
      </c>
    </row>
    <row r="61" spans="1:25" x14ac:dyDescent="0.25">
      <c r="A61" s="74"/>
      <c r="B61" s="194" t="s">
        <v>133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1.3325446714031121E-4</v>
      </c>
    </row>
    <row r="62" spans="1:25" x14ac:dyDescent="0.25">
      <c r="A62" s="74"/>
      <c r="B62" s="199" t="s">
        <v>147</v>
      </c>
      <c r="C62" s="200">
        <f t="shared" ref="C62" si="41">C54-SUM(C55:C61)</f>
        <v>66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2106</v>
      </c>
      <c r="T62" s="200">
        <f>T54-SUM(T55:T61)</f>
        <v>5986</v>
      </c>
      <c r="U62" s="200">
        <f>U54-SUM(U55:U61)</f>
        <v>6958</v>
      </c>
      <c r="V62" s="200">
        <f>V54-SUM(V55:V61)</f>
        <v>7262</v>
      </c>
      <c r="W62" s="200">
        <f>W54-SUM(W55:W61)</f>
        <v>7142</v>
      </c>
      <c r="X62" s="201">
        <f t="shared" si="39"/>
        <v>-1.6524373450840013E-2</v>
      </c>
      <c r="Y62" s="201">
        <f t="shared" si="40"/>
        <v>2.2822623604702701E-3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32734</v>
      </c>
      <c r="M64" s="209">
        <f t="shared" si="46"/>
        <v>0</v>
      </c>
      <c r="N64" s="209">
        <f t="shared" si="46"/>
        <v>69914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36134</v>
      </c>
      <c r="T64" s="209">
        <f>T65+T68</f>
        <v>110290</v>
      </c>
      <c r="U64" s="209">
        <f>U65+U68</f>
        <v>131067</v>
      </c>
      <c r="V64" s="209">
        <f>V65+V68</f>
        <v>146251</v>
      </c>
      <c r="W64" s="209">
        <f>W65+W68</f>
        <v>113680</v>
      </c>
      <c r="X64" s="210">
        <f>IFERROR(W64/V64-1,"-")</f>
        <v>-0.22270616953046474</v>
      </c>
      <c r="Y64" s="210">
        <f>W64/W$8</f>
        <v>3.6327021161895866E-2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19069</v>
      </c>
      <c r="M65" s="191">
        <v>0</v>
      </c>
      <c r="N65" s="191">
        <v>32115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16811</v>
      </c>
      <c r="T65" s="191">
        <v>28303</v>
      </c>
      <c r="U65" s="191">
        <v>37924</v>
      </c>
      <c r="V65" s="191">
        <v>46749</v>
      </c>
      <c r="W65" s="191">
        <v>32277</v>
      </c>
      <c r="X65" s="192">
        <f>IFERROR(W65/V65-1,"-")</f>
        <v>-0.30956811910415194</v>
      </c>
      <c r="Y65" s="192">
        <f>W65/W$8</f>
        <v>1.0314279222752578E-2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16643</v>
      </c>
      <c r="M66" s="195">
        <v>0</v>
      </c>
      <c r="N66" s="195">
        <v>23633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5981</v>
      </c>
      <c r="T66" s="195">
        <v>22434</v>
      </c>
      <c r="U66" s="195">
        <v>27984</v>
      </c>
      <c r="V66" s="195">
        <v>28822</v>
      </c>
      <c r="W66" s="195">
        <v>10995</v>
      </c>
      <c r="X66" s="196">
        <f>IFERROR(W66/V66-1,"-")</f>
        <v>-0.6185205745610991</v>
      </c>
      <c r="Y66" s="196">
        <f>W66/W$8</f>
        <v>3.5135080724405794E-3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2426</v>
      </c>
      <c r="M67" s="195">
        <v>0</v>
      </c>
      <c r="N67" s="195">
        <v>8482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10830</v>
      </c>
      <c r="T67" s="195">
        <v>5869</v>
      </c>
      <c r="U67" s="195">
        <v>9940</v>
      </c>
      <c r="V67" s="195">
        <v>17927</v>
      </c>
      <c r="W67" s="195">
        <v>21282</v>
      </c>
      <c r="X67" s="196">
        <f>IFERROR(W67/V67-1,"-")</f>
        <v>0.18714787750320738</v>
      </c>
      <c r="Y67" s="196">
        <f>W67/W$8</f>
        <v>6.8007711503119978E-3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13665</v>
      </c>
      <c r="M68" s="191">
        <v>0</v>
      </c>
      <c r="N68" s="191">
        <v>37799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19323</v>
      </c>
      <c r="T68" s="191">
        <v>81987</v>
      </c>
      <c r="U68" s="191">
        <v>93143</v>
      </c>
      <c r="V68" s="191">
        <v>99502</v>
      </c>
      <c r="W68" s="191">
        <v>81403</v>
      </c>
      <c r="X68" s="192">
        <f>IFERROR(W68/V68-1,"-")</f>
        <v>-0.18189584128962233</v>
      </c>
      <c r="Y68" s="192">
        <f>W68/W$8</f>
        <v>2.6012741939143293E-2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2176</v>
      </c>
      <c r="M69" s="195">
        <v>0</v>
      </c>
      <c r="N69" s="195">
        <v>15523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7331</v>
      </c>
      <c r="T69" s="195">
        <v>38844</v>
      </c>
      <c r="U69" s="195">
        <v>35609</v>
      </c>
      <c r="V69" s="195">
        <v>34444</v>
      </c>
      <c r="W69" s="195">
        <v>35263</v>
      </c>
      <c r="X69" s="196">
        <f t="shared" ref="X69:X76" si="50">IFERROR(W69/V69-1,"-")</f>
        <v>2.3777726164208479E-2</v>
      </c>
      <c r="Y69" s="196">
        <f t="shared" ref="Y69:Y76" si="51">W69/W$8</f>
        <v>1.1268470682898787E-2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1757</v>
      </c>
      <c r="M70" s="195">
        <v>0</v>
      </c>
      <c r="N70" s="195">
        <v>3330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2362</v>
      </c>
      <c r="T70" s="195">
        <v>5542</v>
      </c>
      <c r="U70" s="195">
        <v>6459</v>
      </c>
      <c r="V70" s="195">
        <v>6633</v>
      </c>
      <c r="W70" s="195">
        <v>7292</v>
      </c>
      <c r="X70" s="196">
        <f t="shared" si="50"/>
        <v>9.9351726217397962E-2</v>
      </c>
      <c r="Y70" s="196">
        <f t="shared" si="51"/>
        <v>2.3301956220315332E-3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2662</v>
      </c>
      <c r="M71" s="195">
        <v>0</v>
      </c>
      <c r="N71" s="195">
        <v>2991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2592</v>
      </c>
      <c r="T71" s="195">
        <v>11009</v>
      </c>
      <c r="U71" s="195">
        <v>10476</v>
      </c>
      <c r="V71" s="195">
        <v>13838</v>
      </c>
      <c r="W71" s="195">
        <v>7605</v>
      </c>
      <c r="X71" s="196">
        <f t="shared" si="50"/>
        <v>-0.45042636219106802</v>
      </c>
      <c r="Y71" s="196">
        <f t="shared" si="51"/>
        <v>2.4302163611560354E-3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658</v>
      </c>
      <c r="M72" s="195">
        <v>0</v>
      </c>
      <c r="N72" s="195">
        <v>1135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258</v>
      </c>
      <c r="T72" s="195">
        <v>1360</v>
      </c>
      <c r="U72" s="195">
        <v>2515</v>
      </c>
      <c r="V72" s="195">
        <v>3267</v>
      </c>
      <c r="W72" s="195">
        <v>1879</v>
      </c>
      <c r="X72" s="196">
        <f t="shared" si="50"/>
        <v>-0.42485460667278852</v>
      </c>
      <c r="Y72" s="196">
        <f t="shared" si="51"/>
        <v>6.0044398982408813E-4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763</v>
      </c>
      <c r="M73" s="195">
        <v>0</v>
      </c>
      <c r="N73" s="195">
        <v>981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729</v>
      </c>
      <c r="T73" s="195">
        <v>2196</v>
      </c>
      <c r="U73" s="195">
        <v>1917</v>
      </c>
      <c r="V73" s="195">
        <v>2865</v>
      </c>
      <c r="W73" s="195">
        <v>2069</v>
      </c>
      <c r="X73" s="196">
        <f t="shared" si="50"/>
        <v>-0.27783595113438042</v>
      </c>
      <c r="Y73" s="196">
        <f t="shared" si="51"/>
        <v>6.6115945446835458E-4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22</v>
      </c>
      <c r="M74" s="195">
        <v>0</v>
      </c>
      <c r="N74" s="195">
        <v>30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897</v>
      </c>
      <c r="U74" s="195">
        <v>3209</v>
      </c>
      <c r="V74" s="195">
        <v>1645</v>
      </c>
      <c r="W74" s="195">
        <v>844</v>
      </c>
      <c r="X74" s="196">
        <f t="shared" si="50"/>
        <v>-0.48693009118541031</v>
      </c>
      <c r="Y74" s="196">
        <f t="shared" si="51"/>
        <v>2.6970448505137326E-4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7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781</v>
      </c>
      <c r="T75" s="195">
        <v>291</v>
      </c>
      <c r="U75" s="195">
        <v>930</v>
      </c>
      <c r="V75" s="195">
        <v>205</v>
      </c>
      <c r="W75" s="195">
        <v>552</v>
      </c>
      <c r="X75" s="196">
        <f t="shared" si="50"/>
        <v>1.6926829268292685</v>
      </c>
      <c r="Y75" s="196">
        <f t="shared" si="51"/>
        <v>1.7639440254544792E-4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5620</v>
      </c>
      <c r="M76" s="200">
        <f t="shared" si="54"/>
        <v>0</v>
      </c>
      <c r="N76" s="200">
        <f t="shared" si="54"/>
        <v>13767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4636</v>
      </c>
      <c r="T76" s="200">
        <f>T68-SUM(T69:T75)</f>
        <v>21848</v>
      </c>
      <c r="U76" s="200">
        <f>U68-SUM(U69:U75)</f>
        <v>32028</v>
      </c>
      <c r="V76" s="200">
        <f>V68-SUM(V69:V75)</f>
        <v>36605</v>
      </c>
      <c r="W76" s="200">
        <f>W68-SUM(W69:W75)</f>
        <v>25899</v>
      </c>
      <c r="X76" s="201">
        <f t="shared" si="50"/>
        <v>-0.29247370577789922</v>
      </c>
      <c r="Y76" s="201">
        <f t="shared" si="51"/>
        <v>8.2761569411676731E-3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27254</v>
      </c>
      <c r="D78" s="209">
        <f t="shared" si="55"/>
        <v>43215</v>
      </c>
      <c r="E78" s="209">
        <f t="shared" si="55"/>
        <v>75459</v>
      </c>
      <c r="F78" s="209">
        <f t="shared" si="55"/>
        <v>77593</v>
      </c>
      <c r="G78" s="209">
        <f t="shared" si="55"/>
        <v>87151</v>
      </c>
      <c r="H78" s="209">
        <f t="shared" si="55"/>
        <v>96549</v>
      </c>
      <c r="I78" s="210">
        <f>IFERROR(H78/G78-1,"-")</f>
        <v>0.10783582517699175</v>
      </c>
      <c r="J78" s="210">
        <f t="shared" ref="J78:J90" si="56">H78/H$8</f>
        <v>0.17141776655694396</v>
      </c>
      <c r="K78" s="209">
        <f t="shared" ref="K78:P78" si="57">K79+K82</f>
        <v>120222</v>
      </c>
      <c r="L78" s="209">
        <f t="shared" si="57"/>
        <v>124348</v>
      </c>
      <c r="M78" s="209">
        <f t="shared" si="57"/>
        <v>348211</v>
      </c>
      <c r="N78" s="209">
        <f t="shared" si="57"/>
        <v>409555</v>
      </c>
      <c r="O78" s="209">
        <f t="shared" si="57"/>
        <v>470041</v>
      </c>
      <c r="P78" s="209">
        <f t="shared" si="57"/>
        <v>467536</v>
      </c>
      <c r="Q78" s="210">
        <f>IFERROR(P78/O78-1,"-")</f>
        <v>-5.3293223357111508E-3</v>
      </c>
      <c r="R78" s="210">
        <f t="shared" ref="R78:R90" si="58">P78/P$8</f>
        <v>0.18219618543688451</v>
      </c>
      <c r="S78" s="209">
        <f>S79+S82</f>
        <v>147476</v>
      </c>
      <c r="T78" s="209">
        <f>T79+T82</f>
        <v>423670</v>
      </c>
      <c r="U78" s="209">
        <f>U79+U82</f>
        <v>487148</v>
      </c>
      <c r="V78" s="209">
        <f>V79+V82</f>
        <v>557192</v>
      </c>
      <c r="W78" s="209">
        <f>W79+W82</f>
        <v>564085</v>
      </c>
      <c r="X78" s="210">
        <f>IFERROR(W78/V78-1,"-")</f>
        <v>1.2370960099929551E-2</v>
      </c>
      <c r="Y78" s="210">
        <f>W78/W$8</f>
        <v>0.18025622565190036</v>
      </c>
    </row>
    <row r="79" spans="1:25" x14ac:dyDescent="0.25">
      <c r="A79" s="74"/>
      <c r="B79" s="190" t="s">
        <v>99</v>
      </c>
      <c r="C79" s="191">
        <v>10700</v>
      </c>
      <c r="D79" s="191">
        <v>26508</v>
      </c>
      <c r="E79" s="191">
        <v>39701</v>
      </c>
      <c r="F79" s="191">
        <v>39900</v>
      </c>
      <c r="G79" s="191">
        <v>43179</v>
      </c>
      <c r="H79" s="191">
        <v>51554</v>
      </c>
      <c r="I79" s="192">
        <f>IFERROR(H79/G79-1,"-")</f>
        <v>0.19396002686491109</v>
      </c>
      <c r="J79" s="192">
        <f t="shared" si="56"/>
        <v>9.1531466271806944E-2</v>
      </c>
      <c r="K79" s="191">
        <v>52662</v>
      </c>
      <c r="L79" s="191">
        <v>75017</v>
      </c>
      <c r="M79" s="191">
        <v>177815</v>
      </c>
      <c r="N79" s="191">
        <v>185055</v>
      </c>
      <c r="O79" s="191">
        <v>194018</v>
      </c>
      <c r="P79" s="191">
        <v>194282</v>
      </c>
      <c r="Q79" s="192">
        <f>IFERROR(P79/O79-1,"-")</f>
        <v>1.3606984918925757E-3</v>
      </c>
      <c r="R79" s="192">
        <f t="shared" si="58"/>
        <v>7.5710617576077124E-2</v>
      </c>
      <c r="S79" s="191">
        <v>63362</v>
      </c>
      <c r="T79" s="191">
        <v>217516</v>
      </c>
      <c r="U79" s="191">
        <v>224955</v>
      </c>
      <c r="V79" s="191">
        <v>237197</v>
      </c>
      <c r="W79" s="191">
        <v>245836</v>
      </c>
      <c r="X79" s="192">
        <f>IFERROR(W79/V79-1,"-")</f>
        <v>3.6421202629038252E-2</v>
      </c>
      <c r="Y79" s="192">
        <f>W79/W$8</f>
        <v>7.8558141927831046E-2</v>
      </c>
    </row>
    <row r="80" spans="1:25" x14ac:dyDescent="0.25">
      <c r="A80" s="74"/>
      <c r="B80" s="194" t="s">
        <v>105</v>
      </c>
      <c r="C80" s="195">
        <v>4497</v>
      </c>
      <c r="D80" s="195">
        <v>16691</v>
      </c>
      <c r="E80" s="195">
        <v>24487</v>
      </c>
      <c r="F80" s="195">
        <v>25295</v>
      </c>
      <c r="G80" s="195">
        <v>22887</v>
      </c>
      <c r="H80" s="195">
        <v>25798</v>
      </c>
      <c r="I80" s="196">
        <f>IFERROR(H80/G80-1,"-")</f>
        <v>0.12719010792152741</v>
      </c>
      <c r="J80" s="196">
        <f t="shared" si="56"/>
        <v>4.5803017552082777E-2</v>
      </c>
      <c r="K80" s="195">
        <v>8348</v>
      </c>
      <c r="L80" s="195">
        <v>16350</v>
      </c>
      <c r="M80" s="195">
        <v>27645</v>
      </c>
      <c r="N80" s="195">
        <v>23534</v>
      </c>
      <c r="O80" s="195">
        <v>35427</v>
      </c>
      <c r="P80" s="195">
        <v>30105</v>
      </c>
      <c r="Q80" s="196">
        <f>IFERROR(P80/O80-1,"-")</f>
        <v>-0.150224405114743</v>
      </c>
      <c r="R80" s="196">
        <f t="shared" si="58"/>
        <v>1.1731751485612675E-2</v>
      </c>
      <c r="S80" s="195">
        <v>12845</v>
      </c>
      <c r="T80" s="195">
        <v>52132</v>
      </c>
      <c r="U80" s="195">
        <v>48829</v>
      </c>
      <c r="V80" s="195">
        <v>58314</v>
      </c>
      <c r="W80" s="195">
        <v>55903</v>
      </c>
      <c r="X80" s="196">
        <f>IFERROR(W80/V80-1,"-")</f>
        <v>-4.1345131529306856E-2</v>
      </c>
      <c r="Y80" s="196">
        <f>W80/W$8</f>
        <v>1.7864087473728578E-2</v>
      </c>
    </row>
    <row r="81" spans="1:25" x14ac:dyDescent="0.25">
      <c r="A81" s="74"/>
      <c r="B81" s="194" t="s">
        <v>102</v>
      </c>
      <c r="C81" s="195">
        <v>6203</v>
      </c>
      <c r="D81" s="195">
        <v>9817</v>
      </c>
      <c r="E81" s="195">
        <v>15214</v>
      </c>
      <c r="F81" s="195">
        <v>14605</v>
      </c>
      <c r="G81" s="195">
        <v>20292</v>
      </c>
      <c r="H81" s="195">
        <v>25756</v>
      </c>
      <c r="I81" s="196">
        <f>IFERROR(H81/G81-1,"-")</f>
        <v>0.26926867731125559</v>
      </c>
      <c r="J81" s="196">
        <f t="shared" si="56"/>
        <v>4.5728448719724167E-2</v>
      </c>
      <c r="K81" s="195">
        <v>44314</v>
      </c>
      <c r="L81" s="195">
        <v>58667</v>
      </c>
      <c r="M81" s="195">
        <v>150170</v>
      </c>
      <c r="N81" s="195">
        <v>161521</v>
      </c>
      <c r="O81" s="195">
        <v>158591</v>
      </c>
      <c r="P81" s="195">
        <v>164177</v>
      </c>
      <c r="Q81" s="196">
        <f>IFERROR(P81/O81-1,"-")</f>
        <v>3.5222679723313499E-2</v>
      </c>
      <c r="R81" s="196">
        <f t="shared" si="58"/>
        <v>6.3978866090464451E-2</v>
      </c>
      <c r="S81" s="195">
        <v>50517</v>
      </c>
      <c r="T81" s="195">
        <v>165384</v>
      </c>
      <c r="U81" s="195">
        <v>176126</v>
      </c>
      <c r="V81" s="195">
        <v>178883</v>
      </c>
      <c r="W81" s="195">
        <v>189933</v>
      </c>
      <c r="X81" s="196">
        <f>IFERROR(W81/V81-1,"-")</f>
        <v>6.1772219830839248E-2</v>
      </c>
      <c r="Y81" s="196">
        <f>W81/W$8</f>
        <v>6.0694054454102461E-2</v>
      </c>
    </row>
    <row r="82" spans="1:25" x14ac:dyDescent="0.25">
      <c r="A82" s="74"/>
      <c r="B82" s="190" t="s">
        <v>109</v>
      </c>
      <c r="C82" s="191">
        <v>16554</v>
      </c>
      <c r="D82" s="191">
        <v>16707</v>
      </c>
      <c r="E82" s="191">
        <v>35758</v>
      </c>
      <c r="F82" s="191">
        <v>37693</v>
      </c>
      <c r="G82" s="191">
        <v>43972</v>
      </c>
      <c r="H82" s="191">
        <v>44995</v>
      </c>
      <c r="I82" s="192">
        <f>IFERROR(H82/G82-1,"-")</f>
        <v>2.3264804875830158E-2</v>
      </c>
      <c r="J82" s="192">
        <f t="shared" si="56"/>
        <v>7.9886300285137005E-2</v>
      </c>
      <c r="K82" s="191">
        <v>67560</v>
      </c>
      <c r="L82" s="191">
        <v>49331</v>
      </c>
      <c r="M82" s="191">
        <v>170396</v>
      </c>
      <c r="N82" s="191">
        <v>224500</v>
      </c>
      <c r="O82" s="191">
        <v>276023</v>
      </c>
      <c r="P82" s="191">
        <v>273254</v>
      </c>
      <c r="Q82" s="192">
        <f>IFERROR(P82/O82-1,"-")</f>
        <v>-1.0031772714592657E-2</v>
      </c>
      <c r="R82" s="192">
        <f t="shared" si="58"/>
        <v>0.10648556786080737</v>
      </c>
      <c r="S82" s="191">
        <v>84114</v>
      </c>
      <c r="T82" s="191">
        <v>206154</v>
      </c>
      <c r="U82" s="191">
        <v>262193</v>
      </c>
      <c r="V82" s="191">
        <v>319995</v>
      </c>
      <c r="W82" s="191">
        <v>318249</v>
      </c>
      <c r="X82" s="192">
        <f>IFERROR(W82/V82-1,"-")</f>
        <v>-5.4563352552383648E-3</v>
      </c>
      <c r="Y82" s="192">
        <f>W82/W$8</f>
        <v>0.1016980837240693</v>
      </c>
    </row>
    <row r="83" spans="1:25" s="74" customFormat="1" x14ac:dyDescent="0.25">
      <c r="B83" s="194" t="s">
        <v>112</v>
      </c>
      <c r="C83" s="195">
        <v>2224</v>
      </c>
      <c r="D83" s="195">
        <v>1949</v>
      </c>
      <c r="E83" s="195">
        <v>4027</v>
      </c>
      <c r="F83" s="195">
        <v>5120</v>
      </c>
      <c r="G83" s="195">
        <v>6588</v>
      </c>
      <c r="H83" s="195">
        <v>6802</v>
      </c>
      <c r="I83" s="196">
        <f t="shared" ref="I83:I90" si="59">IFERROR(H83/G83-1,"-")</f>
        <v>3.2483302975106154E-2</v>
      </c>
      <c r="J83" s="196">
        <f t="shared" si="56"/>
        <v>1.207659994531619E-2</v>
      </c>
      <c r="K83" s="195">
        <v>13920</v>
      </c>
      <c r="L83" s="195">
        <v>3523</v>
      </c>
      <c r="M83" s="195">
        <v>40046</v>
      </c>
      <c r="N83" s="195">
        <v>52990</v>
      </c>
      <c r="O83" s="195">
        <v>64151</v>
      </c>
      <c r="P83" s="195">
        <v>69032</v>
      </c>
      <c r="Q83" s="196">
        <f t="shared" ref="Q83:Q90" si="60">IFERROR(P83/O83-1,"-")</f>
        <v>7.6086109335785856E-2</v>
      </c>
      <c r="R83" s="196">
        <f t="shared" si="58"/>
        <v>2.6901387429158419E-2</v>
      </c>
      <c r="S83" s="195">
        <v>16144</v>
      </c>
      <c r="T83" s="195">
        <v>44073</v>
      </c>
      <c r="U83" s="195">
        <v>58110</v>
      </c>
      <c r="V83" s="195">
        <v>70739</v>
      </c>
      <c r="W83" s="195">
        <v>75834</v>
      </c>
      <c r="X83" s="196">
        <f t="shared" ref="X83:X90" si="61">IFERROR(W83/V83-1,"-")</f>
        <v>7.2025332560539557E-2</v>
      </c>
      <c r="Y83" s="196">
        <f t="shared" ref="Y83:Y90" si="62">W83/W$8</f>
        <v>2.4233139714912134E-2</v>
      </c>
    </row>
    <row r="84" spans="1:25" s="74" customFormat="1" x14ac:dyDescent="0.25">
      <c r="B84" s="194" t="s">
        <v>115</v>
      </c>
      <c r="C84" s="195">
        <v>4799</v>
      </c>
      <c r="D84" s="195">
        <v>3436</v>
      </c>
      <c r="E84" s="195">
        <v>8884</v>
      </c>
      <c r="F84" s="195">
        <v>10047</v>
      </c>
      <c r="G84" s="195">
        <v>10506</v>
      </c>
      <c r="H84" s="195">
        <v>9815</v>
      </c>
      <c r="I84" s="196">
        <f t="shared" si="59"/>
        <v>-6.577193984389873E-2</v>
      </c>
      <c r="J84" s="196">
        <f t="shared" si="56"/>
        <v>1.7426025942851867E-2</v>
      </c>
      <c r="K84" s="195">
        <v>25360</v>
      </c>
      <c r="L84" s="195">
        <v>13631</v>
      </c>
      <c r="M84" s="195">
        <v>57389</v>
      </c>
      <c r="N84" s="195">
        <v>67461</v>
      </c>
      <c r="O84" s="195">
        <v>75520</v>
      </c>
      <c r="P84" s="195">
        <v>74276</v>
      </c>
      <c r="Q84" s="196">
        <f t="shared" si="60"/>
        <v>-1.6472457627118686E-2</v>
      </c>
      <c r="R84" s="196">
        <f t="shared" si="58"/>
        <v>2.8944945136866539E-2</v>
      </c>
      <c r="S84" s="195">
        <v>30159</v>
      </c>
      <c r="T84" s="195">
        <v>66273</v>
      </c>
      <c r="U84" s="195">
        <v>77508</v>
      </c>
      <c r="V84" s="195">
        <v>86026</v>
      </c>
      <c r="W84" s="195">
        <v>84091</v>
      </c>
      <c r="X84" s="196">
        <f t="shared" si="61"/>
        <v>-2.2493199730314051E-2</v>
      </c>
      <c r="Y84" s="196">
        <f t="shared" si="62"/>
        <v>2.6871705986321125E-2</v>
      </c>
    </row>
    <row r="85" spans="1:25" x14ac:dyDescent="0.25">
      <c r="A85" s="74"/>
      <c r="B85" s="194" t="s">
        <v>118</v>
      </c>
      <c r="C85" s="195">
        <v>1395</v>
      </c>
      <c r="D85" s="195">
        <v>3495</v>
      </c>
      <c r="E85" s="195">
        <v>4488</v>
      </c>
      <c r="F85" s="195">
        <v>4114</v>
      </c>
      <c r="G85" s="195">
        <v>4421</v>
      </c>
      <c r="H85" s="195">
        <v>4583</v>
      </c>
      <c r="I85" s="196">
        <f t="shared" si="59"/>
        <v>3.6643293372540242E-2</v>
      </c>
      <c r="J85" s="196">
        <f t="shared" si="56"/>
        <v>8.1368799690361808E-3</v>
      </c>
      <c r="K85" s="195">
        <v>4325</v>
      </c>
      <c r="L85" s="195">
        <v>6321</v>
      </c>
      <c r="M85" s="195">
        <v>14433</v>
      </c>
      <c r="N85" s="195">
        <v>22774</v>
      </c>
      <c r="O85" s="195">
        <v>35467</v>
      </c>
      <c r="P85" s="195">
        <v>31359</v>
      </c>
      <c r="Q85" s="196">
        <f t="shared" si="60"/>
        <v>-0.11582597907914405</v>
      </c>
      <c r="R85" s="196">
        <f t="shared" si="58"/>
        <v>1.2220428328760269E-2</v>
      </c>
      <c r="S85" s="195">
        <v>5720</v>
      </c>
      <c r="T85" s="195">
        <v>18921</v>
      </c>
      <c r="U85" s="195">
        <v>26888</v>
      </c>
      <c r="V85" s="195">
        <v>39888</v>
      </c>
      <c r="W85" s="195">
        <v>35942</v>
      </c>
      <c r="X85" s="196">
        <f t="shared" si="61"/>
        <v>-9.8926995587645394E-2</v>
      </c>
      <c r="Y85" s="196">
        <f t="shared" si="62"/>
        <v>1.148544858023277E-2</v>
      </c>
    </row>
    <row r="86" spans="1:25" x14ac:dyDescent="0.25">
      <c r="A86" s="74"/>
      <c r="B86" s="194" t="s">
        <v>125</v>
      </c>
      <c r="C86" s="195">
        <v>246</v>
      </c>
      <c r="D86" s="195">
        <v>345</v>
      </c>
      <c r="E86" s="195">
        <v>845</v>
      </c>
      <c r="F86" s="195">
        <v>806</v>
      </c>
      <c r="G86" s="195">
        <v>1051</v>
      </c>
      <c r="H86" s="195">
        <v>1093</v>
      </c>
      <c r="I86" s="196">
        <f t="shared" si="59"/>
        <v>3.9961941008563207E-2</v>
      </c>
      <c r="J86" s="196">
        <f t="shared" si="56"/>
        <v>1.9405650897134071E-3</v>
      </c>
      <c r="K86" s="195">
        <v>1093</v>
      </c>
      <c r="L86" s="195">
        <v>1428</v>
      </c>
      <c r="M86" s="195">
        <v>3122</v>
      </c>
      <c r="N86" s="195">
        <v>4296</v>
      </c>
      <c r="O86" s="195">
        <v>8016</v>
      </c>
      <c r="P86" s="195">
        <v>8258</v>
      </c>
      <c r="Q86" s="196">
        <f t="shared" si="60"/>
        <v>3.0189620758483082E-2</v>
      </c>
      <c r="R86" s="196">
        <f t="shared" si="58"/>
        <v>3.2180967868523326E-3</v>
      </c>
      <c r="S86" s="195">
        <v>1339</v>
      </c>
      <c r="T86" s="195">
        <v>3967</v>
      </c>
      <c r="U86" s="195">
        <v>5102</v>
      </c>
      <c r="V86" s="195">
        <v>9067</v>
      </c>
      <c r="W86" s="195">
        <v>9351</v>
      </c>
      <c r="X86" s="196">
        <f t="shared" si="61"/>
        <v>3.1322377853755468E-2</v>
      </c>
      <c r="Y86" s="196">
        <f t="shared" si="62"/>
        <v>2.9881595257291367E-3</v>
      </c>
    </row>
    <row r="87" spans="1:25" x14ac:dyDescent="0.25">
      <c r="A87" s="74"/>
      <c r="B87" s="194" t="s">
        <v>121</v>
      </c>
      <c r="C87" s="195">
        <v>188</v>
      </c>
      <c r="D87" s="195">
        <v>331</v>
      </c>
      <c r="E87" s="195">
        <v>685</v>
      </c>
      <c r="F87" s="195">
        <v>543</v>
      </c>
      <c r="G87" s="195">
        <v>562</v>
      </c>
      <c r="H87" s="195">
        <v>612</v>
      </c>
      <c r="I87" s="196">
        <f t="shared" si="59"/>
        <v>8.8967971530249157E-2</v>
      </c>
      <c r="J87" s="196">
        <f t="shared" si="56"/>
        <v>1.0865744143683488E-3</v>
      </c>
      <c r="K87" s="195">
        <v>1411</v>
      </c>
      <c r="L87" s="195">
        <v>1899</v>
      </c>
      <c r="M87" s="195">
        <v>2962</v>
      </c>
      <c r="N87" s="195">
        <v>4028</v>
      </c>
      <c r="O87" s="195">
        <v>5211</v>
      </c>
      <c r="P87" s="195">
        <v>5426</v>
      </c>
      <c r="Q87" s="196">
        <f t="shared" si="60"/>
        <v>4.1258875455766564E-2</v>
      </c>
      <c r="R87" s="196">
        <f t="shared" si="58"/>
        <v>2.1144820980214044E-3</v>
      </c>
      <c r="S87" s="195">
        <v>1599</v>
      </c>
      <c r="T87" s="195">
        <v>3647</v>
      </c>
      <c r="U87" s="195">
        <v>4571</v>
      </c>
      <c r="V87" s="195">
        <v>5773</v>
      </c>
      <c r="W87" s="195">
        <v>6038</v>
      </c>
      <c r="X87" s="196">
        <f t="shared" si="61"/>
        <v>4.5903343149142461E-2</v>
      </c>
      <c r="Y87" s="196">
        <f t="shared" si="62"/>
        <v>1.9294735553793741E-3</v>
      </c>
    </row>
    <row r="88" spans="1:25" x14ac:dyDescent="0.25">
      <c r="A88" s="74"/>
      <c r="B88" s="194" t="s">
        <v>130</v>
      </c>
      <c r="C88" s="195">
        <v>282</v>
      </c>
      <c r="D88" s="195">
        <v>120</v>
      </c>
      <c r="E88" s="195">
        <v>282</v>
      </c>
      <c r="F88" s="195">
        <v>306</v>
      </c>
      <c r="G88" s="195">
        <v>351</v>
      </c>
      <c r="H88" s="195">
        <v>360</v>
      </c>
      <c r="I88" s="196">
        <f t="shared" si="59"/>
        <v>2.564102564102555E-2</v>
      </c>
      <c r="J88" s="196">
        <f t="shared" si="56"/>
        <v>6.3916142021667576E-4</v>
      </c>
      <c r="K88" s="195">
        <v>1415</v>
      </c>
      <c r="L88" s="195">
        <v>87</v>
      </c>
      <c r="M88" s="195">
        <v>1710</v>
      </c>
      <c r="N88" s="195">
        <v>2258</v>
      </c>
      <c r="O88" s="195">
        <v>2196</v>
      </c>
      <c r="P88" s="195">
        <v>2253</v>
      </c>
      <c r="Q88" s="196">
        <f t="shared" si="60"/>
        <v>2.5956284153005438E-2</v>
      </c>
      <c r="R88" s="196">
        <f t="shared" si="58"/>
        <v>8.7798160096613049E-4</v>
      </c>
      <c r="S88" s="195">
        <v>1697</v>
      </c>
      <c r="T88" s="195">
        <v>1992</v>
      </c>
      <c r="U88" s="195">
        <v>2564</v>
      </c>
      <c r="V88" s="195">
        <v>2547</v>
      </c>
      <c r="W88" s="195">
        <v>2613</v>
      </c>
      <c r="X88" s="196">
        <f t="shared" si="61"/>
        <v>2.5912838633686652E-2</v>
      </c>
      <c r="Y88" s="196">
        <f t="shared" si="62"/>
        <v>8.3499741639720185E-4</v>
      </c>
    </row>
    <row r="89" spans="1:25" x14ac:dyDescent="0.25">
      <c r="A89" s="74"/>
      <c r="B89" s="194" t="s">
        <v>133</v>
      </c>
      <c r="C89" s="195">
        <v>389</v>
      </c>
      <c r="D89" s="195">
        <v>139</v>
      </c>
      <c r="E89" s="195">
        <v>417</v>
      </c>
      <c r="F89" s="195">
        <v>408</v>
      </c>
      <c r="G89" s="195">
        <v>387</v>
      </c>
      <c r="H89" s="195">
        <v>466</v>
      </c>
      <c r="I89" s="196">
        <f t="shared" si="59"/>
        <v>0.20413436692506459</v>
      </c>
      <c r="J89" s="196">
        <f t="shared" si="56"/>
        <v>8.2735894950269689E-4</v>
      </c>
      <c r="K89" s="195">
        <v>1895</v>
      </c>
      <c r="L89" s="195">
        <v>147</v>
      </c>
      <c r="M89" s="195">
        <v>1354</v>
      </c>
      <c r="N89" s="195">
        <v>2179</v>
      </c>
      <c r="O89" s="195">
        <v>2731</v>
      </c>
      <c r="P89" s="195">
        <v>1712</v>
      </c>
      <c r="Q89" s="196">
        <f t="shared" si="60"/>
        <v>-0.37312339802270234</v>
      </c>
      <c r="R89" s="196">
        <f t="shared" si="58"/>
        <v>6.6715690228762333E-4</v>
      </c>
      <c r="S89" s="195">
        <v>2284</v>
      </c>
      <c r="T89" s="195">
        <v>1771</v>
      </c>
      <c r="U89" s="195">
        <v>2587</v>
      </c>
      <c r="V89" s="195">
        <v>3118</v>
      </c>
      <c r="W89" s="195">
        <v>2178</v>
      </c>
      <c r="X89" s="196">
        <f t="shared" si="61"/>
        <v>-0.30147530468248873</v>
      </c>
      <c r="Y89" s="196">
        <f t="shared" si="62"/>
        <v>6.9599095786953907E-4</v>
      </c>
    </row>
    <row r="90" spans="1:25" x14ac:dyDescent="0.25">
      <c r="A90" s="74"/>
      <c r="B90" s="199" t="s">
        <v>147</v>
      </c>
      <c r="C90" s="200">
        <f t="shared" ref="C90" si="63">C82-SUM(C83:C89)</f>
        <v>7031</v>
      </c>
      <c r="D90" s="200">
        <f t="shared" ref="D90:H90" si="64">D82-SUM(D83:D89)</f>
        <v>6892</v>
      </c>
      <c r="E90" s="200">
        <f t="shared" si="64"/>
        <v>16130</v>
      </c>
      <c r="F90" s="200">
        <f t="shared" si="64"/>
        <v>16349</v>
      </c>
      <c r="G90" s="200">
        <f t="shared" si="64"/>
        <v>20106</v>
      </c>
      <c r="H90" s="200">
        <f t="shared" si="64"/>
        <v>21264</v>
      </c>
      <c r="I90" s="201">
        <f t="shared" si="59"/>
        <v>5.7594747836466675E-2</v>
      </c>
      <c r="J90" s="201">
        <f t="shared" si="56"/>
        <v>3.7753134554131644E-2</v>
      </c>
      <c r="K90" s="200">
        <f t="shared" ref="K90:P90" si="65">K82-SUM(K83:K89)</f>
        <v>18141</v>
      </c>
      <c r="L90" s="200">
        <f t="shared" si="65"/>
        <v>22295</v>
      </c>
      <c r="M90" s="200">
        <f t="shared" si="65"/>
        <v>49380</v>
      </c>
      <c r="N90" s="200">
        <f t="shared" si="65"/>
        <v>68514</v>
      </c>
      <c r="O90" s="200">
        <f t="shared" si="65"/>
        <v>82731</v>
      </c>
      <c r="P90" s="200">
        <f t="shared" si="65"/>
        <v>80938</v>
      </c>
      <c r="Q90" s="201">
        <f t="shared" si="60"/>
        <v>-2.1672649913575315E-2</v>
      </c>
      <c r="R90" s="201">
        <f t="shared" si="58"/>
        <v>3.1541089577894657E-2</v>
      </c>
      <c r="S90" s="200">
        <f>S82-SUM(S83:S89)</f>
        <v>25172</v>
      </c>
      <c r="T90" s="200">
        <f>T82-SUM(T83:T89)</f>
        <v>65510</v>
      </c>
      <c r="U90" s="200">
        <f>U82-SUM(U83:U89)</f>
        <v>84863</v>
      </c>
      <c r="V90" s="200">
        <f>V82-SUM(V83:V89)</f>
        <v>102837</v>
      </c>
      <c r="W90" s="200">
        <f>W82-SUM(W83:W89)</f>
        <v>102202</v>
      </c>
      <c r="X90" s="201">
        <f t="shared" si="61"/>
        <v>-6.1748203467623108E-3</v>
      </c>
      <c r="Y90" s="201">
        <f t="shared" si="62"/>
        <v>3.2659167987228024E-2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2892</v>
      </c>
      <c r="F92" s="209">
        <f t="shared" si="66"/>
        <v>4491</v>
      </c>
      <c r="G92" s="209">
        <f t="shared" si="66"/>
        <v>5405</v>
      </c>
      <c r="H92" s="209">
        <f t="shared" si="66"/>
        <v>5933</v>
      </c>
      <c r="I92" s="210">
        <f>IFERROR(H92/G92-1,"-")</f>
        <v>9.7687326549491305E-2</v>
      </c>
      <c r="J92" s="210">
        <f t="shared" ref="J92:J104" si="67">H92/H$8</f>
        <v>1.0533735294848714E-2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22120</v>
      </c>
      <c r="N92" s="209">
        <f t="shared" si="68"/>
        <v>30713</v>
      </c>
      <c r="O92" s="209">
        <f t="shared" si="68"/>
        <v>36372</v>
      </c>
      <c r="P92" s="209">
        <f t="shared" si="68"/>
        <v>34480</v>
      </c>
      <c r="Q92" s="210">
        <f>IFERROR(P92/O92-1,"-")</f>
        <v>-5.201803585175413E-2</v>
      </c>
      <c r="R92" s="210">
        <f t="shared" ref="R92:R104" si="69">P92/P$8</f>
        <v>1.3436664714297461E-2</v>
      </c>
      <c r="S92" s="209">
        <f>S93+S96</f>
        <v>17295</v>
      </c>
      <c r="T92" s="209">
        <f>T93+T96</f>
        <v>37456</v>
      </c>
      <c r="U92" s="209">
        <f>U93+U96</f>
        <v>44189</v>
      </c>
      <c r="V92" s="209">
        <f>V93+V96</f>
        <v>41777</v>
      </c>
      <c r="W92" s="209">
        <f>W93+W96</f>
        <v>40413</v>
      </c>
      <c r="X92" s="210">
        <f>IFERROR(W92/V92-1,"-")</f>
        <v>-3.2649544007468223E-2</v>
      </c>
      <c r="Y92" s="210">
        <f>W92/W$8</f>
        <v>1.2914179329835483E-2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2345</v>
      </c>
      <c r="F93" s="191">
        <v>3131</v>
      </c>
      <c r="G93" s="191">
        <v>3940</v>
      </c>
      <c r="H93" s="191">
        <v>4315</v>
      </c>
      <c r="I93" s="192">
        <f>IFERROR(H93/G93-1,"-")</f>
        <v>9.5177664974619214E-2</v>
      </c>
      <c r="J93" s="192">
        <f t="shared" si="67"/>
        <v>7.6610598006526549E-3</v>
      </c>
      <c r="K93" s="191">
        <v>4723</v>
      </c>
      <c r="L93" s="191">
        <v>0</v>
      </c>
      <c r="M93" s="191">
        <v>15738</v>
      </c>
      <c r="N93" s="191">
        <v>20171</v>
      </c>
      <c r="O93" s="191">
        <v>22213</v>
      </c>
      <c r="P93" s="191">
        <v>20950</v>
      </c>
      <c r="Q93" s="192">
        <f>IFERROR(P93/O93-1,"-")</f>
        <v>-5.6858596317471699E-2</v>
      </c>
      <c r="R93" s="192">
        <f t="shared" si="69"/>
        <v>8.1640987750734289E-3</v>
      </c>
      <c r="S93" s="191">
        <v>11031</v>
      </c>
      <c r="T93" s="191">
        <v>24786</v>
      </c>
      <c r="U93" s="191">
        <v>29860</v>
      </c>
      <c r="V93" s="191">
        <v>26153</v>
      </c>
      <c r="W93" s="191">
        <v>25265</v>
      </c>
      <c r="X93" s="192">
        <f>IFERROR(W93/V93-1,"-")</f>
        <v>-3.3954039689519377E-2</v>
      </c>
      <c r="Y93" s="192">
        <f>W93/W$8</f>
        <v>8.0735590223020692E-3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1741</v>
      </c>
      <c r="F94" s="195">
        <v>2207</v>
      </c>
      <c r="G94" s="195">
        <v>2841</v>
      </c>
      <c r="H94" s="195">
        <v>3138</v>
      </c>
      <c r="I94" s="196">
        <f>IFERROR(H94/G94-1,"-")</f>
        <v>0.10454065469904972</v>
      </c>
      <c r="J94" s="196">
        <f t="shared" si="67"/>
        <v>5.5713570462220235E-3</v>
      </c>
      <c r="K94" s="195">
        <v>2176</v>
      </c>
      <c r="L94" s="195">
        <v>0</v>
      </c>
      <c r="M94" s="195">
        <v>6916</v>
      </c>
      <c r="N94" s="195">
        <v>4680</v>
      </c>
      <c r="O94" s="195">
        <v>5361</v>
      </c>
      <c r="P94" s="195">
        <v>5751</v>
      </c>
      <c r="Q94" s="196">
        <f>IFERROR(P94/O94-1,"-")</f>
        <v>7.2747621712367039E-2</v>
      </c>
      <c r="R94" s="196">
        <f t="shared" si="69"/>
        <v>2.2411327950094171E-3</v>
      </c>
      <c r="S94" s="195">
        <v>5930</v>
      </c>
      <c r="T94" s="195">
        <v>11891</v>
      </c>
      <c r="U94" s="195">
        <v>9535</v>
      </c>
      <c r="V94" s="195">
        <v>8202</v>
      </c>
      <c r="W94" s="195">
        <v>8889</v>
      </c>
      <c r="X94" s="196">
        <f>IFERROR(W94/V94-1,"-")</f>
        <v>8.376005852231172E-2</v>
      </c>
      <c r="Y94" s="196">
        <f>W94/W$8</f>
        <v>2.8405250801204467E-3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604</v>
      </c>
      <c r="F95" s="195">
        <v>924</v>
      </c>
      <c r="G95" s="195">
        <v>1099</v>
      </c>
      <c r="H95" s="195">
        <v>1177</v>
      </c>
      <c r="I95" s="196">
        <f>IFERROR(H95/G95-1,"-")</f>
        <v>7.0973612374886308E-2</v>
      </c>
      <c r="J95" s="196">
        <f t="shared" si="67"/>
        <v>2.0897027544306314E-3</v>
      </c>
      <c r="K95" s="195">
        <v>2547</v>
      </c>
      <c r="L95" s="195">
        <v>0</v>
      </c>
      <c r="M95" s="195">
        <v>8822</v>
      </c>
      <c r="N95" s="195">
        <v>15491</v>
      </c>
      <c r="O95" s="195">
        <v>16852</v>
      </c>
      <c r="P95" s="195">
        <v>15199</v>
      </c>
      <c r="Q95" s="196">
        <f>IFERROR(P95/O95-1,"-")</f>
        <v>-9.8089247567054394E-2</v>
      </c>
      <c r="R95" s="196">
        <f t="shared" si="69"/>
        <v>5.9229659800640114E-3</v>
      </c>
      <c r="S95" s="195">
        <v>5101</v>
      </c>
      <c r="T95" s="195">
        <v>12895</v>
      </c>
      <c r="U95" s="195">
        <v>20325</v>
      </c>
      <c r="V95" s="195">
        <v>17951</v>
      </c>
      <c r="W95" s="195">
        <v>16376</v>
      </c>
      <c r="X95" s="196">
        <f>IFERROR(W95/V95-1,"-")</f>
        <v>-8.7738844632610946E-2</v>
      </c>
      <c r="Y95" s="196">
        <f>W95/W$8</f>
        <v>5.2330339421816216E-3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547</v>
      </c>
      <c r="F96" s="191">
        <v>1360</v>
      </c>
      <c r="G96" s="191">
        <v>1465</v>
      </c>
      <c r="H96" s="191">
        <v>1618</v>
      </c>
      <c r="I96" s="192">
        <f>IFERROR(H96/G96-1,"-")</f>
        <v>0.10443686006825947</v>
      </c>
      <c r="J96" s="192">
        <f t="shared" si="67"/>
        <v>2.8726754941960594E-3</v>
      </c>
      <c r="K96" s="191">
        <v>3970</v>
      </c>
      <c r="L96" s="191">
        <v>0</v>
      </c>
      <c r="M96" s="191">
        <v>6382</v>
      </c>
      <c r="N96" s="191">
        <v>10542</v>
      </c>
      <c r="O96" s="191">
        <v>14159</v>
      </c>
      <c r="P96" s="191">
        <v>13530</v>
      </c>
      <c r="Q96" s="192">
        <f>IFERROR(P96/O96-1,"-")</f>
        <v>-4.4424041245850643E-2</v>
      </c>
      <c r="R96" s="192">
        <f t="shared" si="69"/>
        <v>5.2725659392240326E-3</v>
      </c>
      <c r="S96" s="191">
        <v>6264</v>
      </c>
      <c r="T96" s="191">
        <v>12670</v>
      </c>
      <c r="U96" s="191">
        <v>14329</v>
      </c>
      <c r="V96" s="191">
        <v>15624</v>
      </c>
      <c r="W96" s="191">
        <v>15148</v>
      </c>
      <c r="X96" s="192">
        <f>IFERROR(W96/V96-1,"-")</f>
        <v>-3.046594982078854E-2</v>
      </c>
      <c r="Y96" s="192">
        <f>W96/W$8</f>
        <v>4.8406203075334149E-3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11</v>
      </c>
      <c r="F97" s="195">
        <v>68</v>
      </c>
      <c r="G97" s="195">
        <v>133</v>
      </c>
      <c r="H97" s="195">
        <v>84</v>
      </c>
      <c r="I97" s="196">
        <f t="shared" ref="I97:I104" si="70">IFERROR(H97/G97-1,"-")</f>
        <v>-0.36842105263157898</v>
      </c>
      <c r="J97" s="196">
        <f t="shared" si="67"/>
        <v>1.4913766471722433E-4</v>
      </c>
      <c r="K97" s="195">
        <v>915</v>
      </c>
      <c r="L97" s="195">
        <v>0</v>
      </c>
      <c r="M97" s="195">
        <v>735</v>
      </c>
      <c r="N97" s="195">
        <v>1637</v>
      </c>
      <c r="O97" s="195">
        <v>2113</v>
      </c>
      <c r="P97" s="195">
        <v>1794</v>
      </c>
      <c r="Q97" s="196">
        <f t="shared" ref="Q97:Q104" si="71">IFERROR(P97/O97-1,"-")</f>
        <v>-0.15097018457169897</v>
      </c>
      <c r="R97" s="196">
        <f t="shared" si="69"/>
        <v>6.9911184737382961E-4</v>
      </c>
      <c r="S97" s="195">
        <v>1042</v>
      </c>
      <c r="T97" s="195">
        <v>1661</v>
      </c>
      <c r="U97" s="195">
        <v>2018</v>
      </c>
      <c r="V97" s="195">
        <v>2246</v>
      </c>
      <c r="W97" s="195">
        <v>1878</v>
      </c>
      <c r="X97" s="196">
        <f t="shared" ref="X97:X104" si="72">IFERROR(W97/V97-1,"-")</f>
        <v>-0.16384683882457707</v>
      </c>
      <c r="Y97" s="196">
        <f t="shared" ref="Y97:Y104" si="73">W97/W$8</f>
        <v>6.0012443474701308E-4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73</v>
      </c>
      <c r="F98" s="195">
        <v>177</v>
      </c>
      <c r="G98" s="195">
        <v>258</v>
      </c>
      <c r="H98" s="195">
        <v>228</v>
      </c>
      <c r="I98" s="196">
        <f t="shared" si="70"/>
        <v>-0.11627906976744184</v>
      </c>
      <c r="J98" s="196">
        <f t="shared" si="67"/>
        <v>4.048022328038946E-4</v>
      </c>
      <c r="K98" s="195">
        <v>772</v>
      </c>
      <c r="L98" s="195">
        <v>0</v>
      </c>
      <c r="M98" s="195">
        <v>1193</v>
      </c>
      <c r="N98" s="195">
        <v>2069</v>
      </c>
      <c r="O98" s="195">
        <v>2752</v>
      </c>
      <c r="P98" s="195">
        <v>2443</v>
      </c>
      <c r="Q98" s="196">
        <f t="shared" si="71"/>
        <v>-0.11228197674418605</v>
      </c>
      <c r="R98" s="196">
        <f t="shared" si="69"/>
        <v>9.5202354689758405E-4</v>
      </c>
      <c r="S98" s="195">
        <v>1199</v>
      </c>
      <c r="T98" s="195">
        <v>2396</v>
      </c>
      <c r="U98" s="195">
        <v>2589</v>
      </c>
      <c r="V98" s="195">
        <v>3010</v>
      </c>
      <c r="W98" s="195">
        <v>2671</v>
      </c>
      <c r="X98" s="196">
        <f t="shared" si="72"/>
        <v>-0.11262458471760795</v>
      </c>
      <c r="Y98" s="196">
        <f t="shared" si="73"/>
        <v>8.5353161086755688E-4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177</v>
      </c>
      <c r="F99" s="195">
        <v>566</v>
      </c>
      <c r="G99" s="195">
        <v>412</v>
      </c>
      <c r="H99" s="195">
        <v>530</v>
      </c>
      <c r="I99" s="196">
        <f t="shared" si="70"/>
        <v>0.28640776699029136</v>
      </c>
      <c r="J99" s="196">
        <f t="shared" si="67"/>
        <v>9.4098764643010596E-4</v>
      </c>
      <c r="K99" s="195">
        <v>622</v>
      </c>
      <c r="L99" s="195">
        <v>0</v>
      </c>
      <c r="M99" s="195">
        <v>1270</v>
      </c>
      <c r="N99" s="195">
        <v>1759</v>
      </c>
      <c r="O99" s="195">
        <v>2340</v>
      </c>
      <c r="P99" s="195">
        <v>2197</v>
      </c>
      <c r="Q99" s="196">
        <f t="shared" si="71"/>
        <v>-6.1111111111111116E-2</v>
      </c>
      <c r="R99" s="196">
        <f t="shared" si="69"/>
        <v>8.5615871163896519E-4</v>
      </c>
      <c r="S99" s="195">
        <v>1494</v>
      </c>
      <c r="T99" s="195">
        <v>2543</v>
      </c>
      <c r="U99" s="195">
        <v>2839</v>
      </c>
      <c r="V99" s="195">
        <v>2752</v>
      </c>
      <c r="W99" s="195">
        <v>2727</v>
      </c>
      <c r="X99" s="196">
        <f t="shared" si="72"/>
        <v>-9.0843023255814392E-3</v>
      </c>
      <c r="Y99" s="196">
        <f t="shared" si="73"/>
        <v>8.714266951837617E-4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15</v>
      </c>
      <c r="F100" s="195">
        <v>17</v>
      </c>
      <c r="G100" s="195">
        <v>60</v>
      </c>
      <c r="H100" s="195">
        <v>46</v>
      </c>
      <c r="I100" s="196">
        <f t="shared" si="70"/>
        <v>-0.23333333333333328</v>
      </c>
      <c r="J100" s="196">
        <f t="shared" si="67"/>
        <v>8.1670625916575225E-5</v>
      </c>
      <c r="K100" s="195">
        <v>210</v>
      </c>
      <c r="L100" s="195">
        <v>0</v>
      </c>
      <c r="M100" s="195">
        <v>469</v>
      </c>
      <c r="N100" s="195">
        <v>545</v>
      </c>
      <c r="O100" s="195">
        <v>641</v>
      </c>
      <c r="P100" s="195">
        <v>621</v>
      </c>
      <c r="Q100" s="196">
        <f t="shared" si="71"/>
        <v>-3.120124804992197E-2</v>
      </c>
      <c r="R100" s="196">
        <f t="shared" si="69"/>
        <v>2.4200025486017179E-4</v>
      </c>
      <c r="S100" s="195">
        <v>280</v>
      </c>
      <c r="T100" s="195">
        <v>886</v>
      </c>
      <c r="U100" s="195">
        <v>646</v>
      </c>
      <c r="V100" s="195">
        <v>701</v>
      </c>
      <c r="W100" s="195">
        <v>667</v>
      </c>
      <c r="X100" s="196">
        <f t="shared" si="72"/>
        <v>-4.8502139800285282E-2</v>
      </c>
      <c r="Y100" s="196">
        <f t="shared" si="73"/>
        <v>2.131432364090829E-4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5</v>
      </c>
      <c r="F101" s="195">
        <v>61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8.699697108504753E-5</v>
      </c>
      <c r="K101" s="195">
        <v>102</v>
      </c>
      <c r="L101" s="195">
        <v>0</v>
      </c>
      <c r="M101" s="195">
        <v>268</v>
      </c>
      <c r="N101" s="195">
        <v>273</v>
      </c>
      <c r="O101" s="195">
        <v>609</v>
      </c>
      <c r="P101" s="195">
        <v>555</v>
      </c>
      <c r="Q101" s="196">
        <f t="shared" si="71"/>
        <v>-8.8669950738916259E-2</v>
      </c>
      <c r="R101" s="196">
        <f t="shared" si="69"/>
        <v>2.1628042101029846E-4</v>
      </c>
      <c r="S101" s="195">
        <v>217</v>
      </c>
      <c r="T101" s="195">
        <v>523</v>
      </c>
      <c r="U101" s="195">
        <v>426</v>
      </c>
      <c r="V101" s="195">
        <v>639</v>
      </c>
      <c r="W101" s="195">
        <v>604</v>
      </c>
      <c r="X101" s="196">
        <f t="shared" si="72"/>
        <v>-5.477308294209704E-2</v>
      </c>
      <c r="Y101" s="196">
        <f t="shared" si="73"/>
        <v>1.9301126655335243E-4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2.130538067388919E-5</v>
      </c>
      <c r="K102" s="195">
        <v>90</v>
      </c>
      <c r="L102" s="195">
        <v>0</v>
      </c>
      <c r="M102" s="195">
        <v>63</v>
      </c>
      <c r="N102" s="195">
        <v>82</v>
      </c>
      <c r="O102" s="195">
        <v>162</v>
      </c>
      <c r="P102" s="195">
        <v>145</v>
      </c>
      <c r="Q102" s="196">
        <f t="shared" si="71"/>
        <v>-0.10493827160493829</v>
      </c>
      <c r="R102" s="196">
        <f t="shared" si="69"/>
        <v>5.6505695579267167E-5</v>
      </c>
      <c r="S102" s="195">
        <v>114</v>
      </c>
      <c r="T102" s="195">
        <v>222</v>
      </c>
      <c r="U102" s="195">
        <v>106</v>
      </c>
      <c r="V102" s="195">
        <v>178</v>
      </c>
      <c r="W102" s="195">
        <v>157</v>
      </c>
      <c r="X102" s="196">
        <f t="shared" si="72"/>
        <v>-0.1179775280898876</v>
      </c>
      <c r="Y102" s="196">
        <f t="shared" si="73"/>
        <v>5.0170147100788631E-5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1.4203587115926127E-5</v>
      </c>
      <c r="K103" s="195">
        <v>61</v>
      </c>
      <c r="L103" s="195">
        <v>0</v>
      </c>
      <c r="M103" s="195">
        <v>45</v>
      </c>
      <c r="N103" s="195">
        <v>167</v>
      </c>
      <c r="O103" s="195">
        <v>268</v>
      </c>
      <c r="P103" s="195">
        <v>151</v>
      </c>
      <c r="Q103" s="196">
        <f t="shared" si="71"/>
        <v>-0.43656716417910446</v>
      </c>
      <c r="R103" s="196">
        <f t="shared" si="69"/>
        <v>5.884386229289201E-5</v>
      </c>
      <c r="S103" s="195">
        <v>66</v>
      </c>
      <c r="T103" s="195">
        <v>114</v>
      </c>
      <c r="U103" s="195">
        <v>190</v>
      </c>
      <c r="V103" s="195">
        <v>282</v>
      </c>
      <c r="W103" s="195">
        <v>159</v>
      </c>
      <c r="X103" s="196">
        <f t="shared" si="72"/>
        <v>-0.43617021276595747</v>
      </c>
      <c r="Y103" s="196">
        <f t="shared" si="73"/>
        <v>5.0809257254938801E-5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266</v>
      </c>
      <c r="F104" s="200">
        <f t="shared" si="75"/>
        <v>462</v>
      </c>
      <c r="G104" s="200">
        <f t="shared" si="75"/>
        <v>542</v>
      </c>
      <c r="H104" s="200">
        <f t="shared" si="75"/>
        <v>661</v>
      </c>
      <c r="I104" s="201">
        <f t="shared" si="70"/>
        <v>0.21955719557195574</v>
      </c>
      <c r="J104" s="201">
        <f t="shared" si="67"/>
        <v>1.1735713854533962E-3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2339</v>
      </c>
      <c r="N104" s="200">
        <f t="shared" si="76"/>
        <v>4010</v>
      </c>
      <c r="O104" s="200">
        <f t="shared" si="76"/>
        <v>5274</v>
      </c>
      <c r="P104" s="200">
        <f t="shared" si="76"/>
        <v>5624</v>
      </c>
      <c r="Q104" s="201">
        <f t="shared" si="71"/>
        <v>6.6363291619264242E-2</v>
      </c>
      <c r="R104" s="201">
        <f t="shared" si="69"/>
        <v>2.1916415995710242E-3</v>
      </c>
      <c r="S104" s="200">
        <f>S96-SUM(S97:S103)</f>
        <v>1852</v>
      </c>
      <c r="T104" s="200">
        <f>T96-SUM(T97:T103)</f>
        <v>4325</v>
      </c>
      <c r="U104" s="200">
        <f>U96-SUM(U97:U103)</f>
        <v>5515</v>
      </c>
      <c r="V104" s="200">
        <f>V96-SUM(V97:V103)</f>
        <v>5816</v>
      </c>
      <c r="W104" s="200">
        <f>W96-SUM(W97:W103)</f>
        <v>6285</v>
      </c>
      <c r="X104" s="201">
        <f t="shared" si="72"/>
        <v>8.0639614855570807E-2</v>
      </c>
      <c r="Y104" s="201">
        <f t="shared" si="73"/>
        <v>2.0084036594169206E-3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45963</v>
      </c>
      <c r="T106" s="209">
        <f>T107+T110</f>
        <v>124607</v>
      </c>
      <c r="U106" s="209">
        <f>U107+U110</f>
        <v>163429</v>
      </c>
      <c r="V106" s="209">
        <f>V107+V110</f>
        <v>157299</v>
      </c>
      <c r="W106" s="209">
        <f>W107+W110</f>
        <v>166857</v>
      </c>
      <c r="X106" s="210">
        <f>IFERROR(W106/V106-1,"-")</f>
        <v>6.0763259779146761E-2</v>
      </c>
      <c r="Y106" s="210">
        <f>W106/W$8</f>
        <v>5.3320001495517758E-2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22313</v>
      </c>
      <c r="T107" s="191">
        <v>31290</v>
      </c>
      <c r="U107" s="191">
        <v>37406</v>
      </c>
      <c r="V107" s="191">
        <v>35367</v>
      </c>
      <c r="W107" s="191">
        <v>38381</v>
      </c>
      <c r="X107" s="192">
        <f>IFERROR(W107/V107-1,"-")</f>
        <v>8.522068595017962E-2</v>
      </c>
      <c r="Y107" s="192">
        <f>W107/W$8</f>
        <v>1.2264843413218906E-2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606</v>
      </c>
      <c r="T108" s="195">
        <v>8698</v>
      </c>
      <c r="U108" s="195">
        <v>12435</v>
      </c>
      <c r="V108" s="195">
        <v>10145</v>
      </c>
      <c r="W108" s="195">
        <v>13375</v>
      </c>
      <c r="X108" s="196">
        <f>IFERROR(W108/V108-1,"-")</f>
        <v>0.31838344011828479</v>
      </c>
      <c r="Y108" s="196">
        <f>W108/W$8</f>
        <v>4.2740491558792863E-3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21707</v>
      </c>
      <c r="T109" s="195">
        <v>22592</v>
      </c>
      <c r="U109" s="195">
        <v>24971</v>
      </c>
      <c r="V109" s="195">
        <v>25222</v>
      </c>
      <c r="W109" s="195">
        <v>25006</v>
      </c>
      <c r="X109" s="196">
        <f>IFERROR(W109/V109-1,"-")</f>
        <v>-8.5639521053049172E-3</v>
      </c>
      <c r="Y109" s="196">
        <f>W109/W$8</f>
        <v>7.9907942573396208E-3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23650</v>
      </c>
      <c r="T110" s="191">
        <v>93317</v>
      </c>
      <c r="U110" s="191">
        <v>126023</v>
      </c>
      <c r="V110" s="191">
        <v>121932</v>
      </c>
      <c r="W110" s="191">
        <v>128476</v>
      </c>
      <c r="X110" s="192">
        <f>IFERROR(W110/V110-1,"-")</f>
        <v>5.3669258275104159E-2</v>
      </c>
      <c r="Y110" s="192">
        <f>W110/W$8</f>
        <v>4.1055158082298857E-2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11536</v>
      </c>
      <c r="T111" s="195">
        <v>56042</v>
      </c>
      <c r="U111" s="195">
        <v>83042</v>
      </c>
      <c r="V111" s="195">
        <v>76715</v>
      </c>
      <c r="W111" s="195">
        <v>78574</v>
      </c>
      <c r="X111" s="196">
        <f t="shared" ref="X111:X118" si="83">IFERROR(W111/V111-1,"-")</f>
        <v>2.423254904516714E-2</v>
      </c>
      <c r="Y111" s="196">
        <f t="shared" ref="Y111:Y118" si="84">W111/W$8</f>
        <v>2.5108720626097873E-2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1861</v>
      </c>
      <c r="T112" s="195">
        <v>4079</v>
      </c>
      <c r="U112" s="195">
        <v>5399</v>
      </c>
      <c r="V112" s="195">
        <v>5111</v>
      </c>
      <c r="W112" s="195">
        <v>5802</v>
      </c>
      <c r="X112" s="196">
        <f t="shared" si="83"/>
        <v>0.13519859127372325</v>
      </c>
      <c r="Y112" s="196">
        <f t="shared" si="84"/>
        <v>1.8540585571896538E-3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1351</v>
      </c>
      <c r="T113" s="195">
        <v>6231</v>
      </c>
      <c r="U113" s="195">
        <v>9908</v>
      </c>
      <c r="V113" s="195">
        <v>9298</v>
      </c>
      <c r="W113" s="195">
        <v>10733</v>
      </c>
      <c r="X113" s="196">
        <f t="shared" si="83"/>
        <v>0.15433426543342654</v>
      </c>
      <c r="Y113" s="196">
        <f t="shared" si="84"/>
        <v>3.4297846422469067E-3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891</v>
      </c>
      <c r="T114" s="195">
        <v>4297</v>
      </c>
      <c r="U114" s="195">
        <v>3974</v>
      </c>
      <c r="V114" s="195">
        <v>4038</v>
      </c>
      <c r="W114" s="195">
        <v>4567</v>
      </c>
      <c r="X114" s="196">
        <f t="shared" si="83"/>
        <v>0.13100544824170379</v>
      </c>
      <c r="Y114" s="196">
        <f t="shared" si="84"/>
        <v>1.4594080370019214E-3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2271</v>
      </c>
      <c r="T115" s="195">
        <v>3452</v>
      </c>
      <c r="U115" s="195">
        <v>3657</v>
      </c>
      <c r="V115" s="195">
        <v>3285</v>
      </c>
      <c r="W115" s="195">
        <v>3298</v>
      </c>
      <c r="X115" s="196">
        <f t="shared" si="83"/>
        <v>3.9573820395737425E-3</v>
      </c>
      <c r="Y115" s="196">
        <f t="shared" si="84"/>
        <v>1.0538926441936362E-3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484</v>
      </c>
      <c r="U116" s="195">
        <v>797</v>
      </c>
      <c r="V116" s="195">
        <v>839</v>
      </c>
      <c r="W116" s="195">
        <v>820</v>
      </c>
      <c r="X116" s="196">
        <f t="shared" si="83"/>
        <v>-2.2646007151370662E-2</v>
      </c>
      <c r="Y116" s="196">
        <f t="shared" si="84"/>
        <v>2.6203516320157116E-4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534</v>
      </c>
      <c r="T117" s="195">
        <v>645</v>
      </c>
      <c r="U117" s="195">
        <v>414</v>
      </c>
      <c r="V117" s="195">
        <v>1046</v>
      </c>
      <c r="W117" s="195">
        <v>681</v>
      </c>
      <c r="X117" s="196">
        <f t="shared" si="83"/>
        <v>-0.34894837476099427</v>
      </c>
      <c r="Y117" s="196">
        <f t="shared" si="84"/>
        <v>2.1761700748813411E-4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4983</v>
      </c>
      <c r="T118" s="200">
        <f>T110-SUM(T111:T117)</f>
        <v>18087</v>
      </c>
      <c r="U118" s="200">
        <f>U110-SUM(U111:U117)</f>
        <v>18832</v>
      </c>
      <c r="V118" s="200">
        <f>V110-SUM(V111:V117)</f>
        <v>21600</v>
      </c>
      <c r="W118" s="200">
        <f>W110-SUM(W111:W117)</f>
        <v>24001</v>
      </c>
      <c r="X118" s="201">
        <f t="shared" si="83"/>
        <v>0.11115740740740732</v>
      </c>
      <c r="Y118" s="201">
        <f t="shared" si="84"/>
        <v>7.6696414048791585E-3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33292</v>
      </c>
      <c r="D120" s="209">
        <f t="shared" si="88"/>
        <v>38912</v>
      </c>
      <c r="E120" s="209">
        <f t="shared" si="88"/>
        <v>62934</v>
      </c>
      <c r="F120" s="209">
        <f t="shared" si="88"/>
        <v>69792</v>
      </c>
      <c r="G120" s="209">
        <f t="shared" si="88"/>
        <v>75011</v>
      </c>
      <c r="H120" s="209">
        <f t="shared" si="88"/>
        <v>68219</v>
      </c>
      <c r="I120" s="210">
        <f>IFERROR(H120/G120-1,"-")</f>
        <v>-9.054671981442719E-2</v>
      </c>
      <c r="J120" s="210">
        <f t="shared" ref="J120:J132" si="89">H120/H$8</f>
        <v>0.12111931368267057</v>
      </c>
      <c r="K120" s="209">
        <f t="shared" ref="K120:P120" si="90">K121+K124</f>
        <v>33760</v>
      </c>
      <c r="L120" s="209">
        <f t="shared" si="90"/>
        <v>64687</v>
      </c>
      <c r="M120" s="209">
        <f t="shared" si="90"/>
        <v>95049</v>
      </c>
      <c r="N120" s="209">
        <f t="shared" si="90"/>
        <v>104520</v>
      </c>
      <c r="O120" s="209">
        <f t="shared" si="90"/>
        <v>106809</v>
      </c>
      <c r="P120" s="209">
        <f t="shared" si="90"/>
        <v>135194</v>
      </c>
      <c r="Q120" s="210">
        <f>IFERROR(P120/O120-1,"-")</f>
        <v>0.26575475849413444</v>
      </c>
      <c r="R120" s="210">
        <f t="shared" ref="R120:R132" si="91">P120/P$8</f>
        <v>5.2684351780299621E-2</v>
      </c>
      <c r="S120" s="209">
        <f>S121+S124</f>
        <v>67052</v>
      </c>
      <c r="T120" s="209">
        <f>T121+T124</f>
        <v>157983</v>
      </c>
      <c r="U120" s="209">
        <f>U121+U124</f>
        <v>174312</v>
      </c>
      <c r="V120" s="209">
        <f>V121+V124</f>
        <v>181820</v>
      </c>
      <c r="W120" s="209">
        <f>W121+W124</f>
        <v>203413</v>
      </c>
      <c r="X120" s="210">
        <f>IFERROR(W120/V120-1,"-")</f>
        <v>0.11876031239687612</v>
      </c>
      <c r="Y120" s="210">
        <f>W120/W$8</f>
        <v>6.5001656893074633E-2</v>
      </c>
    </row>
    <row r="121" spans="1:25" x14ac:dyDescent="0.25">
      <c r="A121" s="74"/>
      <c r="B121" s="190" t="s">
        <v>99</v>
      </c>
      <c r="C121" s="191">
        <v>15436</v>
      </c>
      <c r="D121" s="191">
        <v>20875</v>
      </c>
      <c r="E121" s="191">
        <v>36797</v>
      </c>
      <c r="F121" s="191">
        <v>45435</v>
      </c>
      <c r="G121" s="191">
        <v>52085</v>
      </c>
      <c r="H121" s="191">
        <v>44888</v>
      </c>
      <c r="I121" s="192">
        <f>IFERROR(H121/G121-1,"-")</f>
        <v>-0.13817797830469425</v>
      </c>
      <c r="J121" s="192">
        <f t="shared" si="89"/>
        <v>7.9696327307461498E-2</v>
      </c>
      <c r="K121" s="191">
        <v>20894</v>
      </c>
      <c r="L121" s="191">
        <v>47965</v>
      </c>
      <c r="M121" s="191">
        <v>60445</v>
      </c>
      <c r="N121" s="191">
        <v>62889</v>
      </c>
      <c r="O121" s="191">
        <v>63766</v>
      </c>
      <c r="P121" s="191">
        <v>87358</v>
      </c>
      <c r="Q121" s="192">
        <f>IFERROR(P121/O121-1,"-")</f>
        <v>0.36997773107925847</v>
      </c>
      <c r="R121" s="192">
        <f t="shared" si="91"/>
        <v>3.4042927961473249E-2</v>
      </c>
      <c r="S121" s="191">
        <v>36330</v>
      </c>
      <c r="T121" s="191">
        <v>97242</v>
      </c>
      <c r="U121" s="191">
        <v>108324</v>
      </c>
      <c r="V121" s="191">
        <v>115851</v>
      </c>
      <c r="W121" s="191">
        <v>132246</v>
      </c>
      <c r="X121" s="192">
        <f>IFERROR(W121/V121-1,"-")</f>
        <v>0.14151798430742946</v>
      </c>
      <c r="Y121" s="192">
        <f>W121/W$8</f>
        <v>4.2259880722871929E-2</v>
      </c>
    </row>
    <row r="122" spans="1:25" x14ac:dyDescent="0.25">
      <c r="A122" s="74"/>
      <c r="B122" s="194" t="s">
        <v>105</v>
      </c>
      <c r="C122" s="195">
        <v>7502</v>
      </c>
      <c r="D122" s="195">
        <v>9953</v>
      </c>
      <c r="E122" s="195">
        <v>21247</v>
      </c>
      <c r="F122" s="195">
        <v>20704</v>
      </c>
      <c r="G122" s="195">
        <v>31006</v>
      </c>
      <c r="H122" s="195">
        <v>27525</v>
      </c>
      <c r="I122" s="196">
        <f>IFERROR(H122/G122-1,"-")</f>
        <v>-0.11226859317551441</v>
      </c>
      <c r="J122" s="196">
        <f t="shared" si="89"/>
        <v>4.886921692073333E-2</v>
      </c>
      <c r="K122" s="195">
        <v>9189</v>
      </c>
      <c r="L122" s="195">
        <v>24995</v>
      </c>
      <c r="M122" s="195">
        <v>29459</v>
      </c>
      <c r="N122" s="195">
        <v>28111</v>
      </c>
      <c r="O122" s="195">
        <v>26429</v>
      </c>
      <c r="P122" s="195">
        <v>42707</v>
      </c>
      <c r="Q122" s="196">
        <f>IFERROR(P122/O122-1,"-")</f>
        <v>0.61591433652427252</v>
      </c>
      <c r="R122" s="196">
        <f t="shared" si="91"/>
        <v>1.66426809731294E-2</v>
      </c>
      <c r="S122" s="195">
        <v>16691</v>
      </c>
      <c r="T122" s="195">
        <v>50706</v>
      </c>
      <c r="U122" s="195">
        <v>48815</v>
      </c>
      <c r="V122" s="195">
        <v>57435</v>
      </c>
      <c r="W122" s="195">
        <v>70232</v>
      </c>
      <c r="X122" s="196">
        <f>IFERROR(W122/V122-1,"-")</f>
        <v>0.22280839209541226</v>
      </c>
      <c r="Y122" s="196">
        <f>W122/W$8</f>
        <v>2.2442992173137496E-2</v>
      </c>
    </row>
    <row r="123" spans="1:25" x14ac:dyDescent="0.25">
      <c r="A123" s="74"/>
      <c r="B123" s="194" t="s">
        <v>102</v>
      </c>
      <c r="C123" s="195">
        <v>7934</v>
      </c>
      <c r="D123" s="195">
        <v>10922</v>
      </c>
      <c r="E123" s="195">
        <v>15550</v>
      </c>
      <c r="F123" s="195">
        <v>24731</v>
      </c>
      <c r="G123" s="195">
        <v>21079</v>
      </c>
      <c r="H123" s="195">
        <v>17363</v>
      </c>
      <c r="I123" s="196">
        <f>IFERROR(H123/G123-1,"-")</f>
        <v>-0.1762891977797808</v>
      </c>
      <c r="J123" s="196">
        <f t="shared" si="89"/>
        <v>3.0827110386728168E-2</v>
      </c>
      <c r="K123" s="195">
        <v>11705</v>
      </c>
      <c r="L123" s="195">
        <v>22970</v>
      </c>
      <c r="M123" s="195">
        <v>30986</v>
      </c>
      <c r="N123" s="195">
        <v>34778</v>
      </c>
      <c r="O123" s="195">
        <v>37337</v>
      </c>
      <c r="P123" s="195">
        <v>44651</v>
      </c>
      <c r="Q123" s="196">
        <f>IFERROR(P123/O123-1,"-")</f>
        <v>0.19589147494442516</v>
      </c>
      <c r="R123" s="196">
        <f t="shared" si="91"/>
        <v>1.7400246988343849E-2</v>
      </c>
      <c r="S123" s="195">
        <v>19639</v>
      </c>
      <c r="T123" s="195">
        <v>46536</v>
      </c>
      <c r="U123" s="195">
        <v>59509</v>
      </c>
      <c r="V123" s="195">
        <v>58416</v>
      </c>
      <c r="W123" s="195">
        <v>62014</v>
      </c>
      <c r="X123" s="196">
        <f>IFERROR(W123/V123-1,"-")</f>
        <v>6.1592714324842479E-2</v>
      </c>
      <c r="Y123" s="196">
        <f>W123/W$8</f>
        <v>1.9816888549734433E-2</v>
      </c>
    </row>
    <row r="124" spans="1:25" x14ac:dyDescent="0.25">
      <c r="A124" s="74"/>
      <c r="B124" s="190" t="s">
        <v>109</v>
      </c>
      <c r="C124" s="191">
        <v>17856</v>
      </c>
      <c r="D124" s="191">
        <v>18037</v>
      </c>
      <c r="E124" s="191">
        <v>26137</v>
      </c>
      <c r="F124" s="191">
        <v>24357</v>
      </c>
      <c r="G124" s="191">
        <v>22926</v>
      </c>
      <c r="H124" s="191">
        <v>23331</v>
      </c>
      <c r="I124" s="192">
        <f>IFERROR(H124/G124-1,"-")</f>
        <v>1.7665532583093446E-2</v>
      </c>
      <c r="J124" s="192">
        <f t="shared" si="89"/>
        <v>4.142298637520906E-2</v>
      </c>
      <c r="K124" s="191">
        <v>12866</v>
      </c>
      <c r="L124" s="191">
        <v>16722</v>
      </c>
      <c r="M124" s="191">
        <v>34604</v>
      </c>
      <c r="N124" s="191">
        <v>41631</v>
      </c>
      <c r="O124" s="191">
        <v>43043</v>
      </c>
      <c r="P124" s="191">
        <v>47836</v>
      </c>
      <c r="Q124" s="192">
        <f>IFERROR(P124/O124-1,"-")</f>
        <v>0.11135376251655327</v>
      </c>
      <c r="R124" s="192">
        <f t="shared" si="91"/>
        <v>1.8641423818826372E-2</v>
      </c>
      <c r="S124" s="191">
        <v>30722</v>
      </c>
      <c r="T124" s="191">
        <v>60741</v>
      </c>
      <c r="U124" s="191">
        <v>65988</v>
      </c>
      <c r="V124" s="191">
        <v>65969</v>
      </c>
      <c r="W124" s="191">
        <v>71167</v>
      </c>
      <c r="X124" s="192">
        <f>IFERROR(W124/V124-1,"-")</f>
        <v>7.8794585335536294E-2</v>
      </c>
      <c r="Y124" s="192">
        <f>W124/W$8</f>
        <v>2.2741776170202704E-2</v>
      </c>
    </row>
    <row r="125" spans="1:25" s="74" customFormat="1" x14ac:dyDescent="0.25">
      <c r="B125" s="194" t="s">
        <v>112</v>
      </c>
      <c r="C125" s="195">
        <v>1098</v>
      </c>
      <c r="D125" s="195">
        <v>260</v>
      </c>
      <c r="E125" s="195">
        <v>1769</v>
      </c>
      <c r="F125" s="195">
        <v>2494</v>
      </c>
      <c r="G125" s="195">
        <v>1771</v>
      </c>
      <c r="H125" s="195">
        <v>1740</v>
      </c>
      <c r="I125" s="196">
        <f t="shared" ref="I125:I132" si="92">IFERROR(H125/G125-1,"-")</f>
        <v>-1.7504234895539206E-2</v>
      </c>
      <c r="J125" s="196">
        <f t="shared" si="89"/>
        <v>3.0892801977139327E-3</v>
      </c>
      <c r="K125" s="195">
        <v>1921</v>
      </c>
      <c r="L125" s="195">
        <v>1076</v>
      </c>
      <c r="M125" s="195">
        <v>4920</v>
      </c>
      <c r="N125" s="195">
        <v>6187</v>
      </c>
      <c r="O125" s="195">
        <v>6027</v>
      </c>
      <c r="P125" s="195">
        <v>5610</v>
      </c>
      <c r="Q125" s="196">
        <f t="shared" ref="Q125:Q132" si="93">IFERROR(P125/O125-1,"-")</f>
        <v>-6.9188651070184126E-2</v>
      </c>
      <c r="R125" s="196">
        <f t="shared" si="91"/>
        <v>2.1861858772392329E-3</v>
      </c>
      <c r="S125" s="195">
        <v>3019</v>
      </c>
      <c r="T125" s="195">
        <v>6689</v>
      </c>
      <c r="U125" s="195">
        <v>8681</v>
      </c>
      <c r="V125" s="195">
        <v>7798</v>
      </c>
      <c r="W125" s="195">
        <v>7350</v>
      </c>
      <c r="X125" s="196">
        <f t="shared" ref="X125:X132" si="94">IFERROR(W125/V125-1,"-")</f>
        <v>-5.7450628366247702E-2</v>
      </c>
      <c r="Y125" s="196">
        <f t="shared" ref="Y125:Y132" si="95">W125/W$8</f>
        <v>2.3487298165018882E-3</v>
      </c>
    </row>
    <row r="126" spans="1:25" s="74" customFormat="1" x14ac:dyDescent="0.25">
      <c r="B126" s="194" t="s">
        <v>115</v>
      </c>
      <c r="C126" s="195">
        <v>1350</v>
      </c>
      <c r="D126" s="195">
        <v>1336</v>
      </c>
      <c r="E126" s="195">
        <v>2110</v>
      </c>
      <c r="F126" s="195">
        <v>3208</v>
      </c>
      <c r="G126" s="195">
        <v>3221</v>
      </c>
      <c r="H126" s="195">
        <v>3054</v>
      </c>
      <c r="I126" s="196">
        <f t="shared" si="92"/>
        <v>-5.184725240608512E-2</v>
      </c>
      <c r="J126" s="196">
        <f t="shared" si="89"/>
        <v>5.4222193815047989E-3</v>
      </c>
      <c r="K126" s="195">
        <v>1835</v>
      </c>
      <c r="L126" s="195">
        <v>2133</v>
      </c>
      <c r="M126" s="195">
        <v>4261</v>
      </c>
      <c r="N126" s="195">
        <v>6018</v>
      </c>
      <c r="O126" s="195">
        <v>5594</v>
      </c>
      <c r="P126" s="195">
        <v>6604</v>
      </c>
      <c r="Q126" s="196">
        <f t="shared" si="93"/>
        <v>0.18055058991776907</v>
      </c>
      <c r="R126" s="196">
        <f t="shared" si="91"/>
        <v>2.5735421627964164E-3</v>
      </c>
      <c r="S126" s="195">
        <v>3185</v>
      </c>
      <c r="T126" s="195">
        <v>6371</v>
      </c>
      <c r="U126" s="195">
        <v>9226</v>
      </c>
      <c r="V126" s="195">
        <v>8815</v>
      </c>
      <c r="W126" s="195">
        <v>9658</v>
      </c>
      <c r="X126" s="196">
        <f t="shared" si="94"/>
        <v>9.5632444696539975E-2</v>
      </c>
      <c r="Y126" s="196">
        <f t="shared" si="95"/>
        <v>3.0862629343911883E-3</v>
      </c>
    </row>
    <row r="127" spans="1:25" x14ac:dyDescent="0.25">
      <c r="A127" s="74"/>
      <c r="B127" s="194" t="s">
        <v>118</v>
      </c>
      <c r="C127" s="195">
        <v>1002</v>
      </c>
      <c r="D127" s="195">
        <v>1422</v>
      </c>
      <c r="E127" s="195">
        <v>1806</v>
      </c>
      <c r="F127" s="195">
        <v>2154</v>
      </c>
      <c r="G127" s="195">
        <v>1918</v>
      </c>
      <c r="H127" s="195">
        <v>2013</v>
      </c>
      <c r="I127" s="196">
        <f t="shared" si="92"/>
        <v>4.9530761209593432E-2</v>
      </c>
      <c r="J127" s="196">
        <f t="shared" si="89"/>
        <v>3.5739776080449116E-3</v>
      </c>
      <c r="K127" s="195">
        <v>1222</v>
      </c>
      <c r="L127" s="195">
        <v>3461</v>
      </c>
      <c r="M127" s="195">
        <v>4071</v>
      </c>
      <c r="N127" s="195">
        <v>4167</v>
      </c>
      <c r="O127" s="195">
        <v>4323</v>
      </c>
      <c r="P127" s="195">
        <v>4777</v>
      </c>
      <c r="Q127" s="196">
        <f t="shared" si="93"/>
        <v>0.10501966227157067</v>
      </c>
      <c r="R127" s="196">
        <f t="shared" si="91"/>
        <v>1.8615703984976499E-3</v>
      </c>
      <c r="S127" s="195">
        <v>2224</v>
      </c>
      <c r="T127" s="195">
        <v>5877</v>
      </c>
      <c r="U127" s="195">
        <v>6321</v>
      </c>
      <c r="V127" s="195">
        <v>6241</v>
      </c>
      <c r="W127" s="195">
        <v>6790</v>
      </c>
      <c r="X127" s="196">
        <f t="shared" si="94"/>
        <v>8.7966672007691038E-2</v>
      </c>
      <c r="Y127" s="196">
        <f t="shared" si="95"/>
        <v>2.1697789733398395E-3</v>
      </c>
    </row>
    <row r="128" spans="1:25" x14ac:dyDescent="0.25">
      <c r="A128" s="74"/>
      <c r="B128" s="194" t="s">
        <v>125</v>
      </c>
      <c r="C128" s="195">
        <v>296</v>
      </c>
      <c r="D128" s="195">
        <v>184</v>
      </c>
      <c r="E128" s="195">
        <v>602</v>
      </c>
      <c r="F128" s="195">
        <v>504</v>
      </c>
      <c r="G128" s="195">
        <v>432</v>
      </c>
      <c r="H128" s="195">
        <v>581</v>
      </c>
      <c r="I128" s="196">
        <f t="shared" si="92"/>
        <v>0.34490740740740744</v>
      </c>
      <c r="J128" s="196">
        <f t="shared" si="89"/>
        <v>1.0315355142941349E-3</v>
      </c>
      <c r="K128" s="195">
        <v>298</v>
      </c>
      <c r="L128" s="195">
        <v>482</v>
      </c>
      <c r="M128" s="195">
        <v>1251</v>
      </c>
      <c r="N128" s="195">
        <v>1392</v>
      </c>
      <c r="O128" s="195">
        <v>1257</v>
      </c>
      <c r="P128" s="195">
        <v>1389</v>
      </c>
      <c r="Q128" s="196">
        <f t="shared" si="93"/>
        <v>0.1050119331742243</v>
      </c>
      <c r="R128" s="196">
        <f t="shared" si="91"/>
        <v>5.4128559420415232E-4</v>
      </c>
      <c r="S128" s="195">
        <v>594</v>
      </c>
      <c r="T128" s="195">
        <v>1853</v>
      </c>
      <c r="U128" s="195">
        <v>1896</v>
      </c>
      <c r="V128" s="195">
        <v>1689</v>
      </c>
      <c r="W128" s="195">
        <v>1970</v>
      </c>
      <c r="X128" s="196">
        <f t="shared" si="94"/>
        <v>0.16637063351095316</v>
      </c>
      <c r="Y128" s="196">
        <f t="shared" si="95"/>
        <v>6.2952350183792104E-4</v>
      </c>
    </row>
    <row r="129" spans="1:25" x14ac:dyDescent="0.25">
      <c r="A129" s="74"/>
      <c r="B129" s="194" t="s">
        <v>121</v>
      </c>
      <c r="C129" s="195">
        <v>233</v>
      </c>
      <c r="D129" s="195">
        <v>134</v>
      </c>
      <c r="E129" s="195">
        <v>438</v>
      </c>
      <c r="F129" s="195">
        <v>374</v>
      </c>
      <c r="G129" s="195">
        <v>383</v>
      </c>
      <c r="H129" s="195">
        <v>368</v>
      </c>
      <c r="I129" s="196">
        <f t="shared" si="92"/>
        <v>-3.9164490861618773E-2</v>
      </c>
      <c r="J129" s="196">
        <f t="shared" si="89"/>
        <v>6.533650073326018E-4</v>
      </c>
      <c r="K129" s="195">
        <v>345</v>
      </c>
      <c r="L129" s="195">
        <v>444</v>
      </c>
      <c r="M129" s="195">
        <v>825</v>
      </c>
      <c r="N129" s="195">
        <v>922</v>
      </c>
      <c r="O129" s="195">
        <v>1008</v>
      </c>
      <c r="P129" s="195">
        <v>1349</v>
      </c>
      <c r="Q129" s="196">
        <f t="shared" si="93"/>
        <v>0.3382936507936507</v>
      </c>
      <c r="R129" s="196">
        <f t="shared" si="91"/>
        <v>5.2569781611332004E-4</v>
      </c>
      <c r="S129" s="195">
        <v>578</v>
      </c>
      <c r="T129" s="195">
        <v>1263</v>
      </c>
      <c r="U129" s="195">
        <v>1296</v>
      </c>
      <c r="V129" s="195">
        <v>1391</v>
      </c>
      <c r="W129" s="195">
        <v>1717</v>
      </c>
      <c r="X129" s="196">
        <f t="shared" si="94"/>
        <v>0.23436376707404749</v>
      </c>
      <c r="Y129" s="196">
        <f t="shared" si="95"/>
        <v>5.4867606733792409E-4</v>
      </c>
    </row>
    <row r="130" spans="1:25" x14ac:dyDescent="0.25">
      <c r="A130" s="74"/>
      <c r="B130" s="194" t="s">
        <v>130</v>
      </c>
      <c r="C130" s="195">
        <v>174</v>
      </c>
      <c r="D130" s="195">
        <v>32</v>
      </c>
      <c r="E130" s="195">
        <v>167</v>
      </c>
      <c r="F130" s="195">
        <v>164</v>
      </c>
      <c r="G130" s="195">
        <v>171</v>
      </c>
      <c r="H130" s="195">
        <v>196</v>
      </c>
      <c r="I130" s="196">
        <f t="shared" si="92"/>
        <v>0.14619883040935666</v>
      </c>
      <c r="J130" s="196">
        <f t="shared" si="89"/>
        <v>3.4798788434019012E-4</v>
      </c>
      <c r="K130" s="195">
        <v>463</v>
      </c>
      <c r="L130" s="195">
        <v>66</v>
      </c>
      <c r="M130" s="195">
        <v>488</v>
      </c>
      <c r="N130" s="195">
        <v>697</v>
      </c>
      <c r="O130" s="195">
        <v>775</v>
      </c>
      <c r="P130" s="195">
        <v>565</v>
      </c>
      <c r="Q130" s="196">
        <f t="shared" si="93"/>
        <v>-0.2709677419354839</v>
      </c>
      <c r="R130" s="196">
        <f t="shared" si="91"/>
        <v>2.2017736553300654E-4</v>
      </c>
      <c r="S130" s="195">
        <v>637</v>
      </c>
      <c r="T130" s="195">
        <v>655</v>
      </c>
      <c r="U130" s="195">
        <v>861</v>
      </c>
      <c r="V130" s="195">
        <v>946</v>
      </c>
      <c r="W130" s="195">
        <v>761</v>
      </c>
      <c r="X130" s="196">
        <f t="shared" si="94"/>
        <v>-0.19556025369978858</v>
      </c>
      <c r="Y130" s="196">
        <f t="shared" si="95"/>
        <v>2.4318141365414108E-4</v>
      </c>
    </row>
    <row r="131" spans="1:25" x14ac:dyDescent="0.25">
      <c r="A131" s="74"/>
      <c r="B131" s="194" t="s">
        <v>133</v>
      </c>
      <c r="C131" s="195">
        <v>164</v>
      </c>
      <c r="D131" s="195">
        <v>81</v>
      </c>
      <c r="E131" s="195">
        <v>158</v>
      </c>
      <c r="F131" s="195">
        <v>271</v>
      </c>
      <c r="G131" s="195">
        <v>201</v>
      </c>
      <c r="H131" s="195">
        <v>211</v>
      </c>
      <c r="I131" s="196">
        <f t="shared" si="92"/>
        <v>4.9751243781094523E-2</v>
      </c>
      <c r="J131" s="196">
        <f t="shared" si="89"/>
        <v>3.7461961018255159E-4</v>
      </c>
      <c r="K131" s="195">
        <v>846</v>
      </c>
      <c r="L131" s="195">
        <v>146</v>
      </c>
      <c r="M131" s="195">
        <v>947</v>
      </c>
      <c r="N131" s="195">
        <v>1293</v>
      </c>
      <c r="O131" s="195">
        <v>1226</v>
      </c>
      <c r="P131" s="195">
        <v>1246</v>
      </c>
      <c r="Q131" s="196">
        <f t="shared" si="93"/>
        <v>1.6313213703099461E-2</v>
      </c>
      <c r="R131" s="196">
        <f t="shared" si="91"/>
        <v>4.855592875294268E-4</v>
      </c>
      <c r="S131" s="195">
        <v>1010</v>
      </c>
      <c r="T131" s="195">
        <v>1105</v>
      </c>
      <c r="U131" s="195">
        <v>1564</v>
      </c>
      <c r="V131" s="195">
        <v>1427</v>
      </c>
      <c r="W131" s="195">
        <v>1457</v>
      </c>
      <c r="X131" s="196">
        <f t="shared" si="94"/>
        <v>2.1023125437981793E-2</v>
      </c>
      <c r="Y131" s="196">
        <f t="shared" si="95"/>
        <v>4.655917472984015E-4</v>
      </c>
    </row>
    <row r="132" spans="1:25" x14ac:dyDescent="0.25">
      <c r="A132" s="74"/>
      <c r="B132" s="199" t="s">
        <v>147</v>
      </c>
      <c r="C132" s="200">
        <f t="shared" ref="C132" si="96">C124-SUM(C125:C131)</f>
        <v>13539</v>
      </c>
      <c r="D132" s="200">
        <f t="shared" ref="D132:H132" si="97">D124-SUM(D125:D131)</f>
        <v>14588</v>
      </c>
      <c r="E132" s="200">
        <f t="shared" si="97"/>
        <v>19087</v>
      </c>
      <c r="F132" s="200">
        <f t="shared" si="97"/>
        <v>15188</v>
      </c>
      <c r="G132" s="200">
        <f t="shared" si="97"/>
        <v>14829</v>
      </c>
      <c r="H132" s="200">
        <f t="shared" si="97"/>
        <v>15168</v>
      </c>
      <c r="I132" s="201">
        <f t="shared" si="92"/>
        <v>2.2860610965000916E-2</v>
      </c>
      <c r="J132" s="201">
        <f t="shared" si="89"/>
        <v>2.6930001171795937E-2</v>
      </c>
      <c r="K132" s="200">
        <f t="shared" ref="K132:P132" si="98">K124-SUM(K125:K131)</f>
        <v>5936</v>
      </c>
      <c r="L132" s="200">
        <f t="shared" si="98"/>
        <v>8914</v>
      </c>
      <c r="M132" s="200">
        <f t="shared" si="98"/>
        <v>17841</v>
      </c>
      <c r="N132" s="200">
        <f t="shared" si="98"/>
        <v>20955</v>
      </c>
      <c r="O132" s="200">
        <f t="shared" si="98"/>
        <v>22833</v>
      </c>
      <c r="P132" s="200">
        <f t="shared" si="98"/>
        <v>26296</v>
      </c>
      <c r="Q132" s="201">
        <f t="shared" si="93"/>
        <v>0.15166644768536774</v>
      </c>
      <c r="R132" s="201">
        <f t="shared" si="91"/>
        <v>1.0247405316913169E-2</v>
      </c>
      <c r="S132" s="200">
        <f>S124-SUM(S125:S131)</f>
        <v>19475</v>
      </c>
      <c r="T132" s="200">
        <f>T124-SUM(T125:T131)</f>
        <v>36928</v>
      </c>
      <c r="U132" s="200">
        <f>U124-SUM(U125:U131)</f>
        <v>36143</v>
      </c>
      <c r="V132" s="200">
        <f>V124-SUM(V125:V131)</f>
        <v>37662</v>
      </c>
      <c r="W132" s="200">
        <f>W124-SUM(W125:W131)</f>
        <v>41464</v>
      </c>
      <c r="X132" s="201">
        <f t="shared" si="94"/>
        <v>0.10095056024640225</v>
      </c>
      <c r="Y132" s="201">
        <f t="shared" si="95"/>
        <v>1.3250031715841399E-2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12187</v>
      </c>
      <c r="E134" s="209">
        <f t="shared" si="99"/>
        <v>36976</v>
      </c>
      <c r="F134" s="209">
        <f t="shared" si="99"/>
        <v>36097</v>
      </c>
      <c r="G134" s="209">
        <f t="shared" si="99"/>
        <v>40056</v>
      </c>
      <c r="H134" s="209">
        <f t="shared" si="99"/>
        <v>38329</v>
      </c>
      <c r="I134" s="210">
        <f>IFERROR(H134/G134-1,"-")</f>
        <v>-4.3114639504693408E-2</v>
      </c>
      <c r="J134" s="210">
        <f t="shared" ref="J134:J146" si="100">H134/H$8</f>
        <v>6.8051161320791573E-2</v>
      </c>
      <c r="K134" s="209">
        <f t="shared" ref="K134:P134" si="101">K135+K138</f>
        <v>40956</v>
      </c>
      <c r="L134" s="209">
        <f t="shared" si="101"/>
        <v>25030</v>
      </c>
      <c r="M134" s="209">
        <f t="shared" si="101"/>
        <v>120299</v>
      </c>
      <c r="N134" s="209">
        <f t="shared" si="101"/>
        <v>132879</v>
      </c>
      <c r="O134" s="209">
        <f t="shared" si="101"/>
        <v>136256</v>
      </c>
      <c r="P134" s="209">
        <f t="shared" si="101"/>
        <v>134715</v>
      </c>
      <c r="Q134" s="210">
        <f>IFERROR(P134/O134-1,"-")</f>
        <v>-1.1309593705965293E-2</v>
      </c>
      <c r="R134" s="210">
        <f t="shared" ref="R134:R146" si="102">P134/P$8</f>
        <v>5.2497688137661903E-2</v>
      </c>
      <c r="S134" s="209">
        <f>S135+S138</f>
        <v>55367</v>
      </c>
      <c r="T134" s="209">
        <f>T135+T138</f>
        <v>157275</v>
      </c>
      <c r="U134" s="209">
        <f>U135+U138</f>
        <v>168976</v>
      </c>
      <c r="V134" s="209">
        <f>V135+V138</f>
        <v>176312</v>
      </c>
      <c r="W134" s="209">
        <f>W135+W138</f>
        <v>173044</v>
      </c>
      <c r="X134" s="210">
        <f>IFERROR(W134/V134-1,"-")</f>
        <v>-1.853532374427147E-2</v>
      </c>
      <c r="Y134" s="210">
        <f>W134/W$8</f>
        <v>5.5297088757381326E-2</v>
      </c>
    </row>
    <row r="135" spans="1:25" x14ac:dyDescent="0.25">
      <c r="A135" s="74"/>
      <c r="B135" s="190" t="s">
        <v>99</v>
      </c>
      <c r="C135" s="191">
        <v>2454</v>
      </c>
      <c r="D135" s="191">
        <v>4622</v>
      </c>
      <c r="E135" s="191">
        <v>4456</v>
      </c>
      <c r="F135" s="191">
        <v>5848</v>
      </c>
      <c r="G135" s="191">
        <v>6251</v>
      </c>
      <c r="H135" s="191">
        <v>2639</v>
      </c>
      <c r="I135" s="192">
        <f>IFERROR(H135/G135-1,"-")</f>
        <v>-0.57782754759238519</v>
      </c>
      <c r="J135" s="192">
        <f t="shared" si="100"/>
        <v>4.6854082998661313E-3</v>
      </c>
      <c r="K135" s="191">
        <v>6197</v>
      </c>
      <c r="L135" s="191">
        <v>10309</v>
      </c>
      <c r="M135" s="191">
        <v>13389</v>
      </c>
      <c r="N135" s="191">
        <v>13122</v>
      </c>
      <c r="O135" s="191">
        <v>10192</v>
      </c>
      <c r="P135" s="191">
        <v>16267</v>
      </c>
      <c r="Q135" s="192">
        <f>IFERROR(P135/O135-1,"-")</f>
        <v>0.59605572998430145</v>
      </c>
      <c r="R135" s="192">
        <f t="shared" si="102"/>
        <v>6.3391596550892342E-3</v>
      </c>
      <c r="S135" s="191">
        <v>11787</v>
      </c>
      <c r="T135" s="191">
        <v>17845</v>
      </c>
      <c r="U135" s="191">
        <v>18970</v>
      </c>
      <c r="V135" s="191">
        <v>16443</v>
      </c>
      <c r="W135" s="191">
        <v>18906</v>
      </c>
      <c r="X135" s="192">
        <f>IFERROR(W135/V135-1,"-")</f>
        <v>0.14979018427294299</v>
      </c>
      <c r="Y135" s="192">
        <f>W135/W$8</f>
        <v>6.0415082871815911E-3</v>
      </c>
    </row>
    <row r="136" spans="1:25" x14ac:dyDescent="0.25">
      <c r="A136" s="74"/>
      <c r="B136" s="194" t="s">
        <v>105</v>
      </c>
      <c r="C136" s="195">
        <v>2454</v>
      </c>
      <c r="D136" s="195">
        <v>4622</v>
      </c>
      <c r="E136" s="195">
        <v>4385</v>
      </c>
      <c r="F136" s="195">
        <v>5848</v>
      </c>
      <c r="G136" s="195">
        <v>6251</v>
      </c>
      <c r="H136" s="195">
        <v>2639</v>
      </c>
      <c r="I136" s="196">
        <f>IFERROR(H136/G136-1,"-")</f>
        <v>-0.57782754759238519</v>
      </c>
      <c r="J136" s="196">
        <f t="shared" si="100"/>
        <v>4.6854082998661313E-3</v>
      </c>
      <c r="K136" s="195">
        <v>3528</v>
      </c>
      <c r="L136" s="195">
        <v>5691</v>
      </c>
      <c r="M136" s="195">
        <v>8111</v>
      </c>
      <c r="N136" s="195">
        <v>6381</v>
      </c>
      <c r="O136" s="195">
        <v>4037</v>
      </c>
      <c r="P136" s="195">
        <v>9332</v>
      </c>
      <c r="Q136" s="196">
        <f>IFERROR(P136/O136-1,"-")</f>
        <v>1.3116175377755761</v>
      </c>
      <c r="R136" s="196">
        <f t="shared" si="102"/>
        <v>3.6366286285911807E-3</v>
      </c>
      <c r="S136" s="195">
        <v>7683</v>
      </c>
      <c r="T136" s="195">
        <v>12496</v>
      </c>
      <c r="U136" s="195">
        <v>12229</v>
      </c>
      <c r="V136" s="195">
        <v>10288</v>
      </c>
      <c r="W136" s="195">
        <v>11971</v>
      </c>
      <c r="X136" s="196">
        <f>IFERROR(W136/V136-1,"-")</f>
        <v>0.16358864696734066</v>
      </c>
      <c r="Y136" s="196">
        <f>W136/W$8</f>
        <v>3.8253938276658641E-3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4618</v>
      </c>
      <c r="M137" s="195">
        <v>5278</v>
      </c>
      <c r="N137" s="195">
        <v>6741</v>
      </c>
      <c r="O137" s="195">
        <v>6155</v>
      </c>
      <c r="P137" s="195">
        <v>6935</v>
      </c>
      <c r="Q137" s="196">
        <f>IFERROR(P137/O137-1,"-")</f>
        <v>0.12672623883021927</v>
      </c>
      <c r="R137" s="196">
        <f t="shared" si="102"/>
        <v>2.7025310264980535E-3</v>
      </c>
      <c r="S137" s="195">
        <v>4104</v>
      </c>
      <c r="T137" s="195">
        <v>5349</v>
      </c>
      <c r="U137" s="195">
        <v>6741</v>
      </c>
      <c r="V137" s="195">
        <v>6155</v>
      </c>
      <c r="W137" s="195">
        <v>6935</v>
      </c>
      <c r="X137" s="196">
        <f>IFERROR(W137/V137-1,"-")</f>
        <v>0.12672623883021927</v>
      </c>
      <c r="Y137" s="196">
        <f>W137/W$8</f>
        <v>2.216114459515727E-3</v>
      </c>
    </row>
    <row r="138" spans="1:25" x14ac:dyDescent="0.25">
      <c r="A138" s="74"/>
      <c r="B138" s="190" t="s">
        <v>109</v>
      </c>
      <c r="C138" s="191">
        <v>7408</v>
      </c>
      <c r="D138" s="191">
        <v>7565</v>
      </c>
      <c r="E138" s="191">
        <v>32520</v>
      </c>
      <c r="F138" s="191">
        <v>30249</v>
      </c>
      <c r="G138" s="191">
        <v>33805</v>
      </c>
      <c r="H138" s="191">
        <v>35690</v>
      </c>
      <c r="I138" s="192">
        <f>IFERROR(H138/G138-1,"-")</f>
        <v>5.5760982103239209E-2</v>
      </c>
      <c r="J138" s="192">
        <f t="shared" si="100"/>
        <v>6.3365753020925439E-2</v>
      </c>
      <c r="K138" s="191">
        <v>34759</v>
      </c>
      <c r="L138" s="191">
        <v>14721</v>
      </c>
      <c r="M138" s="191">
        <v>106910</v>
      </c>
      <c r="N138" s="191">
        <v>119757</v>
      </c>
      <c r="O138" s="191">
        <v>126064</v>
      </c>
      <c r="P138" s="191">
        <v>118448</v>
      </c>
      <c r="Q138" s="192">
        <f>IFERROR(P138/O138-1,"-")</f>
        <v>-6.0413758091128367E-2</v>
      </c>
      <c r="R138" s="192">
        <f t="shared" si="102"/>
        <v>4.6158528482572667E-2</v>
      </c>
      <c r="S138" s="191">
        <v>43580</v>
      </c>
      <c r="T138" s="191">
        <v>139430</v>
      </c>
      <c r="U138" s="191">
        <v>150006</v>
      </c>
      <c r="V138" s="191">
        <v>159869</v>
      </c>
      <c r="W138" s="191">
        <v>154138</v>
      </c>
      <c r="X138" s="192">
        <f>IFERROR(W138/V138-1,"-")</f>
        <v>-3.5848100632392743E-2</v>
      </c>
      <c r="Y138" s="192">
        <f>W138/W$8</f>
        <v>4.9255580470199734E-2</v>
      </c>
    </row>
    <row r="139" spans="1:25" s="74" customFormat="1" x14ac:dyDescent="0.25">
      <c r="B139" s="194" t="s">
        <v>112</v>
      </c>
      <c r="C139" s="195">
        <v>3361</v>
      </c>
      <c r="D139" s="195">
        <v>3323</v>
      </c>
      <c r="E139" s="195">
        <v>16427</v>
      </c>
      <c r="F139" s="195">
        <v>15330</v>
      </c>
      <c r="G139" s="195">
        <v>19327</v>
      </c>
      <c r="H139" s="195">
        <v>20420</v>
      </c>
      <c r="I139" s="196">
        <f t="shared" ref="I139:I146" si="103">IFERROR(H139/G139-1,"-")</f>
        <v>5.6553008744243849E-2</v>
      </c>
      <c r="J139" s="196">
        <f t="shared" si="100"/>
        <v>3.6254656113401437E-2</v>
      </c>
      <c r="K139" s="195">
        <v>12472</v>
      </c>
      <c r="L139" s="195">
        <v>1862</v>
      </c>
      <c r="M139" s="195">
        <v>44609</v>
      </c>
      <c r="N139" s="195">
        <v>50285</v>
      </c>
      <c r="O139" s="195">
        <v>53456</v>
      </c>
      <c r="P139" s="195">
        <v>52019</v>
      </c>
      <c r="Q139" s="196">
        <f t="shared" ref="Q139:Q146" si="104">IFERROR(P139/O139-1,"-")</f>
        <v>-2.6881921580365176E-2</v>
      </c>
      <c r="R139" s="196">
        <f t="shared" si="102"/>
        <v>2.0271515712675162E-2</v>
      </c>
      <c r="S139" s="195">
        <v>15952</v>
      </c>
      <c r="T139" s="195">
        <v>61036</v>
      </c>
      <c r="U139" s="195">
        <v>65615</v>
      </c>
      <c r="V139" s="195">
        <v>72783</v>
      </c>
      <c r="W139" s="195">
        <v>72439</v>
      </c>
      <c r="X139" s="196">
        <f t="shared" ref="X139:X146" si="105">IFERROR(W139/V139-1,"-")</f>
        <v>-4.726378412541421E-3</v>
      </c>
      <c r="Y139" s="196">
        <f t="shared" ref="Y139:Y146" si="106">W139/W$8</f>
        <v>2.3148250228242215E-2</v>
      </c>
    </row>
    <row r="140" spans="1:25" s="74" customFormat="1" x14ac:dyDescent="0.25">
      <c r="B140" s="194" t="s">
        <v>115</v>
      </c>
      <c r="C140" s="195">
        <v>1257</v>
      </c>
      <c r="D140" s="195">
        <v>680</v>
      </c>
      <c r="E140" s="195">
        <v>1026</v>
      </c>
      <c r="F140" s="195">
        <v>1373</v>
      </c>
      <c r="G140" s="195">
        <v>1223</v>
      </c>
      <c r="H140" s="195">
        <v>1351</v>
      </c>
      <c r="I140" s="196">
        <f t="shared" si="103"/>
        <v>0.10466067048242023</v>
      </c>
      <c r="J140" s="196">
        <f t="shared" si="100"/>
        <v>2.3986307742020247E-3</v>
      </c>
      <c r="K140" s="195">
        <v>2280</v>
      </c>
      <c r="L140" s="195">
        <v>1466</v>
      </c>
      <c r="M140" s="195">
        <v>7720</v>
      </c>
      <c r="N140" s="195">
        <v>11483</v>
      </c>
      <c r="O140" s="195">
        <v>12140</v>
      </c>
      <c r="P140" s="195">
        <v>11647</v>
      </c>
      <c r="Q140" s="196">
        <f t="shared" si="104"/>
        <v>-4.0609555189456303E-2</v>
      </c>
      <c r="R140" s="196">
        <f t="shared" si="102"/>
        <v>4.5387712855981012E-3</v>
      </c>
      <c r="S140" s="195">
        <v>3597</v>
      </c>
      <c r="T140" s="195">
        <v>8746</v>
      </c>
      <c r="U140" s="195">
        <v>12856</v>
      </c>
      <c r="V140" s="195">
        <v>13363</v>
      </c>
      <c r="W140" s="195">
        <v>12998</v>
      </c>
      <c r="X140" s="196">
        <f t="shared" si="105"/>
        <v>-2.7314225847489326E-2</v>
      </c>
      <c r="Y140" s="196">
        <f t="shared" si="106"/>
        <v>4.1535768918219782E-3</v>
      </c>
    </row>
    <row r="141" spans="1:25" x14ac:dyDescent="0.25">
      <c r="A141" s="74"/>
      <c r="B141" s="194" t="s">
        <v>118</v>
      </c>
      <c r="C141" s="195">
        <v>147</v>
      </c>
      <c r="D141" s="195">
        <v>371</v>
      </c>
      <c r="E141" s="195">
        <v>4892</v>
      </c>
      <c r="F141" s="195">
        <v>3993</v>
      </c>
      <c r="G141" s="195">
        <v>3899</v>
      </c>
      <c r="H141" s="195">
        <v>3857</v>
      </c>
      <c r="I141" s="196">
        <f t="shared" si="103"/>
        <v>-1.0771992818671472E-2</v>
      </c>
      <c r="J141" s="196">
        <f t="shared" si="100"/>
        <v>6.8479044382658838E-3</v>
      </c>
      <c r="K141" s="195">
        <v>3786</v>
      </c>
      <c r="L141" s="195">
        <v>3158</v>
      </c>
      <c r="M141" s="195">
        <v>12813</v>
      </c>
      <c r="N141" s="195">
        <v>12029</v>
      </c>
      <c r="O141" s="195">
        <v>12213</v>
      </c>
      <c r="P141" s="195">
        <v>10314</v>
      </c>
      <c r="Q141" s="196">
        <f t="shared" si="104"/>
        <v>-0.15549005158437734</v>
      </c>
      <c r="R141" s="196">
        <f t="shared" si="102"/>
        <v>4.0193085807211136E-3</v>
      </c>
      <c r="S141" s="195">
        <v>4152</v>
      </c>
      <c r="T141" s="195">
        <v>17705</v>
      </c>
      <c r="U141" s="195">
        <v>16022</v>
      </c>
      <c r="V141" s="195">
        <v>16112</v>
      </c>
      <c r="W141" s="195">
        <v>14171</v>
      </c>
      <c r="X141" s="196">
        <f t="shared" si="105"/>
        <v>-0.12046921549155909</v>
      </c>
      <c r="Y141" s="196">
        <f t="shared" si="106"/>
        <v>4.5284149972310552E-3</v>
      </c>
    </row>
    <row r="142" spans="1:25" x14ac:dyDescent="0.25">
      <c r="A142" s="74"/>
      <c r="B142" s="194" t="s">
        <v>125</v>
      </c>
      <c r="C142" s="195">
        <v>113</v>
      </c>
      <c r="D142" s="195">
        <v>613</v>
      </c>
      <c r="E142" s="195">
        <v>3543</v>
      </c>
      <c r="F142" s="195">
        <v>2717</v>
      </c>
      <c r="G142" s="195">
        <v>1486</v>
      </c>
      <c r="H142" s="195">
        <v>943</v>
      </c>
      <c r="I142" s="196">
        <f t="shared" si="103"/>
        <v>-0.36541049798115743</v>
      </c>
      <c r="J142" s="196">
        <f t="shared" si="100"/>
        <v>1.6742478312897922E-3</v>
      </c>
      <c r="K142" s="195">
        <v>447</v>
      </c>
      <c r="L142" s="195">
        <v>294</v>
      </c>
      <c r="M142" s="195">
        <v>3069</v>
      </c>
      <c r="N142" s="195">
        <v>2937</v>
      </c>
      <c r="O142" s="195">
        <v>2319</v>
      </c>
      <c r="P142" s="195">
        <v>2380</v>
      </c>
      <c r="Q142" s="196">
        <f t="shared" si="104"/>
        <v>2.6304441569642067E-2</v>
      </c>
      <c r="R142" s="196">
        <f t="shared" si="102"/>
        <v>9.274727964045231E-4</v>
      </c>
      <c r="S142" s="195">
        <v>562</v>
      </c>
      <c r="T142" s="195">
        <v>6612</v>
      </c>
      <c r="U142" s="195">
        <v>5654</v>
      </c>
      <c r="V142" s="195">
        <v>3805</v>
      </c>
      <c r="W142" s="195">
        <v>3323</v>
      </c>
      <c r="X142" s="196">
        <f t="shared" si="105"/>
        <v>-0.12667542706964519</v>
      </c>
      <c r="Y142" s="196">
        <f t="shared" si="106"/>
        <v>1.0618815211205135E-3</v>
      </c>
    </row>
    <row r="143" spans="1:25" x14ac:dyDescent="0.25">
      <c r="A143" s="74"/>
      <c r="B143" s="194" t="s">
        <v>121</v>
      </c>
      <c r="C143" s="195">
        <v>428</v>
      </c>
      <c r="D143" s="195">
        <v>765</v>
      </c>
      <c r="E143" s="195">
        <v>280</v>
      </c>
      <c r="F143" s="195">
        <v>774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469</v>
      </c>
      <c r="M143" s="195">
        <v>2355</v>
      </c>
      <c r="N143" s="195">
        <v>2569</v>
      </c>
      <c r="O143" s="195">
        <v>2964</v>
      </c>
      <c r="P143" s="195">
        <v>2601</v>
      </c>
      <c r="Q143" s="196">
        <f t="shared" si="104"/>
        <v>-0.12246963562753033</v>
      </c>
      <c r="R143" s="196">
        <f t="shared" si="102"/>
        <v>1.0135952703563718E-3</v>
      </c>
      <c r="S143" s="195">
        <v>1346</v>
      </c>
      <c r="T143" s="195">
        <v>2635</v>
      </c>
      <c r="U143" s="195">
        <v>3343</v>
      </c>
      <c r="V143" s="195">
        <v>3755</v>
      </c>
      <c r="W143" s="195">
        <v>2601</v>
      </c>
      <c r="X143" s="196">
        <f t="shared" si="105"/>
        <v>-0.30732356857523302</v>
      </c>
      <c r="Y143" s="196">
        <f t="shared" si="106"/>
        <v>8.311627554723008E-4</v>
      </c>
    </row>
    <row r="144" spans="1:25" x14ac:dyDescent="0.25">
      <c r="A144" s="74"/>
      <c r="B144" s="194" t="s">
        <v>130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17</v>
      </c>
      <c r="M144" s="195">
        <v>1578</v>
      </c>
      <c r="N144" s="195">
        <v>1825</v>
      </c>
      <c r="O144" s="195">
        <v>1836</v>
      </c>
      <c r="P144" s="195">
        <v>2040</v>
      </c>
      <c r="Q144" s="196">
        <f t="shared" si="104"/>
        <v>0.11111111111111116</v>
      </c>
      <c r="R144" s="196">
        <f t="shared" si="102"/>
        <v>7.9497668263244837E-4</v>
      </c>
      <c r="S144" s="195">
        <v>1581</v>
      </c>
      <c r="T144" s="195">
        <v>1657</v>
      </c>
      <c r="U144" s="195">
        <v>1964</v>
      </c>
      <c r="V144" s="195">
        <v>1842</v>
      </c>
      <c r="W144" s="195">
        <v>2040</v>
      </c>
      <c r="X144" s="196">
        <f t="shared" si="105"/>
        <v>0.10749185667752448</v>
      </c>
      <c r="Y144" s="196">
        <f t="shared" si="106"/>
        <v>6.5189235723317712E-4</v>
      </c>
    </row>
    <row r="145" spans="1:25" x14ac:dyDescent="0.25">
      <c r="A145" s="74"/>
      <c r="B145" s="194" t="s">
        <v>133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1267</v>
      </c>
      <c r="O145" s="195">
        <v>1116</v>
      </c>
      <c r="P145" s="195">
        <v>829</v>
      </c>
      <c r="Q145" s="196">
        <f t="shared" si="104"/>
        <v>-0.25716845878136196</v>
      </c>
      <c r="R145" s="196">
        <f t="shared" si="102"/>
        <v>3.2305670093249987E-4</v>
      </c>
      <c r="S145" s="195">
        <v>3280</v>
      </c>
      <c r="T145" s="195">
        <v>742</v>
      </c>
      <c r="U145" s="195">
        <v>1329</v>
      </c>
      <c r="V145" s="195">
        <v>1170</v>
      </c>
      <c r="W145" s="195">
        <v>829</v>
      </c>
      <c r="X145" s="196">
        <f t="shared" si="105"/>
        <v>-0.29145299145299142</v>
      </c>
      <c r="Y145" s="196">
        <f t="shared" si="106"/>
        <v>2.6491115889524695E-4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1811</v>
      </c>
      <c r="E146" s="200">
        <f t="shared" si="108"/>
        <v>6224</v>
      </c>
      <c r="F146" s="200">
        <f t="shared" si="108"/>
        <v>5861</v>
      </c>
      <c r="G146" s="200">
        <f t="shared" si="108"/>
        <v>7019</v>
      </c>
      <c r="H146" s="200">
        <f t="shared" si="108"/>
        <v>9119</v>
      </c>
      <c r="I146" s="201">
        <f t="shared" si="103"/>
        <v>0.29918791850690973</v>
      </c>
      <c r="J146" s="201">
        <f t="shared" si="100"/>
        <v>1.6190313863766292E-2</v>
      </c>
      <c r="K146" s="200">
        <f t="shared" ref="K146:P146" si="109">K138-SUM(K139:K145)</f>
        <v>11097</v>
      </c>
      <c r="L146" s="200">
        <f t="shared" si="109"/>
        <v>7451</v>
      </c>
      <c r="M146" s="200">
        <f t="shared" si="109"/>
        <v>34073</v>
      </c>
      <c r="N146" s="200">
        <f t="shared" si="109"/>
        <v>37362</v>
      </c>
      <c r="O146" s="200">
        <f t="shared" si="109"/>
        <v>40020</v>
      </c>
      <c r="P146" s="200">
        <f t="shared" si="109"/>
        <v>36618</v>
      </c>
      <c r="Q146" s="201">
        <f t="shared" si="104"/>
        <v>-8.5007496251874093E-2</v>
      </c>
      <c r="R146" s="201">
        <f t="shared" si="102"/>
        <v>1.4269831453252448E-2</v>
      </c>
      <c r="S146" s="200">
        <f>S138-SUM(S139:S145)</f>
        <v>13110</v>
      </c>
      <c r="T146" s="200">
        <f>T138-SUM(T139:T145)</f>
        <v>40297</v>
      </c>
      <c r="U146" s="200">
        <f>U138-SUM(U139:U145)</f>
        <v>43223</v>
      </c>
      <c r="V146" s="200">
        <f>V138-SUM(V139:V145)</f>
        <v>47039</v>
      </c>
      <c r="W146" s="200">
        <f>W138-SUM(W139:W145)</f>
        <v>45737</v>
      </c>
      <c r="X146" s="201">
        <f t="shared" si="105"/>
        <v>-2.7679159846085155E-2</v>
      </c>
      <c r="Y146" s="201">
        <f t="shared" si="106"/>
        <v>1.4615490560183245E-2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8632</v>
      </c>
      <c r="D148" s="209">
        <f t="shared" si="110"/>
        <v>8367</v>
      </c>
      <c r="E148" s="209">
        <f t="shared" si="110"/>
        <v>21427</v>
      </c>
      <c r="F148" s="209">
        <f t="shared" si="110"/>
        <v>21446</v>
      </c>
      <c r="G148" s="209">
        <f t="shared" si="110"/>
        <v>26088</v>
      </c>
      <c r="H148" s="209">
        <f t="shared" si="110"/>
        <v>25518</v>
      </c>
      <c r="I148" s="210">
        <f>IFERROR(H148/G148-1,"-")</f>
        <v>-2.1849126034958588E-2</v>
      </c>
      <c r="J148" s="210">
        <f t="shared" ref="J148:J160" si="111">H148/H$8</f>
        <v>4.5305892003025365E-2</v>
      </c>
      <c r="K148" s="209">
        <f t="shared" ref="K148:P148" si="112">K149+K152</f>
        <v>21795</v>
      </c>
      <c r="L148" s="209">
        <f t="shared" si="112"/>
        <v>34156</v>
      </c>
      <c r="M148" s="209">
        <f t="shared" si="112"/>
        <v>57564</v>
      </c>
      <c r="N148" s="209">
        <f t="shared" si="112"/>
        <v>61552</v>
      </c>
      <c r="O148" s="209">
        <f t="shared" si="112"/>
        <v>60228</v>
      </c>
      <c r="P148" s="209">
        <f t="shared" si="112"/>
        <v>59567</v>
      </c>
      <c r="Q148" s="210">
        <f>IFERROR(P148/O148-1,"-")</f>
        <v>-1.0974961811781925E-2</v>
      </c>
      <c r="R148" s="210">
        <f t="shared" ref="R148:R160" si="113">P148/P$8</f>
        <v>2.3212929438415221E-2</v>
      </c>
      <c r="S148" s="209">
        <f>S149+S152</f>
        <v>30427</v>
      </c>
      <c r="T148" s="209">
        <f>T149+T152</f>
        <v>78991</v>
      </c>
      <c r="U148" s="209">
        <f>U149+U152</f>
        <v>82998</v>
      </c>
      <c r="V148" s="209">
        <f>V149+V152</f>
        <v>86316</v>
      </c>
      <c r="W148" s="209">
        <f>W149+W152</f>
        <v>85085</v>
      </c>
      <c r="X148" s="210">
        <f>IFERROR(W148/V148-1,"-")</f>
        <v>-1.4261550581583959E-2</v>
      </c>
      <c r="Y148" s="210">
        <f>W148/W$8</f>
        <v>2.718934373293376E-2</v>
      </c>
    </row>
    <row r="149" spans="1:25" x14ac:dyDescent="0.25">
      <c r="A149" s="74"/>
      <c r="B149" s="190" t="s">
        <v>99</v>
      </c>
      <c r="C149" s="191">
        <v>5991</v>
      </c>
      <c r="D149" s="191">
        <v>4902</v>
      </c>
      <c r="E149" s="191">
        <v>13125</v>
      </c>
      <c r="F149" s="191">
        <v>13627</v>
      </c>
      <c r="G149" s="191">
        <v>14421</v>
      </c>
      <c r="H149" s="191">
        <v>13228</v>
      </c>
      <c r="I149" s="192">
        <f>IFERROR(H149/G149-1,"-")</f>
        <v>-8.2726579294085001E-2</v>
      </c>
      <c r="J149" s="192">
        <f t="shared" si="111"/>
        <v>2.3485631296183852E-2</v>
      </c>
      <c r="K149" s="191">
        <v>7745</v>
      </c>
      <c r="L149" s="191">
        <v>22645</v>
      </c>
      <c r="M149" s="191">
        <v>30183</v>
      </c>
      <c r="N149" s="191">
        <v>30633</v>
      </c>
      <c r="O149" s="191">
        <v>26091</v>
      </c>
      <c r="P149" s="191">
        <v>25241</v>
      </c>
      <c r="Q149" s="192">
        <f>IFERROR(P149/O149-1,"-")</f>
        <v>-3.2578283699359889E-2</v>
      </c>
      <c r="R149" s="192">
        <f t="shared" si="113"/>
        <v>9.8362776697674646E-3</v>
      </c>
      <c r="S149" s="191">
        <v>13736</v>
      </c>
      <c r="T149" s="191">
        <v>43308</v>
      </c>
      <c r="U149" s="191">
        <v>44260</v>
      </c>
      <c r="V149" s="191">
        <v>40512</v>
      </c>
      <c r="W149" s="191">
        <v>38469</v>
      </c>
      <c r="X149" s="192">
        <f>IFERROR(W149/V149-1,"-")</f>
        <v>-5.0429502369668255E-2</v>
      </c>
      <c r="Y149" s="192">
        <f>W149/W$8</f>
        <v>1.2292964260001515E-2</v>
      </c>
    </row>
    <row r="150" spans="1:25" x14ac:dyDescent="0.25">
      <c r="A150" s="74"/>
      <c r="B150" s="194" t="s">
        <v>105</v>
      </c>
      <c r="C150" s="195">
        <v>1740</v>
      </c>
      <c r="D150" s="195">
        <v>2133</v>
      </c>
      <c r="E150" s="195">
        <v>5098</v>
      </c>
      <c r="F150" s="195">
        <v>3977</v>
      </c>
      <c r="G150" s="195">
        <v>4233</v>
      </c>
      <c r="H150" s="195">
        <v>4363</v>
      </c>
      <c r="I150" s="196">
        <f>IFERROR(H150/G150-1,"-")</f>
        <v>3.0711079612568026E-2</v>
      </c>
      <c r="J150" s="196">
        <f t="shared" si="111"/>
        <v>7.7462813233482117E-3</v>
      </c>
      <c r="K150" s="195">
        <v>5766</v>
      </c>
      <c r="L150" s="195">
        <v>19879</v>
      </c>
      <c r="M150" s="195">
        <v>26530</v>
      </c>
      <c r="N150" s="195">
        <v>28721</v>
      </c>
      <c r="O150" s="195">
        <v>23802</v>
      </c>
      <c r="P150" s="195">
        <v>20465</v>
      </c>
      <c r="Q150" s="196">
        <f>IFERROR(P150/O150-1,"-")</f>
        <v>-0.14019830266364175</v>
      </c>
      <c r="R150" s="196">
        <f t="shared" si="113"/>
        <v>7.9750969657220866E-3</v>
      </c>
      <c r="S150" s="195">
        <v>7506</v>
      </c>
      <c r="T150" s="195">
        <v>31628</v>
      </c>
      <c r="U150" s="195">
        <v>32698</v>
      </c>
      <c r="V150" s="195">
        <v>28035</v>
      </c>
      <c r="W150" s="195">
        <v>24828</v>
      </c>
      <c r="X150" s="196">
        <f>IFERROR(W150/V150-1,"-")</f>
        <v>-0.11439272338148743</v>
      </c>
      <c r="Y150" s="196">
        <f>W150/W$8</f>
        <v>7.933913453620255E-3</v>
      </c>
    </row>
    <row r="151" spans="1:25" x14ac:dyDescent="0.25">
      <c r="A151" s="74"/>
      <c r="B151" s="194" t="s">
        <v>102</v>
      </c>
      <c r="C151" s="195">
        <v>4251</v>
      </c>
      <c r="D151" s="195">
        <v>2769</v>
      </c>
      <c r="E151" s="195">
        <v>8027</v>
      </c>
      <c r="F151" s="195">
        <v>9650</v>
      </c>
      <c r="G151" s="195">
        <v>10188</v>
      </c>
      <c r="H151" s="195">
        <v>8865</v>
      </c>
      <c r="I151" s="196">
        <f>IFERROR(H151/G151-1,"-")</f>
        <v>-0.12985865724381629</v>
      </c>
      <c r="J151" s="196">
        <f t="shared" si="111"/>
        <v>1.5739349972835638E-2</v>
      </c>
      <c r="K151" s="195">
        <v>1979</v>
      </c>
      <c r="L151" s="195">
        <v>2766</v>
      </c>
      <c r="M151" s="195">
        <v>3653</v>
      </c>
      <c r="N151" s="195">
        <v>1912</v>
      </c>
      <c r="O151" s="195">
        <v>2289</v>
      </c>
      <c r="P151" s="195">
        <v>4776</v>
      </c>
      <c r="Q151" s="196">
        <f>IFERROR(P151/O151-1,"-")</f>
        <v>1.0865006553079946</v>
      </c>
      <c r="R151" s="196">
        <f t="shared" si="113"/>
        <v>1.8611807040453791E-3</v>
      </c>
      <c r="S151" s="195">
        <v>6230</v>
      </c>
      <c r="T151" s="195">
        <v>11680</v>
      </c>
      <c r="U151" s="195">
        <v>11562</v>
      </c>
      <c r="V151" s="195">
        <v>12477</v>
      </c>
      <c r="W151" s="195">
        <v>13641</v>
      </c>
      <c r="X151" s="196">
        <f>IFERROR(W151/V151-1,"-")</f>
        <v>9.329165664823269E-2</v>
      </c>
      <c r="Y151" s="196">
        <f>W151/W$8</f>
        <v>4.3590508063812592E-3</v>
      </c>
    </row>
    <row r="152" spans="1:25" x14ac:dyDescent="0.25">
      <c r="A152" s="74"/>
      <c r="B152" s="190" t="s">
        <v>109</v>
      </c>
      <c r="C152" s="191">
        <v>2641</v>
      </c>
      <c r="D152" s="191">
        <v>3465</v>
      </c>
      <c r="E152" s="191">
        <v>8302</v>
      </c>
      <c r="F152" s="191">
        <v>7819</v>
      </c>
      <c r="G152" s="191">
        <v>11667</v>
      </c>
      <c r="H152" s="191">
        <v>12290</v>
      </c>
      <c r="I152" s="192">
        <f>IFERROR(H152/G152-1,"-")</f>
        <v>5.3398474329304779E-2</v>
      </c>
      <c r="J152" s="192">
        <f t="shared" si="111"/>
        <v>2.1820260706841513E-2</v>
      </c>
      <c r="K152" s="191">
        <v>14050</v>
      </c>
      <c r="L152" s="191">
        <v>11511</v>
      </c>
      <c r="M152" s="191">
        <v>27381</v>
      </c>
      <c r="N152" s="191">
        <v>30919</v>
      </c>
      <c r="O152" s="191">
        <v>34137</v>
      </c>
      <c r="P152" s="191">
        <v>34326</v>
      </c>
      <c r="Q152" s="192">
        <f>IFERROR(P152/O152-1,"-")</f>
        <v>5.5365146322172709E-3</v>
      </c>
      <c r="R152" s="192">
        <f t="shared" si="113"/>
        <v>1.3376651768647756E-2</v>
      </c>
      <c r="S152" s="191">
        <v>16691</v>
      </c>
      <c r="T152" s="191">
        <v>35683</v>
      </c>
      <c r="U152" s="191">
        <v>38738</v>
      </c>
      <c r="V152" s="191">
        <v>45804</v>
      </c>
      <c r="W152" s="191">
        <v>46616</v>
      </c>
      <c r="X152" s="192">
        <f>IFERROR(W152/V152-1,"-")</f>
        <v>1.7727709370360722E-2</v>
      </c>
      <c r="Y152" s="192">
        <f>W152/W$8</f>
        <v>1.4896379472932247E-2</v>
      </c>
    </row>
    <row r="153" spans="1:25" s="74" customFormat="1" x14ac:dyDescent="0.25">
      <c r="B153" s="194" t="s">
        <v>112</v>
      </c>
      <c r="C153" s="195">
        <v>311</v>
      </c>
      <c r="D153" s="195">
        <v>175</v>
      </c>
      <c r="E153" s="195">
        <v>698</v>
      </c>
      <c r="F153" s="195">
        <v>616</v>
      </c>
      <c r="G153" s="195">
        <v>971</v>
      </c>
      <c r="H153" s="195">
        <v>1043</v>
      </c>
      <c r="I153" s="196">
        <f t="shared" ref="I153:I160" si="114">IFERROR(H153/G153-1,"-")</f>
        <v>7.4150360453141051E-2</v>
      </c>
      <c r="J153" s="196">
        <f t="shared" si="111"/>
        <v>1.8517926702388689E-3</v>
      </c>
      <c r="K153" s="195">
        <v>4660</v>
      </c>
      <c r="L153" s="195">
        <v>1210</v>
      </c>
      <c r="M153" s="195">
        <v>12864</v>
      </c>
      <c r="N153" s="195">
        <v>12603</v>
      </c>
      <c r="O153" s="195">
        <v>13869</v>
      </c>
      <c r="P153" s="195">
        <v>12031</v>
      </c>
      <c r="Q153" s="196">
        <f t="shared" ref="Q153:Q160" si="115">IFERROR(P153/O153-1,"-")</f>
        <v>-0.13252577691253875</v>
      </c>
      <c r="R153" s="196">
        <f t="shared" si="113"/>
        <v>4.6884139552700911E-3</v>
      </c>
      <c r="S153" s="195">
        <v>4971</v>
      </c>
      <c r="T153" s="195">
        <v>13562</v>
      </c>
      <c r="U153" s="195">
        <v>13219</v>
      </c>
      <c r="V153" s="195">
        <v>14840</v>
      </c>
      <c r="W153" s="195">
        <v>13074</v>
      </c>
      <c r="X153" s="196">
        <f t="shared" ref="X153:X160" si="116">IFERROR(W153/V153-1,"-")</f>
        <v>-0.11900269541778974</v>
      </c>
      <c r="Y153" s="196">
        <f t="shared" ref="Y153:Y160" si="117">W153/W$8</f>
        <v>4.1778630776796851E-3</v>
      </c>
    </row>
    <row r="154" spans="1:25" s="74" customFormat="1" x14ac:dyDescent="0.25">
      <c r="B154" s="194" t="s">
        <v>115</v>
      </c>
      <c r="C154" s="195">
        <v>480</v>
      </c>
      <c r="D154" s="195">
        <v>516</v>
      </c>
      <c r="E154" s="195">
        <v>1474</v>
      </c>
      <c r="F154" s="195">
        <v>1521</v>
      </c>
      <c r="G154" s="195">
        <v>1948</v>
      </c>
      <c r="H154" s="195">
        <v>1957</v>
      </c>
      <c r="I154" s="196">
        <f t="shared" si="114"/>
        <v>4.62012320328542E-3</v>
      </c>
      <c r="J154" s="196">
        <f t="shared" si="111"/>
        <v>3.474552498233429E-3</v>
      </c>
      <c r="K154" s="195">
        <v>3595</v>
      </c>
      <c r="L154" s="195">
        <v>2464</v>
      </c>
      <c r="M154" s="195">
        <v>5112</v>
      </c>
      <c r="N154" s="195">
        <v>5253</v>
      </c>
      <c r="O154" s="195">
        <v>4711</v>
      </c>
      <c r="P154" s="195">
        <v>4767</v>
      </c>
      <c r="Q154" s="196">
        <f t="shared" si="115"/>
        <v>1.1887072808320909E-2</v>
      </c>
      <c r="R154" s="196">
        <f t="shared" si="113"/>
        <v>1.8576734539749418E-3</v>
      </c>
      <c r="S154" s="195">
        <v>4075</v>
      </c>
      <c r="T154" s="195">
        <v>6586</v>
      </c>
      <c r="U154" s="195">
        <v>6774</v>
      </c>
      <c r="V154" s="195">
        <v>6659</v>
      </c>
      <c r="W154" s="195">
        <v>6724</v>
      </c>
      <c r="X154" s="196">
        <f t="shared" si="116"/>
        <v>9.7612254092205308E-3</v>
      </c>
      <c r="Y154" s="196">
        <f t="shared" si="117"/>
        <v>2.1486883382528838E-3</v>
      </c>
    </row>
    <row r="155" spans="1:25" x14ac:dyDescent="0.25">
      <c r="A155" s="74"/>
      <c r="B155" s="194" t="s">
        <v>118</v>
      </c>
      <c r="C155" s="195">
        <v>370</v>
      </c>
      <c r="D155" s="195">
        <v>793</v>
      </c>
      <c r="E155" s="195">
        <v>1596</v>
      </c>
      <c r="F155" s="195">
        <v>1418</v>
      </c>
      <c r="G155" s="195">
        <v>2068</v>
      </c>
      <c r="H155" s="195">
        <v>2202</v>
      </c>
      <c r="I155" s="196">
        <f t="shared" si="114"/>
        <v>6.4796905222437085E-2</v>
      </c>
      <c r="J155" s="196">
        <f t="shared" si="111"/>
        <v>3.9095373536586668E-3</v>
      </c>
      <c r="K155" s="195">
        <v>1571</v>
      </c>
      <c r="L155" s="195">
        <v>2729</v>
      </c>
      <c r="M155" s="195">
        <v>2902</v>
      </c>
      <c r="N155" s="195">
        <v>4963</v>
      </c>
      <c r="O155" s="195">
        <v>6023</v>
      </c>
      <c r="P155" s="195">
        <v>9618</v>
      </c>
      <c r="Q155" s="196">
        <f t="shared" si="115"/>
        <v>0.59687863191100776</v>
      </c>
      <c r="R155" s="196">
        <f t="shared" si="113"/>
        <v>3.7480812419406315E-3</v>
      </c>
      <c r="S155" s="195">
        <v>1941</v>
      </c>
      <c r="T155" s="195">
        <v>4498</v>
      </c>
      <c r="U155" s="195">
        <v>6381</v>
      </c>
      <c r="V155" s="195">
        <v>8091</v>
      </c>
      <c r="W155" s="195">
        <v>11820</v>
      </c>
      <c r="X155" s="196">
        <f t="shared" si="116"/>
        <v>0.46088246199480909</v>
      </c>
      <c r="Y155" s="196">
        <f t="shared" si="117"/>
        <v>3.777141011027526E-3</v>
      </c>
    </row>
    <row r="156" spans="1:25" x14ac:dyDescent="0.25">
      <c r="A156" s="74"/>
      <c r="B156" s="194" t="s">
        <v>125</v>
      </c>
      <c r="C156" s="195">
        <v>223</v>
      </c>
      <c r="D156" s="195">
        <v>142</v>
      </c>
      <c r="E156" s="195">
        <v>503</v>
      </c>
      <c r="F156" s="195">
        <v>410</v>
      </c>
      <c r="G156" s="195">
        <v>589</v>
      </c>
      <c r="H156" s="195">
        <v>689</v>
      </c>
      <c r="I156" s="196">
        <f t="shared" si="114"/>
        <v>0.16977928692699495</v>
      </c>
      <c r="J156" s="196">
        <f t="shared" si="111"/>
        <v>1.2232839403591377E-3</v>
      </c>
      <c r="K156" s="195">
        <v>315</v>
      </c>
      <c r="L156" s="195">
        <v>319</v>
      </c>
      <c r="M156" s="195">
        <v>570</v>
      </c>
      <c r="N156" s="195">
        <v>571</v>
      </c>
      <c r="O156" s="195">
        <v>717</v>
      </c>
      <c r="P156" s="195">
        <v>651</v>
      </c>
      <c r="Q156" s="196">
        <f t="shared" si="115"/>
        <v>-9.2050209205020939E-2</v>
      </c>
      <c r="R156" s="196">
        <f t="shared" si="113"/>
        <v>2.5369108842829605E-4</v>
      </c>
      <c r="S156" s="195">
        <v>538</v>
      </c>
      <c r="T156" s="195">
        <v>1073</v>
      </c>
      <c r="U156" s="195">
        <v>981</v>
      </c>
      <c r="V156" s="195">
        <v>1306</v>
      </c>
      <c r="W156" s="195">
        <v>1340</v>
      </c>
      <c r="X156" s="196">
        <f t="shared" si="116"/>
        <v>2.6033690658499253E-2</v>
      </c>
      <c r="Y156" s="196">
        <f t="shared" si="117"/>
        <v>4.2820380328061633E-4</v>
      </c>
    </row>
    <row r="157" spans="1:25" x14ac:dyDescent="0.25">
      <c r="A157" s="74"/>
      <c r="B157" s="194" t="s">
        <v>121</v>
      </c>
      <c r="C157" s="195">
        <v>156</v>
      </c>
      <c r="D157" s="195">
        <v>172</v>
      </c>
      <c r="E157" s="195">
        <v>384</v>
      </c>
      <c r="F157" s="195">
        <v>346</v>
      </c>
      <c r="G157" s="195">
        <v>485</v>
      </c>
      <c r="H157" s="195">
        <v>533</v>
      </c>
      <c r="I157" s="196">
        <f t="shared" si="114"/>
        <v>9.8969072164948546E-2</v>
      </c>
      <c r="J157" s="196">
        <f t="shared" si="111"/>
        <v>9.4631399159857826E-4</v>
      </c>
      <c r="K157" s="195">
        <v>893</v>
      </c>
      <c r="L157" s="195">
        <v>906</v>
      </c>
      <c r="M157" s="195">
        <v>1904</v>
      </c>
      <c r="N157" s="195">
        <v>1715</v>
      </c>
      <c r="O157" s="195">
        <v>2050</v>
      </c>
      <c r="P157" s="195">
        <v>1313</v>
      </c>
      <c r="Q157" s="196">
        <f t="shared" si="115"/>
        <v>-0.35951219512195121</v>
      </c>
      <c r="R157" s="196">
        <f t="shared" si="113"/>
        <v>5.1166881583157098E-4</v>
      </c>
      <c r="S157" s="195">
        <v>1049</v>
      </c>
      <c r="T157" s="195">
        <v>2288</v>
      </c>
      <c r="U157" s="195">
        <v>2061</v>
      </c>
      <c r="V157" s="195">
        <v>2535</v>
      </c>
      <c r="W157" s="195">
        <v>1846</v>
      </c>
      <c r="X157" s="196">
        <f t="shared" si="116"/>
        <v>-0.27179487179487183</v>
      </c>
      <c r="Y157" s="196">
        <f t="shared" si="117"/>
        <v>5.8989867228061025E-4</v>
      </c>
    </row>
    <row r="158" spans="1:25" x14ac:dyDescent="0.25">
      <c r="A158" s="74"/>
      <c r="B158" s="194" t="s">
        <v>130</v>
      </c>
      <c r="C158" s="195">
        <v>46</v>
      </c>
      <c r="D158" s="195">
        <v>23</v>
      </c>
      <c r="E158" s="195">
        <v>82</v>
      </c>
      <c r="F158" s="195">
        <v>78</v>
      </c>
      <c r="G158" s="195">
        <v>74</v>
      </c>
      <c r="H158" s="195">
        <v>54</v>
      </c>
      <c r="I158" s="196">
        <f t="shared" si="114"/>
        <v>-0.27027027027027029</v>
      </c>
      <c r="J158" s="196">
        <f t="shared" si="111"/>
        <v>9.5874213032501359E-5</v>
      </c>
      <c r="K158" s="195">
        <v>171</v>
      </c>
      <c r="L158" s="195">
        <v>20</v>
      </c>
      <c r="M158" s="195">
        <v>195</v>
      </c>
      <c r="N158" s="195">
        <v>189</v>
      </c>
      <c r="O158" s="195">
        <v>211</v>
      </c>
      <c r="P158" s="195">
        <v>157</v>
      </c>
      <c r="Q158" s="196">
        <f t="shared" si="115"/>
        <v>-0.25592417061611372</v>
      </c>
      <c r="R158" s="196">
        <f t="shared" si="113"/>
        <v>6.1182029006516859E-5</v>
      </c>
      <c r="S158" s="195">
        <v>217</v>
      </c>
      <c r="T158" s="195">
        <v>277</v>
      </c>
      <c r="U158" s="195">
        <v>267</v>
      </c>
      <c r="V158" s="195">
        <v>285</v>
      </c>
      <c r="W158" s="195">
        <v>211</v>
      </c>
      <c r="X158" s="196">
        <f t="shared" si="116"/>
        <v>-0.25964912280701757</v>
      </c>
      <c r="Y158" s="196">
        <f t="shared" si="117"/>
        <v>6.7426121262843314E-5</v>
      </c>
    </row>
    <row r="159" spans="1:25" x14ac:dyDescent="0.25">
      <c r="A159" s="74"/>
      <c r="B159" s="194" t="s">
        <v>133</v>
      </c>
      <c r="C159" s="195">
        <v>56</v>
      </c>
      <c r="D159" s="195">
        <v>34</v>
      </c>
      <c r="E159" s="195">
        <v>65</v>
      </c>
      <c r="F159" s="195">
        <v>54</v>
      </c>
      <c r="G159" s="195">
        <v>51</v>
      </c>
      <c r="H159" s="195">
        <v>68</v>
      </c>
      <c r="I159" s="196">
        <f t="shared" si="114"/>
        <v>0.33333333333333326</v>
      </c>
      <c r="J159" s="196">
        <f t="shared" si="111"/>
        <v>1.2073049048537208E-4</v>
      </c>
      <c r="K159" s="195">
        <v>221</v>
      </c>
      <c r="L159" s="195">
        <v>45</v>
      </c>
      <c r="M159" s="195">
        <v>338</v>
      </c>
      <c r="N159" s="195">
        <v>486</v>
      </c>
      <c r="O159" s="195">
        <v>345</v>
      </c>
      <c r="P159" s="195">
        <v>217</v>
      </c>
      <c r="Q159" s="196">
        <f t="shared" si="115"/>
        <v>-0.37101449275362319</v>
      </c>
      <c r="R159" s="196">
        <f t="shared" si="113"/>
        <v>8.4563696142765337E-5</v>
      </c>
      <c r="S159" s="195">
        <v>277</v>
      </c>
      <c r="T159" s="195">
        <v>403</v>
      </c>
      <c r="U159" s="195">
        <v>540</v>
      </c>
      <c r="V159" s="195">
        <v>396</v>
      </c>
      <c r="W159" s="195">
        <v>285</v>
      </c>
      <c r="X159" s="196">
        <f t="shared" si="116"/>
        <v>-0.28030303030303028</v>
      </c>
      <c r="Y159" s="196">
        <f t="shared" si="117"/>
        <v>9.1073196966399747E-5</v>
      </c>
    </row>
    <row r="160" spans="1:25" x14ac:dyDescent="0.25">
      <c r="A160" s="74"/>
      <c r="B160" s="199" t="s">
        <v>147</v>
      </c>
      <c r="C160" s="200">
        <f t="shared" ref="C160" si="118">C152-SUM(C153:C159)</f>
        <v>999</v>
      </c>
      <c r="D160" s="200">
        <f t="shared" ref="D160:H160" si="119">D152-SUM(D153:D159)</f>
        <v>1610</v>
      </c>
      <c r="E160" s="200">
        <f t="shared" si="119"/>
        <v>3500</v>
      </c>
      <c r="F160" s="200">
        <f t="shared" si="119"/>
        <v>3376</v>
      </c>
      <c r="G160" s="200">
        <f t="shared" si="119"/>
        <v>5481</v>
      </c>
      <c r="H160" s="200">
        <f t="shared" si="119"/>
        <v>5744</v>
      </c>
      <c r="I160" s="201">
        <f t="shared" si="114"/>
        <v>4.7983944535668677E-2</v>
      </c>
      <c r="J160" s="201">
        <f t="shared" si="111"/>
        <v>1.019817554923496E-2</v>
      </c>
      <c r="K160" s="200">
        <f t="shared" ref="K160:P160" si="120">K152-SUM(K153:K159)</f>
        <v>2624</v>
      </c>
      <c r="L160" s="200">
        <f t="shared" si="120"/>
        <v>3818</v>
      </c>
      <c r="M160" s="200">
        <f t="shared" si="120"/>
        <v>3496</v>
      </c>
      <c r="N160" s="200">
        <f t="shared" si="120"/>
        <v>5139</v>
      </c>
      <c r="O160" s="200">
        <f t="shared" si="120"/>
        <v>6211</v>
      </c>
      <c r="P160" s="200">
        <f t="shared" si="120"/>
        <v>5572</v>
      </c>
      <c r="Q160" s="201">
        <f t="shared" si="115"/>
        <v>-0.10288198357752376</v>
      </c>
      <c r="R160" s="201">
        <f t="shared" si="113"/>
        <v>2.1713774880529422E-3</v>
      </c>
      <c r="S160" s="200">
        <f>S152-SUM(S153:S159)</f>
        <v>3623</v>
      </c>
      <c r="T160" s="200">
        <f>T152-SUM(T153:T159)</f>
        <v>6996</v>
      </c>
      <c r="U160" s="200">
        <f>U152-SUM(U153:U159)</f>
        <v>8515</v>
      </c>
      <c r="V160" s="200">
        <f>V152-SUM(V153:V159)</f>
        <v>11692</v>
      </c>
      <c r="W160" s="200">
        <f>W152-SUM(W153:W159)</f>
        <v>11316</v>
      </c>
      <c r="X160" s="201">
        <f t="shared" si="116"/>
        <v>-3.2158741019500559E-2</v>
      </c>
      <c r="Y160" s="201">
        <f t="shared" si="117"/>
        <v>3.6160852521816824E-3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09A3-97F7-45DD-8B23-8B9518AAC20D}">
  <sheetPr>
    <tabColor theme="7" tint="0.79998168889431442"/>
    <pageSetUpPr fitToPage="1"/>
  </sheetPr>
  <dimension ref="A1:Z16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CFB0-DA02-4ECD-8DA1-3F33B1181479}">
  <sheetPr>
    <tabColor theme="8" tint="0.59999389629810485"/>
  </sheetPr>
  <dimension ref="A4:L77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2" x14ac:dyDescent="0.25">
      <c r="B7" s="16" t="s">
        <v>49</v>
      </c>
      <c r="C7" s="17" t="s">
        <v>8</v>
      </c>
      <c r="D7" s="18" t="s">
        <v>32</v>
      </c>
      <c r="E7" s="19">
        <v>8360</v>
      </c>
      <c r="F7" s="19">
        <v>10763</v>
      </c>
      <c r="G7" s="19">
        <v>16386</v>
      </c>
      <c r="H7" s="19">
        <v>17100</v>
      </c>
      <c r="I7" s="19">
        <v>13666</v>
      </c>
      <c r="J7" s="20">
        <f>I7/H7-1</f>
        <v>-0.20081871345029245</v>
      </c>
      <c r="K7" s="19">
        <f>I7-H7</f>
        <v>-3434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7499</v>
      </c>
      <c r="F8" s="25">
        <v>10282</v>
      </c>
      <c r="G8" s="25">
        <v>15797</v>
      </c>
      <c r="H8" s="25">
        <v>14091</v>
      </c>
      <c r="I8" s="25">
        <v>10779</v>
      </c>
      <c r="J8" s="26">
        <f t="shared" ref="J8:J20" si="0">I8/H8-1</f>
        <v>-0.23504364487971041</v>
      </c>
      <c r="K8" s="25">
        <f t="shared" ref="K8:K17" si="1">I8-H8</f>
        <v>-3312</v>
      </c>
      <c r="L8" s="27">
        <f>I8/$I$7</f>
        <v>0.78874579247768184</v>
      </c>
    </row>
    <row r="9" spans="2:12" x14ac:dyDescent="0.25">
      <c r="B9" s="22"/>
      <c r="C9" s="28"/>
      <c r="D9" s="29" t="s">
        <v>34</v>
      </c>
      <c r="E9" s="30" t="s">
        <v>233</v>
      </c>
      <c r="F9" s="30" t="s">
        <v>233</v>
      </c>
      <c r="G9" s="30" t="s">
        <v>233</v>
      </c>
      <c r="H9" s="30" t="s">
        <v>233</v>
      </c>
      <c r="I9" s="30" t="s">
        <v>233</v>
      </c>
      <c r="J9" s="31" t="str">
        <f>IFERROR(I9/H9-1,"-")</f>
        <v>-</v>
      </c>
      <c r="K9" s="30" t="str">
        <f>IFERROR(I9-H9,"-")</f>
        <v>-</v>
      </c>
      <c r="L9" s="31" t="str">
        <f>IFERROR(I9/$I$7,"-")</f>
        <v>-</v>
      </c>
    </row>
    <row r="10" spans="2:12" x14ac:dyDescent="0.25">
      <c r="B10" s="22"/>
      <c r="C10" s="32" t="s">
        <v>35</v>
      </c>
      <c r="D10" s="33" t="s">
        <v>32</v>
      </c>
      <c r="E10" s="34">
        <v>9924</v>
      </c>
      <c r="F10" s="34">
        <v>13134</v>
      </c>
      <c r="G10" s="34">
        <v>18421</v>
      </c>
      <c r="H10" s="34">
        <v>19553</v>
      </c>
      <c r="I10" s="34">
        <v>15854</v>
      </c>
      <c r="J10" s="35">
        <f t="shared" si="0"/>
        <v>-0.18917813123305882</v>
      </c>
      <c r="K10" s="34">
        <f t="shared" si="1"/>
        <v>-3699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8804</v>
      </c>
      <c r="F11" s="37">
        <v>12533</v>
      </c>
      <c r="G11" s="37">
        <v>17650</v>
      </c>
      <c r="H11" s="37">
        <v>16093</v>
      </c>
      <c r="I11" s="37">
        <v>12652</v>
      </c>
      <c r="J11" s="38">
        <f t="shared" si="0"/>
        <v>-0.21381967314981665</v>
      </c>
      <c r="K11" s="37">
        <f t="shared" si="1"/>
        <v>-3441</v>
      </c>
      <c r="L11" s="39">
        <f>I11/$I$10</f>
        <v>0.79803204238677938</v>
      </c>
    </row>
    <row r="12" spans="2:12" x14ac:dyDescent="0.25">
      <c r="B12" s="22"/>
      <c r="C12" s="40"/>
      <c r="D12" s="41" t="s">
        <v>34</v>
      </c>
      <c r="E12" s="42" t="s">
        <v>233</v>
      </c>
      <c r="F12" s="42" t="s">
        <v>233</v>
      </c>
      <c r="G12" s="42" t="s">
        <v>233</v>
      </c>
      <c r="H12" s="42" t="s">
        <v>233</v>
      </c>
      <c r="I12" s="42" t="s">
        <v>233</v>
      </c>
      <c r="J12" s="43" t="str">
        <f>IFERROR(I12/H12-1,"-")</f>
        <v>-</v>
      </c>
      <c r="K12" s="42" t="str">
        <f>IFERROR(I12-H12,"-")</f>
        <v>-</v>
      </c>
      <c r="L12" s="43" t="str">
        <f>IFERROR(I12/$I$10,"-")</f>
        <v>-</v>
      </c>
    </row>
    <row r="13" spans="2:12" x14ac:dyDescent="0.25">
      <c r="B13" s="22"/>
      <c r="C13" s="17" t="s">
        <v>21</v>
      </c>
      <c r="D13" s="18" t="s">
        <v>32</v>
      </c>
      <c r="E13" s="19">
        <v>47142</v>
      </c>
      <c r="F13" s="19">
        <v>74490</v>
      </c>
      <c r="G13" s="19">
        <v>66924</v>
      </c>
      <c r="H13" s="19">
        <v>81749</v>
      </c>
      <c r="I13" s="19">
        <v>78737</v>
      </c>
      <c r="J13" s="20">
        <f t="shared" si="0"/>
        <v>-3.6844487394341208E-2</v>
      </c>
      <c r="K13" s="19">
        <f t="shared" si="1"/>
        <v>-3012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39763</v>
      </c>
      <c r="F14" s="25">
        <v>71807</v>
      </c>
      <c r="G14" s="25">
        <v>63598</v>
      </c>
      <c r="H14" s="25">
        <v>63472</v>
      </c>
      <c r="I14" s="25">
        <v>61432</v>
      </c>
      <c r="J14" s="26">
        <f t="shared" si="0"/>
        <v>-3.2140156289387489E-2</v>
      </c>
      <c r="K14" s="25">
        <f t="shared" si="1"/>
        <v>-2040</v>
      </c>
      <c r="L14" s="27">
        <f>I14/$I$13</f>
        <v>0.78021768672923786</v>
      </c>
    </row>
    <row r="15" spans="2:12" x14ac:dyDescent="0.25">
      <c r="B15" s="22"/>
      <c r="C15" s="28"/>
      <c r="D15" s="29" t="s">
        <v>34</v>
      </c>
      <c r="E15" s="30" t="s">
        <v>233</v>
      </c>
      <c r="F15" s="30" t="s">
        <v>233</v>
      </c>
      <c r="G15" s="30" t="s">
        <v>233</v>
      </c>
      <c r="H15" s="30" t="s">
        <v>233</v>
      </c>
      <c r="I15" s="30" t="s">
        <v>233</v>
      </c>
      <c r="J15" s="31" t="str">
        <f>IFERROR(I15/H15-1,"-")</f>
        <v>-</v>
      </c>
      <c r="K15" s="30" t="str">
        <f>IFERROR(I15-H15,"-")</f>
        <v>-</v>
      </c>
      <c r="L15" s="31" t="str">
        <f>IFERROR(I15/$I$13,"-")</f>
        <v>-</v>
      </c>
    </row>
    <row r="16" spans="2:12" x14ac:dyDescent="0.25">
      <c r="B16" s="22"/>
      <c r="C16" s="32" t="s">
        <v>22</v>
      </c>
      <c r="D16" s="33" t="s">
        <v>32</v>
      </c>
      <c r="E16" s="44">
        <v>5.638995215311005</v>
      </c>
      <c r="F16" s="44">
        <v>6.9209328254204214</v>
      </c>
      <c r="G16" s="44">
        <v>4.0842182350787262</v>
      </c>
      <c r="H16" s="44">
        <v>4.7806432748538015</v>
      </c>
      <c r="I16" s="44">
        <v>5.7615249524367043</v>
      </c>
      <c r="J16" s="45">
        <f t="shared" si="0"/>
        <v>0.20517775980951014</v>
      </c>
      <c r="K16" s="46">
        <f t="shared" si="1"/>
        <v>0.98088167758290279</v>
      </c>
      <c r="L16" s="47"/>
    </row>
    <row r="17" spans="2:12" x14ac:dyDescent="0.25">
      <c r="B17" s="22"/>
      <c r="C17" s="36"/>
      <c r="D17" s="4" t="s">
        <v>33</v>
      </c>
      <c r="E17" s="48">
        <f>E14/E8</f>
        <v>5.3024403253767165</v>
      </c>
      <c r="F17" s="48">
        <f t="shared" ref="F17:I17" si="2">F14/F8</f>
        <v>6.9837580237307915</v>
      </c>
      <c r="G17" s="48">
        <f t="shared" si="2"/>
        <v>4.0259542951193268</v>
      </c>
      <c r="H17" s="48">
        <f t="shared" si="2"/>
        <v>4.5044354552551278</v>
      </c>
      <c r="I17" s="48">
        <f t="shared" si="2"/>
        <v>5.6992299842285927</v>
      </c>
      <c r="J17" s="49">
        <f t="shared" si="0"/>
        <v>0.26524845140794517</v>
      </c>
      <c r="K17" s="50">
        <f t="shared" si="1"/>
        <v>1.1947945289734649</v>
      </c>
      <c r="L17" s="51"/>
    </row>
    <row r="18" spans="2:12" x14ac:dyDescent="0.25">
      <c r="B18" s="22"/>
      <c r="C18" s="40"/>
      <c r="D18" s="41" t="s">
        <v>34</v>
      </c>
      <c r="E18" s="52" t="str">
        <f>IFERROR(E15/E9,"-")</f>
        <v>-</v>
      </c>
      <c r="F18" s="52" t="str">
        <f t="shared" ref="F18:I18" si="3">IFERROR(F15/F9,"-")</f>
        <v>-</v>
      </c>
      <c r="G18" s="52" t="str">
        <f t="shared" si="3"/>
        <v>-</v>
      </c>
      <c r="H18" s="52" t="str">
        <f t="shared" si="3"/>
        <v>-</v>
      </c>
      <c r="I18" s="52" t="str">
        <f t="shared" si="3"/>
        <v>-</v>
      </c>
      <c r="J18" s="43" t="str">
        <f>IFERROR(I18/H18-1,"-")</f>
        <v>-</v>
      </c>
      <c r="K18" s="42" t="str">
        <f>IFERROR(I18-H18,"-")</f>
        <v>-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0.36749999999999999</v>
      </c>
      <c r="F19" s="21">
        <v>0.54430000000000001</v>
      </c>
      <c r="G19" s="21">
        <v>0.52170000000000005</v>
      </c>
      <c r="H19" s="21">
        <v>0.63280000000000003</v>
      </c>
      <c r="I19" s="21">
        <v>0.56859999999999999</v>
      </c>
      <c r="J19" s="20">
        <f t="shared" si="0"/>
        <v>-0.10145385587863465</v>
      </c>
      <c r="K19" s="54">
        <f>(I19-H19)*100</f>
        <v>-6.4200000000000035</v>
      </c>
      <c r="L19" s="21"/>
    </row>
    <row r="20" spans="2:12" x14ac:dyDescent="0.25">
      <c r="B20" s="22"/>
      <c r="C20" s="55"/>
      <c r="D20" s="24" t="s">
        <v>33</v>
      </c>
      <c r="E20" s="27">
        <v>0.37060000000000004</v>
      </c>
      <c r="F20" s="27">
        <v>0.61980000000000002</v>
      </c>
      <c r="G20" s="27">
        <v>0.59279999999999999</v>
      </c>
      <c r="H20" s="27">
        <v>0.5867</v>
      </c>
      <c r="I20" s="27">
        <v>0.52290000000000003</v>
      </c>
      <c r="J20" s="26">
        <f t="shared" si="0"/>
        <v>-0.10874382137378558</v>
      </c>
      <c r="K20" s="56">
        <f>(I20-H20)*100</f>
        <v>-6.3799999999999972</v>
      </c>
      <c r="L20" s="27"/>
    </row>
    <row r="21" spans="2:12" x14ac:dyDescent="0.25">
      <c r="B21" s="22"/>
      <c r="C21" s="57"/>
      <c r="D21" s="29" t="s">
        <v>34</v>
      </c>
      <c r="E21" s="31" t="s">
        <v>233</v>
      </c>
      <c r="F21" s="31" t="s">
        <v>233</v>
      </c>
      <c r="G21" s="31" t="s">
        <v>233</v>
      </c>
      <c r="H21" s="31" t="s">
        <v>233</v>
      </c>
      <c r="I21" s="31" t="s">
        <v>233</v>
      </c>
      <c r="J21" s="31" t="str">
        <f>IFERROR(I21/H21-1,"-")</f>
        <v>-</v>
      </c>
      <c r="K21" s="30" t="str">
        <f>IFERROR(I21-H21,"-")</f>
        <v>-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4276</v>
      </c>
      <c r="F22" s="34">
        <v>4562</v>
      </c>
      <c r="G22" s="34">
        <v>4276</v>
      </c>
      <c r="H22" s="34">
        <v>4306</v>
      </c>
      <c r="I22" s="34">
        <v>4616</v>
      </c>
      <c r="J22" s="45">
        <f>I22/H22-1</f>
        <v>7.199256850905722E-2</v>
      </c>
      <c r="K22" s="34">
        <f>I22-H22</f>
        <v>310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3576</v>
      </c>
      <c r="F23" s="37">
        <v>3862</v>
      </c>
      <c r="G23" s="37">
        <v>3576</v>
      </c>
      <c r="H23" s="37">
        <v>3606</v>
      </c>
      <c r="I23" s="37">
        <v>3916</v>
      </c>
      <c r="J23" s="49">
        <f>I23/H23-1</f>
        <v>8.5967831392124161E-2</v>
      </c>
      <c r="K23" s="37">
        <f>I23-H23</f>
        <v>310</v>
      </c>
      <c r="L23" s="51">
        <f>I23/$I$22</f>
        <v>0.84835355285961866</v>
      </c>
    </row>
    <row r="24" spans="2:12" x14ac:dyDescent="0.25">
      <c r="B24" s="61"/>
      <c r="C24" s="62"/>
      <c r="D24" s="41" t="s">
        <v>34</v>
      </c>
      <c r="E24" s="42" t="s">
        <v>233</v>
      </c>
      <c r="F24" s="42" t="s">
        <v>233</v>
      </c>
      <c r="G24" s="42" t="s">
        <v>233</v>
      </c>
      <c r="H24" s="42" t="s">
        <v>233</v>
      </c>
      <c r="I24" s="42" t="s">
        <v>233</v>
      </c>
      <c r="J24" s="43" t="str">
        <f>IFERROR(I24/H24-1,"-")</f>
        <v>-</v>
      </c>
      <c r="K24" s="42" t="str">
        <f>IFERROR(I24-H24,"-")</f>
        <v>-</v>
      </c>
      <c r="L24" s="43" t="str">
        <f>IFERROR(I24/$I$22,"-")</f>
        <v>-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75" x14ac:dyDescent="0.25">
      <c r="B31" s="4"/>
      <c r="C31" s="4"/>
      <c r="D31" s="4"/>
      <c r="E31" s="14" t="s">
        <v>234</v>
      </c>
      <c r="F31" s="14" t="s">
        <v>235</v>
      </c>
      <c r="G31" s="14" t="s">
        <v>236</v>
      </c>
      <c r="H31" s="14" t="s">
        <v>237</v>
      </c>
      <c r="I31" s="14" t="s">
        <v>238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septiembre 2025</v>
      </c>
    </row>
    <row r="32" spans="2:12" ht="15" customHeight="1" x14ac:dyDescent="0.25">
      <c r="B32" s="16" t="s">
        <v>49</v>
      </c>
      <c r="C32" s="17" t="s">
        <v>8</v>
      </c>
      <c r="D32" s="18" t="s">
        <v>32</v>
      </c>
      <c r="E32" s="67">
        <v>34184</v>
      </c>
      <c r="F32" s="67">
        <v>117560</v>
      </c>
      <c r="G32" s="67">
        <v>137595</v>
      </c>
      <c r="H32" s="67">
        <v>175857</v>
      </c>
      <c r="I32" s="67">
        <v>141765</v>
      </c>
      <c r="J32" s="20">
        <f>I32/H32-1</f>
        <v>-0.19386205837697679</v>
      </c>
      <c r="K32" s="19">
        <f>I32-H32</f>
        <v>-34092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32734</v>
      </c>
      <c r="F33" s="68">
        <v>110290</v>
      </c>
      <c r="G33" s="68">
        <v>131067</v>
      </c>
      <c r="H33" s="68">
        <v>146251</v>
      </c>
      <c r="I33" s="68">
        <v>113680</v>
      </c>
      <c r="J33" s="26">
        <f t="shared" ref="J33:J45" si="4">I33/H33-1</f>
        <v>-0.22270616953046474</v>
      </c>
      <c r="K33" s="25">
        <f t="shared" ref="K33:K42" si="5">I33-H33</f>
        <v>-32571</v>
      </c>
      <c r="L33" s="27">
        <f>I33/$I$32</f>
        <v>0.80189045250943458</v>
      </c>
    </row>
    <row r="34" spans="1:12" x14ac:dyDescent="0.25">
      <c r="B34" s="22"/>
      <c r="C34" s="28"/>
      <c r="D34" s="29" t="s">
        <v>34</v>
      </c>
      <c r="E34" s="30" t="s">
        <v>233</v>
      </c>
      <c r="F34" s="30" t="s">
        <v>233</v>
      </c>
      <c r="G34" s="30" t="s">
        <v>233</v>
      </c>
      <c r="H34" s="30" t="s">
        <v>233</v>
      </c>
      <c r="I34" s="30" t="s">
        <v>233</v>
      </c>
      <c r="J34" s="31" t="str">
        <f>IFERROR(I34/H34-1,"-")</f>
        <v>-</v>
      </c>
      <c r="K34" s="30" t="str">
        <f>IFERROR(I34-H34,"-")</f>
        <v>-</v>
      </c>
      <c r="L34" s="31" t="str">
        <f>IFERROR(I34/I32,"-")</f>
        <v>-</v>
      </c>
    </row>
    <row r="35" spans="1:12" x14ac:dyDescent="0.25">
      <c r="B35" s="22"/>
      <c r="C35" s="32" t="s">
        <v>35</v>
      </c>
      <c r="D35" s="33" t="s">
        <v>32</v>
      </c>
      <c r="E35" s="69">
        <v>40371</v>
      </c>
      <c r="F35" s="69">
        <v>138765</v>
      </c>
      <c r="G35" s="69">
        <v>159652</v>
      </c>
      <c r="H35" s="69">
        <v>203839</v>
      </c>
      <c r="I35" s="69">
        <v>163994</v>
      </c>
      <c r="J35" s="35">
        <f t="shared" si="4"/>
        <v>-0.19547289772810894</v>
      </c>
      <c r="K35" s="34">
        <f t="shared" si="5"/>
        <v>-39845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38483</v>
      </c>
      <c r="F36" s="70">
        <v>129907</v>
      </c>
      <c r="G36" s="70">
        <v>151715</v>
      </c>
      <c r="H36" s="70">
        <v>169308</v>
      </c>
      <c r="I36" s="70">
        <v>132146</v>
      </c>
      <c r="J36" s="38">
        <f t="shared" si="4"/>
        <v>-0.2194934675266379</v>
      </c>
      <c r="K36" s="37">
        <f t="shared" si="5"/>
        <v>-37162</v>
      </c>
      <c r="L36" s="39">
        <f>I36/$I$35</f>
        <v>0.80579777308925937</v>
      </c>
    </row>
    <row r="37" spans="1:12" x14ac:dyDescent="0.25">
      <c r="B37" s="22"/>
      <c r="C37" s="40"/>
      <c r="D37" s="41" t="s">
        <v>34</v>
      </c>
      <c r="E37" s="42" t="s">
        <v>233</v>
      </c>
      <c r="F37" s="42" t="s">
        <v>233</v>
      </c>
      <c r="G37" s="42" t="s">
        <v>233</v>
      </c>
      <c r="H37" s="42" t="s">
        <v>233</v>
      </c>
      <c r="I37" s="42" t="s">
        <v>233</v>
      </c>
      <c r="J37" s="43" t="str">
        <f>IFERROR(I37/H37-1,"-")</f>
        <v>-</v>
      </c>
      <c r="K37" s="42" t="str">
        <f>IFERROR(I37-H37,"-")</f>
        <v>-</v>
      </c>
      <c r="L37" s="43" t="str">
        <f>IFERROR(I37/I35,"-")</f>
        <v>-</v>
      </c>
    </row>
    <row r="38" spans="1:12" x14ac:dyDescent="0.25">
      <c r="B38" s="22"/>
      <c r="C38" s="17" t="s">
        <v>21</v>
      </c>
      <c r="D38" s="18" t="s">
        <v>32</v>
      </c>
      <c r="E38" s="67">
        <v>206512</v>
      </c>
      <c r="F38" s="67">
        <v>728683</v>
      </c>
      <c r="G38" s="67">
        <v>789742</v>
      </c>
      <c r="H38" s="67">
        <v>1039569</v>
      </c>
      <c r="I38" s="67">
        <v>832293</v>
      </c>
      <c r="J38" s="20">
        <f t="shared" si="4"/>
        <v>-0.19938647651093866</v>
      </c>
      <c r="K38" s="19">
        <f t="shared" si="5"/>
        <v>-207276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193317</v>
      </c>
      <c r="F39" s="68">
        <v>676044</v>
      </c>
      <c r="G39" s="68">
        <v>745242</v>
      </c>
      <c r="H39" s="68">
        <v>869970</v>
      </c>
      <c r="I39" s="68">
        <v>673375</v>
      </c>
      <c r="J39" s="26">
        <f t="shared" si="4"/>
        <v>-0.22597905674908325</v>
      </c>
      <c r="K39" s="25">
        <f t="shared" si="5"/>
        <v>-196595</v>
      </c>
      <c r="L39" s="27">
        <f>I39/$I$38</f>
        <v>0.80906003054212883</v>
      </c>
    </row>
    <row r="40" spans="1:12" x14ac:dyDescent="0.25">
      <c r="B40" s="22"/>
      <c r="C40" s="28"/>
      <c r="D40" s="29" t="s">
        <v>34</v>
      </c>
      <c r="E40" s="30" t="s">
        <v>233</v>
      </c>
      <c r="F40" s="30" t="s">
        <v>233</v>
      </c>
      <c r="G40" s="30" t="s">
        <v>233</v>
      </c>
      <c r="H40" s="30" t="s">
        <v>233</v>
      </c>
      <c r="I40" s="30" t="s">
        <v>233</v>
      </c>
      <c r="J40" s="31" t="str">
        <f>IFERROR(I40/H40-1,"-")</f>
        <v>-</v>
      </c>
      <c r="K40" s="30" t="str">
        <f>IFERROR(I40-H40,"-")</f>
        <v>-</v>
      </c>
      <c r="L40" s="31" t="str">
        <f>IFERROR(I40/I38,"-")</f>
        <v>-</v>
      </c>
    </row>
    <row r="41" spans="1:12" x14ac:dyDescent="0.25">
      <c r="B41" s="22"/>
      <c r="C41" s="32" t="s">
        <v>22</v>
      </c>
      <c r="D41" s="33" t="s">
        <v>32</v>
      </c>
      <c r="E41" s="71">
        <v>6.0411888602855139</v>
      </c>
      <c r="F41" s="71">
        <v>6.1983923103096288</v>
      </c>
      <c r="G41" s="71">
        <v>5.739612631272939</v>
      </c>
      <c r="H41" s="71">
        <v>5.911445094593903</v>
      </c>
      <c r="I41" s="71">
        <v>5.8709342926674424</v>
      </c>
      <c r="J41" s="45">
        <f t="shared" si="4"/>
        <v>-6.8529439550252258E-3</v>
      </c>
      <c r="K41" s="46">
        <f t="shared" si="5"/>
        <v>-4.0510801926460616E-2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5.9056943850430743</v>
      </c>
      <c r="F42" s="72">
        <f t="shared" si="6"/>
        <v>6.1296944419258317</v>
      </c>
      <c r="G42" s="72">
        <f t="shared" si="6"/>
        <v>5.6859621415001484</v>
      </c>
      <c r="H42" s="72">
        <f t="shared" si="6"/>
        <v>5.9484721471989932</v>
      </c>
      <c r="I42" s="72">
        <f t="shared" si="6"/>
        <v>5.9234254046446164</v>
      </c>
      <c r="J42" s="49">
        <f t="shared" si="4"/>
        <v>-4.2106177745441231E-3</v>
      </c>
      <c r="K42" s="50">
        <f t="shared" si="5"/>
        <v>-2.5046742554376777E-2</v>
      </c>
      <c r="L42" s="51"/>
    </row>
    <row r="43" spans="1:12" x14ac:dyDescent="0.25">
      <c r="B43" s="22"/>
      <c r="C43" s="40"/>
      <c r="D43" s="41" t="s">
        <v>34</v>
      </c>
      <c r="E43" s="52" t="str">
        <f>IFERROR(E40/E34,"-")</f>
        <v>-</v>
      </c>
      <c r="F43" s="52" t="str">
        <f t="shared" ref="F43:I43" si="7">IFERROR(F40/F34,"-")</f>
        <v>-</v>
      </c>
      <c r="G43" s="52" t="str">
        <f t="shared" si="7"/>
        <v>-</v>
      </c>
      <c r="H43" s="52" t="str">
        <f t="shared" si="7"/>
        <v>-</v>
      </c>
      <c r="I43" s="52" t="str">
        <f t="shared" si="7"/>
        <v>-</v>
      </c>
      <c r="J43" s="43" t="str">
        <f>IFERROR(I43/H43-1,"-")</f>
        <v>-</v>
      </c>
      <c r="K43" s="42" t="str">
        <f>IFERROR(I43-H43,"-")</f>
        <v>-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0.19585661662892023</v>
      </c>
      <c r="F44" s="75">
        <v>0.58508735163711056</v>
      </c>
      <c r="G44" s="75">
        <v>0.65720481863543012</v>
      </c>
      <c r="H44" s="75">
        <v>0.86969496187650897</v>
      </c>
      <c r="I44" s="75">
        <v>0.66046193840821221</v>
      </c>
      <c r="J44" s="75">
        <f t="shared" si="4"/>
        <v>-0.24058208066060582</v>
      </c>
      <c r="K44" s="54">
        <f>(I44-H44)*100</f>
        <v>-20.923302346829676</v>
      </c>
      <c r="L44" s="21"/>
    </row>
    <row r="45" spans="1:12" x14ac:dyDescent="0.25">
      <c r="B45" s="22"/>
      <c r="C45" s="55"/>
      <c r="D45" s="24" t="s">
        <v>33</v>
      </c>
      <c r="E45" s="76">
        <v>0.22392691334686274</v>
      </c>
      <c r="F45" s="76">
        <v>0.64120964483470955</v>
      </c>
      <c r="G45" s="76">
        <v>0.73744864274348687</v>
      </c>
      <c r="H45" s="76">
        <v>0.86691326383172929</v>
      </c>
      <c r="I45" s="76">
        <v>0.62987106526432368</v>
      </c>
      <c r="J45" s="76">
        <f t="shared" si="4"/>
        <v>-0.27343242796826817</v>
      </c>
      <c r="K45" s="56">
        <f>(I45-H45)*100</f>
        <v>-23.704219856740561</v>
      </c>
      <c r="L45" s="27"/>
    </row>
    <row r="46" spans="1:12" x14ac:dyDescent="0.25">
      <c r="B46" s="22"/>
      <c r="C46" s="57"/>
      <c r="D46" s="29" t="s">
        <v>34</v>
      </c>
      <c r="E46" s="77" t="s">
        <v>233</v>
      </c>
      <c r="F46" s="77" t="s">
        <v>233</v>
      </c>
      <c r="G46" s="77" t="s">
        <v>233</v>
      </c>
      <c r="H46" s="77" t="s">
        <v>233</v>
      </c>
      <c r="I46" s="77" t="s">
        <v>233</v>
      </c>
      <c r="J46" s="31" t="str">
        <f>IFERROR(I46/H46-1,"-")</f>
        <v>-</v>
      </c>
      <c r="K46" s="30" t="str">
        <f>IFERROR(I46-H46,"-")</f>
        <v>-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3860</v>
      </c>
      <c r="F49" s="69">
        <v>4562</v>
      </c>
      <c r="G49" s="69">
        <v>4403.1111111111113</v>
      </c>
      <c r="H49" s="69">
        <v>4363.333333333333</v>
      </c>
      <c r="I49" s="69">
        <v>4616</v>
      </c>
      <c r="J49" s="45">
        <f>I49/H49-1</f>
        <v>5.7906799083269789E-2</v>
      </c>
      <c r="K49" s="34">
        <f>I49-H49</f>
        <v>252.66666666666697</v>
      </c>
      <c r="L49" s="47">
        <f>I49/$I$22</f>
        <v>1</v>
      </c>
    </row>
    <row r="50" spans="2:12" x14ac:dyDescent="0.25">
      <c r="B50" s="22"/>
      <c r="C50" s="36"/>
      <c r="D50" s="4" t="s">
        <v>33</v>
      </c>
      <c r="E50" s="70">
        <v>3160</v>
      </c>
      <c r="F50" s="70">
        <v>3862</v>
      </c>
      <c r="G50" s="70">
        <v>3703.1111111111113</v>
      </c>
      <c r="H50" s="70">
        <v>3663.3333333333335</v>
      </c>
      <c r="I50" s="70">
        <v>3916</v>
      </c>
      <c r="J50" s="49">
        <f>I50/H50-1</f>
        <v>6.8971792538671473E-2</v>
      </c>
      <c r="K50" s="37">
        <f>I50-H50</f>
        <v>252.66666666666652</v>
      </c>
      <c r="L50" s="51">
        <f>I50/$I$22</f>
        <v>0.84835355285961866</v>
      </c>
    </row>
    <row r="51" spans="2:12" x14ac:dyDescent="0.25">
      <c r="B51" s="61"/>
      <c r="C51" s="40"/>
      <c r="D51" s="41" t="s">
        <v>34</v>
      </c>
      <c r="E51" s="42" t="e">
        <v>#REF!</v>
      </c>
      <c r="F51" s="42" t="e">
        <v>#REF!</v>
      </c>
      <c r="G51" s="42" t="e">
        <v>#REF!</v>
      </c>
      <c r="H51" s="42" t="e">
        <v>#REF!</v>
      </c>
      <c r="I51" s="42" t="e">
        <v>#REF!</v>
      </c>
      <c r="J51" s="43" t="str">
        <f>IFERROR(I51/H51-1,"-")</f>
        <v>-</v>
      </c>
      <c r="K51" s="42" t="str">
        <f>IFERROR(I51-H51,"-")</f>
        <v>-</v>
      </c>
      <c r="L51" s="43" t="str">
        <f>IFERROR(I51/I49,"-")</f>
        <v>-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54073</v>
      </c>
      <c r="F59" s="68">
        <v>62020</v>
      </c>
      <c r="G59" s="68">
        <v>151473</v>
      </c>
      <c r="H59" s="68">
        <v>170958</v>
      </c>
      <c r="I59" s="68">
        <v>191595</v>
      </c>
      <c r="J59" s="26">
        <f t="shared" ref="J59:J74" si="8">I59/H59-1</f>
        <v>0.12071385954444946</v>
      </c>
      <c r="K59" s="25">
        <f t="shared" ref="K59:K74" si="9">I59-H59</f>
        <v>20637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 t="s">
        <v>233</v>
      </c>
      <c r="F60" s="30" t="s">
        <v>233</v>
      </c>
      <c r="G60" s="30" t="s">
        <v>233</v>
      </c>
      <c r="H60" s="30" t="s">
        <v>233</v>
      </c>
      <c r="I60" s="30" t="s">
        <v>233</v>
      </c>
      <c r="J60" s="31" t="str">
        <f>IFERROR(I60/H60-1,"-")</f>
        <v>-</v>
      </c>
      <c r="K60" s="30" t="str">
        <f>IFERROR(I60-H60,"-")</f>
        <v>-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55313</v>
      </c>
      <c r="F61" s="69">
        <v>70304</v>
      </c>
      <c r="G61" s="69">
        <v>161080</v>
      </c>
      <c r="H61" s="69">
        <v>179837</v>
      </c>
      <c r="I61" s="69">
        <v>231856</v>
      </c>
      <c r="J61" s="45">
        <f t="shared" si="8"/>
        <v>0.28925638216829674</v>
      </c>
      <c r="K61" s="69">
        <f t="shared" si="9"/>
        <v>52019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54073</v>
      </c>
      <c r="F62" s="70">
        <v>62020</v>
      </c>
      <c r="G62" s="70">
        <v>151473</v>
      </c>
      <c r="H62" s="70">
        <v>170958</v>
      </c>
      <c r="I62" s="70">
        <v>191595</v>
      </c>
      <c r="J62" s="49">
        <f t="shared" si="8"/>
        <v>0.12071385954444946</v>
      </c>
      <c r="K62" s="70">
        <f t="shared" si="9"/>
        <v>20637</v>
      </c>
      <c r="L62" s="49">
        <f t="shared" ref="L62" si="10">I62/$I$61</f>
        <v>0.82635342626457797</v>
      </c>
    </row>
    <row r="63" spans="2:12" x14ac:dyDescent="0.25">
      <c r="B63" s="22"/>
      <c r="C63" s="40"/>
      <c r="D63" s="41" t="s">
        <v>34</v>
      </c>
      <c r="E63" s="42" t="s">
        <v>233</v>
      </c>
      <c r="F63" s="42" t="s">
        <v>233</v>
      </c>
      <c r="G63" s="42" t="s">
        <v>233</v>
      </c>
      <c r="H63" s="42" t="s">
        <v>233</v>
      </c>
      <c r="I63" s="42" t="s">
        <v>233</v>
      </c>
      <c r="J63" s="43" t="str">
        <f>IFERROR(I63/H63-1,"-")</f>
        <v>-</v>
      </c>
      <c r="K63" s="42" t="str">
        <f>IFERROR(I63-H63,"-")</f>
        <v>-</v>
      </c>
      <c r="L63" s="83" t="str">
        <f>IFERROR(I63/I61,"-")</f>
        <v>-</v>
      </c>
    </row>
    <row r="64" spans="2:12" x14ac:dyDescent="0.25">
      <c r="B64" s="22"/>
      <c r="C64" s="17" t="s">
        <v>21</v>
      </c>
      <c r="D64" s="18" t="s">
        <v>32</v>
      </c>
      <c r="E64" s="67">
        <v>295880</v>
      </c>
      <c r="F64" s="67">
        <v>419370</v>
      </c>
      <c r="G64" s="67">
        <v>1014697</v>
      </c>
      <c r="H64" s="67">
        <v>1034949</v>
      </c>
      <c r="I64" s="67">
        <v>1361415</v>
      </c>
      <c r="J64" s="20">
        <f t="shared" si="8"/>
        <v>0.31544163045715301</v>
      </c>
      <c r="K64" s="19">
        <f t="shared" si="9"/>
        <v>326466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288930</v>
      </c>
      <c r="F65" s="68">
        <v>361249</v>
      </c>
      <c r="G65" s="68">
        <v>947011</v>
      </c>
      <c r="H65" s="68">
        <v>974648</v>
      </c>
      <c r="I65" s="68">
        <v>1136806</v>
      </c>
      <c r="J65" s="26">
        <f t="shared" si="8"/>
        <v>0.16637596342474414</v>
      </c>
      <c r="K65" s="25">
        <f t="shared" si="9"/>
        <v>162158</v>
      </c>
      <c r="L65" s="26">
        <f t="shared" ref="L65" si="11">I65/$I$64</f>
        <v>0.83501797761887453</v>
      </c>
    </row>
    <row r="66" spans="2:12" x14ac:dyDescent="0.25">
      <c r="B66" s="22"/>
      <c r="C66" s="28"/>
      <c r="D66" s="29" t="s">
        <v>34</v>
      </c>
      <c r="E66" s="30" t="s">
        <v>233</v>
      </c>
      <c r="F66" s="30" t="s">
        <v>233</v>
      </c>
      <c r="G66" s="30" t="s">
        <v>233</v>
      </c>
      <c r="H66" s="30" t="s">
        <v>233</v>
      </c>
      <c r="I66" s="30" t="s">
        <v>233</v>
      </c>
      <c r="J66" s="31" t="str">
        <f>IFERROR(I66/H66-1,"-")</f>
        <v>-</v>
      </c>
      <c r="K66" s="30" t="str">
        <f>IFERROR(I66-H66,"-")</f>
        <v>-</v>
      </c>
      <c r="L66" s="31" t="str">
        <f>IFERROR(I66/I64,"-")</f>
        <v>-</v>
      </c>
    </row>
    <row r="67" spans="2:12" x14ac:dyDescent="0.25">
      <c r="B67" s="22"/>
      <c r="C67" s="32" t="s">
        <v>22</v>
      </c>
      <c r="D67" s="33" t="s">
        <v>32</v>
      </c>
      <c r="E67" s="71">
        <v>5.3491945835517871</v>
      </c>
      <c r="F67" s="71">
        <v>5.9650944469731453</v>
      </c>
      <c r="G67" s="71">
        <v>6.2993357337968714</v>
      </c>
      <c r="H67" s="71">
        <v>5.7549280737556785</v>
      </c>
      <c r="I67" s="71">
        <v>5.8718126768338967</v>
      </c>
      <c r="J67" s="45">
        <f t="shared" si="8"/>
        <v>2.0310349943598593E-2</v>
      </c>
      <c r="K67" s="46">
        <f t="shared" si="9"/>
        <v>0.11688460307821824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5.3433321620771919</v>
      </c>
      <c r="F68" s="72">
        <f t="shared" si="12"/>
        <v>5.824717832957111</v>
      </c>
      <c r="G68" s="72">
        <f t="shared" si="12"/>
        <v>6.252011909713282</v>
      </c>
      <c r="H68" s="72">
        <f t="shared" si="12"/>
        <v>5.7010961756688774</v>
      </c>
      <c r="I68" s="72">
        <f t="shared" si="12"/>
        <v>5.9333803074192959</v>
      </c>
      <c r="J68" s="49">
        <f t="shared" si="8"/>
        <v>4.0743766565763284E-2</v>
      </c>
      <c r="K68" s="50">
        <f t="shared" si="9"/>
        <v>0.23228413175041851</v>
      </c>
      <c r="L68" s="49"/>
    </row>
    <row r="69" spans="2:12" x14ac:dyDescent="0.25">
      <c r="B69" s="22"/>
      <c r="C69" s="40"/>
      <c r="D69" s="41" t="s">
        <v>34</v>
      </c>
      <c r="E69" s="52" t="str">
        <f>IFERROR(E66/E60,"-")</f>
        <v>-</v>
      </c>
      <c r="F69" s="52" t="str">
        <f t="shared" ref="F69:I69" si="13">IFERROR(F66/F60,"-")</f>
        <v>-</v>
      </c>
      <c r="G69" s="52" t="str">
        <f t="shared" si="13"/>
        <v>-</v>
      </c>
      <c r="H69" s="52" t="str">
        <f t="shared" si="13"/>
        <v>-</v>
      </c>
      <c r="I69" s="52" t="str">
        <f t="shared" si="13"/>
        <v>-</v>
      </c>
      <c r="J69" s="43" t="str">
        <f>IFERROR(I69/H69-1,"-")</f>
        <v>-</v>
      </c>
      <c r="K69" s="42" t="str">
        <f>IFERROR(I69-H69,"-")</f>
        <v>-</v>
      </c>
      <c r="L69" s="83" t="str">
        <f>IFERROR(I69/I67,"-")</f>
        <v>-</v>
      </c>
    </row>
    <row r="70" spans="2:12" x14ac:dyDescent="0.25">
      <c r="B70" s="22"/>
      <c r="C70" s="53" t="s">
        <v>36</v>
      </c>
      <c r="D70" s="18" t="s">
        <v>32</v>
      </c>
      <c r="E70" s="75">
        <v>0.31148476369141237</v>
      </c>
      <c r="F70" s="75">
        <v>0.28621210694206145</v>
      </c>
      <c r="G70" s="75">
        <v>0.60938004840462912</v>
      </c>
      <c r="H70" s="75">
        <v>0.6452598187198163</v>
      </c>
      <c r="I70" s="75">
        <v>0.84038066713662607</v>
      </c>
      <c r="J70" s="75">
        <f t="shared" si="8"/>
        <v>0.30239113416968366</v>
      </c>
      <c r="K70" s="54">
        <f t="shared" si="9"/>
        <v>0.19512084841680977</v>
      </c>
      <c r="L70" s="20"/>
    </row>
    <row r="71" spans="2:12" x14ac:dyDescent="0.25">
      <c r="B71" s="22"/>
      <c r="C71" s="55"/>
      <c r="D71" s="24" t="s">
        <v>33</v>
      </c>
      <c r="E71" s="76">
        <v>0.34528128719544549</v>
      </c>
      <c r="F71" s="76">
        <v>0.2986165645236753</v>
      </c>
      <c r="G71" s="76">
        <v>0.6718152990501054</v>
      </c>
      <c r="H71" s="76">
        <v>0.72280421765821778</v>
      </c>
      <c r="I71" s="76">
        <v>0.83355892881497118</v>
      </c>
      <c r="J71" s="76">
        <f t="shared" si="8"/>
        <v>0.15322919879408392</v>
      </c>
      <c r="K71" s="56">
        <f t="shared" si="9"/>
        <v>0.11075471115675339</v>
      </c>
      <c r="L71" s="26"/>
    </row>
    <row r="72" spans="2:12" x14ac:dyDescent="0.25">
      <c r="B72" s="22"/>
      <c r="C72" s="57"/>
      <c r="D72" s="29" t="s">
        <v>34</v>
      </c>
      <c r="E72" s="77" t="s">
        <v>233</v>
      </c>
      <c r="F72" s="77" t="s">
        <v>233</v>
      </c>
      <c r="G72" s="77" t="s">
        <v>233</v>
      </c>
      <c r="H72" s="77" t="s">
        <v>233</v>
      </c>
      <c r="I72" s="77" t="s">
        <v>233</v>
      </c>
      <c r="J72" s="31" t="str">
        <f>IFERROR(I72/H72-1,"-")</f>
        <v>-</v>
      </c>
      <c r="K72" s="30" t="str">
        <f>IFERROR(I72-H72,"-")</f>
        <v>-</v>
      </c>
      <c r="L72" s="31" t="str">
        <f>IFERROR(I72/I70,"-")</f>
        <v>-</v>
      </c>
    </row>
    <row r="73" spans="2:12" x14ac:dyDescent="0.25">
      <c r="B73" s="22"/>
      <c r="C73" s="59" t="s">
        <v>41</v>
      </c>
      <c r="D73" s="33" t="s">
        <v>32</v>
      </c>
      <c r="E73" s="69">
        <v>2900</v>
      </c>
      <c r="F73" s="69">
        <v>4012</v>
      </c>
      <c r="G73" s="69">
        <v>4562</v>
      </c>
      <c r="H73" s="69">
        <v>4395</v>
      </c>
      <c r="I73" s="69">
        <v>4427</v>
      </c>
      <c r="J73" s="45">
        <f t="shared" si="8"/>
        <v>7.2810011376565065E-3</v>
      </c>
      <c r="K73" s="34">
        <f t="shared" si="9"/>
        <v>32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2534</v>
      </c>
      <c r="F74" s="70">
        <v>3312</v>
      </c>
      <c r="G74" s="70">
        <v>3862</v>
      </c>
      <c r="H74" s="70">
        <v>3695</v>
      </c>
      <c r="I74" s="70">
        <v>3727</v>
      </c>
      <c r="J74" s="49">
        <f t="shared" si="8"/>
        <v>8.6603518267929225E-3</v>
      </c>
      <c r="K74" s="37">
        <f t="shared" si="9"/>
        <v>32</v>
      </c>
      <c r="L74" s="49">
        <f t="shared" ref="L74" si="14">I74/$I$73</f>
        <v>0.8418793765529704</v>
      </c>
    </row>
    <row r="75" spans="2:12" x14ac:dyDescent="0.25">
      <c r="B75" s="61"/>
      <c r="C75" s="40"/>
      <c r="D75" s="41" t="s">
        <v>34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3" t="str">
        <f>IFERROR(I75/H75-1,"-")</f>
        <v>-</v>
      </c>
      <c r="K75" s="42">
        <f>IFERROR(I75-H75,"-")</f>
        <v>0</v>
      </c>
      <c r="L75" s="83">
        <f>IFERROR(I75/I73,"-")</f>
        <v>0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0EB9-A487-4258-9BE8-6E3732E9A9B3}">
  <sheetPr>
    <tabColor rgb="FFFFC000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7142-4CCE-4B67-A0EB-400A09CDA7B6}">
  <sheetPr>
    <tabColor rgb="FFFFC000"/>
  </sheetPr>
  <dimension ref="A1:V16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49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325738</v>
      </c>
      <c r="D10" s="209">
        <v>465229</v>
      </c>
      <c r="E10" s="209">
        <v>499749</v>
      </c>
      <c r="F10" s="209">
        <v>518511</v>
      </c>
      <c r="G10" s="209">
        <v>513690</v>
      </c>
      <c r="H10" s="210">
        <f t="shared" ref="H10:H22" si="0">IFERROR(G10/F10-1,"-")</f>
        <v>-9.2977776749191277E-3</v>
      </c>
      <c r="I10" s="210">
        <f t="shared" ref="I10:I22" si="1">G10/G$10</f>
        <v>1</v>
      </c>
      <c r="K10" s="187" t="s">
        <v>70</v>
      </c>
      <c r="L10" s="209">
        <v>9924</v>
      </c>
      <c r="M10" s="209">
        <v>13134</v>
      </c>
      <c r="N10" s="209">
        <v>18421</v>
      </c>
      <c r="O10" s="209">
        <v>19553</v>
      </c>
      <c r="P10" s="209">
        <v>15854</v>
      </c>
      <c r="Q10" s="210">
        <f t="shared" ref="Q10:Q22" si="2">IFERROR(P10/O10-1,"-")</f>
        <v>-0.18917813123305882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107944</v>
      </c>
      <c r="D11" s="191">
        <v>106792</v>
      </c>
      <c r="E11" s="191">
        <v>113306</v>
      </c>
      <c r="F11" s="191">
        <v>112486</v>
      </c>
      <c r="G11" s="191">
        <v>114874</v>
      </c>
      <c r="H11" s="192">
        <f t="shared" si="0"/>
        <v>2.1229308536173441E-2</v>
      </c>
      <c r="I11" s="192">
        <f t="shared" si="1"/>
        <v>0.22362514356907862</v>
      </c>
      <c r="J11" s="103"/>
      <c r="K11" s="190" t="s">
        <v>99</v>
      </c>
      <c r="L11" s="191">
        <v>5017</v>
      </c>
      <c r="M11" s="191">
        <v>1381</v>
      </c>
      <c r="N11" s="191">
        <v>9816</v>
      </c>
      <c r="O11" s="191">
        <v>7884</v>
      </c>
      <c r="P11" s="191">
        <v>3715</v>
      </c>
      <c r="Q11" s="192">
        <f t="shared" si="2"/>
        <v>-0.52879249112125826</v>
      </c>
      <c r="R11" s="192">
        <f t="shared" si="3"/>
        <v>0.23432572221521383</v>
      </c>
    </row>
    <row r="12" spans="1:18" x14ac:dyDescent="0.25">
      <c r="B12" s="194" t="s">
        <v>105</v>
      </c>
      <c r="C12" s="195">
        <v>46433</v>
      </c>
      <c r="D12" s="195">
        <v>39705</v>
      </c>
      <c r="E12" s="195">
        <v>48831</v>
      </c>
      <c r="F12" s="195">
        <v>44712</v>
      </c>
      <c r="G12" s="195">
        <v>46724</v>
      </c>
      <c r="H12" s="196">
        <f t="shared" si="0"/>
        <v>4.4999105385578719E-2</v>
      </c>
      <c r="I12" s="196">
        <f t="shared" si="1"/>
        <v>9.0957581420701206E-2</v>
      </c>
      <c r="J12" s="103"/>
      <c r="K12" s="194" t="s">
        <v>105</v>
      </c>
      <c r="L12" s="195">
        <v>3373</v>
      </c>
      <c r="M12" s="195">
        <v>286</v>
      </c>
      <c r="N12" s="195">
        <v>7748</v>
      </c>
      <c r="O12" s="195">
        <v>5350</v>
      </c>
      <c r="P12" s="195">
        <v>1208</v>
      </c>
      <c r="Q12" s="196">
        <f t="shared" si="2"/>
        <v>-0.77420560747663547</v>
      </c>
      <c r="R12" s="196">
        <f t="shared" si="3"/>
        <v>7.6195281947773433E-2</v>
      </c>
    </row>
    <row r="13" spans="1:18" x14ac:dyDescent="0.25">
      <c r="B13" s="194" t="s">
        <v>102</v>
      </c>
      <c r="C13" s="195">
        <v>61511</v>
      </c>
      <c r="D13" s="195">
        <v>67087</v>
      </c>
      <c r="E13" s="195">
        <v>64475</v>
      </c>
      <c r="F13" s="195">
        <v>67774</v>
      </c>
      <c r="G13" s="195">
        <v>68150</v>
      </c>
      <c r="H13" s="196">
        <f t="shared" si="0"/>
        <v>5.5478502080443803E-3</v>
      </c>
      <c r="I13" s="196">
        <f t="shared" si="1"/>
        <v>0.13266756214837744</v>
      </c>
      <c r="J13" s="103"/>
      <c r="K13" s="194" t="s">
        <v>102</v>
      </c>
      <c r="L13" s="195">
        <v>1644</v>
      </c>
      <c r="M13" s="195">
        <v>1095</v>
      </c>
      <c r="N13" s="195">
        <v>2068</v>
      </c>
      <c r="O13" s="195">
        <v>2534</v>
      </c>
      <c r="P13" s="195">
        <v>2507</v>
      </c>
      <c r="Q13" s="196">
        <f t="shared" si="2"/>
        <v>-1.0655090765588016E-2</v>
      </c>
      <c r="R13" s="196">
        <f>P13/P$10</f>
        <v>0.15813044026744039</v>
      </c>
    </row>
    <row r="14" spans="1:18" x14ac:dyDescent="0.25">
      <c r="B14" s="190" t="s">
        <v>109</v>
      </c>
      <c r="C14" s="191">
        <v>217794</v>
      </c>
      <c r="D14" s="191">
        <v>358437</v>
      </c>
      <c r="E14" s="191">
        <v>386443</v>
      </c>
      <c r="F14" s="191">
        <v>406025</v>
      </c>
      <c r="G14" s="191">
        <v>398816</v>
      </c>
      <c r="H14" s="192">
        <f t="shared" si="0"/>
        <v>-1.775506434332863E-2</v>
      </c>
      <c r="I14" s="192">
        <f t="shared" si="1"/>
        <v>0.77637485643092141</v>
      </c>
      <c r="J14" s="103"/>
      <c r="K14" s="190" t="s">
        <v>109</v>
      </c>
      <c r="L14" s="191">
        <v>4907</v>
      </c>
      <c r="M14" s="191">
        <v>11753</v>
      </c>
      <c r="N14" s="191">
        <v>8605</v>
      </c>
      <c r="O14" s="191">
        <v>11669</v>
      </c>
      <c r="P14" s="191">
        <v>12139</v>
      </c>
      <c r="Q14" s="192">
        <f t="shared" si="2"/>
        <v>4.0277658753963497E-2</v>
      </c>
      <c r="R14" s="192">
        <f t="shared" si="3"/>
        <v>0.76567427778478614</v>
      </c>
    </row>
    <row r="15" spans="1:18" x14ac:dyDescent="0.25">
      <c r="B15" s="194" t="s">
        <v>112</v>
      </c>
      <c r="C15" s="195">
        <v>77013</v>
      </c>
      <c r="D15" s="195">
        <v>190060</v>
      </c>
      <c r="E15" s="195">
        <v>208939</v>
      </c>
      <c r="F15" s="195">
        <v>216324</v>
      </c>
      <c r="G15" s="195">
        <v>212852</v>
      </c>
      <c r="H15" s="196">
        <f t="shared" si="0"/>
        <v>-1.6049999075460897E-2</v>
      </c>
      <c r="I15" s="196">
        <f t="shared" si="1"/>
        <v>0.41435885456208998</v>
      </c>
      <c r="J15" s="103"/>
      <c r="K15" s="194" t="s">
        <v>112</v>
      </c>
      <c r="L15" s="195">
        <v>2258</v>
      </c>
      <c r="M15" s="195">
        <v>5708</v>
      </c>
      <c r="N15" s="195">
        <v>3480</v>
      </c>
      <c r="O15" s="195">
        <v>5692</v>
      </c>
      <c r="P15" s="195">
        <v>6372</v>
      </c>
      <c r="Q15" s="196">
        <f t="shared" si="2"/>
        <v>0.11946591707659882</v>
      </c>
      <c r="R15" s="196">
        <f t="shared" si="3"/>
        <v>0.40191749716159958</v>
      </c>
    </row>
    <row r="16" spans="1:18" x14ac:dyDescent="0.25">
      <c r="B16" s="194" t="s">
        <v>115</v>
      </c>
      <c r="C16" s="195">
        <v>35334</v>
      </c>
      <c r="D16" s="195">
        <v>35336</v>
      </c>
      <c r="E16" s="195">
        <v>38233</v>
      </c>
      <c r="F16" s="195">
        <v>37362</v>
      </c>
      <c r="G16" s="195">
        <v>36351</v>
      </c>
      <c r="H16" s="196">
        <f t="shared" si="0"/>
        <v>-2.7059579251646038E-2</v>
      </c>
      <c r="I16" s="196">
        <f t="shared" si="1"/>
        <v>7.0764468843076564E-2</v>
      </c>
      <c r="J16" s="103"/>
      <c r="K16" s="194" t="s">
        <v>115</v>
      </c>
      <c r="L16" s="195">
        <v>578</v>
      </c>
      <c r="M16" s="195">
        <v>289</v>
      </c>
      <c r="N16" s="195">
        <v>835</v>
      </c>
      <c r="O16" s="195">
        <v>580</v>
      </c>
      <c r="P16" s="195">
        <v>872</v>
      </c>
      <c r="Q16" s="196">
        <f t="shared" si="2"/>
        <v>0.50344827586206886</v>
      </c>
      <c r="R16" s="196">
        <f t="shared" si="3"/>
        <v>5.500189226693579E-2</v>
      </c>
    </row>
    <row r="17" spans="2:22" x14ac:dyDescent="0.25">
      <c r="B17" s="194" t="s">
        <v>118</v>
      </c>
      <c r="C17" s="195">
        <v>11705</v>
      </c>
      <c r="D17" s="195">
        <v>16234</v>
      </c>
      <c r="E17" s="195">
        <v>18305</v>
      </c>
      <c r="F17" s="195">
        <v>17983</v>
      </c>
      <c r="G17" s="195">
        <v>18896</v>
      </c>
      <c r="H17" s="196">
        <f t="shared" si="0"/>
        <v>5.0770171828949495E-2</v>
      </c>
      <c r="I17" s="196">
        <f t="shared" si="1"/>
        <v>3.6784831318499481E-2</v>
      </c>
      <c r="J17" s="103"/>
      <c r="K17" s="194" t="s">
        <v>118</v>
      </c>
      <c r="L17" s="195">
        <v>438</v>
      </c>
      <c r="M17" s="195">
        <v>1556</v>
      </c>
      <c r="N17" s="195">
        <v>323</v>
      </c>
      <c r="O17" s="195">
        <v>1041</v>
      </c>
      <c r="P17" s="195">
        <v>762</v>
      </c>
      <c r="Q17" s="196">
        <f t="shared" si="2"/>
        <v>-0.26801152737752165</v>
      </c>
      <c r="R17" s="196">
        <f t="shared" si="3"/>
        <v>4.8063580169042511E-2</v>
      </c>
    </row>
    <row r="18" spans="2:22" x14ac:dyDescent="0.25">
      <c r="B18" s="194" t="s">
        <v>125</v>
      </c>
      <c r="C18" s="195">
        <v>16171</v>
      </c>
      <c r="D18" s="195">
        <v>17018</v>
      </c>
      <c r="E18" s="195">
        <v>17333</v>
      </c>
      <c r="F18" s="195">
        <v>16397</v>
      </c>
      <c r="G18" s="195">
        <v>16013</v>
      </c>
      <c r="H18" s="196">
        <f t="shared" si="0"/>
        <v>-2.3418918094773478E-2</v>
      </c>
      <c r="I18" s="196">
        <f t="shared" si="1"/>
        <v>3.1172497031283459E-2</v>
      </c>
      <c r="J18" s="103"/>
      <c r="K18" s="194" t="s">
        <v>125</v>
      </c>
      <c r="L18" s="195">
        <v>432</v>
      </c>
      <c r="M18" s="195">
        <v>194</v>
      </c>
      <c r="N18" s="195">
        <v>319</v>
      </c>
      <c r="O18" s="195">
        <v>527</v>
      </c>
      <c r="P18" s="195">
        <v>794</v>
      </c>
      <c r="Q18" s="196">
        <f t="shared" si="2"/>
        <v>0.50664136622390887</v>
      </c>
      <c r="R18" s="196">
        <f t="shared" si="3"/>
        <v>5.0081998233884192E-2</v>
      </c>
    </row>
    <row r="19" spans="2:22" x14ac:dyDescent="0.25">
      <c r="B19" s="194" t="s">
        <v>121</v>
      </c>
      <c r="C19" s="195">
        <v>14403</v>
      </c>
      <c r="D19" s="195">
        <v>12868</v>
      </c>
      <c r="E19" s="195">
        <v>13370</v>
      </c>
      <c r="F19" s="195">
        <v>13293</v>
      </c>
      <c r="G19" s="195">
        <v>13367</v>
      </c>
      <c r="H19" s="196">
        <f t="shared" si="0"/>
        <v>5.5668396900623307E-3</v>
      </c>
      <c r="I19" s="196">
        <f t="shared" si="1"/>
        <v>2.6021530495045651E-2</v>
      </c>
      <c r="J19" s="103"/>
      <c r="K19" s="194" t="s">
        <v>121</v>
      </c>
      <c r="L19" s="195">
        <v>108</v>
      </c>
      <c r="M19" s="195">
        <v>393</v>
      </c>
      <c r="N19" s="195">
        <v>58</v>
      </c>
      <c r="O19" s="195">
        <v>290</v>
      </c>
      <c r="P19" s="195">
        <v>208</v>
      </c>
      <c r="Q19" s="196">
        <f t="shared" si="2"/>
        <v>-0.28275862068965518</v>
      </c>
      <c r="R19" s="196">
        <f t="shared" si="3"/>
        <v>1.3119717421470922E-2</v>
      </c>
    </row>
    <row r="20" spans="2:22" x14ac:dyDescent="0.25">
      <c r="B20" s="194" t="s">
        <v>130</v>
      </c>
      <c r="C20" s="195">
        <v>1052</v>
      </c>
      <c r="D20" s="195">
        <v>1557</v>
      </c>
      <c r="E20" s="195">
        <v>1535</v>
      </c>
      <c r="F20" s="195">
        <v>1846</v>
      </c>
      <c r="G20" s="195">
        <v>1592</v>
      </c>
      <c r="H20" s="196">
        <f t="shared" si="0"/>
        <v>-0.13759479956663057</v>
      </c>
      <c r="I20" s="196">
        <f t="shared" si="1"/>
        <v>3.099145398976036E-3</v>
      </c>
      <c r="J20" s="103"/>
      <c r="K20" s="194" t="s">
        <v>130</v>
      </c>
      <c r="L20" s="195">
        <v>22</v>
      </c>
      <c r="M20" s="195">
        <v>14</v>
      </c>
      <c r="N20" s="195">
        <v>6</v>
      </c>
      <c r="O20" s="195">
        <v>33</v>
      </c>
      <c r="P20" s="195">
        <v>62</v>
      </c>
      <c r="Q20" s="196">
        <f t="shared" si="2"/>
        <v>0.8787878787878789</v>
      </c>
      <c r="R20" s="196">
        <f t="shared" si="3"/>
        <v>3.9106850006307555E-3</v>
      </c>
    </row>
    <row r="21" spans="2:22" x14ac:dyDescent="0.25">
      <c r="B21" s="194" t="s">
        <v>133</v>
      </c>
      <c r="C21" s="195">
        <v>320</v>
      </c>
      <c r="D21" s="195">
        <v>821</v>
      </c>
      <c r="E21" s="195">
        <v>1131</v>
      </c>
      <c r="F21" s="195">
        <v>638</v>
      </c>
      <c r="G21" s="195">
        <v>455</v>
      </c>
      <c r="H21" s="196">
        <f t="shared" si="0"/>
        <v>-0.28683385579937304</v>
      </c>
      <c r="I21" s="196">
        <f t="shared" si="1"/>
        <v>8.8574821390332691E-4</v>
      </c>
      <c r="J21" s="103"/>
      <c r="K21" s="194" t="s">
        <v>133</v>
      </c>
      <c r="L21" s="195">
        <v>7</v>
      </c>
      <c r="M21" s="195">
        <v>13</v>
      </c>
      <c r="N21" s="195">
        <v>8</v>
      </c>
      <c r="O21" s="195">
        <v>47</v>
      </c>
      <c r="P21" s="195">
        <v>53</v>
      </c>
      <c r="Q21" s="196">
        <f t="shared" si="2"/>
        <v>0.12765957446808507</v>
      </c>
      <c r="R21" s="196">
        <f t="shared" si="3"/>
        <v>3.343004919894033E-3</v>
      </c>
    </row>
    <row r="22" spans="2:22" x14ac:dyDescent="0.25">
      <c r="B22" s="199" t="s">
        <v>147</v>
      </c>
      <c r="C22" s="200">
        <f>C14-SUM(C15:C21)</f>
        <v>61796</v>
      </c>
      <c r="D22" s="200">
        <f>D14-SUM(D15:D21)</f>
        <v>84543</v>
      </c>
      <c r="E22" s="200">
        <f>E14-SUM(E15:E21)</f>
        <v>87597</v>
      </c>
      <c r="F22" s="200">
        <f>F14-SUM(F15:F21)</f>
        <v>102182</v>
      </c>
      <c r="G22" s="200">
        <f>G14-SUM(G15:G21)</f>
        <v>99290</v>
      </c>
      <c r="H22" s="201">
        <f t="shared" si="0"/>
        <v>-2.8302440742988044E-2</v>
      </c>
      <c r="I22" s="201">
        <f t="shared" si="1"/>
        <v>0.19328778056804688</v>
      </c>
      <c r="J22" s="103"/>
      <c r="K22" s="199" t="s">
        <v>147</v>
      </c>
      <c r="L22" s="200">
        <f>L14-SUM(L15:L21)</f>
        <v>1064</v>
      </c>
      <c r="M22" s="200">
        <f>M14-SUM(M15:M21)</f>
        <v>3586</v>
      </c>
      <c r="N22" s="200">
        <f>N14-SUM(N15:N21)</f>
        <v>3576</v>
      </c>
      <c r="O22" s="200">
        <f>O14-SUM(O15:O21)</f>
        <v>3459</v>
      </c>
      <c r="P22" s="200">
        <f>P14-SUM(P15:P21)</f>
        <v>3016</v>
      </c>
      <c r="Q22" s="201">
        <f t="shared" si="2"/>
        <v>-0.12807169702226073</v>
      </c>
      <c r="R22" s="201">
        <f t="shared" si="3"/>
        <v>0.19023590261132836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126117</v>
      </c>
      <c r="D24" s="209">
        <v>171345</v>
      </c>
      <c r="E24" s="209">
        <v>183654</v>
      </c>
      <c r="F24" s="209">
        <v>181999</v>
      </c>
      <c r="G24" s="209">
        <v>173169</v>
      </c>
      <c r="H24" s="210">
        <f t="shared" ref="H24:H36" si="4">IFERROR(G24/F24-1,"-")</f>
        <v>-4.8516750092033489E-2</v>
      </c>
      <c r="I24" s="210">
        <f t="shared" ref="I24:I36" si="5">G24/G$10</f>
        <v>0.33710798341412135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30586</v>
      </c>
      <c r="D25" s="191">
        <v>22949</v>
      </c>
      <c r="E25" s="191">
        <v>20260</v>
      </c>
      <c r="F25" s="191">
        <v>18598</v>
      </c>
      <c r="G25" s="191">
        <v>16608</v>
      </c>
      <c r="H25" s="192">
        <f t="shared" si="4"/>
        <v>-0.10700075276911492</v>
      </c>
      <c r="I25" s="192">
        <f t="shared" si="5"/>
        <v>3.2330783157157039E-2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12846</v>
      </c>
      <c r="D26" s="195">
        <v>8758</v>
      </c>
      <c r="E26" s="195">
        <v>7870</v>
      </c>
      <c r="F26" s="195">
        <v>6503</v>
      </c>
      <c r="G26" s="195">
        <v>8081</v>
      </c>
      <c r="H26" s="196">
        <f t="shared" si="4"/>
        <v>0.24265723512225135</v>
      </c>
      <c r="I26" s="196">
        <f t="shared" si="5"/>
        <v>1.5731277618797328E-2</v>
      </c>
    </row>
    <row r="27" spans="2:22" x14ac:dyDescent="0.25">
      <c r="B27" s="194" t="s">
        <v>102</v>
      </c>
      <c r="C27" s="195">
        <v>17740</v>
      </c>
      <c r="D27" s="195">
        <v>14191</v>
      </c>
      <c r="E27" s="195">
        <v>12390</v>
      </c>
      <c r="F27" s="195">
        <v>12095</v>
      </c>
      <c r="G27" s="195">
        <v>8527</v>
      </c>
      <c r="H27" s="196">
        <f t="shared" si="4"/>
        <v>-0.29499793303017774</v>
      </c>
      <c r="I27" s="196">
        <f t="shared" si="5"/>
        <v>1.6599505538359711E-2</v>
      </c>
    </row>
    <row r="28" spans="2:22" x14ac:dyDescent="0.25">
      <c r="B28" s="190" t="s">
        <v>109</v>
      </c>
      <c r="C28" s="191">
        <v>95531</v>
      </c>
      <c r="D28" s="191">
        <v>148396</v>
      </c>
      <c r="E28" s="191">
        <v>163394</v>
      </c>
      <c r="F28" s="191">
        <v>163401</v>
      </c>
      <c r="G28" s="191">
        <v>156561</v>
      </c>
      <c r="H28" s="192">
        <f t="shared" si="4"/>
        <v>-4.1860208933849896E-2</v>
      </c>
      <c r="I28" s="192">
        <f t="shared" si="5"/>
        <v>0.30477720025696431</v>
      </c>
    </row>
    <row r="29" spans="2:22" x14ac:dyDescent="0.25">
      <c r="B29" s="194" t="s">
        <v>112</v>
      </c>
      <c r="C29" s="195">
        <v>35490</v>
      </c>
      <c r="D29" s="195">
        <v>85087</v>
      </c>
      <c r="E29" s="195">
        <v>95823</v>
      </c>
      <c r="F29" s="195">
        <v>94224</v>
      </c>
      <c r="G29" s="195">
        <v>92755</v>
      </c>
      <c r="H29" s="196">
        <f t="shared" si="4"/>
        <v>-1.5590507726269354E-2</v>
      </c>
      <c r="I29" s="196">
        <f t="shared" si="5"/>
        <v>0.18056610017714964</v>
      </c>
    </row>
    <row r="30" spans="2:22" x14ac:dyDescent="0.25">
      <c r="B30" s="194" t="s">
        <v>115</v>
      </c>
      <c r="C30" s="195">
        <v>19804</v>
      </c>
      <c r="D30" s="195">
        <v>16493</v>
      </c>
      <c r="E30" s="195">
        <v>17384</v>
      </c>
      <c r="F30" s="195">
        <v>16729</v>
      </c>
      <c r="G30" s="195">
        <v>15215</v>
      </c>
      <c r="H30" s="196">
        <f t="shared" si="4"/>
        <v>-9.0501524299121283E-2</v>
      </c>
      <c r="I30" s="196">
        <f t="shared" si="5"/>
        <v>2.9619030933053007E-2</v>
      </c>
    </row>
    <row r="31" spans="2:22" x14ac:dyDescent="0.25">
      <c r="B31" s="194" t="s">
        <v>118</v>
      </c>
      <c r="C31" s="195">
        <v>3611</v>
      </c>
      <c r="D31" s="195">
        <v>5012</v>
      </c>
      <c r="E31" s="195">
        <v>5882</v>
      </c>
      <c r="F31" s="195">
        <v>3614</v>
      </c>
      <c r="G31" s="195">
        <v>4030</v>
      </c>
      <c r="H31" s="196">
        <f t="shared" si="4"/>
        <v>0.1151079136690647</v>
      </c>
      <c r="I31" s="196">
        <f t="shared" si="5"/>
        <v>7.8451984660008953E-3</v>
      </c>
    </row>
    <row r="32" spans="2:22" x14ac:dyDescent="0.25">
      <c r="B32" s="194" t="s">
        <v>125</v>
      </c>
      <c r="C32" s="195">
        <v>7659</v>
      </c>
      <c r="D32" s="195">
        <v>7424</v>
      </c>
      <c r="E32" s="195">
        <v>7152</v>
      </c>
      <c r="F32" s="195">
        <v>6638</v>
      </c>
      <c r="G32" s="195">
        <v>6397</v>
      </c>
      <c r="H32" s="196">
        <f t="shared" si="4"/>
        <v>-3.6306116300090396E-2</v>
      </c>
      <c r="I32" s="196">
        <f t="shared" si="5"/>
        <v>1.2453035877669412E-2</v>
      </c>
    </row>
    <row r="33" spans="2:9" x14ac:dyDescent="0.25">
      <c r="B33" s="194" t="s">
        <v>121</v>
      </c>
      <c r="C33" s="195">
        <v>7782</v>
      </c>
      <c r="D33" s="195">
        <v>6516</v>
      </c>
      <c r="E33" s="195">
        <v>6621</v>
      </c>
      <c r="F33" s="195">
        <v>6812</v>
      </c>
      <c r="G33" s="195">
        <v>6581</v>
      </c>
      <c r="H33" s="196">
        <f t="shared" si="4"/>
        <v>-3.3910745742806836E-2</v>
      </c>
      <c r="I33" s="196">
        <f t="shared" si="5"/>
        <v>1.2811228561973174E-2</v>
      </c>
    </row>
    <row r="34" spans="2:9" x14ac:dyDescent="0.25">
      <c r="B34" s="194" t="s">
        <v>130</v>
      </c>
      <c r="C34" s="195">
        <v>220</v>
      </c>
      <c r="D34" s="195">
        <v>564</v>
      </c>
      <c r="E34" s="195">
        <v>734</v>
      </c>
      <c r="F34" s="195">
        <v>961</v>
      </c>
      <c r="G34" s="195">
        <v>582</v>
      </c>
      <c r="H34" s="196">
        <f t="shared" si="4"/>
        <v>-0.39438085327783556</v>
      </c>
      <c r="I34" s="196">
        <f t="shared" si="5"/>
        <v>1.1329790340477721E-3</v>
      </c>
    </row>
    <row r="35" spans="2:9" x14ac:dyDescent="0.25">
      <c r="B35" s="194" t="s">
        <v>133</v>
      </c>
      <c r="C35" s="195">
        <v>65</v>
      </c>
      <c r="D35" s="195">
        <v>431</v>
      </c>
      <c r="E35" s="195">
        <v>464</v>
      </c>
      <c r="F35" s="195">
        <v>235</v>
      </c>
      <c r="G35" s="195">
        <v>97</v>
      </c>
      <c r="H35" s="196">
        <f t="shared" si="4"/>
        <v>-0.58723404255319145</v>
      </c>
      <c r="I35" s="196">
        <f t="shared" si="5"/>
        <v>1.8882983900796199E-4</v>
      </c>
    </row>
    <row r="36" spans="2:9" x14ac:dyDescent="0.25">
      <c r="B36" s="199" t="s">
        <v>147</v>
      </c>
      <c r="C36" s="200">
        <f>C28-SUM(C29:C35)</f>
        <v>20900</v>
      </c>
      <c r="D36" s="200">
        <f>D28-SUM(D29:D35)</f>
        <v>26869</v>
      </c>
      <c r="E36" s="200">
        <f>E28-SUM(E29:E35)</f>
        <v>29334</v>
      </c>
      <c r="F36" s="200">
        <f>F28-SUM(F29:F35)</f>
        <v>34188</v>
      </c>
      <c r="G36" s="200">
        <f>G28-SUM(G29:G35)</f>
        <v>30904</v>
      </c>
      <c r="H36" s="201">
        <f t="shared" si="4"/>
        <v>-9.6057096057096003E-2</v>
      </c>
      <c r="I36" s="201">
        <f t="shared" si="5"/>
        <v>6.0160797368062451E-2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68931</v>
      </c>
      <c r="D38" s="209">
        <v>125170</v>
      </c>
      <c r="E38" s="209">
        <v>128953</v>
      </c>
      <c r="F38" s="209">
        <v>134918</v>
      </c>
      <c r="G38" s="209">
        <v>139149</v>
      </c>
      <c r="H38" s="210">
        <f t="shared" ref="H38:H50" si="6">IFERROR(G38/F38-1,"-")</f>
        <v>3.1359788908818631E-2</v>
      </c>
      <c r="I38" s="210">
        <f t="shared" ref="I38:I50" si="7">G38/G$10</f>
        <v>0.27088127080534952</v>
      </c>
    </row>
    <row r="39" spans="2:9" x14ac:dyDescent="0.25">
      <c r="B39" s="190" t="s">
        <v>99</v>
      </c>
      <c r="C39" s="191">
        <v>9669</v>
      </c>
      <c r="D39" s="191">
        <v>12300</v>
      </c>
      <c r="E39" s="191">
        <v>12391</v>
      </c>
      <c r="F39" s="191">
        <v>12285</v>
      </c>
      <c r="G39" s="191">
        <v>13905</v>
      </c>
      <c r="H39" s="192">
        <f t="shared" si="6"/>
        <v>0.13186813186813184</v>
      </c>
      <c r="I39" s="192">
        <f t="shared" si="7"/>
        <v>2.7068854756759915E-2</v>
      </c>
    </row>
    <row r="40" spans="2:9" x14ac:dyDescent="0.25">
      <c r="B40" s="194" t="s">
        <v>105</v>
      </c>
      <c r="C40" s="195">
        <v>2943</v>
      </c>
      <c r="D40" s="195">
        <v>4194</v>
      </c>
      <c r="E40" s="195">
        <v>5378</v>
      </c>
      <c r="F40" s="195">
        <v>5410</v>
      </c>
      <c r="G40" s="195">
        <v>6626</v>
      </c>
      <c r="H40" s="196">
        <f t="shared" si="6"/>
        <v>0.22476894639556377</v>
      </c>
      <c r="I40" s="196">
        <f t="shared" si="7"/>
        <v>1.2898830033677899E-2</v>
      </c>
    </row>
    <row r="41" spans="2:9" x14ac:dyDescent="0.25">
      <c r="B41" s="194" t="s">
        <v>102</v>
      </c>
      <c r="C41" s="195">
        <v>6726</v>
      </c>
      <c r="D41" s="195">
        <v>8106</v>
      </c>
      <c r="E41" s="195">
        <v>7013</v>
      </c>
      <c r="F41" s="195">
        <v>6875</v>
      </c>
      <c r="G41" s="195">
        <v>7279</v>
      </c>
      <c r="H41" s="196">
        <f t="shared" si="6"/>
        <v>5.8763636363636351E-2</v>
      </c>
      <c r="I41" s="196">
        <f t="shared" si="7"/>
        <v>1.4170024723082014E-2</v>
      </c>
    </row>
    <row r="42" spans="2:9" x14ac:dyDescent="0.25">
      <c r="B42" s="190" t="s">
        <v>109</v>
      </c>
      <c r="C42" s="191">
        <v>59262</v>
      </c>
      <c r="D42" s="191">
        <v>112870</v>
      </c>
      <c r="E42" s="191">
        <v>116562</v>
      </c>
      <c r="F42" s="191">
        <v>122633</v>
      </c>
      <c r="G42" s="191">
        <v>125244</v>
      </c>
      <c r="H42" s="192">
        <f t="shared" si="6"/>
        <v>2.1291169587305259E-2</v>
      </c>
      <c r="I42" s="192">
        <f t="shared" si="7"/>
        <v>0.24381241604858961</v>
      </c>
    </row>
    <row r="43" spans="2:9" x14ac:dyDescent="0.25">
      <c r="B43" s="194" t="s">
        <v>112</v>
      </c>
      <c r="C43" s="195">
        <v>27108</v>
      </c>
      <c r="D43" s="195">
        <v>68258</v>
      </c>
      <c r="E43" s="195">
        <v>72064</v>
      </c>
      <c r="F43" s="195">
        <v>76519</v>
      </c>
      <c r="G43" s="195">
        <v>74846</v>
      </c>
      <c r="H43" s="196">
        <f t="shared" si="6"/>
        <v>-2.1863850808296004E-2</v>
      </c>
      <c r="I43" s="196">
        <f t="shared" si="7"/>
        <v>0.14570266113804045</v>
      </c>
    </row>
    <row r="44" spans="2:9" x14ac:dyDescent="0.25">
      <c r="B44" s="194" t="s">
        <v>115</v>
      </c>
      <c r="C44" s="195">
        <v>3104</v>
      </c>
      <c r="D44" s="195">
        <v>3215</v>
      </c>
      <c r="E44" s="195">
        <v>3854</v>
      </c>
      <c r="F44" s="195">
        <v>3441</v>
      </c>
      <c r="G44" s="195">
        <v>4057</v>
      </c>
      <c r="H44" s="196">
        <f t="shared" si="6"/>
        <v>0.17901772740482413</v>
      </c>
      <c r="I44" s="196">
        <f t="shared" si="7"/>
        <v>7.8977593490237308E-3</v>
      </c>
    </row>
    <row r="45" spans="2:9" x14ac:dyDescent="0.25">
      <c r="B45" s="194" t="s">
        <v>118</v>
      </c>
      <c r="C45" s="195">
        <v>1620</v>
      </c>
      <c r="D45" s="195">
        <v>2240</v>
      </c>
      <c r="E45" s="195">
        <v>2611</v>
      </c>
      <c r="F45" s="195">
        <v>2354</v>
      </c>
      <c r="G45" s="195">
        <v>2686</v>
      </c>
      <c r="H45" s="196">
        <f t="shared" si="6"/>
        <v>0.14103653355989798</v>
      </c>
      <c r="I45" s="196">
        <f t="shared" si="7"/>
        <v>5.2288345110864526E-3</v>
      </c>
    </row>
    <row r="46" spans="2:9" x14ac:dyDescent="0.25">
      <c r="B46" s="194" t="s">
        <v>125</v>
      </c>
      <c r="C46" s="195">
        <v>5580</v>
      </c>
      <c r="D46" s="195">
        <v>6502</v>
      </c>
      <c r="E46" s="195">
        <v>6405</v>
      </c>
      <c r="F46" s="195">
        <v>5630</v>
      </c>
      <c r="G46" s="195">
        <v>5549</v>
      </c>
      <c r="H46" s="196">
        <f t="shared" si="6"/>
        <v>-1.4387211367673181E-2</v>
      </c>
      <c r="I46" s="196">
        <f t="shared" si="7"/>
        <v>1.0802234810878155E-2</v>
      </c>
    </row>
    <row r="47" spans="2:9" x14ac:dyDescent="0.25">
      <c r="B47" s="194" t="s">
        <v>121</v>
      </c>
      <c r="C47" s="195">
        <v>3905</v>
      </c>
      <c r="D47" s="195">
        <v>4026</v>
      </c>
      <c r="E47" s="195">
        <v>4643</v>
      </c>
      <c r="F47" s="195">
        <v>3835</v>
      </c>
      <c r="G47" s="195">
        <v>4388</v>
      </c>
      <c r="H47" s="196">
        <f t="shared" si="6"/>
        <v>0.1441981747066492</v>
      </c>
      <c r="I47" s="196">
        <f t="shared" si="7"/>
        <v>8.5421168408962612E-3</v>
      </c>
    </row>
    <row r="48" spans="2:9" x14ac:dyDescent="0.25">
      <c r="B48" s="194" t="s">
        <v>130</v>
      </c>
      <c r="C48" s="195">
        <v>646</v>
      </c>
      <c r="D48" s="195">
        <v>625</v>
      </c>
      <c r="E48" s="195">
        <v>539</v>
      </c>
      <c r="F48" s="195">
        <v>547</v>
      </c>
      <c r="G48" s="195">
        <v>563</v>
      </c>
      <c r="H48" s="196">
        <f t="shared" si="6"/>
        <v>2.9250457038391131E-2</v>
      </c>
      <c r="I48" s="196">
        <f t="shared" si="7"/>
        <v>1.0959917459946661E-3</v>
      </c>
    </row>
    <row r="49" spans="2:9" x14ac:dyDescent="0.25">
      <c r="B49" s="194" t="s">
        <v>133</v>
      </c>
      <c r="C49" s="195">
        <v>92</v>
      </c>
      <c r="D49" s="195">
        <v>134</v>
      </c>
      <c r="E49" s="195">
        <v>422</v>
      </c>
      <c r="F49" s="195">
        <v>113</v>
      </c>
      <c r="G49" s="195">
        <v>149</v>
      </c>
      <c r="H49" s="196">
        <f t="shared" si="6"/>
        <v>0.31858407079646023</v>
      </c>
      <c r="I49" s="196">
        <f t="shared" si="7"/>
        <v>2.9005820631119935E-4</v>
      </c>
    </row>
    <row r="50" spans="2:9" x14ac:dyDescent="0.25">
      <c r="B50" s="199" t="s">
        <v>147</v>
      </c>
      <c r="C50" s="200">
        <f>C42-SUM(C43:C49)</f>
        <v>17207</v>
      </c>
      <c r="D50" s="200">
        <f>D42-SUM(D43:D49)</f>
        <v>27870</v>
      </c>
      <c r="E50" s="200">
        <f>E42-SUM(E43:E49)</f>
        <v>26024</v>
      </c>
      <c r="F50" s="200">
        <f>F42-SUM(F43:F49)</f>
        <v>30194</v>
      </c>
      <c r="G50" s="200">
        <f>G42-SUM(G43:G49)</f>
        <v>33006</v>
      </c>
      <c r="H50" s="201">
        <f t="shared" si="6"/>
        <v>9.313108564615491E-2</v>
      </c>
      <c r="I50" s="201">
        <f t="shared" si="7"/>
        <v>6.4252759446358693E-2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2558</v>
      </c>
      <c r="D52" s="209">
        <v>3499</v>
      </c>
      <c r="E52" s="209">
        <v>4023</v>
      </c>
      <c r="F52" s="209">
        <v>3471</v>
      </c>
      <c r="G52" s="209">
        <v>4391</v>
      </c>
      <c r="H52" s="210">
        <f t="shared" ref="H52:H64" si="8">IFERROR(G52/F52-1,"-")</f>
        <v>0.26505329876116401</v>
      </c>
      <c r="I52" s="210">
        <f t="shared" ref="I52:I64" si="9">G52/G$10</f>
        <v>8.5479569390099087E-3</v>
      </c>
    </row>
    <row r="53" spans="2:9" x14ac:dyDescent="0.25">
      <c r="B53" s="190" t="s">
        <v>99</v>
      </c>
      <c r="C53" s="191">
        <v>695</v>
      </c>
      <c r="D53" s="191">
        <v>563</v>
      </c>
      <c r="E53" s="191">
        <v>1757</v>
      </c>
      <c r="F53" s="191">
        <v>908</v>
      </c>
      <c r="G53" s="191">
        <v>1377</v>
      </c>
      <c r="H53" s="192">
        <f t="shared" si="8"/>
        <v>0.51651982378854622</v>
      </c>
      <c r="I53" s="192">
        <f t="shared" si="9"/>
        <v>2.6806050341645739E-3</v>
      </c>
    </row>
    <row r="54" spans="2:9" x14ac:dyDescent="0.25">
      <c r="B54" s="194" t="s">
        <v>105</v>
      </c>
      <c r="C54" s="195">
        <v>333</v>
      </c>
      <c r="D54" s="195">
        <v>284</v>
      </c>
      <c r="E54" s="195">
        <v>1401</v>
      </c>
      <c r="F54" s="195">
        <v>691</v>
      </c>
      <c r="G54" s="195">
        <v>855</v>
      </c>
      <c r="H54" s="196">
        <f t="shared" si="8"/>
        <v>0.23733719247467433</v>
      </c>
      <c r="I54" s="196">
        <f t="shared" si="9"/>
        <v>1.6644279623897681E-3</v>
      </c>
    </row>
    <row r="55" spans="2:9" x14ac:dyDescent="0.25">
      <c r="B55" s="194" t="s">
        <v>102</v>
      </c>
      <c r="C55" s="195">
        <v>362</v>
      </c>
      <c r="D55" s="195">
        <v>279</v>
      </c>
      <c r="E55" s="195">
        <v>356</v>
      </c>
      <c r="F55" s="195">
        <v>217</v>
      </c>
      <c r="G55" s="195">
        <v>522</v>
      </c>
      <c r="H55" s="196">
        <f t="shared" si="8"/>
        <v>1.4055299539170507</v>
      </c>
      <c r="I55" s="196">
        <f t="shared" si="9"/>
        <v>1.0161770717748058E-3</v>
      </c>
    </row>
    <row r="56" spans="2:9" x14ac:dyDescent="0.25">
      <c r="B56" s="190" t="s">
        <v>109</v>
      </c>
      <c r="C56" s="191">
        <v>1863</v>
      </c>
      <c r="D56" s="191">
        <v>2936</v>
      </c>
      <c r="E56" s="191">
        <v>2266</v>
      </c>
      <c r="F56" s="191">
        <v>2563</v>
      </c>
      <c r="G56" s="191">
        <v>3014</v>
      </c>
      <c r="H56" s="192">
        <f t="shared" si="8"/>
        <v>0.17596566523605151</v>
      </c>
      <c r="I56" s="192">
        <f t="shared" si="9"/>
        <v>5.8673519048453348E-3</v>
      </c>
    </row>
    <row r="57" spans="2:9" x14ac:dyDescent="0.25">
      <c r="B57" s="194" t="s">
        <v>112</v>
      </c>
      <c r="C57" s="195">
        <v>696</v>
      </c>
      <c r="D57" s="195">
        <v>956</v>
      </c>
      <c r="E57" s="195">
        <v>940</v>
      </c>
      <c r="F57" s="195">
        <v>1013</v>
      </c>
      <c r="G57" s="195">
        <v>1149</v>
      </c>
      <c r="H57" s="196">
        <f t="shared" si="8"/>
        <v>0.13425468904244808</v>
      </c>
      <c r="I57" s="196">
        <f t="shared" si="9"/>
        <v>2.2367575775273023E-3</v>
      </c>
    </row>
    <row r="58" spans="2:9" x14ac:dyDescent="0.25">
      <c r="B58" s="194" t="s">
        <v>115</v>
      </c>
      <c r="C58" s="195">
        <v>488</v>
      </c>
      <c r="D58" s="195">
        <v>525</v>
      </c>
      <c r="E58" s="195">
        <v>404</v>
      </c>
      <c r="F58" s="195">
        <v>401</v>
      </c>
      <c r="G58" s="195">
        <v>516</v>
      </c>
      <c r="H58" s="196">
        <f t="shared" si="8"/>
        <v>0.28678304239401498</v>
      </c>
      <c r="I58" s="196">
        <f t="shared" si="9"/>
        <v>1.0044968755475092E-3</v>
      </c>
    </row>
    <row r="59" spans="2:9" x14ac:dyDescent="0.25">
      <c r="B59" s="194" t="s">
        <v>118</v>
      </c>
      <c r="C59" s="195">
        <v>106</v>
      </c>
      <c r="D59" s="195">
        <v>307</v>
      </c>
      <c r="E59" s="195">
        <v>177</v>
      </c>
      <c r="F59" s="195">
        <v>210</v>
      </c>
      <c r="G59" s="195">
        <v>296</v>
      </c>
      <c r="H59" s="196">
        <f t="shared" si="8"/>
        <v>0.40952380952380962</v>
      </c>
      <c r="I59" s="196">
        <f t="shared" si="9"/>
        <v>5.7622301387996657E-4</v>
      </c>
    </row>
    <row r="60" spans="2:9" x14ac:dyDescent="0.25">
      <c r="B60" s="194" t="s">
        <v>125</v>
      </c>
      <c r="C60" s="195">
        <v>58</v>
      </c>
      <c r="D60" s="195">
        <v>52</v>
      </c>
      <c r="E60" s="195">
        <v>36</v>
      </c>
      <c r="F60" s="195">
        <v>88</v>
      </c>
      <c r="G60" s="195">
        <v>110</v>
      </c>
      <c r="H60" s="196">
        <f t="shared" si="8"/>
        <v>0.25</v>
      </c>
      <c r="I60" s="196">
        <f t="shared" si="9"/>
        <v>2.1413693083377133E-4</v>
      </c>
    </row>
    <row r="61" spans="2:9" x14ac:dyDescent="0.25">
      <c r="B61" s="194" t="s">
        <v>121</v>
      </c>
      <c r="C61" s="195">
        <v>25</v>
      </c>
      <c r="D61" s="195">
        <v>57</v>
      </c>
      <c r="E61" s="195">
        <v>18</v>
      </c>
      <c r="F61" s="195">
        <v>70</v>
      </c>
      <c r="G61" s="195">
        <v>54</v>
      </c>
      <c r="H61" s="196">
        <f t="shared" si="8"/>
        <v>-0.22857142857142854</v>
      </c>
      <c r="I61" s="196">
        <f t="shared" si="9"/>
        <v>1.0512176604566956E-4</v>
      </c>
    </row>
    <row r="62" spans="2:9" x14ac:dyDescent="0.25">
      <c r="B62" s="194" t="s">
        <v>130</v>
      </c>
      <c r="C62" s="195">
        <v>0</v>
      </c>
      <c r="D62" s="195">
        <v>3</v>
      </c>
      <c r="E62" s="195">
        <v>7</v>
      </c>
      <c r="F62" s="195">
        <v>4</v>
      </c>
      <c r="G62" s="195">
        <v>2</v>
      </c>
      <c r="H62" s="196">
        <f t="shared" si="8"/>
        <v>-0.5</v>
      </c>
      <c r="I62" s="196">
        <f t="shared" si="9"/>
        <v>3.8933987424322059E-6</v>
      </c>
    </row>
    <row r="63" spans="2:9" x14ac:dyDescent="0.25">
      <c r="B63" s="194" t="s">
        <v>133</v>
      </c>
      <c r="C63" s="195">
        <v>2</v>
      </c>
      <c r="D63" s="195">
        <v>0</v>
      </c>
      <c r="E63" s="195">
        <v>0</v>
      </c>
      <c r="F63" s="195">
        <v>4</v>
      </c>
      <c r="G63" s="195">
        <v>0</v>
      </c>
      <c r="H63" s="196">
        <f t="shared" si="8"/>
        <v>-1</v>
      </c>
      <c r="I63" s="196">
        <f t="shared" si="9"/>
        <v>0</v>
      </c>
    </row>
    <row r="64" spans="2:9" x14ac:dyDescent="0.25">
      <c r="B64" s="199" t="s">
        <v>147</v>
      </c>
      <c r="C64" s="200">
        <f>C56-SUM(C57:C63)</f>
        <v>488</v>
      </c>
      <c r="D64" s="200">
        <f>D56-SUM(D57:D63)</f>
        <v>1036</v>
      </c>
      <c r="E64" s="200">
        <f>E56-SUM(E57:E63)</f>
        <v>684</v>
      </c>
      <c r="F64" s="200">
        <f>F56-SUM(F57:F63)</f>
        <v>773</v>
      </c>
      <c r="G64" s="200">
        <f>G56-SUM(G57:G63)</f>
        <v>887</v>
      </c>
      <c r="H64" s="201">
        <f t="shared" si="8"/>
        <v>0.14747736093143593</v>
      </c>
      <c r="I64" s="201">
        <f t="shared" si="9"/>
        <v>1.7267223422686834E-3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9924</v>
      </c>
      <c r="D66" s="209">
        <v>13134</v>
      </c>
      <c r="E66" s="209">
        <v>18421</v>
      </c>
      <c r="F66" s="209">
        <v>19553</v>
      </c>
      <c r="G66" s="209">
        <v>15854</v>
      </c>
      <c r="H66" s="210">
        <f t="shared" ref="H66:H78" si="10">IFERROR(G66/F66-1,"-")</f>
        <v>-0.18917813123305882</v>
      </c>
      <c r="I66" s="210">
        <f t="shared" ref="I66:I78" si="11">G66/G$10</f>
        <v>3.0862971831260098E-2</v>
      </c>
    </row>
    <row r="67" spans="2:9" x14ac:dyDescent="0.25">
      <c r="B67" s="190" t="s">
        <v>99</v>
      </c>
      <c r="C67" s="191">
        <v>5017</v>
      </c>
      <c r="D67" s="191">
        <v>1381</v>
      </c>
      <c r="E67" s="191">
        <v>9816</v>
      </c>
      <c r="F67" s="191">
        <v>7884</v>
      </c>
      <c r="G67" s="191">
        <v>3715</v>
      </c>
      <c r="H67" s="192">
        <f t="shared" si="10"/>
        <v>-0.52879249112125826</v>
      </c>
      <c r="I67" s="192">
        <f t="shared" si="11"/>
        <v>7.2319881640678227E-3</v>
      </c>
    </row>
    <row r="68" spans="2:9" x14ac:dyDescent="0.25">
      <c r="B68" s="194" t="s">
        <v>105</v>
      </c>
      <c r="C68" s="195">
        <v>3373</v>
      </c>
      <c r="D68" s="195">
        <v>286</v>
      </c>
      <c r="E68" s="195">
        <v>7748</v>
      </c>
      <c r="F68" s="195">
        <v>5350</v>
      </c>
      <c r="G68" s="195">
        <v>1208</v>
      </c>
      <c r="H68" s="196">
        <f t="shared" si="10"/>
        <v>-0.77420560747663547</v>
      </c>
      <c r="I68" s="196">
        <f t="shared" si="11"/>
        <v>2.3516128404290526E-3</v>
      </c>
    </row>
    <row r="69" spans="2:9" x14ac:dyDescent="0.25">
      <c r="B69" s="194" t="s">
        <v>102</v>
      </c>
      <c r="C69" s="195">
        <v>1644</v>
      </c>
      <c r="D69" s="195">
        <v>1095</v>
      </c>
      <c r="E69" s="195">
        <v>2068</v>
      </c>
      <c r="F69" s="195">
        <v>2534</v>
      </c>
      <c r="G69" s="195">
        <v>2507</v>
      </c>
      <c r="H69" s="196">
        <f t="shared" si="10"/>
        <v>-1.0655090765588016E-2</v>
      </c>
      <c r="I69" s="196">
        <f t="shared" si="11"/>
        <v>4.8803753236387705E-3</v>
      </c>
    </row>
    <row r="70" spans="2:9" x14ac:dyDescent="0.25">
      <c r="B70" s="190" t="s">
        <v>109</v>
      </c>
      <c r="C70" s="191">
        <v>4907</v>
      </c>
      <c r="D70" s="191">
        <v>11753</v>
      </c>
      <c r="E70" s="191">
        <v>8605</v>
      </c>
      <c r="F70" s="191">
        <v>11669</v>
      </c>
      <c r="G70" s="191">
        <v>12139</v>
      </c>
      <c r="H70" s="192">
        <f t="shared" si="10"/>
        <v>4.0277658753963497E-2</v>
      </c>
      <c r="I70" s="192">
        <f t="shared" si="11"/>
        <v>2.3630983667192275E-2</v>
      </c>
    </row>
    <row r="71" spans="2:9" x14ac:dyDescent="0.25">
      <c r="B71" s="194" t="s">
        <v>112</v>
      </c>
      <c r="C71" s="195">
        <v>2258</v>
      </c>
      <c r="D71" s="195">
        <v>5708</v>
      </c>
      <c r="E71" s="195">
        <v>3480</v>
      </c>
      <c r="F71" s="195">
        <v>5692</v>
      </c>
      <c r="G71" s="195">
        <v>6372</v>
      </c>
      <c r="H71" s="196">
        <f t="shared" si="10"/>
        <v>0.11946591707659882</v>
      </c>
      <c r="I71" s="196">
        <f t="shared" si="11"/>
        <v>1.240436839338901E-2</v>
      </c>
    </row>
    <row r="72" spans="2:9" x14ac:dyDescent="0.25">
      <c r="B72" s="194" t="s">
        <v>115</v>
      </c>
      <c r="C72" s="195">
        <v>578</v>
      </c>
      <c r="D72" s="195">
        <v>289</v>
      </c>
      <c r="E72" s="195">
        <v>835</v>
      </c>
      <c r="F72" s="195">
        <v>580</v>
      </c>
      <c r="G72" s="195">
        <v>872</v>
      </c>
      <c r="H72" s="196">
        <f t="shared" si="10"/>
        <v>0.50344827586206886</v>
      </c>
      <c r="I72" s="196">
        <f t="shared" si="11"/>
        <v>1.697521851700442E-3</v>
      </c>
    </row>
    <row r="73" spans="2:9" x14ac:dyDescent="0.25">
      <c r="B73" s="194" t="s">
        <v>118</v>
      </c>
      <c r="C73" s="195">
        <v>438</v>
      </c>
      <c r="D73" s="195">
        <v>1556</v>
      </c>
      <c r="E73" s="195">
        <v>323</v>
      </c>
      <c r="F73" s="195">
        <v>1041</v>
      </c>
      <c r="G73" s="195">
        <v>762</v>
      </c>
      <c r="H73" s="196">
        <f t="shared" si="10"/>
        <v>-0.26801152737752165</v>
      </c>
      <c r="I73" s="196">
        <f t="shared" si="11"/>
        <v>1.4833849208666706E-3</v>
      </c>
    </row>
    <row r="74" spans="2:9" x14ac:dyDescent="0.25">
      <c r="B74" s="194" t="s">
        <v>125</v>
      </c>
      <c r="C74" s="195">
        <v>432</v>
      </c>
      <c r="D74" s="195">
        <v>194</v>
      </c>
      <c r="E74" s="195">
        <v>319</v>
      </c>
      <c r="F74" s="195">
        <v>527</v>
      </c>
      <c r="G74" s="195">
        <v>794</v>
      </c>
      <c r="H74" s="196">
        <f t="shared" si="10"/>
        <v>0.50664136622390887</v>
      </c>
      <c r="I74" s="196">
        <f t="shared" si="11"/>
        <v>1.5456793007455859E-3</v>
      </c>
    </row>
    <row r="75" spans="2:9" x14ac:dyDescent="0.25">
      <c r="B75" s="194" t="s">
        <v>121</v>
      </c>
      <c r="C75" s="195">
        <v>108</v>
      </c>
      <c r="D75" s="195">
        <v>393</v>
      </c>
      <c r="E75" s="195">
        <v>58</v>
      </c>
      <c r="F75" s="195">
        <v>290</v>
      </c>
      <c r="G75" s="195">
        <v>208</v>
      </c>
      <c r="H75" s="196">
        <f t="shared" si="10"/>
        <v>-0.28275862068965518</v>
      </c>
      <c r="I75" s="196">
        <f t="shared" si="11"/>
        <v>4.0491346921294944E-4</v>
      </c>
    </row>
    <row r="76" spans="2:9" x14ac:dyDescent="0.25">
      <c r="B76" s="194" t="s">
        <v>130</v>
      </c>
      <c r="C76" s="195">
        <v>22</v>
      </c>
      <c r="D76" s="195">
        <v>14</v>
      </c>
      <c r="E76" s="195">
        <v>6</v>
      </c>
      <c r="F76" s="195">
        <v>33</v>
      </c>
      <c r="G76" s="195">
        <v>62</v>
      </c>
      <c r="H76" s="196">
        <f t="shared" si="10"/>
        <v>0.8787878787878789</v>
      </c>
      <c r="I76" s="196">
        <f t="shared" si="11"/>
        <v>1.206953610153984E-4</v>
      </c>
    </row>
    <row r="77" spans="2:9" x14ac:dyDescent="0.25">
      <c r="B77" s="194" t="s">
        <v>133</v>
      </c>
      <c r="C77" s="195">
        <v>7</v>
      </c>
      <c r="D77" s="195">
        <v>13</v>
      </c>
      <c r="E77" s="195">
        <v>8</v>
      </c>
      <c r="F77" s="195">
        <v>47</v>
      </c>
      <c r="G77" s="195">
        <v>53</v>
      </c>
      <c r="H77" s="196">
        <f t="shared" si="10"/>
        <v>0.12765957446808507</v>
      </c>
      <c r="I77" s="196">
        <f t="shared" si="11"/>
        <v>1.0317506667445346E-4</v>
      </c>
    </row>
    <row r="78" spans="2:9" x14ac:dyDescent="0.25">
      <c r="B78" s="199" t="s">
        <v>147</v>
      </c>
      <c r="C78" s="200">
        <f>C70-SUM(C71:C77)</f>
        <v>1064</v>
      </c>
      <c r="D78" s="200">
        <f>D70-SUM(D71:D77)</f>
        <v>3586</v>
      </c>
      <c r="E78" s="200">
        <f>E70-SUM(E71:E77)</f>
        <v>3576</v>
      </c>
      <c r="F78" s="200">
        <f>F70-SUM(F71:F77)</f>
        <v>3459</v>
      </c>
      <c r="G78" s="200">
        <f>G70-SUM(G71:G77)</f>
        <v>3016</v>
      </c>
      <c r="H78" s="201">
        <f t="shared" si="10"/>
        <v>-0.12807169702226073</v>
      </c>
      <c r="I78" s="201">
        <f t="shared" si="11"/>
        <v>5.8712453035877667E-3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55397</v>
      </c>
      <c r="D80" s="209">
        <v>71676</v>
      </c>
      <c r="E80" s="209">
        <v>83171</v>
      </c>
      <c r="F80" s="209">
        <v>91131</v>
      </c>
      <c r="G80" s="209">
        <v>91031</v>
      </c>
      <c r="H80" s="210">
        <f t="shared" ref="H80:H92" si="12">IFERROR(G80/F80-1,"-")</f>
        <v>-1.0973214383689367E-3</v>
      </c>
      <c r="I80" s="210">
        <f t="shared" ref="I80:I92" si="13">G80/G$10</f>
        <v>0.17720999046117308</v>
      </c>
    </row>
    <row r="81" spans="2:9" x14ac:dyDescent="0.25">
      <c r="B81" s="190" t="s">
        <v>99</v>
      </c>
      <c r="C81" s="191">
        <v>30530</v>
      </c>
      <c r="D81" s="191">
        <v>36680</v>
      </c>
      <c r="E81" s="191">
        <v>38459</v>
      </c>
      <c r="F81" s="191">
        <v>38667</v>
      </c>
      <c r="G81" s="191">
        <v>42063</v>
      </c>
      <c r="H81" s="192">
        <f t="shared" si="12"/>
        <v>8.7826829079059587E-2</v>
      </c>
      <c r="I81" s="192">
        <f t="shared" si="13"/>
        <v>8.1884015651462944E-2</v>
      </c>
    </row>
    <row r="82" spans="2:9" x14ac:dyDescent="0.25">
      <c r="B82" s="194" t="s">
        <v>105</v>
      </c>
      <c r="C82" s="195">
        <v>8973</v>
      </c>
      <c r="D82" s="195">
        <v>8316</v>
      </c>
      <c r="E82" s="195">
        <v>11755</v>
      </c>
      <c r="F82" s="195">
        <v>8535</v>
      </c>
      <c r="G82" s="195">
        <v>10601</v>
      </c>
      <c r="H82" s="196">
        <f t="shared" si="12"/>
        <v>0.24206209724663141</v>
      </c>
      <c r="I82" s="196">
        <f t="shared" si="13"/>
        <v>2.0636960034261909E-2</v>
      </c>
    </row>
    <row r="83" spans="2:9" x14ac:dyDescent="0.25">
      <c r="B83" s="194" t="s">
        <v>102</v>
      </c>
      <c r="C83" s="195">
        <v>21557</v>
      </c>
      <c r="D83" s="195">
        <v>28364</v>
      </c>
      <c r="E83" s="195">
        <v>26704</v>
      </c>
      <c r="F83" s="195">
        <v>30132</v>
      </c>
      <c r="G83" s="195">
        <v>31462</v>
      </c>
      <c r="H83" s="196">
        <f t="shared" si="12"/>
        <v>4.4139121200053033E-2</v>
      </c>
      <c r="I83" s="196">
        <f t="shared" si="13"/>
        <v>6.1247055617201035E-2</v>
      </c>
    </row>
    <row r="84" spans="2:9" x14ac:dyDescent="0.25">
      <c r="B84" s="190" t="s">
        <v>109</v>
      </c>
      <c r="C84" s="191">
        <v>24867</v>
      </c>
      <c r="D84" s="191">
        <v>34996</v>
      </c>
      <c r="E84" s="191">
        <v>44712</v>
      </c>
      <c r="F84" s="191">
        <v>52464</v>
      </c>
      <c r="G84" s="191">
        <v>48968</v>
      </c>
      <c r="H84" s="192">
        <f t="shared" si="12"/>
        <v>-6.6636169563891401E-2</v>
      </c>
      <c r="I84" s="192">
        <f t="shared" si="13"/>
        <v>9.532597480971014E-2</v>
      </c>
    </row>
    <row r="85" spans="2:9" x14ac:dyDescent="0.25">
      <c r="B85" s="194" t="s">
        <v>112</v>
      </c>
      <c r="C85" s="195">
        <v>2422</v>
      </c>
      <c r="D85" s="195">
        <v>7553</v>
      </c>
      <c r="E85" s="195">
        <v>11321</v>
      </c>
      <c r="F85" s="195">
        <v>13030</v>
      </c>
      <c r="G85" s="195">
        <v>13453</v>
      </c>
      <c r="H85" s="196">
        <f t="shared" si="12"/>
        <v>3.2463545663852678E-2</v>
      </c>
      <c r="I85" s="196">
        <f t="shared" si="13"/>
        <v>2.6188946640970236E-2</v>
      </c>
    </row>
    <row r="86" spans="2:9" x14ac:dyDescent="0.25">
      <c r="B86" s="194" t="s">
        <v>115</v>
      </c>
      <c r="C86" s="195">
        <v>8104</v>
      </c>
      <c r="D86" s="195">
        <v>11169</v>
      </c>
      <c r="E86" s="195">
        <v>11398</v>
      </c>
      <c r="F86" s="195">
        <v>12402</v>
      </c>
      <c r="G86" s="195">
        <v>11313</v>
      </c>
      <c r="H86" s="196">
        <f t="shared" si="12"/>
        <v>-8.7808417997097266E-2</v>
      </c>
      <c r="I86" s="196">
        <f t="shared" si="13"/>
        <v>2.2023009986567775E-2</v>
      </c>
    </row>
    <row r="87" spans="2:9" x14ac:dyDescent="0.25">
      <c r="B87" s="194" t="s">
        <v>118</v>
      </c>
      <c r="C87" s="195">
        <v>2405</v>
      </c>
      <c r="D87" s="195">
        <v>2802</v>
      </c>
      <c r="E87" s="195">
        <v>4299</v>
      </c>
      <c r="F87" s="195">
        <v>5249</v>
      </c>
      <c r="G87" s="195">
        <v>4917</v>
      </c>
      <c r="H87" s="196">
        <f t="shared" si="12"/>
        <v>-6.3250142884358929E-2</v>
      </c>
      <c r="I87" s="196">
        <f t="shared" si="13"/>
        <v>9.5719208082695791E-3</v>
      </c>
    </row>
    <row r="88" spans="2:9" x14ac:dyDescent="0.25">
      <c r="B88" s="194" t="s">
        <v>125</v>
      </c>
      <c r="C88" s="195">
        <v>825</v>
      </c>
      <c r="D88" s="195">
        <v>1068</v>
      </c>
      <c r="E88" s="195">
        <v>1572</v>
      </c>
      <c r="F88" s="195">
        <v>2152</v>
      </c>
      <c r="G88" s="195">
        <v>1602</v>
      </c>
      <c r="H88" s="196">
        <f t="shared" si="12"/>
        <v>-0.25557620817843862</v>
      </c>
      <c r="I88" s="196">
        <f t="shared" si="13"/>
        <v>3.1186123926881973E-3</v>
      </c>
    </row>
    <row r="89" spans="2:9" x14ac:dyDescent="0.25">
      <c r="B89" s="194" t="s">
        <v>121</v>
      </c>
      <c r="C89" s="195">
        <v>961</v>
      </c>
      <c r="D89" s="195">
        <v>552</v>
      </c>
      <c r="E89" s="195">
        <v>787</v>
      </c>
      <c r="F89" s="195">
        <v>972</v>
      </c>
      <c r="G89" s="195">
        <v>1112</v>
      </c>
      <c r="H89" s="196">
        <f t="shared" si="12"/>
        <v>0.14403292181069949</v>
      </c>
      <c r="I89" s="196">
        <f t="shared" si="13"/>
        <v>2.1647297007923068E-3</v>
      </c>
    </row>
    <row r="90" spans="2:9" x14ac:dyDescent="0.25">
      <c r="B90" s="194" t="s">
        <v>130</v>
      </c>
      <c r="C90" s="195">
        <v>123</v>
      </c>
      <c r="D90" s="195">
        <v>258</v>
      </c>
      <c r="E90" s="195">
        <v>141</v>
      </c>
      <c r="F90" s="195">
        <v>224</v>
      </c>
      <c r="G90" s="195">
        <v>299</v>
      </c>
      <c r="H90" s="196">
        <f t="shared" si="12"/>
        <v>0.3348214285714286</v>
      </c>
      <c r="I90" s="196">
        <f t="shared" si="13"/>
        <v>5.8206311199361486E-4</v>
      </c>
    </row>
    <row r="91" spans="2:9" x14ac:dyDescent="0.25">
      <c r="B91" s="194" t="s">
        <v>133</v>
      </c>
      <c r="C91" s="195">
        <v>85</v>
      </c>
      <c r="D91" s="195">
        <v>186</v>
      </c>
      <c r="E91" s="195">
        <v>123</v>
      </c>
      <c r="F91" s="195">
        <v>182</v>
      </c>
      <c r="G91" s="195">
        <v>96</v>
      </c>
      <c r="H91" s="196">
        <f t="shared" si="12"/>
        <v>-0.47252747252747251</v>
      </c>
      <c r="I91" s="196">
        <f t="shared" si="13"/>
        <v>1.868831396367459E-4</v>
      </c>
    </row>
    <row r="92" spans="2:9" x14ac:dyDescent="0.25">
      <c r="B92" s="199" t="s">
        <v>147</v>
      </c>
      <c r="C92" s="200">
        <f>C84-SUM(C85:C91)</f>
        <v>9942</v>
      </c>
      <c r="D92" s="200">
        <f>D84-SUM(D85:D91)</f>
        <v>11408</v>
      </c>
      <c r="E92" s="200">
        <f>E84-SUM(E85:E91)</f>
        <v>15071</v>
      </c>
      <c r="F92" s="200">
        <f>F84-SUM(F85:F91)</f>
        <v>18253</v>
      </c>
      <c r="G92" s="200">
        <f>G84-SUM(G85:G91)</f>
        <v>16176</v>
      </c>
      <c r="H92" s="201">
        <f t="shared" si="12"/>
        <v>-0.1137895140524845</v>
      </c>
      <c r="I92" s="201">
        <f t="shared" si="13"/>
        <v>3.1489809028791685E-2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3996</v>
      </c>
      <c r="D94" s="209">
        <v>4766</v>
      </c>
      <c r="E94" s="209">
        <v>4736</v>
      </c>
      <c r="F94" s="209">
        <v>5250</v>
      </c>
      <c r="G94" s="209">
        <v>4564</v>
      </c>
      <c r="H94" s="210">
        <f t="shared" ref="H94:H106" si="14">IFERROR(G94/F94-1,"-")</f>
        <v>-0.13066666666666671</v>
      </c>
      <c r="I94" s="210">
        <f t="shared" ref="I94:I106" si="15">G94/G$10</f>
        <v>8.8847359302302951E-3</v>
      </c>
    </row>
    <row r="95" spans="2:9" x14ac:dyDescent="0.25">
      <c r="B95" s="190" t="s">
        <v>99</v>
      </c>
      <c r="C95" s="191">
        <v>3108</v>
      </c>
      <c r="D95" s="191">
        <v>3605</v>
      </c>
      <c r="E95" s="191">
        <v>3460</v>
      </c>
      <c r="F95" s="191">
        <v>4146</v>
      </c>
      <c r="G95" s="191">
        <v>3321</v>
      </c>
      <c r="H95" s="192">
        <f t="shared" si="14"/>
        <v>-0.19898697539797394</v>
      </c>
      <c r="I95" s="192">
        <f t="shared" si="15"/>
        <v>6.464988611808678E-3</v>
      </c>
    </row>
    <row r="96" spans="2:9" x14ac:dyDescent="0.25">
      <c r="B96" s="194" t="s">
        <v>105</v>
      </c>
      <c r="C96" s="195">
        <v>1461</v>
      </c>
      <c r="D96" s="195">
        <v>1690</v>
      </c>
      <c r="E96" s="195">
        <v>945</v>
      </c>
      <c r="F96" s="195">
        <v>1760</v>
      </c>
      <c r="G96" s="195">
        <v>1097</v>
      </c>
      <c r="H96" s="196">
        <f t="shared" si="14"/>
        <v>-0.37670454545454546</v>
      </c>
      <c r="I96" s="196">
        <f t="shared" si="15"/>
        <v>2.1355292102240653E-3</v>
      </c>
    </row>
    <row r="97" spans="2:9" x14ac:dyDescent="0.25">
      <c r="B97" s="194" t="s">
        <v>102</v>
      </c>
      <c r="C97" s="195">
        <v>1647</v>
      </c>
      <c r="D97" s="195">
        <v>1915</v>
      </c>
      <c r="E97" s="195">
        <v>2515</v>
      </c>
      <c r="F97" s="195">
        <v>2386</v>
      </c>
      <c r="G97" s="195">
        <v>2224</v>
      </c>
      <c r="H97" s="196">
        <f t="shared" si="14"/>
        <v>-6.7896060352053644E-2</v>
      </c>
      <c r="I97" s="196">
        <f t="shared" si="15"/>
        <v>4.3294594015846136E-3</v>
      </c>
    </row>
    <row r="98" spans="2:9" x14ac:dyDescent="0.25">
      <c r="B98" s="190" t="s">
        <v>109</v>
      </c>
      <c r="C98" s="191">
        <v>888</v>
      </c>
      <c r="D98" s="191">
        <v>1161</v>
      </c>
      <c r="E98" s="191">
        <v>1276</v>
      </c>
      <c r="F98" s="191">
        <v>1104</v>
      </c>
      <c r="G98" s="191">
        <v>1243</v>
      </c>
      <c r="H98" s="192">
        <f t="shared" si="14"/>
        <v>0.12590579710144922</v>
      </c>
      <c r="I98" s="192">
        <f t="shared" si="15"/>
        <v>2.4197473184216162E-3</v>
      </c>
    </row>
    <row r="99" spans="2:9" x14ac:dyDescent="0.25">
      <c r="B99" s="194" t="s">
        <v>112</v>
      </c>
      <c r="C99" s="195">
        <v>81</v>
      </c>
      <c r="D99" s="195">
        <v>179</v>
      </c>
      <c r="E99" s="195">
        <v>167</v>
      </c>
      <c r="F99" s="195">
        <v>134</v>
      </c>
      <c r="G99" s="195">
        <v>118</v>
      </c>
      <c r="H99" s="196">
        <f t="shared" si="14"/>
        <v>-0.11940298507462688</v>
      </c>
      <c r="I99" s="196">
        <f t="shared" si="15"/>
        <v>2.2971052580350015E-4</v>
      </c>
    </row>
    <row r="100" spans="2:9" x14ac:dyDescent="0.25">
      <c r="B100" s="194" t="s">
        <v>115</v>
      </c>
      <c r="C100" s="195">
        <v>227</v>
      </c>
      <c r="D100" s="195">
        <v>257</v>
      </c>
      <c r="E100" s="195">
        <v>257</v>
      </c>
      <c r="F100" s="195">
        <v>258</v>
      </c>
      <c r="G100" s="195">
        <v>235</v>
      </c>
      <c r="H100" s="196">
        <f t="shared" si="14"/>
        <v>-8.9147286821705474E-2</v>
      </c>
      <c r="I100" s="196">
        <f t="shared" si="15"/>
        <v>4.5747435223578425E-4</v>
      </c>
    </row>
    <row r="101" spans="2:9" x14ac:dyDescent="0.25">
      <c r="B101" s="194" t="s">
        <v>118</v>
      </c>
      <c r="C101" s="195">
        <v>188</v>
      </c>
      <c r="D101" s="195">
        <v>162</v>
      </c>
      <c r="E101" s="195">
        <v>224</v>
      </c>
      <c r="F101" s="195">
        <v>166</v>
      </c>
      <c r="G101" s="195">
        <v>212</v>
      </c>
      <c r="H101" s="196">
        <f t="shared" si="14"/>
        <v>0.27710843373493965</v>
      </c>
      <c r="I101" s="196">
        <f t="shared" si="15"/>
        <v>4.1270026669781385E-4</v>
      </c>
    </row>
    <row r="102" spans="2:9" x14ac:dyDescent="0.25">
      <c r="B102" s="194" t="s">
        <v>125</v>
      </c>
      <c r="C102" s="195">
        <v>46</v>
      </c>
      <c r="D102" s="195">
        <v>73</v>
      </c>
      <c r="E102" s="195">
        <v>44</v>
      </c>
      <c r="F102" s="195">
        <v>36</v>
      </c>
      <c r="G102" s="195">
        <v>24</v>
      </c>
      <c r="H102" s="196">
        <f t="shared" si="14"/>
        <v>-0.33333333333333337</v>
      </c>
      <c r="I102" s="196">
        <f t="shared" si="15"/>
        <v>4.6720784909186474E-5</v>
      </c>
    </row>
    <row r="103" spans="2:9" x14ac:dyDescent="0.25">
      <c r="B103" s="194" t="s">
        <v>121</v>
      </c>
      <c r="C103" s="195">
        <v>37</v>
      </c>
      <c r="D103" s="195">
        <v>34</v>
      </c>
      <c r="E103" s="195">
        <v>45</v>
      </c>
      <c r="F103" s="195">
        <v>46</v>
      </c>
      <c r="G103" s="195">
        <v>49</v>
      </c>
      <c r="H103" s="196">
        <f t="shared" si="14"/>
        <v>6.5217391304347894E-2</v>
      </c>
      <c r="I103" s="196">
        <f t="shared" si="15"/>
        <v>9.5388269189589052E-5</v>
      </c>
    </row>
    <row r="104" spans="2:9" x14ac:dyDescent="0.25">
      <c r="B104" s="194" t="s">
        <v>130</v>
      </c>
      <c r="C104" s="195">
        <v>1</v>
      </c>
      <c r="D104" s="195">
        <v>9</v>
      </c>
      <c r="E104" s="195">
        <v>4</v>
      </c>
      <c r="F104" s="195">
        <v>13</v>
      </c>
      <c r="G104" s="195">
        <v>2</v>
      </c>
      <c r="H104" s="196">
        <f t="shared" si="14"/>
        <v>-0.84615384615384615</v>
      </c>
      <c r="I104" s="196">
        <f t="shared" si="15"/>
        <v>3.8933987424322059E-6</v>
      </c>
    </row>
    <row r="105" spans="2:9" x14ac:dyDescent="0.25">
      <c r="B105" s="194" t="s">
        <v>133</v>
      </c>
      <c r="C105" s="195">
        <v>10</v>
      </c>
      <c r="D105" s="195">
        <v>6</v>
      </c>
      <c r="E105" s="195">
        <v>14</v>
      </c>
      <c r="F105" s="195">
        <v>10</v>
      </c>
      <c r="G105" s="195">
        <v>6</v>
      </c>
      <c r="H105" s="196">
        <f t="shared" si="14"/>
        <v>-0.4</v>
      </c>
      <c r="I105" s="196">
        <f t="shared" si="15"/>
        <v>1.1680196227296619E-5</v>
      </c>
    </row>
    <row r="106" spans="2:9" x14ac:dyDescent="0.25">
      <c r="B106" s="199" t="s">
        <v>147</v>
      </c>
      <c r="C106" s="200">
        <f>C98-SUM(C99:C105)</f>
        <v>298</v>
      </c>
      <c r="D106" s="200">
        <f>D98-SUM(D99:D105)</f>
        <v>441</v>
      </c>
      <c r="E106" s="200">
        <f>E98-SUM(E99:E105)</f>
        <v>521</v>
      </c>
      <c r="F106" s="200">
        <f>F98-SUM(F99:F105)</f>
        <v>441</v>
      </c>
      <c r="G106" s="200">
        <f>G98-SUM(G99:G105)</f>
        <v>597</v>
      </c>
      <c r="H106" s="201">
        <f t="shared" si="14"/>
        <v>0.3537414965986394</v>
      </c>
      <c r="I106" s="201">
        <f t="shared" si="15"/>
        <v>1.1621795246160136E-3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15344</v>
      </c>
      <c r="D108" s="209">
        <v>20526</v>
      </c>
      <c r="E108" s="209">
        <v>22179</v>
      </c>
      <c r="F108" s="209">
        <v>24127</v>
      </c>
      <c r="G108" s="209">
        <v>21413</v>
      </c>
      <c r="H108" s="210">
        <f t="shared" ref="H108:H120" si="16">IFERROR(G108/F108-1,"-")</f>
        <v>-0.11248808388941844</v>
      </c>
      <c r="I108" s="210">
        <f t="shared" ref="I108:I120" si="17">G108/G$10</f>
        <v>4.1684673635850412E-2</v>
      </c>
    </row>
    <row r="109" spans="2:9" x14ac:dyDescent="0.25">
      <c r="B109" s="190" t="s">
        <v>99</v>
      </c>
      <c r="C109" s="191">
        <v>6535</v>
      </c>
      <c r="D109" s="191">
        <v>6601</v>
      </c>
      <c r="E109" s="191">
        <v>5808</v>
      </c>
      <c r="F109" s="191">
        <v>6215</v>
      </c>
      <c r="G109" s="191">
        <v>5799</v>
      </c>
      <c r="H109" s="192">
        <f t="shared" si="16"/>
        <v>-6.6934835076427945E-2</v>
      </c>
      <c r="I109" s="192">
        <f t="shared" si="17"/>
        <v>1.1288909653682181E-2</v>
      </c>
    </row>
    <row r="110" spans="2:9" x14ac:dyDescent="0.25">
      <c r="B110" s="194" t="s">
        <v>105</v>
      </c>
      <c r="C110" s="195">
        <v>3410</v>
      </c>
      <c r="D110" s="195">
        <v>2043</v>
      </c>
      <c r="E110" s="195">
        <v>1628</v>
      </c>
      <c r="F110" s="195">
        <v>2250</v>
      </c>
      <c r="G110" s="195">
        <v>2307</v>
      </c>
      <c r="H110" s="196">
        <f t="shared" si="16"/>
        <v>2.533333333333343E-2</v>
      </c>
      <c r="I110" s="196">
        <f t="shared" si="17"/>
        <v>4.4910354493955494E-3</v>
      </c>
    </row>
    <row r="111" spans="2:9" x14ac:dyDescent="0.25">
      <c r="B111" s="194" t="s">
        <v>102</v>
      </c>
      <c r="C111" s="195">
        <v>3125</v>
      </c>
      <c r="D111" s="195">
        <v>4558</v>
      </c>
      <c r="E111" s="195">
        <v>4180</v>
      </c>
      <c r="F111" s="195">
        <v>3965</v>
      </c>
      <c r="G111" s="195">
        <v>3492</v>
      </c>
      <c r="H111" s="196">
        <f t="shared" si="16"/>
        <v>-0.11929382093316521</v>
      </c>
      <c r="I111" s="196">
        <f t="shared" si="17"/>
        <v>6.7978742042866316E-3</v>
      </c>
    </row>
    <row r="112" spans="2:9" x14ac:dyDescent="0.25">
      <c r="B112" s="190" t="s">
        <v>109</v>
      </c>
      <c r="C112" s="191">
        <v>8809</v>
      </c>
      <c r="D112" s="191">
        <v>13925</v>
      </c>
      <c r="E112" s="191">
        <v>16371</v>
      </c>
      <c r="F112" s="191">
        <v>17912</v>
      </c>
      <c r="G112" s="191">
        <v>15614</v>
      </c>
      <c r="H112" s="192">
        <f t="shared" si="16"/>
        <v>-0.12829388119696294</v>
      </c>
      <c r="I112" s="192">
        <f t="shared" si="17"/>
        <v>3.0395763982168235E-2</v>
      </c>
    </row>
    <row r="113" spans="2:9" x14ac:dyDescent="0.25">
      <c r="B113" s="194" t="s">
        <v>112</v>
      </c>
      <c r="C113" s="195">
        <v>4493</v>
      </c>
      <c r="D113" s="195">
        <v>9251</v>
      </c>
      <c r="E113" s="195">
        <v>11562</v>
      </c>
      <c r="F113" s="195">
        <v>12021</v>
      </c>
      <c r="G113" s="195">
        <v>10281</v>
      </c>
      <c r="H113" s="196">
        <f t="shared" si="16"/>
        <v>-0.14474669328674816</v>
      </c>
      <c r="I113" s="196">
        <f t="shared" si="17"/>
        <v>2.0014016235472755E-2</v>
      </c>
    </row>
    <row r="114" spans="2:9" x14ac:dyDescent="0.25">
      <c r="B114" s="194" t="s">
        <v>115</v>
      </c>
      <c r="C114" s="195">
        <v>620</v>
      </c>
      <c r="D114" s="195">
        <v>491</v>
      </c>
      <c r="E114" s="195">
        <v>659</v>
      </c>
      <c r="F114" s="195">
        <v>606</v>
      </c>
      <c r="G114" s="195">
        <v>715</v>
      </c>
      <c r="H114" s="196">
        <f t="shared" si="16"/>
        <v>0.17986798679867988</v>
      </c>
      <c r="I114" s="196">
        <f t="shared" si="17"/>
        <v>1.3918900504195136E-3</v>
      </c>
    </row>
    <row r="115" spans="2:9" x14ac:dyDescent="0.25">
      <c r="B115" s="194" t="s">
        <v>118</v>
      </c>
      <c r="C115" s="195">
        <v>809</v>
      </c>
      <c r="D115" s="195">
        <v>997</v>
      </c>
      <c r="E115" s="195">
        <v>767</v>
      </c>
      <c r="F115" s="195">
        <v>1443</v>
      </c>
      <c r="G115" s="195">
        <v>1280</v>
      </c>
      <c r="H115" s="196">
        <f t="shared" si="16"/>
        <v>-0.11295911295911298</v>
      </c>
      <c r="I115" s="196">
        <f t="shared" si="17"/>
        <v>2.4917751951566121E-3</v>
      </c>
    </row>
    <row r="116" spans="2:9" x14ac:dyDescent="0.25">
      <c r="B116" s="194" t="s">
        <v>125</v>
      </c>
      <c r="C116" s="195">
        <v>633</v>
      </c>
      <c r="D116" s="195">
        <v>421</v>
      </c>
      <c r="E116" s="195">
        <v>453</v>
      </c>
      <c r="F116" s="195">
        <v>436</v>
      </c>
      <c r="G116" s="195">
        <v>525</v>
      </c>
      <c r="H116" s="196">
        <f t="shared" si="16"/>
        <v>0.20412844036697253</v>
      </c>
      <c r="I116" s="196">
        <f t="shared" si="17"/>
        <v>1.0220171698884541E-3</v>
      </c>
    </row>
    <row r="117" spans="2:9" x14ac:dyDescent="0.25">
      <c r="B117" s="194" t="s">
        <v>121</v>
      </c>
      <c r="C117" s="195">
        <v>676</v>
      </c>
      <c r="D117" s="195">
        <v>518</v>
      </c>
      <c r="E117" s="195">
        <v>406</v>
      </c>
      <c r="F117" s="195">
        <v>400</v>
      </c>
      <c r="G117" s="195">
        <v>309</v>
      </c>
      <c r="H117" s="196">
        <f t="shared" si="16"/>
        <v>-0.22750000000000004</v>
      </c>
      <c r="I117" s="196">
        <f t="shared" si="17"/>
        <v>6.0153010570577581E-4</v>
      </c>
    </row>
    <row r="118" spans="2:9" x14ac:dyDescent="0.25">
      <c r="B118" s="194" t="s">
        <v>130</v>
      </c>
      <c r="C118" s="195">
        <v>10</v>
      </c>
      <c r="D118" s="195">
        <v>19</v>
      </c>
      <c r="E118" s="195">
        <v>47</v>
      </c>
      <c r="F118" s="195">
        <v>13</v>
      </c>
      <c r="G118" s="195">
        <v>15</v>
      </c>
      <c r="H118" s="196">
        <f t="shared" si="16"/>
        <v>0.15384615384615374</v>
      </c>
      <c r="I118" s="196">
        <f t="shared" si="17"/>
        <v>2.9200490568241545E-5</v>
      </c>
    </row>
    <row r="119" spans="2:9" x14ac:dyDescent="0.25">
      <c r="B119" s="194" t="s">
        <v>133</v>
      </c>
      <c r="C119" s="195">
        <v>13</v>
      </c>
      <c r="D119" s="195">
        <v>8</v>
      </c>
      <c r="E119" s="195">
        <v>22</v>
      </c>
      <c r="F119" s="195">
        <v>4</v>
      </c>
      <c r="G119" s="195">
        <v>16</v>
      </c>
      <c r="H119" s="196">
        <f t="shared" si="16"/>
        <v>3</v>
      </c>
      <c r="I119" s="196">
        <f t="shared" si="17"/>
        <v>3.1147189939457647E-5</v>
      </c>
    </row>
    <row r="120" spans="2:9" x14ac:dyDescent="0.25">
      <c r="B120" s="199" t="s">
        <v>147</v>
      </c>
      <c r="C120" s="200">
        <f>C112-SUM(C113:C119)</f>
        <v>1555</v>
      </c>
      <c r="D120" s="200">
        <f>D112-SUM(D113:D119)</f>
        <v>2220</v>
      </c>
      <c r="E120" s="200">
        <f>E112-SUM(E113:E119)</f>
        <v>2455</v>
      </c>
      <c r="F120" s="200">
        <f>F112-SUM(F113:F119)</f>
        <v>2989</v>
      </c>
      <c r="G120" s="200">
        <f>G112-SUM(G113:G119)</f>
        <v>2473</v>
      </c>
      <c r="H120" s="201">
        <f t="shared" si="16"/>
        <v>-0.17263298762127799</v>
      </c>
      <c r="I120" s="201">
        <f t="shared" si="17"/>
        <v>4.8141875450174228E-3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16992</v>
      </c>
      <c r="D122" s="209">
        <v>20549</v>
      </c>
      <c r="E122" s="209">
        <v>16671</v>
      </c>
      <c r="F122" s="209">
        <v>20174</v>
      </c>
      <c r="G122" s="209">
        <v>22521</v>
      </c>
      <c r="H122" s="210">
        <f t="shared" ref="H122:H134" si="18">IFERROR(G122/F122-1,"-")</f>
        <v>0.11633786061266971</v>
      </c>
      <c r="I122" s="210">
        <f t="shared" ref="I122:I134" si="19">G122/G$10</f>
        <v>4.3841616539157857E-2</v>
      </c>
    </row>
    <row r="123" spans="2:9" x14ac:dyDescent="0.25">
      <c r="B123" s="190" t="s">
        <v>99</v>
      </c>
      <c r="C123" s="191">
        <v>11386</v>
      </c>
      <c r="D123" s="191">
        <v>13102</v>
      </c>
      <c r="E123" s="191">
        <v>11658</v>
      </c>
      <c r="F123" s="191">
        <v>14592</v>
      </c>
      <c r="G123" s="191">
        <v>16061</v>
      </c>
      <c r="H123" s="192">
        <f t="shared" si="18"/>
        <v>0.10067160087719307</v>
      </c>
      <c r="I123" s="192">
        <f t="shared" si="19"/>
        <v>3.1265938601101835E-2</v>
      </c>
    </row>
    <row r="124" spans="2:9" x14ac:dyDescent="0.25">
      <c r="B124" s="194" t="s">
        <v>105</v>
      </c>
      <c r="C124" s="195">
        <v>5443</v>
      </c>
      <c r="D124" s="195">
        <v>6791</v>
      </c>
      <c r="E124" s="195">
        <v>4887</v>
      </c>
      <c r="F124" s="195">
        <v>8256</v>
      </c>
      <c r="G124" s="195">
        <v>8373</v>
      </c>
      <c r="H124" s="196">
        <f t="shared" si="18"/>
        <v>1.4171511627907085E-2</v>
      </c>
      <c r="I124" s="196">
        <f t="shared" si="19"/>
        <v>1.629971383519243E-2</v>
      </c>
    </row>
    <row r="125" spans="2:9" x14ac:dyDescent="0.25">
      <c r="B125" s="194" t="s">
        <v>102</v>
      </c>
      <c r="C125" s="195">
        <v>5943</v>
      </c>
      <c r="D125" s="195">
        <v>6311</v>
      </c>
      <c r="E125" s="195">
        <v>6771</v>
      </c>
      <c r="F125" s="195">
        <v>6336</v>
      </c>
      <c r="G125" s="195">
        <v>7688</v>
      </c>
      <c r="H125" s="196">
        <f t="shared" si="18"/>
        <v>0.21338383838383845</v>
      </c>
      <c r="I125" s="196">
        <f t="shared" si="19"/>
        <v>1.49662247659094E-2</v>
      </c>
    </row>
    <row r="126" spans="2:9" x14ac:dyDescent="0.25">
      <c r="B126" s="190" t="s">
        <v>109</v>
      </c>
      <c r="C126" s="191">
        <v>5606</v>
      </c>
      <c r="D126" s="191">
        <v>7447</v>
      </c>
      <c r="E126" s="191">
        <v>5013</v>
      </c>
      <c r="F126" s="191">
        <v>5582</v>
      </c>
      <c r="G126" s="191">
        <v>6460</v>
      </c>
      <c r="H126" s="192">
        <f t="shared" si="18"/>
        <v>0.15729129344321024</v>
      </c>
      <c r="I126" s="192">
        <f t="shared" si="19"/>
        <v>1.2575677938056026E-2</v>
      </c>
    </row>
    <row r="127" spans="2:9" x14ac:dyDescent="0.25">
      <c r="B127" s="194" t="s">
        <v>112</v>
      </c>
      <c r="C127" s="195">
        <v>315</v>
      </c>
      <c r="D127" s="195">
        <v>1108</v>
      </c>
      <c r="E127" s="195">
        <v>640</v>
      </c>
      <c r="F127" s="195">
        <v>666</v>
      </c>
      <c r="G127" s="195">
        <v>638</v>
      </c>
      <c r="H127" s="196">
        <f t="shared" si="18"/>
        <v>-4.2042042042042094E-2</v>
      </c>
      <c r="I127" s="196">
        <f t="shared" si="19"/>
        <v>1.2419941988358737E-3</v>
      </c>
    </row>
    <row r="128" spans="2:9" x14ac:dyDescent="0.25">
      <c r="B128" s="194" t="s">
        <v>115</v>
      </c>
      <c r="C128" s="195">
        <v>516</v>
      </c>
      <c r="D128" s="195">
        <v>741</v>
      </c>
      <c r="E128" s="195">
        <v>618</v>
      </c>
      <c r="F128" s="195">
        <v>600</v>
      </c>
      <c r="G128" s="195">
        <v>698</v>
      </c>
      <c r="H128" s="196">
        <f t="shared" si="18"/>
        <v>0.16333333333333333</v>
      </c>
      <c r="I128" s="196">
        <f t="shared" si="19"/>
        <v>1.35879616110884E-3</v>
      </c>
    </row>
    <row r="129" spans="2:9" x14ac:dyDescent="0.25">
      <c r="B129" s="194" t="s">
        <v>118</v>
      </c>
      <c r="C129" s="195">
        <v>582</v>
      </c>
      <c r="D129" s="195">
        <v>608</v>
      </c>
      <c r="E129" s="195">
        <v>584</v>
      </c>
      <c r="F129" s="195">
        <v>657</v>
      </c>
      <c r="G129" s="195">
        <v>801</v>
      </c>
      <c r="H129" s="196">
        <f t="shared" si="18"/>
        <v>0.21917808219178081</v>
      </c>
      <c r="I129" s="196">
        <f t="shared" si="19"/>
        <v>1.5593061963440986E-3</v>
      </c>
    </row>
    <row r="130" spans="2:9" x14ac:dyDescent="0.25">
      <c r="B130" s="194" t="s">
        <v>125</v>
      </c>
      <c r="C130" s="195">
        <v>124</v>
      </c>
      <c r="D130" s="195">
        <v>212</v>
      </c>
      <c r="E130" s="195">
        <v>163</v>
      </c>
      <c r="F130" s="195">
        <v>112</v>
      </c>
      <c r="G130" s="195">
        <v>288</v>
      </c>
      <c r="H130" s="196">
        <f t="shared" si="18"/>
        <v>1.5714285714285716</v>
      </c>
      <c r="I130" s="196">
        <f t="shared" si="19"/>
        <v>5.6064941891023764E-4</v>
      </c>
    </row>
    <row r="131" spans="2:9" x14ac:dyDescent="0.25">
      <c r="B131" s="194" t="s">
        <v>121</v>
      </c>
      <c r="C131" s="195">
        <v>100</v>
      </c>
      <c r="D131" s="195">
        <v>107</v>
      </c>
      <c r="E131" s="195">
        <v>105</v>
      </c>
      <c r="F131" s="195">
        <v>147</v>
      </c>
      <c r="G131" s="195">
        <v>153</v>
      </c>
      <c r="H131" s="196">
        <f t="shared" si="18"/>
        <v>4.081632653061229E-2</v>
      </c>
      <c r="I131" s="196">
        <f t="shared" si="19"/>
        <v>2.9784500379606376E-4</v>
      </c>
    </row>
    <row r="132" spans="2:9" x14ac:dyDescent="0.25">
      <c r="B132" s="194" t="s">
        <v>130</v>
      </c>
      <c r="C132" s="195">
        <v>20</v>
      </c>
      <c r="D132" s="195">
        <v>32</v>
      </c>
      <c r="E132" s="195">
        <v>32</v>
      </c>
      <c r="F132" s="195">
        <v>24</v>
      </c>
      <c r="G132" s="195">
        <v>32</v>
      </c>
      <c r="H132" s="196">
        <f t="shared" si="18"/>
        <v>0.33333333333333326</v>
      </c>
      <c r="I132" s="196">
        <f t="shared" si="19"/>
        <v>6.2294379878915295E-5</v>
      </c>
    </row>
    <row r="133" spans="2:9" x14ac:dyDescent="0.25">
      <c r="B133" s="194" t="s">
        <v>133</v>
      </c>
      <c r="C133" s="195">
        <v>36</v>
      </c>
      <c r="D133" s="195">
        <v>34</v>
      </c>
      <c r="E133" s="195">
        <v>44</v>
      </c>
      <c r="F133" s="195">
        <v>24</v>
      </c>
      <c r="G133" s="195">
        <v>27</v>
      </c>
      <c r="H133" s="196">
        <f t="shared" si="18"/>
        <v>0.125</v>
      </c>
      <c r="I133" s="196">
        <f t="shared" si="19"/>
        <v>5.2560883022834782E-5</v>
      </c>
    </row>
    <row r="134" spans="2:9" x14ac:dyDescent="0.25">
      <c r="B134" s="199" t="s">
        <v>147</v>
      </c>
      <c r="C134" s="200">
        <f>C126-SUM(C127:C133)</f>
        <v>3913</v>
      </c>
      <c r="D134" s="200">
        <f>D126-SUM(D127:D133)</f>
        <v>4605</v>
      </c>
      <c r="E134" s="200">
        <f>E126-SUM(E127:E133)</f>
        <v>2827</v>
      </c>
      <c r="F134" s="200">
        <f>F126-SUM(F127:F133)</f>
        <v>3352</v>
      </c>
      <c r="G134" s="200">
        <f>G126-SUM(G127:G133)</f>
        <v>3823</v>
      </c>
      <c r="H134" s="201">
        <f t="shared" si="18"/>
        <v>0.14051312649164682</v>
      </c>
      <c r="I134" s="201">
        <f t="shared" si="19"/>
        <v>7.4422316961591621E-3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17890</v>
      </c>
      <c r="D136" s="209">
        <v>24264</v>
      </c>
      <c r="E136" s="209">
        <v>26447</v>
      </c>
      <c r="F136" s="209">
        <v>25421</v>
      </c>
      <c r="G136" s="209">
        <v>28817</v>
      </c>
      <c r="H136" s="210">
        <f t="shared" ref="H136:H148" si="20">IFERROR(G136/F136-1,"-")</f>
        <v>0.13359033869635351</v>
      </c>
      <c r="I136" s="210">
        <f t="shared" ref="I136:I148" si="21">G136/G$10</f>
        <v>5.609803578033444E-2</v>
      </c>
    </row>
    <row r="137" spans="2:9" x14ac:dyDescent="0.25">
      <c r="B137" s="190" t="s">
        <v>99</v>
      </c>
      <c r="C137" s="191">
        <v>5654</v>
      </c>
      <c r="D137" s="191">
        <v>3786</v>
      </c>
      <c r="E137" s="191">
        <v>3753</v>
      </c>
      <c r="F137" s="191">
        <v>3212</v>
      </c>
      <c r="G137" s="191">
        <v>6104</v>
      </c>
      <c r="H137" s="192">
        <f t="shared" si="20"/>
        <v>0.90037359900373604</v>
      </c>
      <c r="I137" s="192">
        <f t="shared" si="21"/>
        <v>1.1882652961903094E-2</v>
      </c>
    </row>
    <row r="138" spans="2:9" x14ac:dyDescent="0.25">
      <c r="B138" s="194" t="s">
        <v>105</v>
      </c>
      <c r="C138" s="195">
        <v>4018</v>
      </c>
      <c r="D138" s="195">
        <v>2710</v>
      </c>
      <c r="E138" s="195">
        <v>2511</v>
      </c>
      <c r="F138" s="195">
        <v>1803</v>
      </c>
      <c r="G138" s="195">
        <v>3972</v>
      </c>
      <c r="H138" s="196">
        <f t="shared" si="20"/>
        <v>1.2029950083194674</v>
      </c>
      <c r="I138" s="196">
        <f t="shared" si="21"/>
        <v>7.7322899024703613E-3</v>
      </c>
    </row>
    <row r="139" spans="2:9" x14ac:dyDescent="0.25">
      <c r="B139" s="194" t="s">
        <v>102</v>
      </c>
      <c r="C139" s="195">
        <v>1636</v>
      </c>
      <c r="D139" s="195">
        <v>1076</v>
      </c>
      <c r="E139" s="195">
        <v>1242</v>
      </c>
      <c r="F139" s="195">
        <v>1409</v>
      </c>
      <c r="G139" s="195">
        <v>2132</v>
      </c>
      <c r="H139" s="196">
        <f t="shared" si="20"/>
        <v>0.51312987934705467</v>
      </c>
      <c r="I139" s="196">
        <f t="shared" si="21"/>
        <v>4.150363059432732E-3</v>
      </c>
    </row>
    <row r="140" spans="2:9" x14ac:dyDescent="0.25">
      <c r="B140" s="190" t="s">
        <v>109</v>
      </c>
      <c r="C140" s="191">
        <v>12236</v>
      </c>
      <c r="D140" s="191">
        <v>20478</v>
      </c>
      <c r="E140" s="191">
        <v>22694</v>
      </c>
      <c r="F140" s="191">
        <v>22209</v>
      </c>
      <c r="G140" s="191">
        <v>22713</v>
      </c>
      <c r="H140" s="192">
        <f t="shared" si="20"/>
        <v>2.2693502634067331E-2</v>
      </c>
      <c r="I140" s="192">
        <f t="shared" si="21"/>
        <v>4.4215382818431348E-2</v>
      </c>
    </row>
    <row r="141" spans="2:9" x14ac:dyDescent="0.25">
      <c r="B141" s="194" t="s">
        <v>112</v>
      </c>
      <c r="C141" s="195">
        <v>3384</v>
      </c>
      <c r="D141" s="195">
        <v>10235</v>
      </c>
      <c r="E141" s="195">
        <v>11415</v>
      </c>
      <c r="F141" s="195">
        <v>11236</v>
      </c>
      <c r="G141" s="195">
        <v>11676</v>
      </c>
      <c r="H141" s="196">
        <f t="shared" si="20"/>
        <v>3.9159843360626612E-2</v>
      </c>
      <c r="I141" s="196">
        <f t="shared" si="21"/>
        <v>2.2729661858319219E-2</v>
      </c>
    </row>
    <row r="142" spans="2:9" x14ac:dyDescent="0.25">
      <c r="B142" s="194" t="s">
        <v>115</v>
      </c>
      <c r="C142" s="195">
        <v>962</v>
      </c>
      <c r="D142" s="195">
        <v>1370</v>
      </c>
      <c r="E142" s="195">
        <v>1837</v>
      </c>
      <c r="F142" s="195">
        <v>1470</v>
      </c>
      <c r="G142" s="195">
        <v>1795</v>
      </c>
      <c r="H142" s="196">
        <f t="shared" si="20"/>
        <v>0.22108843537414957</v>
      </c>
      <c r="I142" s="196">
        <f t="shared" si="21"/>
        <v>3.4943253713329049E-3</v>
      </c>
    </row>
    <row r="143" spans="2:9" x14ac:dyDescent="0.25">
      <c r="B143" s="194" t="s">
        <v>118</v>
      </c>
      <c r="C143" s="195">
        <v>1404</v>
      </c>
      <c r="D143" s="195">
        <v>1920</v>
      </c>
      <c r="E143" s="195">
        <v>2346</v>
      </c>
      <c r="F143" s="195">
        <v>1937</v>
      </c>
      <c r="G143" s="195">
        <v>1941</v>
      </c>
      <c r="H143" s="196">
        <f t="shared" si="20"/>
        <v>2.0650490449147796E-3</v>
      </c>
      <c r="I143" s="196">
        <f t="shared" si="21"/>
        <v>3.7785434795304562E-3</v>
      </c>
    </row>
    <row r="144" spans="2:9" x14ac:dyDescent="0.25">
      <c r="B144" s="194" t="s">
        <v>125</v>
      </c>
      <c r="C144" s="195">
        <v>724</v>
      </c>
      <c r="D144" s="195">
        <v>961</v>
      </c>
      <c r="E144" s="195">
        <v>1021</v>
      </c>
      <c r="F144" s="195">
        <v>533</v>
      </c>
      <c r="G144" s="195">
        <v>535</v>
      </c>
      <c r="H144" s="196">
        <f t="shared" si="20"/>
        <v>3.7523452157599557E-3</v>
      </c>
      <c r="I144" s="196">
        <f t="shared" si="21"/>
        <v>1.0414841636006151E-3</v>
      </c>
    </row>
    <row r="145" spans="2:9" x14ac:dyDescent="0.25">
      <c r="B145" s="194" t="s">
        <v>121</v>
      </c>
      <c r="C145" s="195">
        <v>592</v>
      </c>
      <c r="D145" s="195">
        <v>363</v>
      </c>
      <c r="E145" s="195">
        <v>402</v>
      </c>
      <c r="F145" s="195">
        <v>269</v>
      </c>
      <c r="G145" s="195">
        <v>261</v>
      </c>
      <c r="H145" s="196">
        <f t="shared" si="20"/>
        <v>-2.9739776951672847E-2</v>
      </c>
      <c r="I145" s="196">
        <f t="shared" si="21"/>
        <v>5.0808853588740288E-4</v>
      </c>
    </row>
    <row r="146" spans="2:9" x14ac:dyDescent="0.25">
      <c r="B146" s="194" t="s">
        <v>130</v>
      </c>
      <c r="C146" s="195">
        <v>3</v>
      </c>
      <c r="D146" s="195">
        <v>22</v>
      </c>
      <c r="E146" s="195">
        <v>12</v>
      </c>
      <c r="F146" s="195">
        <v>12</v>
      </c>
      <c r="G146" s="195">
        <v>22</v>
      </c>
      <c r="H146" s="196">
        <f t="shared" si="20"/>
        <v>0.83333333333333326</v>
      </c>
      <c r="I146" s="196">
        <f t="shared" si="21"/>
        <v>4.2827386166754269E-5</v>
      </c>
    </row>
    <row r="147" spans="2:9" x14ac:dyDescent="0.25">
      <c r="B147" s="194" t="s">
        <v>133</v>
      </c>
      <c r="C147" s="195">
        <v>0</v>
      </c>
      <c r="D147" s="195">
        <v>3</v>
      </c>
      <c r="E147" s="195">
        <v>11</v>
      </c>
      <c r="F147" s="195">
        <v>12</v>
      </c>
      <c r="G147" s="195">
        <v>7</v>
      </c>
      <c r="H147" s="196">
        <f t="shared" si="20"/>
        <v>-0.41666666666666663</v>
      </c>
      <c r="I147" s="196">
        <f t="shared" si="21"/>
        <v>1.3626895598512721E-5</v>
      </c>
    </row>
    <row r="148" spans="2:9" x14ac:dyDescent="0.25">
      <c r="B148" s="199" t="s">
        <v>147</v>
      </c>
      <c r="C148" s="200">
        <f>C140-SUM(C141:C147)</f>
        <v>5167</v>
      </c>
      <c r="D148" s="200">
        <f>D140-SUM(D141:D147)</f>
        <v>5604</v>
      </c>
      <c r="E148" s="200">
        <f>E140-SUM(E141:E147)</f>
        <v>5650</v>
      </c>
      <c r="F148" s="200">
        <f>F140-SUM(F141:F147)</f>
        <v>6740</v>
      </c>
      <c r="G148" s="200">
        <f>G140-SUM(G141:G147)</f>
        <v>6476</v>
      </c>
      <c r="H148" s="201">
        <f t="shared" si="20"/>
        <v>-3.9169139465875413E-2</v>
      </c>
      <c r="I148" s="201">
        <f t="shared" si="21"/>
        <v>1.2606825127995484E-2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8589</v>
      </c>
      <c r="D150" s="209">
        <v>10300</v>
      </c>
      <c r="E150" s="209">
        <v>11494</v>
      </c>
      <c r="F150" s="209">
        <v>12467</v>
      </c>
      <c r="G150" s="209">
        <v>12781</v>
      </c>
      <c r="H150" s="210">
        <f t="shared" ref="H150:H162" si="22">IFERROR(G150/F150-1,"-")</f>
        <v>2.51864923397771E-2</v>
      </c>
      <c r="I150" s="210">
        <f t="shared" ref="I150:I162" si="23">G150/G$10</f>
        <v>2.4880764663513015E-2</v>
      </c>
    </row>
    <row r="151" spans="2:9" x14ac:dyDescent="0.25">
      <c r="B151" s="190" t="s">
        <v>99</v>
      </c>
      <c r="C151" s="191">
        <v>4764</v>
      </c>
      <c r="D151" s="191">
        <v>5825</v>
      </c>
      <c r="E151" s="191">
        <v>5944</v>
      </c>
      <c r="F151" s="191">
        <v>5979</v>
      </c>
      <c r="G151" s="191">
        <v>5921</v>
      </c>
      <c r="H151" s="192">
        <f t="shared" si="22"/>
        <v>-9.7006188325806653E-3</v>
      </c>
      <c r="I151" s="192">
        <f t="shared" si="23"/>
        <v>1.1526406976970546E-2</v>
      </c>
    </row>
    <row r="152" spans="2:9" x14ac:dyDescent="0.25">
      <c r="B152" s="194" t="s">
        <v>105</v>
      </c>
      <c r="C152" s="195">
        <v>3633</v>
      </c>
      <c r="D152" s="195">
        <v>4633</v>
      </c>
      <c r="E152" s="195">
        <v>4708</v>
      </c>
      <c r="F152" s="195">
        <v>4154</v>
      </c>
      <c r="G152" s="195">
        <v>3604</v>
      </c>
      <c r="H152" s="196">
        <f t="shared" si="22"/>
        <v>-0.13240250361097738</v>
      </c>
      <c r="I152" s="196">
        <f t="shared" si="23"/>
        <v>7.0159045338628358E-3</v>
      </c>
    </row>
    <row r="153" spans="2:9" x14ac:dyDescent="0.25">
      <c r="B153" s="194" t="s">
        <v>102</v>
      </c>
      <c r="C153" s="195">
        <v>1131</v>
      </c>
      <c r="D153" s="195">
        <v>1192</v>
      </c>
      <c r="E153" s="195">
        <v>1236</v>
      </c>
      <c r="F153" s="195">
        <v>1825</v>
      </c>
      <c r="G153" s="195">
        <v>2317</v>
      </c>
      <c r="H153" s="196">
        <f t="shared" si="22"/>
        <v>0.26958904109589032</v>
      </c>
      <c r="I153" s="196">
        <f t="shared" si="23"/>
        <v>4.5105024431077107E-3</v>
      </c>
    </row>
    <row r="154" spans="2:9" x14ac:dyDescent="0.25">
      <c r="B154" s="190" t="s">
        <v>109</v>
      </c>
      <c r="C154" s="191">
        <v>3825</v>
      </c>
      <c r="D154" s="191">
        <v>4475</v>
      </c>
      <c r="E154" s="191">
        <v>5550</v>
      </c>
      <c r="F154" s="191">
        <v>6488</v>
      </c>
      <c r="G154" s="191">
        <v>6860</v>
      </c>
      <c r="H154" s="192">
        <f t="shared" si="22"/>
        <v>5.7336621454993741E-2</v>
      </c>
      <c r="I154" s="192">
        <f t="shared" si="23"/>
        <v>1.3354357686542468E-2</v>
      </c>
    </row>
    <row r="155" spans="2:9" x14ac:dyDescent="0.25">
      <c r="B155" s="194" t="s">
        <v>112</v>
      </c>
      <c r="C155" s="195">
        <v>766</v>
      </c>
      <c r="D155" s="195">
        <v>1725</v>
      </c>
      <c r="E155" s="195">
        <v>1527</v>
      </c>
      <c r="F155" s="195">
        <v>1789</v>
      </c>
      <c r="G155" s="195">
        <v>1564</v>
      </c>
      <c r="H155" s="196">
        <f t="shared" si="22"/>
        <v>-0.12576858580212413</v>
      </c>
      <c r="I155" s="196">
        <f t="shared" si="23"/>
        <v>3.0446378165819854E-3</v>
      </c>
    </row>
    <row r="156" spans="2:9" x14ac:dyDescent="0.25">
      <c r="B156" s="194" t="s">
        <v>115</v>
      </c>
      <c r="C156" s="195">
        <v>931</v>
      </c>
      <c r="D156" s="195">
        <v>786</v>
      </c>
      <c r="E156" s="195">
        <v>987</v>
      </c>
      <c r="F156" s="195">
        <v>875</v>
      </c>
      <c r="G156" s="195">
        <v>935</v>
      </c>
      <c r="H156" s="196">
        <f t="shared" si="22"/>
        <v>6.8571428571428505E-2</v>
      </c>
      <c r="I156" s="196">
        <f t="shared" si="23"/>
        <v>1.8201639120870563E-3</v>
      </c>
    </row>
    <row r="157" spans="2:9" x14ac:dyDescent="0.25">
      <c r="B157" s="194" t="s">
        <v>118</v>
      </c>
      <c r="C157" s="195">
        <v>542</v>
      </c>
      <c r="D157" s="195">
        <v>630</v>
      </c>
      <c r="E157" s="195">
        <v>1092</v>
      </c>
      <c r="F157" s="195">
        <v>1312</v>
      </c>
      <c r="G157" s="195">
        <v>1971</v>
      </c>
      <c r="H157" s="196">
        <f t="shared" si="22"/>
        <v>0.50228658536585358</v>
      </c>
      <c r="I157" s="196">
        <f t="shared" si="23"/>
        <v>3.8369444606669392E-3</v>
      </c>
    </row>
    <row r="158" spans="2:9" x14ac:dyDescent="0.25">
      <c r="B158" s="194" t="s">
        <v>125</v>
      </c>
      <c r="C158" s="195">
        <v>90</v>
      </c>
      <c r="D158" s="195">
        <v>111</v>
      </c>
      <c r="E158" s="195">
        <v>168</v>
      </c>
      <c r="F158" s="195">
        <v>245</v>
      </c>
      <c r="G158" s="195">
        <v>189</v>
      </c>
      <c r="H158" s="196">
        <f t="shared" si="22"/>
        <v>-0.22857142857142854</v>
      </c>
      <c r="I158" s="196">
        <f t="shared" si="23"/>
        <v>3.679261811598435E-4</v>
      </c>
    </row>
    <row r="159" spans="2:9" x14ac:dyDescent="0.25">
      <c r="B159" s="194" t="s">
        <v>121</v>
      </c>
      <c r="C159" s="195">
        <v>217</v>
      </c>
      <c r="D159" s="195">
        <v>302</v>
      </c>
      <c r="E159" s="195">
        <v>285</v>
      </c>
      <c r="F159" s="195">
        <v>452</v>
      </c>
      <c r="G159" s="195">
        <v>252</v>
      </c>
      <c r="H159" s="196">
        <f t="shared" si="22"/>
        <v>-0.44247787610619471</v>
      </c>
      <c r="I159" s="196">
        <f t="shared" si="23"/>
        <v>4.90568241546458E-4</v>
      </c>
    </row>
    <row r="160" spans="2:9" x14ac:dyDescent="0.25">
      <c r="B160" s="194" t="s">
        <v>130</v>
      </c>
      <c r="C160" s="195">
        <v>7</v>
      </c>
      <c r="D160" s="195">
        <v>11</v>
      </c>
      <c r="E160" s="195">
        <v>13</v>
      </c>
      <c r="F160" s="195">
        <v>15</v>
      </c>
      <c r="G160" s="195">
        <v>13</v>
      </c>
      <c r="H160" s="196">
        <f t="shared" si="22"/>
        <v>-0.1333333333333333</v>
      </c>
      <c r="I160" s="196">
        <f t="shared" si="23"/>
        <v>2.530709182580934E-5</v>
      </c>
    </row>
    <row r="161" spans="2:9" x14ac:dyDescent="0.25">
      <c r="B161" s="194" t="s">
        <v>133</v>
      </c>
      <c r="C161" s="195">
        <v>10</v>
      </c>
      <c r="D161" s="195">
        <v>6</v>
      </c>
      <c r="E161" s="195">
        <v>23</v>
      </c>
      <c r="F161" s="195">
        <v>7</v>
      </c>
      <c r="G161" s="195">
        <v>4</v>
      </c>
      <c r="H161" s="196">
        <f t="shared" si="22"/>
        <v>-0.4285714285714286</v>
      </c>
      <c r="I161" s="196">
        <f t="shared" si="23"/>
        <v>7.7867974848644119E-6</v>
      </c>
    </row>
    <row r="162" spans="2:9" x14ac:dyDescent="0.25">
      <c r="B162" s="199" t="s">
        <v>147</v>
      </c>
      <c r="C162" s="200">
        <f>C154-SUM(C155:C161)</f>
        <v>1262</v>
      </c>
      <c r="D162" s="200">
        <f>D154-SUM(D155:D161)</f>
        <v>904</v>
      </c>
      <c r="E162" s="200">
        <f>E154-SUM(E155:E161)</f>
        <v>1455</v>
      </c>
      <c r="F162" s="200">
        <f>F154-SUM(F155:F161)</f>
        <v>1793</v>
      </c>
      <c r="G162" s="200">
        <f>G154-SUM(G155:G161)</f>
        <v>1932</v>
      </c>
      <c r="H162" s="201">
        <f t="shared" si="22"/>
        <v>7.7523703290574453E-2</v>
      </c>
      <c r="I162" s="201">
        <f t="shared" si="23"/>
        <v>3.7610231851895114E-3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E6C9-896F-42E8-916C-65859FD7A3F4}">
  <sheetPr>
    <tabColor rgb="FFFFC000"/>
    <pageSetUpPr fitToPage="1"/>
  </sheetPr>
  <dimension ref="A1:X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49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4330865</v>
      </c>
      <c r="D9" s="209">
        <v>1593725</v>
      </c>
      <c r="E9" s="209">
        <v>1477278</v>
      </c>
      <c r="F9" s="209">
        <v>4116712</v>
      </c>
      <c r="G9" s="209">
        <v>4555390</v>
      </c>
      <c r="H9" s="209">
        <v>4846999</v>
      </c>
      <c r="I9" s="209">
        <v>4783955</v>
      </c>
      <c r="J9" s="210">
        <f>IFERROR(I9/H9-1,"-")</f>
        <v>-1.3006811018529185E-2</v>
      </c>
      <c r="K9" s="209">
        <f t="shared" ref="K9:K21" si="0">I9-H9</f>
        <v>-63044</v>
      </c>
      <c r="L9" s="210">
        <f t="shared" ref="L9:L21" si="1">I9/I$9</f>
        <v>1</v>
      </c>
      <c r="O9" s="187" t="s">
        <v>70</v>
      </c>
      <c r="P9" s="209">
        <v>43485</v>
      </c>
      <c r="Q9" s="209">
        <v>40371</v>
      </c>
      <c r="R9" s="209">
        <v>138765</v>
      </c>
      <c r="S9" s="209">
        <v>159652</v>
      </c>
      <c r="T9" s="209">
        <v>203839</v>
      </c>
      <c r="U9" s="209">
        <v>163994</v>
      </c>
      <c r="V9" s="210">
        <f>IFERROR(U9/T9-1,"-")</f>
        <v>-0.19547289772810894</v>
      </c>
      <c r="W9" s="209">
        <f>U9-T9</f>
        <v>-39845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909501</v>
      </c>
      <c r="D10" s="191">
        <v>389776</v>
      </c>
      <c r="E10" s="191">
        <v>649729</v>
      </c>
      <c r="F10" s="191">
        <v>873118</v>
      </c>
      <c r="G10" s="191">
        <v>913236</v>
      </c>
      <c r="H10" s="191">
        <v>912897</v>
      </c>
      <c r="I10" s="191">
        <v>918598</v>
      </c>
      <c r="J10" s="211">
        <f>IFERROR(I10/H10-1,"-")</f>
        <v>6.2449542500413457E-3</v>
      </c>
      <c r="K10" s="190">
        <f t="shared" si="0"/>
        <v>5701</v>
      </c>
      <c r="L10" s="192">
        <f t="shared" si="1"/>
        <v>0.19201643828171461</v>
      </c>
      <c r="O10" s="190" t="s">
        <v>99</v>
      </c>
      <c r="P10" s="191">
        <v>18691</v>
      </c>
      <c r="Q10" s="191">
        <v>20932</v>
      </c>
      <c r="R10" s="191">
        <v>31895</v>
      </c>
      <c r="S10" s="191">
        <v>43184</v>
      </c>
      <c r="T10" s="191">
        <v>54270</v>
      </c>
      <c r="U10" s="191">
        <v>37619</v>
      </c>
      <c r="V10" s="211">
        <f>IFERROR(U10/T10-1,"-")</f>
        <v>-0.30681776303666852</v>
      </c>
      <c r="W10" s="190">
        <f t="shared" ref="W10:W20" si="3">U10-T10</f>
        <v>-16651</v>
      </c>
      <c r="X10" s="192">
        <f t="shared" si="2"/>
        <v>0.22939253875141774</v>
      </c>
    </row>
    <row r="11" spans="1:24" x14ac:dyDescent="0.25">
      <c r="A11" s="193" t="s">
        <v>105</v>
      </c>
      <c r="B11" s="194" t="s">
        <v>105</v>
      </c>
      <c r="C11" s="195">
        <v>349280</v>
      </c>
      <c r="D11" s="195">
        <v>160831</v>
      </c>
      <c r="E11" s="195">
        <v>342616</v>
      </c>
      <c r="F11" s="195">
        <v>357801</v>
      </c>
      <c r="G11" s="195">
        <v>371583</v>
      </c>
      <c r="H11" s="195">
        <v>360702</v>
      </c>
      <c r="I11" s="195">
        <v>349448</v>
      </c>
      <c r="J11" s="212">
        <f>IFERROR(I11/H11-1,"-")</f>
        <v>-3.12002705834733E-2</v>
      </c>
      <c r="K11" s="194">
        <f t="shared" si="0"/>
        <v>-11254</v>
      </c>
      <c r="L11" s="196">
        <f t="shared" si="1"/>
        <v>7.3045837596716526E-2</v>
      </c>
      <c r="O11" s="194" t="s">
        <v>105</v>
      </c>
      <c r="P11" s="195">
        <v>6598</v>
      </c>
      <c r="Q11" s="195">
        <v>17805</v>
      </c>
      <c r="R11" s="195">
        <v>24228</v>
      </c>
      <c r="S11" s="195">
        <v>30399</v>
      </c>
      <c r="T11" s="195">
        <v>32812</v>
      </c>
      <c r="U11" s="195">
        <v>12945</v>
      </c>
      <c r="V11" s="212">
        <f>IFERROR(U11/T11-1,"-")</f>
        <v>-0.60547970254784833</v>
      </c>
      <c r="W11" s="194">
        <f t="shared" si="3"/>
        <v>-19867</v>
      </c>
      <c r="X11" s="196">
        <f t="shared" si="2"/>
        <v>7.8935814724928957E-2</v>
      </c>
    </row>
    <row r="12" spans="1:24" x14ac:dyDescent="0.25">
      <c r="A12" s="193" t="s">
        <v>102</v>
      </c>
      <c r="B12" s="194" t="s">
        <v>102</v>
      </c>
      <c r="C12" s="195">
        <v>560221</v>
      </c>
      <c r="D12" s="195">
        <v>228945</v>
      </c>
      <c r="E12" s="195">
        <v>307113</v>
      </c>
      <c r="F12" s="195">
        <v>515317</v>
      </c>
      <c r="G12" s="195">
        <v>541653</v>
      </c>
      <c r="H12" s="195">
        <v>552195</v>
      </c>
      <c r="I12" s="195">
        <v>569150</v>
      </c>
      <c r="J12" s="212">
        <f>IFERROR(I12/H12-1,"-")</f>
        <v>3.0704732929490497E-2</v>
      </c>
      <c r="K12" s="194">
        <f t="shared" si="0"/>
        <v>16955</v>
      </c>
      <c r="L12" s="196">
        <f t="shared" si="1"/>
        <v>0.11897060068499808</v>
      </c>
      <c r="O12" s="194" t="s">
        <v>102</v>
      </c>
      <c r="P12" s="195">
        <v>12093</v>
      </c>
      <c r="Q12" s="195">
        <v>3127</v>
      </c>
      <c r="R12" s="195">
        <v>7667</v>
      </c>
      <c r="S12" s="195">
        <v>12785</v>
      </c>
      <c r="T12" s="195">
        <v>21458</v>
      </c>
      <c r="U12" s="195">
        <v>24674</v>
      </c>
      <c r="V12" s="212">
        <f>IFERROR(U12/T12-1,"-")</f>
        <v>0.14987417280268422</v>
      </c>
      <c r="W12" s="194">
        <f t="shared" si="3"/>
        <v>3216</v>
      </c>
      <c r="X12" s="196">
        <f t="shared" si="2"/>
        <v>0.15045672402648877</v>
      </c>
    </row>
    <row r="13" spans="1:24" x14ac:dyDescent="0.25">
      <c r="A13" s="1"/>
      <c r="B13" s="190" t="s">
        <v>109</v>
      </c>
      <c r="C13" s="191">
        <v>3421364</v>
      </c>
      <c r="D13" s="191">
        <v>1203949</v>
      </c>
      <c r="E13" s="191">
        <v>827549</v>
      </c>
      <c r="F13" s="191">
        <v>3243594</v>
      </c>
      <c r="G13" s="191">
        <v>3642154</v>
      </c>
      <c r="H13" s="191">
        <v>3934102</v>
      </c>
      <c r="I13" s="191">
        <v>3865357</v>
      </c>
      <c r="J13" s="211">
        <f>IFERROR(I13/H13-1,"-")</f>
        <v>-1.7474127513724902E-2</v>
      </c>
      <c r="K13" s="190">
        <f t="shared" si="0"/>
        <v>-68745</v>
      </c>
      <c r="L13" s="192">
        <f t="shared" si="1"/>
        <v>0.80798356171828545</v>
      </c>
      <c r="O13" s="190" t="s">
        <v>109</v>
      </c>
      <c r="P13" s="191">
        <v>24794</v>
      </c>
      <c r="Q13" s="191">
        <v>19439</v>
      </c>
      <c r="R13" s="191">
        <v>106870</v>
      </c>
      <c r="S13" s="191">
        <v>116468</v>
      </c>
      <c r="T13" s="191">
        <v>149569</v>
      </c>
      <c r="U13" s="191">
        <v>126375</v>
      </c>
      <c r="V13" s="211">
        <f>IFERROR(U13/T13-1,"-")</f>
        <v>-0.15507224090553529</v>
      </c>
      <c r="W13" s="190">
        <f t="shared" si="3"/>
        <v>-23194</v>
      </c>
      <c r="X13" s="192">
        <f t="shared" si="2"/>
        <v>0.77060746124858226</v>
      </c>
    </row>
    <row r="14" spans="1:24" s="74" customFormat="1" x14ac:dyDescent="0.25">
      <c r="B14" s="194" t="s">
        <v>112</v>
      </c>
      <c r="C14" s="195">
        <v>1590514</v>
      </c>
      <c r="D14" s="195">
        <v>470686</v>
      </c>
      <c r="E14" s="195">
        <v>169657</v>
      </c>
      <c r="F14" s="195">
        <v>1521014</v>
      </c>
      <c r="G14" s="195">
        <v>1730415</v>
      </c>
      <c r="H14" s="195">
        <v>1875633</v>
      </c>
      <c r="I14" s="195">
        <v>1855070</v>
      </c>
      <c r="J14" s="212">
        <f t="shared" ref="J14:J21" si="4">IFERROR(I14/H14-1,"-")</f>
        <v>-1.0963232146160795E-2</v>
      </c>
      <c r="K14" s="194">
        <f t="shared" si="0"/>
        <v>-20563</v>
      </c>
      <c r="L14" s="196">
        <f t="shared" si="1"/>
        <v>0.38776911572119721</v>
      </c>
      <c r="O14" s="194" t="s">
        <v>112</v>
      </c>
      <c r="P14" s="195">
        <v>9459</v>
      </c>
      <c r="Q14" s="195">
        <v>3755</v>
      </c>
      <c r="R14" s="195">
        <v>51047</v>
      </c>
      <c r="S14" s="195">
        <v>43634</v>
      </c>
      <c r="T14" s="195">
        <v>65010</v>
      </c>
      <c r="U14" s="195">
        <v>65165</v>
      </c>
      <c r="V14" s="212">
        <f t="shared" ref="V14:V21" si="5">IFERROR(U14/T14-1,"-")</f>
        <v>2.3842485771419231E-3</v>
      </c>
      <c r="W14" s="194">
        <f t="shared" si="3"/>
        <v>155</v>
      </c>
      <c r="X14" s="196">
        <f t="shared" si="2"/>
        <v>0.39736209861336391</v>
      </c>
    </row>
    <row r="15" spans="1:24" s="74" customFormat="1" x14ac:dyDescent="0.25">
      <c r="B15" s="194" t="s">
        <v>115</v>
      </c>
      <c r="C15" s="195">
        <v>455691</v>
      </c>
      <c r="D15" s="195">
        <v>159243</v>
      </c>
      <c r="E15" s="195">
        <v>126661</v>
      </c>
      <c r="F15" s="195">
        <v>329839</v>
      </c>
      <c r="G15" s="195">
        <v>374298</v>
      </c>
      <c r="H15" s="195">
        <v>391353</v>
      </c>
      <c r="I15" s="195">
        <v>381348</v>
      </c>
      <c r="J15" s="212">
        <f t="shared" si="4"/>
        <v>-2.5565154732428264E-2</v>
      </c>
      <c r="K15" s="194">
        <f t="shared" si="0"/>
        <v>-10005</v>
      </c>
      <c r="L15" s="196">
        <f t="shared" si="1"/>
        <v>7.9713960520113591E-2</v>
      </c>
      <c r="O15" s="194" t="s">
        <v>115</v>
      </c>
      <c r="P15" s="195">
        <v>3155</v>
      </c>
      <c r="Q15" s="195">
        <v>2787</v>
      </c>
      <c r="R15" s="195">
        <v>7183</v>
      </c>
      <c r="S15" s="195">
        <v>8579</v>
      </c>
      <c r="T15" s="195">
        <v>8544</v>
      </c>
      <c r="U15" s="195">
        <v>8856</v>
      </c>
      <c r="V15" s="212">
        <f t="shared" si="5"/>
        <v>3.6516853932584192E-2</v>
      </c>
      <c r="W15" s="194">
        <f t="shared" si="3"/>
        <v>312</v>
      </c>
      <c r="X15" s="196">
        <f t="shared" si="2"/>
        <v>5.400197568203715E-2</v>
      </c>
    </row>
    <row r="16" spans="1:24" x14ac:dyDescent="0.25">
      <c r="A16" s="1"/>
      <c r="B16" s="194" t="s">
        <v>118</v>
      </c>
      <c r="C16" s="195">
        <v>151730</v>
      </c>
      <c r="D16" s="195">
        <v>55054</v>
      </c>
      <c r="E16" s="195">
        <v>93677</v>
      </c>
      <c r="F16" s="195">
        <v>166671</v>
      </c>
      <c r="G16" s="195">
        <v>188864</v>
      </c>
      <c r="H16" s="195">
        <v>207728</v>
      </c>
      <c r="I16" s="195">
        <v>198554</v>
      </c>
      <c r="J16" s="212">
        <f t="shared" si="4"/>
        <v>-4.4163521528152172E-2</v>
      </c>
      <c r="K16" s="194">
        <f t="shared" si="0"/>
        <v>-9174</v>
      </c>
      <c r="L16" s="196">
        <f t="shared" si="1"/>
        <v>4.1504152944582463E-2</v>
      </c>
      <c r="O16" s="194" t="s">
        <v>118</v>
      </c>
      <c r="P16" s="195">
        <v>3087</v>
      </c>
      <c r="Q16" s="195">
        <v>3152</v>
      </c>
      <c r="R16" s="195">
        <v>13414</v>
      </c>
      <c r="S16" s="195">
        <v>12962</v>
      </c>
      <c r="T16" s="195">
        <v>16959</v>
      </c>
      <c r="U16" s="195">
        <v>8912</v>
      </c>
      <c r="V16" s="212">
        <f t="shared" si="5"/>
        <v>-0.47449731705878884</v>
      </c>
      <c r="W16" s="194">
        <f t="shared" si="3"/>
        <v>-8047</v>
      </c>
      <c r="X16" s="196">
        <f t="shared" si="2"/>
        <v>5.4343451589692303E-2</v>
      </c>
    </row>
    <row r="17" spans="1:24" x14ac:dyDescent="0.25">
      <c r="A17" s="1"/>
      <c r="B17" s="194" t="s">
        <v>125</v>
      </c>
      <c r="C17" s="195">
        <v>130840</v>
      </c>
      <c r="D17" s="195">
        <v>43938</v>
      </c>
      <c r="E17" s="195">
        <v>49974</v>
      </c>
      <c r="F17" s="195">
        <v>164373</v>
      </c>
      <c r="G17" s="195">
        <v>153800</v>
      </c>
      <c r="H17" s="195">
        <v>158736</v>
      </c>
      <c r="I17" s="195">
        <v>149025</v>
      </c>
      <c r="J17" s="212">
        <f t="shared" si="4"/>
        <v>-6.1177048684608382E-2</v>
      </c>
      <c r="K17" s="194">
        <f t="shared" si="0"/>
        <v>-9711</v>
      </c>
      <c r="L17" s="196">
        <f t="shared" si="1"/>
        <v>3.1151003719725623E-2</v>
      </c>
      <c r="O17" s="194" t="s">
        <v>125</v>
      </c>
      <c r="P17" s="195">
        <v>294</v>
      </c>
      <c r="Q17" s="195">
        <v>1094</v>
      </c>
      <c r="R17" s="195">
        <v>2967</v>
      </c>
      <c r="S17" s="195">
        <v>3590</v>
      </c>
      <c r="T17" s="195">
        <v>5602</v>
      </c>
      <c r="U17" s="195">
        <v>5005</v>
      </c>
      <c r="V17" s="212">
        <f t="shared" si="5"/>
        <v>-0.10656908247054619</v>
      </c>
      <c r="W17" s="194">
        <f t="shared" si="3"/>
        <v>-597</v>
      </c>
      <c r="X17" s="196">
        <f t="shared" si="2"/>
        <v>3.0519409246679757E-2</v>
      </c>
    </row>
    <row r="18" spans="1:24" x14ac:dyDescent="0.25">
      <c r="A18" s="1"/>
      <c r="B18" s="194" t="s">
        <v>121</v>
      </c>
      <c r="C18" s="195">
        <v>120803</v>
      </c>
      <c r="D18" s="195">
        <v>58400</v>
      </c>
      <c r="E18" s="195">
        <v>54372</v>
      </c>
      <c r="F18" s="195">
        <v>131106</v>
      </c>
      <c r="G18" s="195">
        <v>132154</v>
      </c>
      <c r="H18" s="195">
        <v>141055</v>
      </c>
      <c r="I18" s="195">
        <v>128287</v>
      </c>
      <c r="J18" s="212">
        <f t="shared" si="4"/>
        <v>-9.0517883095246554E-2</v>
      </c>
      <c r="K18" s="194">
        <f t="shared" si="0"/>
        <v>-12768</v>
      </c>
      <c r="L18" s="196">
        <f t="shared" si="1"/>
        <v>2.6816096723317841E-2</v>
      </c>
      <c r="O18" s="194" t="s">
        <v>121</v>
      </c>
      <c r="P18" s="195">
        <v>900</v>
      </c>
      <c r="Q18" s="195">
        <v>1293</v>
      </c>
      <c r="R18" s="195">
        <v>3041</v>
      </c>
      <c r="S18" s="195">
        <v>2518</v>
      </c>
      <c r="T18" s="195">
        <v>3677</v>
      </c>
      <c r="U18" s="195">
        <v>2556</v>
      </c>
      <c r="V18" s="212">
        <f t="shared" si="5"/>
        <v>-0.3048680989937449</v>
      </c>
      <c r="W18" s="194">
        <f t="shared" si="3"/>
        <v>-1121</v>
      </c>
      <c r="X18" s="196">
        <f t="shared" si="2"/>
        <v>1.5585936070831859E-2</v>
      </c>
    </row>
    <row r="19" spans="1:24" x14ac:dyDescent="0.25">
      <c r="A19" s="1"/>
      <c r="B19" s="194" t="s">
        <v>130</v>
      </c>
      <c r="C19" s="195">
        <v>63996</v>
      </c>
      <c r="D19" s="195">
        <v>35659</v>
      </c>
      <c r="E19" s="195">
        <v>4548</v>
      </c>
      <c r="F19" s="195">
        <v>46950</v>
      </c>
      <c r="G19" s="195">
        <v>56688</v>
      </c>
      <c r="H19" s="195">
        <v>53832</v>
      </c>
      <c r="I19" s="195">
        <v>50671</v>
      </c>
      <c r="J19" s="212">
        <f t="shared" si="4"/>
        <v>-5.8719720612275261E-2</v>
      </c>
      <c r="K19" s="194">
        <f t="shared" si="0"/>
        <v>-3161</v>
      </c>
      <c r="L19" s="196">
        <f t="shared" si="1"/>
        <v>1.0591863844873123E-2</v>
      </c>
      <c r="O19" s="194" t="s">
        <v>130</v>
      </c>
      <c r="P19" s="195">
        <v>833</v>
      </c>
      <c r="Q19" s="195">
        <v>24</v>
      </c>
      <c r="R19" s="195">
        <v>1467</v>
      </c>
      <c r="S19" s="195">
        <v>3950</v>
      </c>
      <c r="T19" s="195">
        <v>2868</v>
      </c>
      <c r="U19" s="195">
        <v>1871</v>
      </c>
      <c r="V19" s="212">
        <f t="shared" si="5"/>
        <v>-0.34762900976290101</v>
      </c>
      <c r="W19" s="194">
        <f t="shared" si="3"/>
        <v>-997</v>
      </c>
      <c r="X19" s="196">
        <f t="shared" si="2"/>
        <v>1.1408953986121443E-2</v>
      </c>
    </row>
    <row r="20" spans="1:24" x14ac:dyDescent="0.25">
      <c r="A20" s="193" t="s">
        <v>146</v>
      </c>
      <c r="B20" s="194" t="s">
        <v>133</v>
      </c>
      <c r="C20" s="195">
        <v>79997</v>
      </c>
      <c r="D20" s="195">
        <v>51838</v>
      </c>
      <c r="E20" s="195">
        <v>4232</v>
      </c>
      <c r="F20" s="195">
        <v>35491</v>
      </c>
      <c r="G20" s="195">
        <v>51425</v>
      </c>
      <c r="H20" s="195">
        <v>54282</v>
      </c>
      <c r="I20" s="195">
        <v>42882</v>
      </c>
      <c r="J20" s="212">
        <f t="shared" si="4"/>
        <v>-0.21001436940422236</v>
      </c>
      <c r="K20" s="194">
        <f t="shared" si="0"/>
        <v>-11400</v>
      </c>
      <c r="L20" s="196">
        <f t="shared" si="1"/>
        <v>8.963713078404793E-3</v>
      </c>
      <c r="O20" s="194" t="s">
        <v>133</v>
      </c>
      <c r="P20" s="195">
        <v>970</v>
      </c>
      <c r="Q20" s="195">
        <v>7</v>
      </c>
      <c r="R20" s="195">
        <v>509</v>
      </c>
      <c r="S20" s="195">
        <v>1105</v>
      </c>
      <c r="T20" s="195">
        <v>2118</v>
      </c>
      <c r="U20" s="195">
        <v>2421</v>
      </c>
      <c r="V20" s="212">
        <f t="shared" si="5"/>
        <v>0.14305949008498575</v>
      </c>
      <c r="W20" s="194">
        <f t="shared" si="3"/>
        <v>303</v>
      </c>
      <c r="X20" s="196">
        <f t="shared" si="2"/>
        <v>1.4762735222020318E-2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827793</v>
      </c>
      <c r="D21" s="200">
        <f t="shared" ref="D21:I21" si="7">D13-SUM(D14:D20)</f>
        <v>329131</v>
      </c>
      <c r="E21" s="200">
        <f t="shared" si="7"/>
        <v>324428</v>
      </c>
      <c r="F21" s="200">
        <f t="shared" si="7"/>
        <v>848150</v>
      </c>
      <c r="G21" s="200">
        <f t="shared" si="7"/>
        <v>954510</v>
      </c>
      <c r="H21" s="200">
        <f t="shared" si="7"/>
        <v>1051483</v>
      </c>
      <c r="I21" s="200">
        <f t="shared" si="7"/>
        <v>1059520</v>
      </c>
      <c r="J21" s="213">
        <f t="shared" si="4"/>
        <v>7.6434901943256417E-3</v>
      </c>
      <c r="K21" s="199">
        <f t="shared" si="0"/>
        <v>8037</v>
      </c>
      <c r="L21" s="201">
        <f t="shared" si="1"/>
        <v>0.22147365516607076</v>
      </c>
      <c r="O21" s="199" t="s">
        <v>147</v>
      </c>
      <c r="P21" s="200">
        <f t="shared" ref="P21:U21" si="8">P13-SUM(P14:P20)</f>
        <v>6096</v>
      </c>
      <c r="Q21" s="200">
        <f t="shared" si="8"/>
        <v>7327</v>
      </c>
      <c r="R21" s="200">
        <f t="shared" si="8"/>
        <v>27242</v>
      </c>
      <c r="S21" s="200">
        <f t="shared" si="8"/>
        <v>40130</v>
      </c>
      <c r="T21" s="200">
        <f t="shared" si="8"/>
        <v>44791</v>
      </c>
      <c r="U21" s="200">
        <f t="shared" si="8"/>
        <v>31589</v>
      </c>
      <c r="V21" s="213">
        <f t="shared" si="5"/>
        <v>-0.29474671250920947</v>
      </c>
      <c r="W21" s="199">
        <f>U21-T21</f>
        <v>-13202</v>
      </c>
      <c r="X21" s="201">
        <f t="shared" si="2"/>
        <v>0.19262290083783554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1604718</v>
      </c>
      <c r="D23" s="209">
        <v>541906</v>
      </c>
      <c r="E23" s="209">
        <v>579611</v>
      </c>
      <c r="F23" s="209">
        <v>1558686</v>
      </c>
      <c r="G23" s="209">
        <v>1686480</v>
      </c>
      <c r="H23" s="209">
        <v>1747927</v>
      </c>
      <c r="I23" s="209">
        <v>1654003</v>
      </c>
      <c r="J23" s="210">
        <f>IFERROR(I23/H23-1,"-")</f>
        <v>-5.3734509507548101E-2</v>
      </c>
      <c r="K23" s="209">
        <f>I23-H23</f>
        <v>-93924</v>
      </c>
      <c r="L23" s="210">
        <f t="shared" ref="L23:L35" si="9">I23/I$9</f>
        <v>0.34573966519333899</v>
      </c>
    </row>
    <row r="24" spans="1:24" x14ac:dyDescent="0.25">
      <c r="A24" s="1" t="s">
        <v>98</v>
      </c>
      <c r="B24" s="190" t="s">
        <v>99</v>
      </c>
      <c r="C24" s="191">
        <v>203129</v>
      </c>
      <c r="D24" s="191">
        <v>84333</v>
      </c>
      <c r="E24" s="191">
        <v>225377</v>
      </c>
      <c r="F24" s="191">
        <v>189098</v>
      </c>
      <c r="G24" s="191">
        <v>165418</v>
      </c>
      <c r="H24" s="191">
        <v>148493</v>
      </c>
      <c r="I24" s="191">
        <v>132823</v>
      </c>
      <c r="J24" s="211">
        <f>IFERROR(I24/H24-1,"-")</f>
        <v>-0.10552685985197952</v>
      </c>
      <c r="K24" s="190">
        <f t="shared" ref="K24:K34" si="10">I24-H24</f>
        <v>-15670</v>
      </c>
      <c r="L24" s="192">
        <f t="shared" si="9"/>
        <v>2.776426617725292E-2</v>
      </c>
    </row>
    <row r="25" spans="1:24" x14ac:dyDescent="0.25">
      <c r="A25" s="193" t="s">
        <v>105</v>
      </c>
      <c r="B25" s="194" t="s">
        <v>105</v>
      </c>
      <c r="C25" s="195">
        <v>102461</v>
      </c>
      <c r="D25" s="195">
        <v>45984</v>
      </c>
      <c r="E25" s="195">
        <v>116777</v>
      </c>
      <c r="F25" s="195">
        <v>78369</v>
      </c>
      <c r="G25" s="195">
        <v>68127</v>
      </c>
      <c r="H25" s="195">
        <v>55552</v>
      </c>
      <c r="I25" s="195">
        <v>59675</v>
      </c>
      <c r="J25" s="212">
        <f>IFERROR(I25/H25-1,"-")</f>
        <v>7.421875E-2</v>
      </c>
      <c r="K25" s="194">
        <f t="shared" si="10"/>
        <v>4123</v>
      </c>
      <c r="L25" s="196">
        <f t="shared" si="9"/>
        <v>1.2473988572216922E-2</v>
      </c>
    </row>
    <row r="26" spans="1:24" x14ac:dyDescent="0.25">
      <c r="A26" s="193" t="s">
        <v>102</v>
      </c>
      <c r="B26" s="194" t="s">
        <v>102</v>
      </c>
      <c r="C26" s="195">
        <v>100668</v>
      </c>
      <c r="D26" s="195">
        <v>38349</v>
      </c>
      <c r="E26" s="195">
        <v>108600</v>
      </c>
      <c r="F26" s="195">
        <v>110729</v>
      </c>
      <c r="G26" s="195">
        <v>97291</v>
      </c>
      <c r="H26" s="195">
        <v>92941</v>
      </c>
      <c r="I26" s="195">
        <v>73148</v>
      </c>
      <c r="J26" s="212">
        <f>IFERROR(I26/H26-1,"-")</f>
        <v>-0.2129630625880935</v>
      </c>
      <c r="K26" s="194">
        <f t="shared" si="10"/>
        <v>-19793</v>
      </c>
      <c r="L26" s="196">
        <f t="shared" si="9"/>
        <v>1.5290277605036E-2</v>
      </c>
    </row>
    <row r="27" spans="1:24" x14ac:dyDescent="0.25">
      <c r="A27" s="1"/>
      <c r="B27" s="190" t="s">
        <v>109</v>
      </c>
      <c r="C27" s="191">
        <v>1401589</v>
      </c>
      <c r="D27" s="191">
        <v>457573</v>
      </c>
      <c r="E27" s="191">
        <v>354234</v>
      </c>
      <c r="F27" s="191">
        <v>1369588</v>
      </c>
      <c r="G27" s="191">
        <v>1521062</v>
      </c>
      <c r="H27" s="191">
        <v>1599434</v>
      </c>
      <c r="I27" s="191">
        <v>1521180</v>
      </c>
      <c r="J27" s="211">
        <f>IFERROR(I27/H27-1,"-")</f>
        <v>-4.8926057592873495E-2</v>
      </c>
      <c r="K27" s="190">
        <f t="shared" si="10"/>
        <v>-78254</v>
      </c>
      <c r="L27" s="192">
        <f t="shared" si="9"/>
        <v>0.31797539901608607</v>
      </c>
    </row>
    <row r="28" spans="1:24" s="74" customFormat="1" x14ac:dyDescent="0.25">
      <c r="B28" s="194" t="s">
        <v>112</v>
      </c>
      <c r="C28" s="195">
        <v>696493</v>
      </c>
      <c r="D28" s="195">
        <v>200687</v>
      </c>
      <c r="E28" s="195">
        <v>81422</v>
      </c>
      <c r="F28" s="195">
        <v>695780</v>
      </c>
      <c r="G28" s="195">
        <v>795063</v>
      </c>
      <c r="H28" s="195">
        <v>841957</v>
      </c>
      <c r="I28" s="195">
        <v>812166</v>
      </c>
      <c r="J28" s="212">
        <f t="shared" ref="J28:J35" si="11">IFERROR(I28/H28-1,"-")</f>
        <v>-3.5383042126854503E-2</v>
      </c>
      <c r="K28" s="194">
        <f t="shared" si="10"/>
        <v>-29791</v>
      </c>
      <c r="L28" s="196">
        <f t="shared" si="9"/>
        <v>0.16976873737315673</v>
      </c>
    </row>
    <row r="29" spans="1:24" s="74" customFormat="1" x14ac:dyDescent="0.25">
      <c r="B29" s="194" t="s">
        <v>115</v>
      </c>
      <c r="C29" s="195">
        <v>188741</v>
      </c>
      <c r="D29" s="195">
        <v>58756</v>
      </c>
      <c r="E29" s="195">
        <v>65075</v>
      </c>
      <c r="F29" s="195">
        <v>149604</v>
      </c>
      <c r="G29" s="195">
        <v>161991</v>
      </c>
      <c r="H29" s="195">
        <v>162623</v>
      </c>
      <c r="I29" s="195">
        <v>151179</v>
      </c>
      <c r="J29" s="212">
        <f t="shared" si="11"/>
        <v>-7.0371349686083717E-2</v>
      </c>
      <c r="K29" s="194">
        <f t="shared" si="10"/>
        <v>-11444</v>
      </c>
      <c r="L29" s="196">
        <f t="shared" si="9"/>
        <v>3.1601258791104848E-2</v>
      </c>
    </row>
    <row r="30" spans="1:24" x14ac:dyDescent="0.25">
      <c r="A30" s="1"/>
      <c r="B30" s="194" t="s">
        <v>118</v>
      </c>
      <c r="C30" s="195">
        <v>48834</v>
      </c>
      <c r="D30" s="195">
        <v>19382</v>
      </c>
      <c r="E30" s="195">
        <v>33506</v>
      </c>
      <c r="F30" s="195">
        <v>55841</v>
      </c>
      <c r="G30" s="195">
        <v>59248</v>
      </c>
      <c r="H30" s="195">
        <v>55398</v>
      </c>
      <c r="I30" s="195">
        <v>46797</v>
      </c>
      <c r="J30" s="212">
        <f t="shared" si="11"/>
        <v>-0.15525831257446121</v>
      </c>
      <c r="K30" s="194">
        <f t="shared" si="10"/>
        <v>-8601</v>
      </c>
      <c r="L30" s="196">
        <f t="shared" si="9"/>
        <v>9.7820736190035226E-3</v>
      </c>
    </row>
    <row r="31" spans="1:24" x14ac:dyDescent="0.25">
      <c r="A31" s="1"/>
      <c r="B31" s="194" t="s">
        <v>125</v>
      </c>
      <c r="C31" s="195">
        <v>58080</v>
      </c>
      <c r="D31" s="195">
        <v>18863</v>
      </c>
      <c r="E31" s="195">
        <v>23486</v>
      </c>
      <c r="F31" s="195">
        <v>75459</v>
      </c>
      <c r="G31" s="195">
        <v>67581</v>
      </c>
      <c r="H31" s="195">
        <v>65766</v>
      </c>
      <c r="I31" s="195">
        <v>62485</v>
      </c>
      <c r="J31" s="212">
        <f t="shared" si="11"/>
        <v>-4.9889000395341054E-2</v>
      </c>
      <c r="K31" s="194">
        <f t="shared" si="10"/>
        <v>-3281</v>
      </c>
      <c r="L31" s="196">
        <f t="shared" si="9"/>
        <v>1.3061368679262242E-2</v>
      </c>
    </row>
    <row r="32" spans="1:24" x14ac:dyDescent="0.25">
      <c r="A32" s="1"/>
      <c r="B32" s="194" t="s">
        <v>121</v>
      </c>
      <c r="C32" s="195">
        <v>63720</v>
      </c>
      <c r="D32" s="195">
        <v>28388</v>
      </c>
      <c r="E32" s="195">
        <v>30346</v>
      </c>
      <c r="F32" s="195">
        <v>74967</v>
      </c>
      <c r="G32" s="195">
        <v>69996</v>
      </c>
      <c r="H32" s="195">
        <v>73042</v>
      </c>
      <c r="I32" s="195">
        <v>67042</v>
      </c>
      <c r="J32" s="212">
        <f t="shared" si="11"/>
        <v>-8.2144519591467957E-2</v>
      </c>
      <c r="K32" s="194">
        <f t="shared" si="10"/>
        <v>-6000</v>
      </c>
      <c r="L32" s="196">
        <f t="shared" si="9"/>
        <v>1.4013927806595172E-2</v>
      </c>
    </row>
    <row r="33" spans="1:12" x14ac:dyDescent="0.25">
      <c r="A33" s="1"/>
      <c r="B33" s="194" t="s">
        <v>130</v>
      </c>
      <c r="C33" s="195">
        <v>27317</v>
      </c>
      <c r="D33" s="195">
        <v>14172</v>
      </c>
      <c r="E33" s="195">
        <v>822</v>
      </c>
      <c r="F33" s="195">
        <v>17870</v>
      </c>
      <c r="G33" s="195">
        <v>20459</v>
      </c>
      <c r="H33" s="195">
        <v>20390</v>
      </c>
      <c r="I33" s="195">
        <v>17762</v>
      </c>
      <c r="J33" s="212">
        <f t="shared" si="11"/>
        <v>-0.12888670917116229</v>
      </c>
      <c r="K33" s="194">
        <f t="shared" si="10"/>
        <v>-2628</v>
      </c>
      <c r="L33" s="196">
        <f t="shared" si="9"/>
        <v>3.7128275663128102E-3</v>
      </c>
    </row>
    <row r="34" spans="1:12" x14ac:dyDescent="0.25">
      <c r="A34" s="193" t="s">
        <v>146</v>
      </c>
      <c r="B34" s="194" t="s">
        <v>133</v>
      </c>
      <c r="C34" s="195">
        <v>25915</v>
      </c>
      <c r="D34" s="195">
        <v>16095</v>
      </c>
      <c r="E34" s="195">
        <v>663</v>
      </c>
      <c r="F34" s="195">
        <v>11287</v>
      </c>
      <c r="G34" s="195">
        <v>18231</v>
      </c>
      <c r="H34" s="195">
        <v>18052</v>
      </c>
      <c r="I34" s="195">
        <v>14021</v>
      </c>
      <c r="J34" s="212">
        <f t="shared" si="11"/>
        <v>-0.22329935741192108</v>
      </c>
      <c r="K34" s="194">
        <f t="shared" si="10"/>
        <v>-4031</v>
      </c>
      <c r="L34" s="196">
        <f t="shared" si="9"/>
        <v>2.9308386052962453E-3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292489</v>
      </c>
      <c r="D35" s="200">
        <f t="shared" ref="D35:I35" si="13">D27-SUM(D28:D34)</f>
        <v>101230</v>
      </c>
      <c r="E35" s="200">
        <f t="shared" si="13"/>
        <v>118914</v>
      </c>
      <c r="F35" s="200">
        <f t="shared" si="13"/>
        <v>288780</v>
      </c>
      <c r="G35" s="200">
        <f t="shared" si="13"/>
        <v>328493</v>
      </c>
      <c r="H35" s="200">
        <f t="shared" si="13"/>
        <v>362206</v>
      </c>
      <c r="I35" s="200">
        <f t="shared" si="13"/>
        <v>349728</v>
      </c>
      <c r="J35" s="213">
        <f t="shared" si="11"/>
        <v>-3.4450009110837509E-2</v>
      </c>
      <c r="K35" s="199">
        <f>I35-H35</f>
        <v>-12478</v>
      </c>
      <c r="L35" s="201">
        <f t="shared" si="9"/>
        <v>7.310436657535449E-2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1188723</v>
      </c>
      <c r="D37" s="209">
        <v>382043</v>
      </c>
      <c r="E37" s="209">
        <v>269519</v>
      </c>
      <c r="F37" s="209">
        <v>1092077</v>
      </c>
      <c r="G37" s="209">
        <v>1177799</v>
      </c>
      <c r="H37" s="209">
        <v>1245078</v>
      </c>
      <c r="I37" s="209">
        <v>1269157</v>
      </c>
      <c r="J37" s="210">
        <f>IFERROR(I37/H37-1,"-")</f>
        <v>1.9339350627028962E-2</v>
      </c>
      <c r="K37" s="209">
        <f>I37-H37</f>
        <v>24079</v>
      </c>
      <c r="L37" s="210">
        <f t="shared" ref="L37:L49" si="14">I37/I$9</f>
        <v>0.26529451050438391</v>
      </c>
    </row>
    <row r="38" spans="1:12" x14ac:dyDescent="0.25">
      <c r="A38" s="1" t="s">
        <v>98</v>
      </c>
      <c r="B38" s="190" t="s">
        <v>99</v>
      </c>
      <c r="C38" s="191">
        <v>111701</v>
      </c>
      <c r="D38" s="191">
        <v>39466</v>
      </c>
      <c r="E38" s="191">
        <v>67358</v>
      </c>
      <c r="F38" s="191">
        <v>108654</v>
      </c>
      <c r="G38" s="191">
        <v>105007</v>
      </c>
      <c r="H38" s="191">
        <v>102258</v>
      </c>
      <c r="I38" s="191">
        <v>103791</v>
      </c>
      <c r="J38" s="211">
        <f>IFERROR(I38/H38-1,"-")</f>
        <v>1.4991492108196836E-2</v>
      </c>
      <c r="K38" s="190">
        <f t="shared" ref="K38:K48" si="15">I38-H38</f>
        <v>1533</v>
      </c>
      <c r="L38" s="192">
        <f t="shared" si="14"/>
        <v>2.16956472207619E-2</v>
      </c>
    </row>
    <row r="39" spans="1:12" x14ac:dyDescent="0.25">
      <c r="A39" s="193" t="s">
        <v>105</v>
      </c>
      <c r="B39" s="194" t="s">
        <v>105</v>
      </c>
      <c r="C39" s="195">
        <v>44390</v>
      </c>
      <c r="D39" s="195">
        <v>17920</v>
      </c>
      <c r="E39" s="195">
        <v>38009</v>
      </c>
      <c r="F39" s="195">
        <v>43342</v>
      </c>
      <c r="G39" s="195">
        <v>45406</v>
      </c>
      <c r="H39" s="195">
        <v>46459</v>
      </c>
      <c r="I39" s="195">
        <v>44793</v>
      </c>
      <c r="J39" s="212">
        <f>IFERROR(I39/H39-1,"-")</f>
        <v>-3.5859575109236097E-2</v>
      </c>
      <c r="K39" s="194">
        <f t="shared" si="15"/>
        <v>-1666</v>
      </c>
      <c r="L39" s="196">
        <f t="shared" si="14"/>
        <v>9.3631733576089241E-3</v>
      </c>
    </row>
    <row r="40" spans="1:12" x14ac:dyDescent="0.25">
      <c r="A40" s="193" t="s">
        <v>102</v>
      </c>
      <c r="B40" s="194" t="s">
        <v>102</v>
      </c>
      <c r="C40" s="195">
        <v>67311</v>
      </c>
      <c r="D40" s="195">
        <v>21546</v>
      </c>
      <c r="E40" s="195">
        <v>29349</v>
      </c>
      <c r="F40" s="195">
        <v>65312</v>
      </c>
      <c r="G40" s="195">
        <v>59601</v>
      </c>
      <c r="H40" s="195">
        <v>55799</v>
      </c>
      <c r="I40" s="195">
        <v>58998</v>
      </c>
      <c r="J40" s="212">
        <f>IFERROR(I40/H40-1,"-")</f>
        <v>5.7330776537213968E-2</v>
      </c>
      <c r="K40" s="194">
        <f t="shared" si="15"/>
        <v>3199</v>
      </c>
      <c r="L40" s="196">
        <f t="shared" si="14"/>
        <v>1.2332473863152976E-2</v>
      </c>
    </row>
    <row r="41" spans="1:12" x14ac:dyDescent="0.25">
      <c r="A41" s="1"/>
      <c r="B41" s="190" t="s">
        <v>109</v>
      </c>
      <c r="C41" s="191">
        <v>1077022</v>
      </c>
      <c r="D41" s="191">
        <v>342577</v>
      </c>
      <c r="E41" s="191">
        <v>202161</v>
      </c>
      <c r="F41" s="191">
        <v>983423</v>
      </c>
      <c r="G41" s="191">
        <v>1072792</v>
      </c>
      <c r="H41" s="191">
        <v>1142820</v>
      </c>
      <c r="I41" s="191">
        <v>1165366</v>
      </c>
      <c r="J41" s="211">
        <f>IFERROR(I41/H41-1,"-")</f>
        <v>1.9728391172713078E-2</v>
      </c>
      <c r="K41" s="190">
        <f t="shared" si="15"/>
        <v>22546</v>
      </c>
      <c r="L41" s="192">
        <f t="shared" si="14"/>
        <v>0.24359886328362201</v>
      </c>
    </row>
    <row r="42" spans="1:12" s="74" customFormat="1" x14ac:dyDescent="0.25">
      <c r="B42" s="194" t="s">
        <v>112</v>
      </c>
      <c r="C42" s="195">
        <v>605142</v>
      </c>
      <c r="D42" s="195">
        <v>153858</v>
      </c>
      <c r="E42" s="195">
        <v>52156</v>
      </c>
      <c r="F42" s="195">
        <v>514059</v>
      </c>
      <c r="G42" s="195">
        <v>574197</v>
      </c>
      <c r="H42" s="195">
        <v>622655</v>
      </c>
      <c r="I42" s="195">
        <v>627518</v>
      </c>
      <c r="J42" s="212">
        <f t="shared" ref="J42:J49" si="16">IFERROR(I42/H42-1,"-")</f>
        <v>7.8101035083633086E-3</v>
      </c>
      <c r="K42" s="194">
        <f t="shared" si="15"/>
        <v>4863</v>
      </c>
      <c r="L42" s="196">
        <f t="shared" si="14"/>
        <v>0.13117138434621564</v>
      </c>
    </row>
    <row r="43" spans="1:12" s="74" customFormat="1" x14ac:dyDescent="0.25">
      <c r="B43" s="194" t="s">
        <v>115</v>
      </c>
      <c r="C43" s="195">
        <v>48943</v>
      </c>
      <c r="D43" s="195">
        <v>16868</v>
      </c>
      <c r="E43" s="195">
        <v>11167</v>
      </c>
      <c r="F43" s="195">
        <v>32483</v>
      </c>
      <c r="G43" s="195">
        <v>38538</v>
      </c>
      <c r="H43" s="195">
        <v>37501</v>
      </c>
      <c r="I43" s="195">
        <v>40799</v>
      </c>
      <c r="J43" s="212">
        <f t="shared" si="16"/>
        <v>8.794432148476039E-2</v>
      </c>
      <c r="K43" s="194">
        <f t="shared" si="15"/>
        <v>3298</v>
      </c>
      <c r="L43" s="196">
        <f t="shared" si="14"/>
        <v>8.5282992837516242E-3</v>
      </c>
    </row>
    <row r="44" spans="1:12" x14ac:dyDescent="0.25">
      <c r="A44" s="1"/>
      <c r="B44" s="194" t="s">
        <v>118</v>
      </c>
      <c r="C44" s="195">
        <v>22209</v>
      </c>
      <c r="D44" s="195">
        <v>8537</v>
      </c>
      <c r="E44" s="195">
        <v>14498</v>
      </c>
      <c r="F44" s="195">
        <v>23461</v>
      </c>
      <c r="G44" s="195">
        <v>26431</v>
      </c>
      <c r="H44" s="195">
        <v>27080</v>
      </c>
      <c r="I44" s="195">
        <v>28785</v>
      </c>
      <c r="J44" s="212">
        <f t="shared" si="16"/>
        <v>6.2961595273264503E-2</v>
      </c>
      <c r="K44" s="194">
        <f t="shared" si="15"/>
        <v>1705</v>
      </c>
      <c r="L44" s="196">
        <f t="shared" si="14"/>
        <v>6.0169880360496702E-3</v>
      </c>
    </row>
    <row r="45" spans="1:12" x14ac:dyDescent="0.25">
      <c r="A45" s="1"/>
      <c r="B45" s="194" t="s">
        <v>125</v>
      </c>
      <c r="C45" s="195">
        <v>52093</v>
      </c>
      <c r="D45" s="195">
        <v>15231</v>
      </c>
      <c r="E45" s="195">
        <v>17026</v>
      </c>
      <c r="F45" s="195">
        <v>56761</v>
      </c>
      <c r="G45" s="195">
        <v>53124</v>
      </c>
      <c r="H45" s="195">
        <v>54019</v>
      </c>
      <c r="I45" s="195">
        <v>50045</v>
      </c>
      <c r="J45" s="212">
        <f t="shared" si="16"/>
        <v>-7.3566708010144533E-2</v>
      </c>
      <c r="K45" s="194">
        <f t="shared" si="15"/>
        <v>-3974</v>
      </c>
      <c r="L45" s="196">
        <f t="shared" si="14"/>
        <v>1.0461009771203952E-2</v>
      </c>
    </row>
    <row r="46" spans="1:12" x14ac:dyDescent="0.25">
      <c r="A46" s="1"/>
      <c r="B46" s="194" t="s">
        <v>121</v>
      </c>
      <c r="C46" s="195">
        <v>36621</v>
      </c>
      <c r="D46" s="195">
        <v>16055</v>
      </c>
      <c r="E46" s="195">
        <v>12032</v>
      </c>
      <c r="F46" s="195">
        <v>33710</v>
      </c>
      <c r="G46" s="195">
        <v>39211</v>
      </c>
      <c r="H46" s="195">
        <v>41026</v>
      </c>
      <c r="I46" s="195">
        <v>36616</v>
      </c>
      <c r="J46" s="212">
        <f t="shared" si="16"/>
        <v>-0.10749280943791739</v>
      </c>
      <c r="K46" s="194">
        <f t="shared" si="15"/>
        <v>-4410</v>
      </c>
      <c r="L46" s="196">
        <f t="shared" si="14"/>
        <v>7.6539181493136951E-3</v>
      </c>
    </row>
    <row r="47" spans="1:12" x14ac:dyDescent="0.25">
      <c r="A47" s="1"/>
      <c r="B47" s="194" t="s">
        <v>130</v>
      </c>
      <c r="C47" s="195">
        <v>23435</v>
      </c>
      <c r="D47" s="195">
        <v>12205</v>
      </c>
      <c r="E47" s="195">
        <v>2791</v>
      </c>
      <c r="F47" s="195">
        <v>17977</v>
      </c>
      <c r="G47" s="195">
        <v>19532</v>
      </c>
      <c r="H47" s="195">
        <v>18549</v>
      </c>
      <c r="I47" s="195">
        <v>18744</v>
      </c>
      <c r="J47" s="212">
        <f t="shared" si="16"/>
        <v>1.0512696102215724E-2</v>
      </c>
      <c r="K47" s="194">
        <f t="shared" si="15"/>
        <v>195</v>
      </c>
      <c r="L47" s="196">
        <f t="shared" si="14"/>
        <v>3.9180970556788267E-3</v>
      </c>
    </row>
    <row r="48" spans="1:12" x14ac:dyDescent="0.25">
      <c r="A48" s="193" t="s">
        <v>146</v>
      </c>
      <c r="B48" s="194" t="s">
        <v>133</v>
      </c>
      <c r="C48" s="195">
        <v>33102</v>
      </c>
      <c r="D48" s="195">
        <v>20242</v>
      </c>
      <c r="E48" s="195">
        <v>2358</v>
      </c>
      <c r="F48" s="195">
        <v>15210</v>
      </c>
      <c r="G48" s="195">
        <v>19214</v>
      </c>
      <c r="H48" s="195">
        <v>20101</v>
      </c>
      <c r="I48" s="195">
        <v>15995</v>
      </c>
      <c r="J48" s="212">
        <f t="shared" si="16"/>
        <v>-0.20426844435600222</v>
      </c>
      <c r="K48" s="194">
        <f t="shared" si="15"/>
        <v>-4106</v>
      </c>
      <c r="L48" s="196">
        <f t="shared" si="14"/>
        <v>3.3434679046939197E-3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255477</v>
      </c>
      <c r="D49" s="200">
        <f t="shared" ref="D49:I49" si="18">D41-SUM(D42:D48)</f>
        <v>99581</v>
      </c>
      <c r="E49" s="200">
        <f t="shared" si="18"/>
        <v>90133</v>
      </c>
      <c r="F49" s="200">
        <f t="shared" si="18"/>
        <v>289762</v>
      </c>
      <c r="G49" s="200">
        <f t="shared" si="18"/>
        <v>302545</v>
      </c>
      <c r="H49" s="200">
        <f t="shared" si="18"/>
        <v>321889</v>
      </c>
      <c r="I49" s="200">
        <f t="shared" si="18"/>
        <v>346864</v>
      </c>
      <c r="J49" s="213">
        <f t="shared" si="16"/>
        <v>7.7588858271018912E-2</v>
      </c>
      <c r="K49" s="199">
        <f>I49-H49</f>
        <v>24975</v>
      </c>
      <c r="L49" s="201">
        <f t="shared" si="14"/>
        <v>7.250569873671471E-2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37865</v>
      </c>
      <c r="D51" s="209">
        <v>13314</v>
      </c>
      <c r="E51" s="209">
        <v>12698</v>
      </c>
      <c r="F51" s="209">
        <v>28629</v>
      </c>
      <c r="G51" s="209">
        <v>39892</v>
      </c>
      <c r="H51" s="209">
        <v>35375</v>
      </c>
      <c r="I51" s="209">
        <v>35673</v>
      </c>
      <c r="J51" s="210">
        <f>IFERROR(I51/H51-1,"-")</f>
        <v>8.4240282685512646E-3</v>
      </c>
      <c r="K51" s="209">
        <f>I51-H51</f>
        <v>298</v>
      </c>
      <c r="L51" s="210">
        <f t="shared" ref="L51:L63" si="19">I51/I$9</f>
        <v>7.4568009105436817E-3</v>
      </c>
    </row>
    <row r="52" spans="1:12" x14ac:dyDescent="0.25">
      <c r="A52" s="1" t="s">
        <v>98</v>
      </c>
      <c r="B52" s="190" t="s">
        <v>99</v>
      </c>
      <c r="C52" s="191">
        <v>8966</v>
      </c>
      <c r="D52" s="191">
        <v>2278</v>
      </c>
      <c r="E52" s="191">
        <v>4201</v>
      </c>
      <c r="F52" s="191">
        <v>4513</v>
      </c>
      <c r="G52" s="191">
        <v>16849</v>
      </c>
      <c r="H52" s="191">
        <v>9052</v>
      </c>
      <c r="I52" s="191">
        <v>7411</v>
      </c>
      <c r="J52" s="211">
        <f>IFERROR(I52/H52-1,"-")</f>
        <v>-0.1812859036676977</v>
      </c>
      <c r="K52" s="190">
        <f t="shared" ref="K52:K62" si="20">I52-H52</f>
        <v>-1641</v>
      </c>
      <c r="L52" s="192">
        <f t="shared" si="19"/>
        <v>1.5491366453070734E-3</v>
      </c>
    </row>
    <row r="53" spans="1:12" x14ac:dyDescent="0.25">
      <c r="A53" s="193" t="s">
        <v>105</v>
      </c>
      <c r="B53" s="194" t="s">
        <v>105</v>
      </c>
      <c r="C53" s="195">
        <v>5174</v>
      </c>
      <c r="D53" s="195">
        <v>1633</v>
      </c>
      <c r="E53" s="195">
        <v>2093</v>
      </c>
      <c r="F53" s="195">
        <v>2216</v>
      </c>
      <c r="G53" s="195">
        <v>12509</v>
      </c>
      <c r="H53" s="195">
        <v>6046</v>
      </c>
      <c r="I53" s="195">
        <v>4265</v>
      </c>
      <c r="J53" s="212">
        <f>IFERROR(I53/H53-1,"-")</f>
        <v>-0.29457492557062526</v>
      </c>
      <c r="K53" s="194">
        <f t="shared" si="20"/>
        <v>-1781</v>
      </c>
      <c r="L53" s="196">
        <f t="shared" si="19"/>
        <v>8.9152176389619049E-4</v>
      </c>
    </row>
    <row r="54" spans="1:12" x14ac:dyDescent="0.25">
      <c r="A54" s="193" t="s">
        <v>102</v>
      </c>
      <c r="B54" s="194" t="s">
        <v>102</v>
      </c>
      <c r="C54" s="195">
        <v>3792</v>
      </c>
      <c r="D54" s="195">
        <v>645</v>
      </c>
      <c r="E54" s="195">
        <v>2108</v>
      </c>
      <c r="F54" s="195">
        <v>2297</v>
      </c>
      <c r="G54" s="195">
        <v>4340</v>
      </c>
      <c r="H54" s="195">
        <v>3006</v>
      </c>
      <c r="I54" s="195">
        <v>3146</v>
      </c>
      <c r="J54" s="212">
        <f>IFERROR(I54/H54-1,"-")</f>
        <v>4.6573519627411741E-2</v>
      </c>
      <c r="K54" s="194">
        <f t="shared" si="20"/>
        <v>140</v>
      </c>
      <c r="L54" s="196">
        <f t="shared" si="19"/>
        <v>6.5761488141088281E-4</v>
      </c>
    </row>
    <row r="55" spans="1:12" x14ac:dyDescent="0.25">
      <c r="A55" s="1"/>
      <c r="B55" s="190" t="s">
        <v>109</v>
      </c>
      <c r="C55" s="191">
        <v>28899</v>
      </c>
      <c r="D55" s="191">
        <v>11036</v>
      </c>
      <c r="E55" s="191">
        <v>8497</v>
      </c>
      <c r="F55" s="191">
        <v>24116</v>
      </c>
      <c r="G55" s="191">
        <v>23043</v>
      </c>
      <c r="H55" s="191">
        <v>26323</v>
      </c>
      <c r="I55" s="191">
        <v>28262</v>
      </c>
      <c r="J55" s="211">
        <f>IFERROR(I55/H55-1,"-")</f>
        <v>7.3661816662234481E-2</v>
      </c>
      <c r="K55" s="190">
        <f t="shared" si="20"/>
        <v>1939</v>
      </c>
      <c r="L55" s="192">
        <f t="shared" si="19"/>
        <v>5.9076642652366087E-3</v>
      </c>
    </row>
    <row r="56" spans="1:12" s="74" customFormat="1" x14ac:dyDescent="0.25">
      <c r="B56" s="194" t="s">
        <v>112</v>
      </c>
      <c r="C56" s="195">
        <v>9134</v>
      </c>
      <c r="D56" s="195">
        <v>3687</v>
      </c>
      <c r="E56" s="195">
        <v>1159</v>
      </c>
      <c r="F56" s="195">
        <v>8924</v>
      </c>
      <c r="G56" s="195">
        <v>7779</v>
      </c>
      <c r="H56" s="195">
        <v>9591</v>
      </c>
      <c r="I56" s="195">
        <v>10467</v>
      </c>
      <c r="J56" s="212">
        <f t="shared" ref="J56:J63" si="21">IFERROR(I56/H56-1,"-")</f>
        <v>9.1335627150453513E-2</v>
      </c>
      <c r="K56" s="194">
        <f t="shared" si="20"/>
        <v>876</v>
      </c>
      <c r="L56" s="196">
        <f t="shared" si="19"/>
        <v>2.1879386407271809E-3</v>
      </c>
    </row>
    <row r="57" spans="1:12" s="74" customFormat="1" x14ac:dyDescent="0.25">
      <c r="B57" s="194" t="s">
        <v>115</v>
      </c>
      <c r="C57" s="195">
        <v>7776</v>
      </c>
      <c r="D57" s="195">
        <v>2846</v>
      </c>
      <c r="E57" s="195">
        <v>2811</v>
      </c>
      <c r="F57" s="195">
        <v>5361</v>
      </c>
      <c r="G57" s="195">
        <v>4085</v>
      </c>
      <c r="H57" s="195">
        <v>5197</v>
      </c>
      <c r="I57" s="195">
        <v>5465</v>
      </c>
      <c r="J57" s="212">
        <f t="shared" si="21"/>
        <v>5.1568212430248117E-2</v>
      </c>
      <c r="K57" s="194">
        <f t="shared" si="20"/>
        <v>268</v>
      </c>
      <c r="L57" s="196">
        <f t="shared" si="19"/>
        <v>1.1423602437731961E-3</v>
      </c>
    </row>
    <row r="58" spans="1:12" x14ac:dyDescent="0.25">
      <c r="A58" s="1"/>
      <c r="B58" s="194" t="s">
        <v>118</v>
      </c>
      <c r="C58" s="195">
        <v>1942</v>
      </c>
      <c r="D58" s="195">
        <v>528</v>
      </c>
      <c r="E58" s="195">
        <v>1083</v>
      </c>
      <c r="F58" s="195">
        <v>1901</v>
      </c>
      <c r="G58" s="195">
        <v>2208</v>
      </c>
      <c r="H58" s="195">
        <v>1788</v>
      </c>
      <c r="I58" s="195">
        <v>2071</v>
      </c>
      <c r="J58" s="212">
        <f t="shared" si="21"/>
        <v>0.15827740492170017</v>
      </c>
      <c r="K58" s="194">
        <f t="shared" si="20"/>
        <v>283</v>
      </c>
      <c r="L58" s="196">
        <f t="shared" si="19"/>
        <v>4.3290540985439871E-4</v>
      </c>
    </row>
    <row r="59" spans="1:12" x14ac:dyDescent="0.25">
      <c r="A59" s="1"/>
      <c r="B59" s="194" t="s">
        <v>125</v>
      </c>
      <c r="C59" s="195">
        <v>686</v>
      </c>
      <c r="D59" s="195">
        <v>258</v>
      </c>
      <c r="E59" s="195">
        <v>231</v>
      </c>
      <c r="F59" s="195">
        <v>649</v>
      </c>
      <c r="G59" s="195">
        <v>489</v>
      </c>
      <c r="H59" s="195">
        <v>873</v>
      </c>
      <c r="I59" s="195">
        <v>886</v>
      </c>
      <c r="J59" s="212">
        <f t="shared" si="21"/>
        <v>1.4891179839633395E-2</v>
      </c>
      <c r="K59" s="194">
        <f t="shared" si="20"/>
        <v>13</v>
      </c>
      <c r="L59" s="196">
        <f t="shared" si="19"/>
        <v>1.8520241097585576E-4</v>
      </c>
    </row>
    <row r="60" spans="1:12" x14ac:dyDescent="0.25">
      <c r="A60" s="1"/>
      <c r="B60" s="194" t="s">
        <v>121</v>
      </c>
      <c r="C60" s="195">
        <v>668</v>
      </c>
      <c r="D60" s="195">
        <v>239</v>
      </c>
      <c r="E60" s="195">
        <v>238</v>
      </c>
      <c r="F60" s="195">
        <v>583</v>
      </c>
      <c r="G60" s="195">
        <v>511</v>
      </c>
      <c r="H60" s="195">
        <v>569</v>
      </c>
      <c r="I60" s="195">
        <v>675</v>
      </c>
      <c r="J60" s="212">
        <f t="shared" si="21"/>
        <v>0.18629173989455183</v>
      </c>
      <c r="K60" s="194">
        <f t="shared" si="20"/>
        <v>106</v>
      </c>
      <c r="L60" s="196">
        <f t="shared" si="19"/>
        <v>1.410966449308156E-4</v>
      </c>
    </row>
    <row r="61" spans="1:12" x14ac:dyDescent="0.25">
      <c r="A61" s="1"/>
      <c r="B61" s="194" t="s">
        <v>130</v>
      </c>
      <c r="C61" s="195">
        <v>203</v>
      </c>
      <c r="D61" s="195">
        <v>147</v>
      </c>
      <c r="E61" s="195">
        <v>42</v>
      </c>
      <c r="F61" s="195">
        <v>76</v>
      </c>
      <c r="G61" s="195">
        <v>182</v>
      </c>
      <c r="H61" s="195">
        <v>111</v>
      </c>
      <c r="I61" s="195">
        <v>186</v>
      </c>
      <c r="J61" s="212">
        <f t="shared" si="21"/>
        <v>0.67567567567567566</v>
      </c>
      <c r="K61" s="194">
        <f t="shared" si="20"/>
        <v>75</v>
      </c>
      <c r="L61" s="196">
        <f t="shared" si="19"/>
        <v>3.8879964380935858E-5</v>
      </c>
    </row>
    <row r="62" spans="1:12" x14ac:dyDescent="0.25">
      <c r="A62" s="193" t="s">
        <v>146</v>
      </c>
      <c r="B62" s="194" t="s">
        <v>133</v>
      </c>
      <c r="C62" s="195">
        <v>347</v>
      </c>
      <c r="D62" s="195">
        <v>253</v>
      </c>
      <c r="E62" s="195">
        <v>25</v>
      </c>
      <c r="F62" s="195">
        <v>103</v>
      </c>
      <c r="G62" s="195">
        <v>161</v>
      </c>
      <c r="H62" s="195">
        <v>107</v>
      </c>
      <c r="I62" s="195">
        <v>439</v>
      </c>
      <c r="J62" s="212">
        <f t="shared" si="21"/>
        <v>3.1028037383177569</v>
      </c>
      <c r="K62" s="194">
        <f t="shared" si="20"/>
        <v>332</v>
      </c>
      <c r="L62" s="196">
        <f t="shared" si="19"/>
        <v>9.1765077221671196E-5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8143</v>
      </c>
      <c r="D63" s="200">
        <f t="shared" ref="D63:I63" si="23">D55-SUM(D56:D62)</f>
        <v>3078</v>
      </c>
      <c r="E63" s="200">
        <f t="shared" si="23"/>
        <v>2908</v>
      </c>
      <c r="F63" s="200">
        <f t="shared" si="23"/>
        <v>6519</v>
      </c>
      <c r="G63" s="200">
        <f t="shared" si="23"/>
        <v>7628</v>
      </c>
      <c r="H63" s="200">
        <f t="shared" si="23"/>
        <v>8087</v>
      </c>
      <c r="I63" s="200">
        <f t="shared" si="23"/>
        <v>8073</v>
      </c>
      <c r="J63" s="213">
        <f t="shared" si="21"/>
        <v>-1.7311734883145302E-3</v>
      </c>
      <c r="K63" s="199">
        <f>I63-H63</f>
        <v>-14</v>
      </c>
      <c r="L63" s="201">
        <f t="shared" si="19"/>
        <v>1.6875158733725547E-3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120888</v>
      </c>
      <c r="D65" s="209">
        <v>43485</v>
      </c>
      <c r="E65" s="209">
        <v>40371</v>
      </c>
      <c r="F65" s="209">
        <v>138765</v>
      </c>
      <c r="G65" s="209">
        <v>159652</v>
      </c>
      <c r="H65" s="209">
        <v>203839</v>
      </c>
      <c r="I65" s="209">
        <v>163994</v>
      </c>
      <c r="J65" s="210">
        <f>IFERROR(I65/H65-1,"-")</f>
        <v>-0.19547289772810894</v>
      </c>
      <c r="K65" s="209">
        <f>I65-H65</f>
        <v>-39845</v>
      </c>
      <c r="L65" s="210">
        <f t="shared" ref="L65:L77" si="24">I65/I$9</f>
        <v>3.4280004724124707E-2</v>
      </c>
    </row>
    <row r="66" spans="1:12" x14ac:dyDescent="0.25">
      <c r="A66" s="1" t="s">
        <v>98</v>
      </c>
      <c r="B66" s="190" t="s">
        <v>99</v>
      </c>
      <c r="C66" s="191">
        <v>37171</v>
      </c>
      <c r="D66" s="191">
        <v>18691</v>
      </c>
      <c r="E66" s="191">
        <v>20932</v>
      </c>
      <c r="F66" s="191">
        <v>31895</v>
      </c>
      <c r="G66" s="191">
        <v>43184</v>
      </c>
      <c r="H66" s="191">
        <v>54270</v>
      </c>
      <c r="I66" s="191">
        <v>37619</v>
      </c>
      <c r="J66" s="211">
        <f>IFERROR(I66/H66-1,"-")</f>
        <v>-0.30681776303666852</v>
      </c>
      <c r="K66" s="190">
        <f t="shared" ref="K66:K76" si="25">I66-H66</f>
        <v>-16651</v>
      </c>
      <c r="L66" s="192">
        <f t="shared" si="24"/>
        <v>7.86357731207756E-3</v>
      </c>
    </row>
    <row r="67" spans="1:12" x14ac:dyDescent="0.25">
      <c r="A67" s="193" t="s">
        <v>105</v>
      </c>
      <c r="B67" s="194" t="s">
        <v>105</v>
      </c>
      <c r="C67" s="195">
        <v>19872</v>
      </c>
      <c r="D67" s="195">
        <v>6598</v>
      </c>
      <c r="E67" s="195">
        <v>17805</v>
      </c>
      <c r="F67" s="195">
        <v>24228</v>
      </c>
      <c r="G67" s="195">
        <v>30399</v>
      </c>
      <c r="H67" s="195">
        <v>32812</v>
      </c>
      <c r="I67" s="195">
        <v>12945</v>
      </c>
      <c r="J67" s="212">
        <f>IFERROR(I67/H67-1,"-")</f>
        <v>-0.60547970254784833</v>
      </c>
      <c r="K67" s="194">
        <f t="shared" si="25"/>
        <v>-19867</v>
      </c>
      <c r="L67" s="196">
        <f t="shared" si="24"/>
        <v>2.7059201016731973E-3</v>
      </c>
    </row>
    <row r="68" spans="1:12" x14ac:dyDescent="0.25">
      <c r="A68" s="193" t="s">
        <v>102</v>
      </c>
      <c r="B68" s="194" t="s">
        <v>102</v>
      </c>
      <c r="C68" s="195">
        <v>17299</v>
      </c>
      <c r="D68" s="195">
        <v>12093</v>
      </c>
      <c r="E68" s="195">
        <v>3127</v>
      </c>
      <c r="F68" s="195">
        <v>7667</v>
      </c>
      <c r="G68" s="195">
        <v>12785</v>
      </c>
      <c r="H68" s="195">
        <v>21458</v>
      </c>
      <c r="I68" s="195">
        <v>24674</v>
      </c>
      <c r="J68" s="212">
        <f>IFERROR(I68/H68-1,"-")</f>
        <v>0.14987417280268422</v>
      </c>
      <c r="K68" s="194">
        <f t="shared" si="25"/>
        <v>3216</v>
      </c>
      <c r="L68" s="196">
        <f t="shared" si="24"/>
        <v>5.1576572104043619E-3</v>
      </c>
    </row>
    <row r="69" spans="1:12" x14ac:dyDescent="0.25">
      <c r="A69" s="1"/>
      <c r="B69" s="190" t="s">
        <v>109</v>
      </c>
      <c r="C69" s="191">
        <v>83717</v>
      </c>
      <c r="D69" s="191">
        <v>24794</v>
      </c>
      <c r="E69" s="191">
        <v>19439</v>
      </c>
      <c r="F69" s="191">
        <v>106870</v>
      </c>
      <c r="G69" s="191">
        <v>116468</v>
      </c>
      <c r="H69" s="191">
        <v>149569</v>
      </c>
      <c r="I69" s="191">
        <v>126375</v>
      </c>
      <c r="J69" s="211">
        <f>IFERROR(I69/H69-1,"-")</f>
        <v>-0.15507224090553529</v>
      </c>
      <c r="K69" s="190">
        <f t="shared" si="25"/>
        <v>-23194</v>
      </c>
      <c r="L69" s="192">
        <f t="shared" si="24"/>
        <v>2.6416427412047146E-2</v>
      </c>
    </row>
    <row r="70" spans="1:12" s="74" customFormat="1" x14ac:dyDescent="0.25">
      <c r="B70" s="194" t="s">
        <v>112</v>
      </c>
      <c r="C70" s="195">
        <v>36607</v>
      </c>
      <c r="D70" s="195">
        <v>9459</v>
      </c>
      <c r="E70" s="195">
        <v>3755</v>
      </c>
      <c r="F70" s="195">
        <v>51047</v>
      </c>
      <c r="G70" s="195">
        <v>43634</v>
      </c>
      <c r="H70" s="195">
        <v>65010</v>
      </c>
      <c r="I70" s="195">
        <v>65165</v>
      </c>
      <c r="J70" s="212">
        <f t="shared" ref="J70:J77" si="26">IFERROR(I70/H70-1,"-")</f>
        <v>2.3842485771419231E-3</v>
      </c>
      <c r="K70" s="194">
        <f t="shared" si="25"/>
        <v>155</v>
      </c>
      <c r="L70" s="196">
        <f t="shared" si="24"/>
        <v>1.3621574617654222E-2</v>
      </c>
    </row>
    <row r="71" spans="1:12" s="74" customFormat="1" x14ac:dyDescent="0.25">
      <c r="B71" s="194" t="s">
        <v>115</v>
      </c>
      <c r="C71" s="195">
        <v>10194</v>
      </c>
      <c r="D71" s="195">
        <v>3155</v>
      </c>
      <c r="E71" s="195">
        <v>2787</v>
      </c>
      <c r="F71" s="195">
        <v>7183</v>
      </c>
      <c r="G71" s="195">
        <v>8579</v>
      </c>
      <c r="H71" s="195">
        <v>8544</v>
      </c>
      <c r="I71" s="195">
        <v>8856</v>
      </c>
      <c r="J71" s="212">
        <f t="shared" si="26"/>
        <v>3.6516853932584192E-2</v>
      </c>
      <c r="K71" s="194">
        <f t="shared" si="25"/>
        <v>312</v>
      </c>
      <c r="L71" s="196">
        <f t="shared" si="24"/>
        <v>1.8511879814923009E-3</v>
      </c>
    </row>
    <row r="72" spans="1:12" x14ac:dyDescent="0.25">
      <c r="A72" s="1"/>
      <c r="B72" s="194" t="s">
        <v>118</v>
      </c>
      <c r="C72" s="195">
        <v>9314</v>
      </c>
      <c r="D72" s="195">
        <v>3087</v>
      </c>
      <c r="E72" s="195">
        <v>3152</v>
      </c>
      <c r="F72" s="195">
        <v>13414</v>
      </c>
      <c r="G72" s="195">
        <v>12962</v>
      </c>
      <c r="H72" s="195">
        <v>16959</v>
      </c>
      <c r="I72" s="195">
        <v>8912</v>
      </c>
      <c r="J72" s="212">
        <f t="shared" si="26"/>
        <v>-0.47449731705878884</v>
      </c>
      <c r="K72" s="194">
        <f t="shared" si="25"/>
        <v>-8047</v>
      </c>
      <c r="L72" s="196">
        <f t="shared" si="24"/>
        <v>1.8628937772198944E-3</v>
      </c>
    </row>
    <row r="73" spans="1:12" x14ac:dyDescent="0.25">
      <c r="A73" s="1"/>
      <c r="B73" s="194" t="s">
        <v>125</v>
      </c>
      <c r="C73" s="195">
        <v>1607</v>
      </c>
      <c r="D73" s="195">
        <v>294</v>
      </c>
      <c r="E73" s="195">
        <v>1094</v>
      </c>
      <c r="F73" s="195">
        <v>2967</v>
      </c>
      <c r="G73" s="195">
        <v>3590</v>
      </c>
      <c r="H73" s="195">
        <v>5602</v>
      </c>
      <c r="I73" s="195">
        <v>5005</v>
      </c>
      <c r="J73" s="212">
        <f t="shared" si="26"/>
        <v>-0.10656908247054619</v>
      </c>
      <c r="K73" s="194">
        <f t="shared" si="25"/>
        <v>-597</v>
      </c>
      <c r="L73" s="196">
        <f t="shared" si="24"/>
        <v>1.0462054931536773E-3</v>
      </c>
    </row>
    <row r="74" spans="1:12" x14ac:dyDescent="0.25">
      <c r="A74" s="1"/>
      <c r="B74" s="194" t="s">
        <v>121</v>
      </c>
      <c r="C74" s="195">
        <v>1869</v>
      </c>
      <c r="D74" s="195">
        <v>900</v>
      </c>
      <c r="E74" s="195">
        <v>1293</v>
      </c>
      <c r="F74" s="195">
        <v>3041</v>
      </c>
      <c r="G74" s="195">
        <v>2518</v>
      </c>
      <c r="H74" s="195">
        <v>3677</v>
      </c>
      <c r="I74" s="195">
        <v>2556</v>
      </c>
      <c r="J74" s="212">
        <f t="shared" si="26"/>
        <v>-0.3048680989937449</v>
      </c>
      <c r="K74" s="194">
        <f t="shared" si="25"/>
        <v>-1121</v>
      </c>
      <c r="L74" s="196">
        <f t="shared" si="24"/>
        <v>5.3428596213802183E-4</v>
      </c>
    </row>
    <row r="75" spans="1:12" x14ac:dyDescent="0.25">
      <c r="A75" s="1"/>
      <c r="B75" s="194" t="s">
        <v>130</v>
      </c>
      <c r="C75" s="195">
        <v>1437</v>
      </c>
      <c r="D75" s="195">
        <v>833</v>
      </c>
      <c r="E75" s="195">
        <v>24</v>
      </c>
      <c r="F75" s="195">
        <v>1467</v>
      </c>
      <c r="G75" s="195">
        <v>3950</v>
      </c>
      <c r="H75" s="195">
        <v>2868</v>
      </c>
      <c r="I75" s="195">
        <v>1871</v>
      </c>
      <c r="J75" s="212">
        <f t="shared" si="26"/>
        <v>-0.34762900976290101</v>
      </c>
      <c r="K75" s="194">
        <f t="shared" si="25"/>
        <v>-997</v>
      </c>
      <c r="L75" s="196">
        <f t="shared" si="24"/>
        <v>3.9109899654156448E-4</v>
      </c>
    </row>
    <row r="76" spans="1:12" x14ac:dyDescent="0.25">
      <c r="A76" s="193" t="s">
        <v>146</v>
      </c>
      <c r="B76" s="194" t="s">
        <v>133</v>
      </c>
      <c r="C76" s="195">
        <v>1580</v>
      </c>
      <c r="D76" s="195">
        <v>970</v>
      </c>
      <c r="E76" s="195">
        <v>7</v>
      </c>
      <c r="F76" s="195">
        <v>509</v>
      </c>
      <c r="G76" s="195">
        <v>1105</v>
      </c>
      <c r="H76" s="195">
        <v>2118</v>
      </c>
      <c r="I76" s="195">
        <v>2421</v>
      </c>
      <c r="J76" s="212">
        <f t="shared" si="26"/>
        <v>0.14305949008498575</v>
      </c>
      <c r="K76" s="194">
        <f t="shared" si="25"/>
        <v>303</v>
      </c>
      <c r="L76" s="196">
        <f t="shared" si="24"/>
        <v>5.0606663315185864E-4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21109</v>
      </c>
      <c r="D77" s="200">
        <f t="shared" ref="D77:I77" si="28">D69-SUM(D70:D76)</f>
        <v>6096</v>
      </c>
      <c r="E77" s="200">
        <f t="shared" si="28"/>
        <v>7327</v>
      </c>
      <c r="F77" s="200">
        <f t="shared" si="28"/>
        <v>27242</v>
      </c>
      <c r="G77" s="200">
        <f t="shared" si="28"/>
        <v>40130</v>
      </c>
      <c r="H77" s="200">
        <f t="shared" si="28"/>
        <v>44791</v>
      </c>
      <c r="I77" s="200">
        <f t="shared" si="28"/>
        <v>31589</v>
      </c>
      <c r="J77" s="213">
        <f t="shared" si="26"/>
        <v>-0.29474671250920947</v>
      </c>
      <c r="K77" s="199">
        <f>I77-H77</f>
        <v>-13202</v>
      </c>
      <c r="L77" s="201">
        <f t="shared" si="24"/>
        <v>6.6031139506956063E-3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708591</v>
      </c>
      <c r="D79" s="209">
        <v>226604</v>
      </c>
      <c r="E79" s="209">
        <v>232764</v>
      </c>
      <c r="F79" s="209">
        <v>604155</v>
      </c>
      <c r="G79" s="209">
        <v>699601</v>
      </c>
      <c r="H79" s="209">
        <v>804878</v>
      </c>
      <c r="I79" s="209">
        <v>822866</v>
      </c>
      <c r="J79" s="210">
        <f>IFERROR(I79/H79-1,"-")</f>
        <v>2.2348728627195724E-2</v>
      </c>
      <c r="K79" s="209">
        <f>I79-H79</f>
        <v>17988</v>
      </c>
      <c r="L79" s="210">
        <f t="shared" ref="L79:L91" si="29">I79/I$9</f>
        <v>0.17200538048539335</v>
      </c>
    </row>
    <row r="80" spans="1:12" x14ac:dyDescent="0.25">
      <c r="A80" s="1" t="s">
        <v>98</v>
      </c>
      <c r="B80" s="190" t="s">
        <v>99</v>
      </c>
      <c r="C80" s="191">
        <v>317076</v>
      </c>
      <c r="D80" s="191">
        <v>86191</v>
      </c>
      <c r="E80" s="191">
        <v>136663</v>
      </c>
      <c r="F80" s="191">
        <v>297509</v>
      </c>
      <c r="G80" s="191">
        <v>311175</v>
      </c>
      <c r="H80" s="191">
        <v>335415</v>
      </c>
      <c r="I80" s="191">
        <v>351369</v>
      </c>
      <c r="J80" s="211">
        <f>IFERROR(I80/H80-1,"-")</f>
        <v>4.7564956844506012E-2</v>
      </c>
      <c r="K80" s="190">
        <f t="shared" ref="K80:K90" si="30">I80-H80</f>
        <v>15954</v>
      </c>
      <c r="L80" s="192">
        <f t="shared" si="29"/>
        <v>7.3447388196586291E-2</v>
      </c>
    </row>
    <row r="81" spans="1:12" x14ac:dyDescent="0.25">
      <c r="A81" s="193" t="s">
        <v>105</v>
      </c>
      <c r="B81" s="194" t="s">
        <v>105</v>
      </c>
      <c r="C81" s="195">
        <v>59152</v>
      </c>
      <c r="D81" s="195">
        <v>17366</v>
      </c>
      <c r="E81" s="195">
        <v>47974</v>
      </c>
      <c r="F81" s="195">
        <v>79015</v>
      </c>
      <c r="G81" s="195">
        <v>81010</v>
      </c>
      <c r="H81" s="195">
        <v>90770</v>
      </c>
      <c r="I81" s="195">
        <v>83398</v>
      </c>
      <c r="J81" s="212">
        <f>IFERROR(I81/H81-1,"-")</f>
        <v>-8.121626087914513E-2</v>
      </c>
      <c r="K81" s="194">
        <f t="shared" si="30"/>
        <v>-7372</v>
      </c>
      <c r="L81" s="196">
        <f t="shared" si="29"/>
        <v>1.7432856287318756E-2</v>
      </c>
    </row>
    <row r="82" spans="1:12" x14ac:dyDescent="0.25">
      <c r="A82" s="193" t="s">
        <v>102</v>
      </c>
      <c r="B82" s="194" t="s">
        <v>102</v>
      </c>
      <c r="C82" s="195">
        <v>257924</v>
      </c>
      <c r="D82" s="195">
        <v>68825</v>
      </c>
      <c r="E82" s="195">
        <v>88689</v>
      </c>
      <c r="F82" s="195">
        <v>218494</v>
      </c>
      <c r="G82" s="195">
        <v>230165</v>
      </c>
      <c r="H82" s="195">
        <v>244645</v>
      </c>
      <c r="I82" s="195">
        <v>267971</v>
      </c>
      <c r="J82" s="212">
        <f>IFERROR(I82/H82-1,"-")</f>
        <v>9.5346318134439612E-2</v>
      </c>
      <c r="K82" s="194">
        <f t="shared" si="30"/>
        <v>23326</v>
      </c>
      <c r="L82" s="196">
        <f t="shared" si="29"/>
        <v>5.6014531909267543E-2</v>
      </c>
    </row>
    <row r="83" spans="1:12" x14ac:dyDescent="0.25">
      <c r="A83" s="1"/>
      <c r="B83" s="190" t="s">
        <v>109</v>
      </c>
      <c r="C83" s="191">
        <v>391515</v>
      </c>
      <c r="D83" s="191">
        <v>140413</v>
      </c>
      <c r="E83" s="191">
        <v>96101</v>
      </c>
      <c r="F83" s="191">
        <v>306646</v>
      </c>
      <c r="G83" s="191">
        <v>388426</v>
      </c>
      <c r="H83" s="191">
        <v>469463</v>
      </c>
      <c r="I83" s="191">
        <v>471497</v>
      </c>
      <c r="J83" s="211">
        <f>IFERROR(I83/H83-1,"-")</f>
        <v>4.3326098116358569E-3</v>
      </c>
      <c r="K83" s="190">
        <f t="shared" si="30"/>
        <v>2034</v>
      </c>
      <c r="L83" s="192">
        <f t="shared" si="29"/>
        <v>9.8557992288807059E-2</v>
      </c>
    </row>
    <row r="84" spans="1:12" s="74" customFormat="1" x14ac:dyDescent="0.25">
      <c r="B84" s="194" t="s">
        <v>112</v>
      </c>
      <c r="C84" s="195">
        <v>66844</v>
      </c>
      <c r="D84" s="195">
        <v>22902</v>
      </c>
      <c r="E84" s="195">
        <v>7355</v>
      </c>
      <c r="F84" s="195">
        <v>60499</v>
      </c>
      <c r="G84" s="195">
        <v>80527</v>
      </c>
      <c r="H84" s="195">
        <v>98327</v>
      </c>
      <c r="I84" s="195">
        <v>102440</v>
      </c>
      <c r="J84" s="212">
        <f t="shared" ref="J84:J91" si="31">IFERROR(I84/H84-1,"-")</f>
        <v>4.1829812767602004E-2</v>
      </c>
      <c r="K84" s="194">
        <f t="shared" si="30"/>
        <v>4113</v>
      </c>
      <c r="L84" s="196">
        <f t="shared" si="29"/>
        <v>2.1413244898833707E-2</v>
      </c>
    </row>
    <row r="85" spans="1:12" s="74" customFormat="1" x14ac:dyDescent="0.25">
      <c r="B85" s="194" t="s">
        <v>115</v>
      </c>
      <c r="C85" s="195">
        <v>151446</v>
      </c>
      <c r="D85" s="195">
        <v>50127</v>
      </c>
      <c r="E85" s="195">
        <v>25524</v>
      </c>
      <c r="F85" s="195">
        <v>96964</v>
      </c>
      <c r="G85" s="195">
        <v>112053</v>
      </c>
      <c r="H85" s="195">
        <v>127397</v>
      </c>
      <c r="I85" s="195">
        <v>124321</v>
      </c>
      <c r="J85" s="212">
        <f t="shared" si="31"/>
        <v>-2.414499556504468E-2</v>
      </c>
      <c r="K85" s="194">
        <f t="shared" si="30"/>
        <v>-3076</v>
      </c>
      <c r="L85" s="196">
        <f t="shared" si="29"/>
        <v>2.5987075547324337E-2</v>
      </c>
    </row>
    <row r="86" spans="1:12" x14ac:dyDescent="0.25">
      <c r="A86" s="1"/>
      <c r="B86" s="194" t="s">
        <v>118</v>
      </c>
      <c r="C86" s="195">
        <v>22436</v>
      </c>
      <c r="D86" s="195">
        <v>7727</v>
      </c>
      <c r="E86" s="195">
        <v>13719</v>
      </c>
      <c r="F86" s="195">
        <v>25848</v>
      </c>
      <c r="G86" s="195">
        <v>35482</v>
      </c>
      <c r="H86" s="195">
        <v>52069</v>
      </c>
      <c r="I86" s="195">
        <v>51890</v>
      </c>
      <c r="J86" s="212">
        <f t="shared" si="31"/>
        <v>-3.4377460677178506E-3</v>
      </c>
      <c r="K86" s="194">
        <f t="shared" si="30"/>
        <v>-179</v>
      </c>
      <c r="L86" s="196">
        <f t="shared" si="29"/>
        <v>1.0846673934014847E-2</v>
      </c>
    </row>
    <row r="87" spans="1:12" x14ac:dyDescent="0.25">
      <c r="A87" s="1"/>
      <c r="B87" s="194" t="s">
        <v>125</v>
      </c>
      <c r="C87" s="195">
        <v>9070</v>
      </c>
      <c r="D87" s="195">
        <v>2183</v>
      </c>
      <c r="E87" s="195">
        <v>2952</v>
      </c>
      <c r="F87" s="195">
        <v>9458</v>
      </c>
      <c r="G87" s="195">
        <v>10607</v>
      </c>
      <c r="H87" s="195">
        <v>16176</v>
      </c>
      <c r="I87" s="195">
        <v>14407</v>
      </c>
      <c r="J87" s="212">
        <f t="shared" si="31"/>
        <v>-0.1093595450049456</v>
      </c>
      <c r="K87" s="194">
        <f t="shared" si="30"/>
        <v>-1769</v>
      </c>
      <c r="L87" s="196">
        <f t="shared" si="29"/>
        <v>3.0115249829900156E-3</v>
      </c>
    </row>
    <row r="88" spans="1:12" x14ac:dyDescent="0.25">
      <c r="A88" s="1"/>
      <c r="B88" s="194" t="s">
        <v>121</v>
      </c>
      <c r="C88" s="195">
        <v>6144</v>
      </c>
      <c r="D88" s="195">
        <v>2091</v>
      </c>
      <c r="E88" s="195">
        <v>3072</v>
      </c>
      <c r="F88" s="195">
        <v>4903</v>
      </c>
      <c r="G88" s="195">
        <v>5833</v>
      </c>
      <c r="H88" s="195">
        <v>7727</v>
      </c>
      <c r="I88" s="195">
        <v>8085</v>
      </c>
      <c r="J88" s="212">
        <f t="shared" si="31"/>
        <v>4.633104697812862E-2</v>
      </c>
      <c r="K88" s="194">
        <f t="shared" si="30"/>
        <v>358</v>
      </c>
      <c r="L88" s="196">
        <f t="shared" si="29"/>
        <v>1.6900242581713249E-3</v>
      </c>
    </row>
    <row r="89" spans="1:12" x14ac:dyDescent="0.25">
      <c r="A89" s="1"/>
      <c r="B89" s="194" t="s">
        <v>130</v>
      </c>
      <c r="C89" s="195">
        <v>7267</v>
      </c>
      <c r="D89" s="195">
        <v>4124</v>
      </c>
      <c r="E89" s="195">
        <v>554</v>
      </c>
      <c r="F89" s="195">
        <v>5186</v>
      </c>
      <c r="G89" s="195">
        <v>7187</v>
      </c>
      <c r="H89" s="195">
        <v>6508</v>
      </c>
      <c r="I89" s="195">
        <v>6911</v>
      </c>
      <c r="J89" s="212">
        <f t="shared" si="31"/>
        <v>6.1923786109403745E-2</v>
      </c>
      <c r="K89" s="194">
        <f t="shared" si="30"/>
        <v>403</v>
      </c>
      <c r="L89" s="196">
        <f t="shared" si="29"/>
        <v>1.4446206120249877E-3</v>
      </c>
    </row>
    <row r="90" spans="1:12" x14ac:dyDescent="0.25">
      <c r="A90" s="193" t="s">
        <v>146</v>
      </c>
      <c r="B90" s="194" t="s">
        <v>133</v>
      </c>
      <c r="C90" s="195">
        <v>9587</v>
      </c>
      <c r="D90" s="195">
        <v>6595</v>
      </c>
      <c r="E90" s="195">
        <v>684</v>
      </c>
      <c r="F90" s="195">
        <v>4552</v>
      </c>
      <c r="G90" s="195">
        <v>7433</v>
      </c>
      <c r="H90" s="195">
        <v>8077</v>
      </c>
      <c r="I90" s="195">
        <v>5562</v>
      </c>
      <c r="J90" s="212">
        <f t="shared" si="31"/>
        <v>-0.31137798687631546</v>
      </c>
      <c r="K90" s="194">
        <f t="shared" si="30"/>
        <v>-2515</v>
      </c>
      <c r="L90" s="196">
        <f t="shared" si="29"/>
        <v>1.1626363542299207E-3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118721</v>
      </c>
      <c r="D91" s="200">
        <f t="shared" ref="D91:I91" si="33">D83-SUM(D84:D90)</f>
        <v>44664</v>
      </c>
      <c r="E91" s="200">
        <f t="shared" si="33"/>
        <v>42241</v>
      </c>
      <c r="F91" s="200">
        <f t="shared" si="33"/>
        <v>99236</v>
      </c>
      <c r="G91" s="200">
        <f t="shared" si="33"/>
        <v>129304</v>
      </c>
      <c r="H91" s="200">
        <f t="shared" si="33"/>
        <v>153182</v>
      </c>
      <c r="I91" s="200">
        <f t="shared" si="33"/>
        <v>157881</v>
      </c>
      <c r="J91" s="213">
        <f t="shared" si="31"/>
        <v>3.067592798109442E-2</v>
      </c>
      <c r="K91" s="199">
        <f>I91-H91</f>
        <v>4699</v>
      </c>
      <c r="L91" s="201">
        <f t="shared" si="29"/>
        <v>3.3002191701217924E-2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41336</v>
      </c>
      <c r="D93" s="209">
        <v>18240</v>
      </c>
      <c r="E93" s="209">
        <v>21851</v>
      </c>
      <c r="F93" s="209">
        <v>39143</v>
      </c>
      <c r="G93" s="209">
        <v>46340</v>
      </c>
      <c r="H93" s="209">
        <v>43855</v>
      </c>
      <c r="I93" s="209">
        <v>42521</v>
      </c>
      <c r="J93" s="210">
        <f>IFERROR(I93/H93-1,"-")</f>
        <v>-3.0418424352981366E-2</v>
      </c>
      <c r="K93" s="209">
        <f>I93-H93</f>
        <v>-1334</v>
      </c>
      <c r="L93" s="210">
        <f t="shared" ref="L93:L105" si="34">I93/I$9</f>
        <v>8.8882525023751269E-3</v>
      </c>
    </row>
    <row r="94" spans="1:12" x14ac:dyDescent="0.25">
      <c r="A94" s="1" t="s">
        <v>98</v>
      </c>
      <c r="B94" s="190" t="s">
        <v>99</v>
      </c>
      <c r="C94" s="191">
        <v>26994</v>
      </c>
      <c r="D94" s="191">
        <v>11388</v>
      </c>
      <c r="E94" s="191">
        <v>14208</v>
      </c>
      <c r="F94" s="191">
        <v>25280</v>
      </c>
      <c r="G94" s="191">
        <v>30693</v>
      </c>
      <c r="H94" s="191">
        <v>26797</v>
      </c>
      <c r="I94" s="191">
        <v>26091</v>
      </c>
      <c r="J94" s="211">
        <f>IFERROR(I94/H94-1,"-")</f>
        <v>-2.6346232787252344E-2</v>
      </c>
      <c r="K94" s="190">
        <f t="shared" ref="K94:K104" si="35">I94-H94</f>
        <v>-706</v>
      </c>
      <c r="L94" s="192">
        <f t="shared" si="34"/>
        <v>5.4538556487257932E-3</v>
      </c>
    </row>
    <row r="95" spans="1:12" x14ac:dyDescent="0.25">
      <c r="A95" s="193" t="s">
        <v>105</v>
      </c>
      <c r="B95" s="194" t="s">
        <v>105</v>
      </c>
      <c r="C95" s="195">
        <v>13150</v>
      </c>
      <c r="D95" s="195">
        <v>6091</v>
      </c>
      <c r="E95" s="195">
        <v>7076</v>
      </c>
      <c r="F95" s="195">
        <v>11813</v>
      </c>
      <c r="G95" s="195">
        <v>9708</v>
      </c>
      <c r="H95" s="195">
        <v>8305</v>
      </c>
      <c r="I95" s="195">
        <v>9182</v>
      </c>
      <c r="J95" s="212">
        <f>IFERROR(I95/H95-1,"-")</f>
        <v>0.10559903672486448</v>
      </c>
      <c r="K95" s="194">
        <f t="shared" si="35"/>
        <v>877</v>
      </c>
      <c r="L95" s="196">
        <f t="shared" si="34"/>
        <v>1.9193324351922207E-3</v>
      </c>
    </row>
    <row r="96" spans="1:12" x14ac:dyDescent="0.25">
      <c r="A96" s="193" t="s">
        <v>102</v>
      </c>
      <c r="B96" s="194" t="s">
        <v>102</v>
      </c>
      <c r="C96" s="195">
        <v>13844</v>
      </c>
      <c r="D96" s="195">
        <v>5297</v>
      </c>
      <c r="E96" s="195">
        <v>7132</v>
      </c>
      <c r="F96" s="195">
        <v>13467</v>
      </c>
      <c r="G96" s="195">
        <v>20985</v>
      </c>
      <c r="H96" s="195">
        <v>18492</v>
      </c>
      <c r="I96" s="195">
        <v>16909</v>
      </c>
      <c r="J96" s="212">
        <f>IFERROR(I96/H96-1,"-")</f>
        <v>-8.5604585766818064E-2</v>
      </c>
      <c r="K96" s="194">
        <f t="shared" si="35"/>
        <v>-1583</v>
      </c>
      <c r="L96" s="196">
        <f t="shared" si="34"/>
        <v>3.5345232135335723E-3</v>
      </c>
    </row>
    <row r="97" spans="1:12" x14ac:dyDescent="0.25">
      <c r="A97" s="1"/>
      <c r="B97" s="190" t="s">
        <v>109</v>
      </c>
      <c r="C97" s="191">
        <v>14342</v>
      </c>
      <c r="D97" s="191">
        <v>6852</v>
      </c>
      <c r="E97" s="191">
        <v>7643</v>
      </c>
      <c r="F97" s="191">
        <v>13863</v>
      </c>
      <c r="G97" s="191">
        <v>15647</v>
      </c>
      <c r="H97" s="191">
        <v>17058</v>
      </c>
      <c r="I97" s="191">
        <v>16430</v>
      </c>
      <c r="J97" s="211">
        <f>IFERROR(I97/H97-1,"-")</f>
        <v>-3.6815570406847242E-2</v>
      </c>
      <c r="K97" s="190">
        <f t="shared" si="35"/>
        <v>-628</v>
      </c>
      <c r="L97" s="192">
        <f t="shared" si="34"/>
        <v>3.4343968536493341E-3</v>
      </c>
    </row>
    <row r="98" spans="1:12" s="74" customFormat="1" x14ac:dyDescent="0.25">
      <c r="B98" s="194" t="s">
        <v>112</v>
      </c>
      <c r="C98" s="195">
        <v>1905</v>
      </c>
      <c r="D98" s="195">
        <v>1144</v>
      </c>
      <c r="E98" s="195">
        <v>373</v>
      </c>
      <c r="F98" s="195">
        <v>1860</v>
      </c>
      <c r="G98" s="195">
        <v>2264</v>
      </c>
      <c r="H98" s="195">
        <v>2464</v>
      </c>
      <c r="I98" s="195">
        <v>2029</v>
      </c>
      <c r="J98" s="212">
        <f t="shared" ref="J98:J105" si="36">IFERROR(I98/H98-1,"-")</f>
        <v>-0.17654220779220775</v>
      </c>
      <c r="K98" s="194">
        <f t="shared" si="35"/>
        <v>-435</v>
      </c>
      <c r="L98" s="196">
        <f t="shared" si="34"/>
        <v>4.2412606305870353E-4</v>
      </c>
    </row>
    <row r="99" spans="1:12" s="74" customFormat="1" x14ac:dyDescent="0.25">
      <c r="B99" s="194" t="s">
        <v>115</v>
      </c>
      <c r="C99" s="195">
        <v>3059</v>
      </c>
      <c r="D99" s="195">
        <v>1439</v>
      </c>
      <c r="E99" s="195">
        <v>1394</v>
      </c>
      <c r="F99" s="195">
        <v>2833</v>
      </c>
      <c r="G99" s="195">
        <v>3049</v>
      </c>
      <c r="H99" s="195">
        <v>3490</v>
      </c>
      <c r="I99" s="195">
        <v>3152</v>
      </c>
      <c r="J99" s="212">
        <f t="shared" si="36"/>
        <v>-9.684813753581667E-2</v>
      </c>
      <c r="K99" s="194">
        <f t="shared" si="35"/>
        <v>-338</v>
      </c>
      <c r="L99" s="196">
        <f t="shared" si="34"/>
        <v>6.5886907381026787E-4</v>
      </c>
    </row>
    <row r="100" spans="1:12" x14ac:dyDescent="0.25">
      <c r="A100" s="1"/>
      <c r="B100" s="194" t="s">
        <v>118</v>
      </c>
      <c r="C100" s="195">
        <v>2951</v>
      </c>
      <c r="D100" s="195">
        <v>1565</v>
      </c>
      <c r="E100" s="195">
        <v>2773</v>
      </c>
      <c r="F100" s="195">
        <v>2677</v>
      </c>
      <c r="G100" s="195">
        <v>2921</v>
      </c>
      <c r="H100" s="195">
        <v>2887</v>
      </c>
      <c r="I100" s="195">
        <v>2845</v>
      </c>
      <c r="J100" s="212">
        <f t="shared" si="36"/>
        <v>-1.4547973675095305E-2</v>
      </c>
      <c r="K100" s="194">
        <f t="shared" si="35"/>
        <v>-42</v>
      </c>
      <c r="L100" s="196">
        <f t="shared" si="34"/>
        <v>5.9469622937506725E-4</v>
      </c>
    </row>
    <row r="101" spans="1:12" x14ac:dyDescent="0.25">
      <c r="A101" s="1"/>
      <c r="B101" s="194" t="s">
        <v>125</v>
      </c>
      <c r="C101" s="195">
        <v>491</v>
      </c>
      <c r="D101" s="195">
        <v>297</v>
      </c>
      <c r="E101" s="195">
        <v>178</v>
      </c>
      <c r="F101" s="195">
        <v>970</v>
      </c>
      <c r="G101" s="195">
        <v>724</v>
      </c>
      <c r="H101" s="195">
        <v>784</v>
      </c>
      <c r="I101" s="195">
        <v>700</v>
      </c>
      <c r="J101" s="212">
        <f t="shared" si="36"/>
        <v>-0.1071428571428571</v>
      </c>
      <c r="K101" s="194">
        <f t="shared" si="35"/>
        <v>-84</v>
      </c>
      <c r="L101" s="196">
        <f t="shared" si="34"/>
        <v>1.463224465949199E-4</v>
      </c>
    </row>
    <row r="102" spans="1:12" x14ac:dyDescent="0.25">
      <c r="A102" s="1"/>
      <c r="B102" s="194" t="s">
        <v>121</v>
      </c>
      <c r="C102" s="195">
        <v>392</v>
      </c>
      <c r="D102" s="195">
        <v>228</v>
      </c>
      <c r="E102" s="195">
        <v>285</v>
      </c>
      <c r="F102" s="195">
        <v>560</v>
      </c>
      <c r="G102" s="195">
        <v>451</v>
      </c>
      <c r="H102" s="195">
        <v>685</v>
      </c>
      <c r="I102" s="195">
        <v>659</v>
      </c>
      <c r="J102" s="212">
        <f t="shared" si="36"/>
        <v>-3.7956204379562042E-2</v>
      </c>
      <c r="K102" s="194">
        <f t="shared" si="35"/>
        <v>-26</v>
      </c>
      <c r="L102" s="196">
        <f t="shared" si="34"/>
        <v>1.3775213186578887E-4</v>
      </c>
    </row>
    <row r="103" spans="1:12" x14ac:dyDescent="0.25">
      <c r="A103" s="1"/>
      <c r="B103" s="194" t="s">
        <v>130</v>
      </c>
      <c r="C103" s="195">
        <v>126</v>
      </c>
      <c r="D103" s="195">
        <v>127</v>
      </c>
      <c r="E103" s="195">
        <v>20</v>
      </c>
      <c r="F103" s="195">
        <v>226</v>
      </c>
      <c r="G103" s="195">
        <v>109</v>
      </c>
      <c r="H103" s="195">
        <v>192</v>
      </c>
      <c r="I103" s="195">
        <v>159</v>
      </c>
      <c r="J103" s="212">
        <f t="shared" si="36"/>
        <v>-0.171875</v>
      </c>
      <c r="K103" s="194">
        <f t="shared" si="35"/>
        <v>-33</v>
      </c>
      <c r="L103" s="196">
        <f t="shared" si="34"/>
        <v>3.3236098583703231E-5</v>
      </c>
    </row>
    <row r="104" spans="1:12" x14ac:dyDescent="0.25">
      <c r="A104" s="193" t="s">
        <v>146</v>
      </c>
      <c r="B104" s="194" t="s">
        <v>133</v>
      </c>
      <c r="C104" s="195">
        <v>153</v>
      </c>
      <c r="D104" s="195">
        <v>75</v>
      </c>
      <c r="E104" s="195">
        <v>65</v>
      </c>
      <c r="F104" s="195">
        <v>116</v>
      </c>
      <c r="G104" s="195">
        <v>203</v>
      </c>
      <c r="H104" s="195">
        <v>323</v>
      </c>
      <c r="I104" s="195">
        <v>168</v>
      </c>
      <c r="J104" s="212">
        <f t="shared" si="36"/>
        <v>-0.47987616099071206</v>
      </c>
      <c r="K104" s="194">
        <f t="shared" si="35"/>
        <v>-155</v>
      </c>
      <c r="L104" s="196">
        <f t="shared" si="34"/>
        <v>3.5117387182780773E-5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5265</v>
      </c>
      <c r="D105" s="200">
        <f t="shared" ref="D105:I105" si="38">D97-SUM(D98:D104)</f>
        <v>1977</v>
      </c>
      <c r="E105" s="200">
        <f t="shared" si="38"/>
        <v>2555</v>
      </c>
      <c r="F105" s="200">
        <f t="shared" si="38"/>
        <v>4621</v>
      </c>
      <c r="G105" s="200">
        <f t="shared" si="38"/>
        <v>5926</v>
      </c>
      <c r="H105" s="200">
        <f t="shared" si="38"/>
        <v>6233</v>
      </c>
      <c r="I105" s="200">
        <f t="shared" si="38"/>
        <v>6718</v>
      </c>
      <c r="J105" s="213">
        <f t="shared" si="36"/>
        <v>7.7811647681694129E-2</v>
      </c>
      <c r="K105" s="199">
        <f>I105-H105</f>
        <v>485</v>
      </c>
      <c r="L105" s="201">
        <f t="shared" si="34"/>
        <v>1.4042774231781026E-3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129126</v>
      </c>
      <c r="D107" s="209">
        <v>69618</v>
      </c>
      <c r="E107" s="209">
        <v>81129</v>
      </c>
      <c r="F107" s="209">
        <v>171217</v>
      </c>
      <c r="G107" s="209">
        <v>213329</v>
      </c>
      <c r="H107" s="209">
        <v>211792</v>
      </c>
      <c r="I107" s="209">
        <v>220769</v>
      </c>
      <c r="J107" s="210">
        <f>IFERROR(I107/H107-1,"-")</f>
        <v>4.2385925814006242E-2</v>
      </c>
      <c r="K107" s="209">
        <f>I107-H107</f>
        <v>8977</v>
      </c>
      <c r="L107" s="210">
        <f t="shared" ref="L107:L119" si="39">I107/I$9</f>
        <v>4.6147800303305529E-2</v>
      </c>
    </row>
    <row r="108" spans="1:12" x14ac:dyDescent="0.25">
      <c r="A108" s="1" t="s">
        <v>98</v>
      </c>
      <c r="B108" s="190" t="s">
        <v>99</v>
      </c>
      <c r="C108" s="191">
        <v>26451</v>
      </c>
      <c r="D108" s="191">
        <v>27028</v>
      </c>
      <c r="E108" s="191">
        <v>41362</v>
      </c>
      <c r="F108" s="191">
        <v>41286</v>
      </c>
      <c r="G108" s="191">
        <v>47351</v>
      </c>
      <c r="H108" s="191">
        <v>44919</v>
      </c>
      <c r="I108" s="191">
        <v>47774</v>
      </c>
      <c r="J108" s="211">
        <f>IFERROR(I108/H108-1,"-")</f>
        <v>6.3558850375119658E-2</v>
      </c>
      <c r="K108" s="190">
        <f t="shared" ref="K108:K118" si="40">I108-H108</f>
        <v>2855</v>
      </c>
      <c r="L108" s="192">
        <f t="shared" si="39"/>
        <v>9.9862979480367185E-3</v>
      </c>
    </row>
    <row r="109" spans="1:12" x14ac:dyDescent="0.25">
      <c r="A109" s="193" t="s">
        <v>105</v>
      </c>
      <c r="B109" s="194" t="s">
        <v>105</v>
      </c>
      <c r="C109" s="195">
        <v>10047</v>
      </c>
      <c r="D109" s="195">
        <v>2272</v>
      </c>
      <c r="E109" s="195">
        <v>24182</v>
      </c>
      <c r="F109" s="195">
        <v>14625</v>
      </c>
      <c r="G109" s="195">
        <v>17627</v>
      </c>
      <c r="H109" s="195">
        <v>14538</v>
      </c>
      <c r="I109" s="195">
        <v>17618</v>
      </c>
      <c r="J109" s="212">
        <f>IFERROR(I109/H109-1,"-")</f>
        <v>0.21185857752097959</v>
      </c>
      <c r="K109" s="194">
        <f t="shared" si="40"/>
        <v>3080</v>
      </c>
      <c r="L109" s="196">
        <f t="shared" si="39"/>
        <v>3.6827269487275695E-3</v>
      </c>
    </row>
    <row r="110" spans="1:12" x14ac:dyDescent="0.25">
      <c r="A110" s="193" t="s">
        <v>102</v>
      </c>
      <c r="B110" s="194" t="s">
        <v>102</v>
      </c>
      <c r="C110" s="195">
        <v>16404</v>
      </c>
      <c r="D110" s="195">
        <v>24756</v>
      </c>
      <c r="E110" s="195">
        <v>17180</v>
      </c>
      <c r="F110" s="195">
        <v>26661</v>
      </c>
      <c r="G110" s="195">
        <v>29724</v>
      </c>
      <c r="H110" s="195">
        <v>30381</v>
      </c>
      <c r="I110" s="195">
        <v>30156</v>
      </c>
      <c r="J110" s="212">
        <f>IFERROR(I110/H110-1,"-")</f>
        <v>-7.4059445047891526E-3</v>
      </c>
      <c r="K110" s="194">
        <f t="shared" si="40"/>
        <v>-225</v>
      </c>
      <c r="L110" s="196">
        <f t="shared" si="39"/>
        <v>6.303570999309149E-3</v>
      </c>
    </row>
    <row r="111" spans="1:12" x14ac:dyDescent="0.25">
      <c r="A111" s="1"/>
      <c r="B111" s="190" t="s">
        <v>109</v>
      </c>
      <c r="C111" s="191">
        <v>102675</v>
      </c>
      <c r="D111" s="191">
        <v>42590</v>
      </c>
      <c r="E111" s="191">
        <v>39767</v>
      </c>
      <c r="F111" s="191">
        <v>129931</v>
      </c>
      <c r="G111" s="191">
        <v>165978</v>
      </c>
      <c r="H111" s="191">
        <v>166873</v>
      </c>
      <c r="I111" s="191">
        <v>172995</v>
      </c>
      <c r="J111" s="211">
        <f>IFERROR(I111/H111-1,"-")</f>
        <v>3.6686582011469904E-2</v>
      </c>
      <c r="K111" s="190">
        <f t="shared" si="40"/>
        <v>6122</v>
      </c>
      <c r="L111" s="192">
        <f t="shared" si="39"/>
        <v>3.6161502355268813E-2</v>
      </c>
    </row>
    <row r="112" spans="1:12" s="74" customFormat="1" x14ac:dyDescent="0.25">
      <c r="B112" s="194" t="s">
        <v>112</v>
      </c>
      <c r="C112" s="195">
        <v>56409</v>
      </c>
      <c r="D112" s="195">
        <v>21638</v>
      </c>
      <c r="E112" s="195">
        <v>12718</v>
      </c>
      <c r="F112" s="195">
        <v>78552</v>
      </c>
      <c r="G112" s="195">
        <v>107726</v>
      </c>
      <c r="H112" s="195">
        <v>104034</v>
      </c>
      <c r="I112" s="195">
        <v>104813</v>
      </c>
      <c r="J112" s="212">
        <f t="shared" ref="J112:J119" si="41">IFERROR(I112/H112-1,"-")</f>
        <v>7.4879366360998123E-3</v>
      </c>
      <c r="K112" s="194">
        <f t="shared" si="40"/>
        <v>779</v>
      </c>
      <c r="L112" s="196">
        <f t="shared" si="39"/>
        <v>2.1909277992790483E-2</v>
      </c>
    </row>
    <row r="113" spans="1:12" s="74" customFormat="1" x14ac:dyDescent="0.25">
      <c r="B113" s="194" t="s">
        <v>115</v>
      </c>
      <c r="C113" s="195">
        <v>8841</v>
      </c>
      <c r="D113" s="195">
        <v>2923</v>
      </c>
      <c r="E113" s="195">
        <v>6037</v>
      </c>
      <c r="F113" s="195">
        <v>5450</v>
      </c>
      <c r="G113" s="195">
        <v>7337</v>
      </c>
      <c r="H113" s="195">
        <v>7025</v>
      </c>
      <c r="I113" s="195">
        <v>8138</v>
      </c>
      <c r="J113" s="212">
        <f t="shared" si="41"/>
        <v>0.15843416370106755</v>
      </c>
      <c r="K113" s="194">
        <f t="shared" si="40"/>
        <v>1113</v>
      </c>
      <c r="L113" s="196">
        <f t="shared" si="39"/>
        <v>1.7011029576992258E-3</v>
      </c>
    </row>
    <row r="114" spans="1:12" x14ac:dyDescent="0.25">
      <c r="A114" s="1"/>
      <c r="B114" s="194" t="s">
        <v>118</v>
      </c>
      <c r="C114" s="195">
        <v>11990</v>
      </c>
      <c r="D114" s="195">
        <v>2219</v>
      </c>
      <c r="E114" s="195">
        <v>6138</v>
      </c>
      <c r="F114" s="195">
        <v>8179</v>
      </c>
      <c r="G114" s="195">
        <v>12282</v>
      </c>
      <c r="H114" s="195">
        <v>11875</v>
      </c>
      <c r="I114" s="195">
        <v>13849</v>
      </c>
      <c r="J114" s="212">
        <f t="shared" si="41"/>
        <v>0.16623157894736851</v>
      </c>
      <c r="K114" s="194">
        <f t="shared" si="40"/>
        <v>1974</v>
      </c>
      <c r="L114" s="196">
        <f t="shared" si="39"/>
        <v>2.8948850898472081E-3</v>
      </c>
    </row>
    <row r="115" spans="1:12" x14ac:dyDescent="0.25">
      <c r="A115" s="1"/>
      <c r="B115" s="194" t="s">
        <v>125</v>
      </c>
      <c r="C115" s="195">
        <v>2358</v>
      </c>
      <c r="D115" s="195">
        <v>1179</v>
      </c>
      <c r="E115" s="195">
        <v>2486</v>
      </c>
      <c r="F115" s="195">
        <v>5406</v>
      </c>
      <c r="G115" s="195">
        <v>5337</v>
      </c>
      <c r="H115" s="195">
        <v>5277</v>
      </c>
      <c r="I115" s="195">
        <v>5910</v>
      </c>
      <c r="J115" s="212">
        <f t="shared" si="41"/>
        <v>0.11995451961341663</v>
      </c>
      <c r="K115" s="194">
        <f t="shared" si="40"/>
        <v>633</v>
      </c>
      <c r="L115" s="196">
        <f t="shared" si="39"/>
        <v>1.2353795133942522E-3</v>
      </c>
    </row>
    <row r="116" spans="1:12" x14ac:dyDescent="0.25">
      <c r="A116" s="1"/>
      <c r="B116" s="194" t="s">
        <v>121</v>
      </c>
      <c r="C116" s="195">
        <v>3585</v>
      </c>
      <c r="D116" s="195">
        <v>2779</v>
      </c>
      <c r="E116" s="195">
        <v>3241</v>
      </c>
      <c r="F116" s="195">
        <v>4908</v>
      </c>
      <c r="G116" s="195">
        <v>4707</v>
      </c>
      <c r="H116" s="195">
        <v>4301</v>
      </c>
      <c r="I116" s="195">
        <v>4455</v>
      </c>
      <c r="J116" s="212">
        <f t="shared" si="41"/>
        <v>3.5805626598465423E-2</v>
      </c>
      <c r="K116" s="194">
        <f t="shared" si="40"/>
        <v>154</v>
      </c>
      <c r="L116" s="196">
        <f t="shared" si="39"/>
        <v>9.31237856543383E-4</v>
      </c>
    </row>
    <row r="117" spans="1:12" x14ac:dyDescent="0.25">
      <c r="A117" s="1"/>
      <c r="B117" s="194" t="s">
        <v>130</v>
      </c>
      <c r="C117" s="195">
        <v>634</v>
      </c>
      <c r="D117" s="195">
        <v>459</v>
      </c>
      <c r="E117" s="195">
        <v>69</v>
      </c>
      <c r="F117" s="195">
        <v>658</v>
      </c>
      <c r="G117" s="195">
        <v>1050</v>
      </c>
      <c r="H117" s="195">
        <v>1230</v>
      </c>
      <c r="I117" s="195">
        <v>1043</v>
      </c>
      <c r="J117" s="212">
        <f t="shared" si="41"/>
        <v>-0.1520325203252032</v>
      </c>
      <c r="K117" s="194">
        <f t="shared" si="40"/>
        <v>-187</v>
      </c>
      <c r="L117" s="196">
        <f t="shared" si="39"/>
        <v>2.1802044542643063E-4</v>
      </c>
    </row>
    <row r="118" spans="1:12" x14ac:dyDescent="0.25">
      <c r="A118" s="193" t="s">
        <v>146</v>
      </c>
      <c r="B118" s="194" t="s">
        <v>133</v>
      </c>
      <c r="C118" s="195">
        <v>1150</v>
      </c>
      <c r="D118" s="195">
        <v>1168</v>
      </c>
      <c r="E118" s="195">
        <v>42</v>
      </c>
      <c r="F118" s="195">
        <v>866</v>
      </c>
      <c r="G118" s="195">
        <v>639</v>
      </c>
      <c r="H118" s="195">
        <v>1448</v>
      </c>
      <c r="I118" s="195">
        <v>899</v>
      </c>
      <c r="J118" s="212">
        <f t="shared" si="41"/>
        <v>-0.3791436464088398</v>
      </c>
      <c r="K118" s="194">
        <f t="shared" si="40"/>
        <v>-549</v>
      </c>
      <c r="L118" s="196">
        <f t="shared" si="39"/>
        <v>1.8791982784118998E-4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17708</v>
      </c>
      <c r="D119" s="200">
        <f t="shared" ref="D119:I119" si="43">D111-SUM(D112:D118)</f>
        <v>10225</v>
      </c>
      <c r="E119" s="200">
        <f t="shared" si="43"/>
        <v>9036</v>
      </c>
      <c r="F119" s="200">
        <f t="shared" si="43"/>
        <v>25912</v>
      </c>
      <c r="G119" s="200">
        <f t="shared" si="43"/>
        <v>26900</v>
      </c>
      <c r="H119" s="200">
        <f t="shared" si="43"/>
        <v>31683</v>
      </c>
      <c r="I119" s="200">
        <f t="shared" si="43"/>
        <v>33888</v>
      </c>
      <c r="J119" s="213">
        <f t="shared" si="41"/>
        <v>6.9595682227061806E-2</v>
      </c>
      <c r="K119" s="199">
        <f>I119-H119</f>
        <v>2205</v>
      </c>
      <c r="L119" s="201">
        <f t="shared" si="39"/>
        <v>7.0836786717266365E-3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165875</v>
      </c>
      <c r="D121" s="209">
        <v>70506</v>
      </c>
      <c r="E121" s="209">
        <v>106775</v>
      </c>
      <c r="F121" s="209">
        <v>165117</v>
      </c>
      <c r="G121" s="209">
        <v>182016</v>
      </c>
      <c r="H121" s="209">
        <v>189705</v>
      </c>
      <c r="I121" s="209">
        <v>211709</v>
      </c>
      <c r="J121" s="210">
        <f>IFERROR(I121/H121-1,"-")</f>
        <v>0.11599061701062174</v>
      </c>
      <c r="K121" s="209">
        <f>I121-H121</f>
        <v>22004</v>
      </c>
      <c r="L121" s="210">
        <f t="shared" ref="L121:L133" si="44">I121/I$9</f>
        <v>4.4253969780234138E-2</v>
      </c>
    </row>
    <row r="122" spans="1:12" x14ac:dyDescent="0.25">
      <c r="A122" s="1" t="s">
        <v>98</v>
      </c>
      <c r="B122" s="190" t="s">
        <v>99</v>
      </c>
      <c r="C122" s="191">
        <v>89920</v>
      </c>
      <c r="D122" s="191">
        <v>37728</v>
      </c>
      <c r="E122" s="191">
        <v>70625</v>
      </c>
      <c r="F122" s="191">
        <v>100095</v>
      </c>
      <c r="G122" s="191">
        <v>111901</v>
      </c>
      <c r="H122" s="191">
        <v>119009</v>
      </c>
      <c r="I122" s="191">
        <v>136286</v>
      </c>
      <c r="J122" s="211">
        <f>IFERROR(I122/H122-1,"-")</f>
        <v>0.14517389441134698</v>
      </c>
      <c r="K122" s="190">
        <f t="shared" ref="K122:K132" si="45">I122-H122</f>
        <v>17277</v>
      </c>
      <c r="L122" s="192">
        <f t="shared" si="44"/>
        <v>2.8488144223764646E-2</v>
      </c>
    </row>
    <row r="123" spans="1:12" x14ac:dyDescent="0.25">
      <c r="A123" s="193" t="s">
        <v>105</v>
      </c>
      <c r="B123" s="194" t="s">
        <v>105</v>
      </c>
      <c r="C123" s="195">
        <v>45175</v>
      </c>
      <c r="D123" s="195">
        <v>17203</v>
      </c>
      <c r="E123" s="195">
        <v>35685</v>
      </c>
      <c r="F123" s="195">
        <v>51998</v>
      </c>
      <c r="G123" s="195">
        <v>50226</v>
      </c>
      <c r="H123" s="195">
        <v>58787</v>
      </c>
      <c r="I123" s="195">
        <v>71884</v>
      </c>
      <c r="J123" s="212">
        <f>IFERROR(I123/H123-1,"-")</f>
        <v>0.22278735094493674</v>
      </c>
      <c r="K123" s="194">
        <f t="shared" si="45"/>
        <v>13097</v>
      </c>
      <c r="L123" s="196">
        <f t="shared" si="44"/>
        <v>1.5026061072898889E-2</v>
      </c>
    </row>
    <row r="124" spans="1:12" x14ac:dyDescent="0.25">
      <c r="A124" s="193" t="s">
        <v>102</v>
      </c>
      <c r="B124" s="194" t="s">
        <v>102</v>
      </c>
      <c r="C124" s="195">
        <v>44745</v>
      </c>
      <c r="D124" s="195">
        <v>20525</v>
      </c>
      <c r="E124" s="195">
        <v>34940</v>
      </c>
      <c r="F124" s="195">
        <v>48097</v>
      </c>
      <c r="G124" s="195">
        <v>61675</v>
      </c>
      <c r="H124" s="195">
        <v>60222</v>
      </c>
      <c r="I124" s="195">
        <v>64402</v>
      </c>
      <c r="J124" s="212">
        <f>IFERROR(I124/H124-1,"-")</f>
        <v>6.9409850220849556E-2</v>
      </c>
      <c r="K124" s="194">
        <f t="shared" si="45"/>
        <v>4180</v>
      </c>
      <c r="L124" s="196">
        <f t="shared" si="44"/>
        <v>1.3462083150865759E-2</v>
      </c>
    </row>
    <row r="125" spans="1:12" x14ac:dyDescent="0.25">
      <c r="A125" s="1"/>
      <c r="B125" s="190" t="s">
        <v>109</v>
      </c>
      <c r="C125" s="191">
        <v>75955</v>
      </c>
      <c r="D125" s="191">
        <v>32778</v>
      </c>
      <c r="E125" s="191">
        <v>36150</v>
      </c>
      <c r="F125" s="191">
        <v>65022</v>
      </c>
      <c r="G125" s="191">
        <v>70115</v>
      </c>
      <c r="H125" s="191">
        <v>70696</v>
      </c>
      <c r="I125" s="191">
        <v>75423</v>
      </c>
      <c r="J125" s="211">
        <f>IFERROR(I125/H125-1,"-")</f>
        <v>6.6863754667873643E-2</v>
      </c>
      <c r="K125" s="190">
        <f t="shared" si="45"/>
        <v>4727</v>
      </c>
      <c r="L125" s="192">
        <f t="shared" si="44"/>
        <v>1.5765825556469489E-2</v>
      </c>
    </row>
    <row r="126" spans="1:12" s="74" customFormat="1" x14ac:dyDescent="0.25">
      <c r="B126" s="194" t="s">
        <v>112</v>
      </c>
      <c r="C126" s="195">
        <v>8241</v>
      </c>
      <c r="D126" s="195">
        <v>3292</v>
      </c>
      <c r="E126" s="195">
        <v>1409</v>
      </c>
      <c r="F126" s="195">
        <v>7290</v>
      </c>
      <c r="G126" s="195">
        <v>9274</v>
      </c>
      <c r="H126" s="195">
        <v>8495</v>
      </c>
      <c r="I126" s="195">
        <v>7872</v>
      </c>
      <c r="J126" s="212">
        <f t="shared" ref="J126:J133" si="46">IFERROR(I126/H126-1,"-")</f>
        <v>-7.333725721012363E-2</v>
      </c>
      <c r="K126" s="194">
        <f t="shared" si="45"/>
        <v>-623</v>
      </c>
      <c r="L126" s="196">
        <f t="shared" si="44"/>
        <v>1.6455004279931564E-3</v>
      </c>
    </row>
    <row r="127" spans="1:12" s="74" customFormat="1" x14ac:dyDescent="0.25">
      <c r="B127" s="194" t="s">
        <v>115</v>
      </c>
      <c r="C127" s="195">
        <v>7189</v>
      </c>
      <c r="D127" s="195">
        <v>3494</v>
      </c>
      <c r="E127" s="195">
        <v>3640</v>
      </c>
      <c r="F127" s="195">
        <v>6988</v>
      </c>
      <c r="G127" s="195">
        <v>9957</v>
      </c>
      <c r="H127" s="195">
        <v>9595</v>
      </c>
      <c r="I127" s="195">
        <v>10346</v>
      </c>
      <c r="J127" s="212">
        <f t="shared" si="46"/>
        <v>7.8269932256383568E-2</v>
      </c>
      <c r="K127" s="194">
        <f t="shared" si="45"/>
        <v>751</v>
      </c>
      <c r="L127" s="196">
        <f t="shared" si="44"/>
        <v>2.1626457606729161E-3</v>
      </c>
    </row>
    <row r="128" spans="1:12" x14ac:dyDescent="0.25">
      <c r="A128" s="1"/>
      <c r="B128" s="194" t="s">
        <v>118</v>
      </c>
      <c r="C128" s="195">
        <v>5337</v>
      </c>
      <c r="D128" s="195">
        <v>2351</v>
      </c>
      <c r="E128" s="195">
        <v>5108</v>
      </c>
      <c r="F128" s="195">
        <v>6283</v>
      </c>
      <c r="G128" s="195">
        <v>6766</v>
      </c>
      <c r="H128" s="195">
        <v>6665</v>
      </c>
      <c r="I128" s="195">
        <v>7216</v>
      </c>
      <c r="J128" s="212">
        <f t="shared" si="46"/>
        <v>8.2670667666916664E-2</v>
      </c>
      <c r="K128" s="194">
        <f t="shared" si="45"/>
        <v>551</v>
      </c>
      <c r="L128" s="196">
        <f t="shared" si="44"/>
        <v>1.5083753923270599E-3</v>
      </c>
    </row>
    <row r="129" spans="1:12" x14ac:dyDescent="0.25">
      <c r="A129" s="1"/>
      <c r="B129" s="194" t="s">
        <v>125</v>
      </c>
      <c r="C129" s="195">
        <v>1294</v>
      </c>
      <c r="D129" s="195">
        <v>628</v>
      </c>
      <c r="E129" s="195">
        <v>691</v>
      </c>
      <c r="F129" s="195">
        <v>1944</v>
      </c>
      <c r="G129" s="195">
        <v>2010</v>
      </c>
      <c r="H129" s="195">
        <v>1814</v>
      </c>
      <c r="I129" s="195">
        <v>2124</v>
      </c>
      <c r="J129" s="212">
        <f t="shared" si="46"/>
        <v>0.1708930540242557</v>
      </c>
      <c r="K129" s="194">
        <f t="shared" si="45"/>
        <v>310</v>
      </c>
      <c r="L129" s="196">
        <f t="shared" si="44"/>
        <v>4.4398410938229979E-4</v>
      </c>
    </row>
    <row r="130" spans="1:12" x14ac:dyDescent="0.25">
      <c r="A130" s="1"/>
      <c r="B130" s="194" t="s">
        <v>121</v>
      </c>
      <c r="C130" s="195">
        <v>1092</v>
      </c>
      <c r="D130" s="195">
        <v>609</v>
      </c>
      <c r="E130" s="195">
        <v>616</v>
      </c>
      <c r="F130" s="195">
        <v>1358</v>
      </c>
      <c r="G130" s="195">
        <v>1386</v>
      </c>
      <c r="H130" s="195">
        <v>1471</v>
      </c>
      <c r="I130" s="195">
        <v>1812</v>
      </c>
      <c r="J130" s="212">
        <f t="shared" si="46"/>
        <v>0.23181509177430315</v>
      </c>
      <c r="K130" s="194">
        <f t="shared" si="45"/>
        <v>341</v>
      </c>
      <c r="L130" s="196">
        <f t="shared" si="44"/>
        <v>3.7876610461427834E-4</v>
      </c>
    </row>
    <row r="131" spans="1:12" x14ac:dyDescent="0.25">
      <c r="A131" s="1"/>
      <c r="B131" s="194" t="s">
        <v>130</v>
      </c>
      <c r="C131" s="195">
        <v>1206</v>
      </c>
      <c r="D131" s="195">
        <v>680</v>
      </c>
      <c r="E131" s="195">
        <v>106</v>
      </c>
      <c r="F131" s="195">
        <v>704</v>
      </c>
      <c r="G131" s="195">
        <v>915</v>
      </c>
      <c r="H131" s="195">
        <v>1028</v>
      </c>
      <c r="I131" s="195">
        <v>832</v>
      </c>
      <c r="J131" s="212">
        <f t="shared" si="46"/>
        <v>-0.19066147859922178</v>
      </c>
      <c r="K131" s="194">
        <f t="shared" si="45"/>
        <v>-196</v>
      </c>
      <c r="L131" s="196">
        <f t="shared" si="44"/>
        <v>1.739146793813905E-4</v>
      </c>
    </row>
    <row r="132" spans="1:12" x14ac:dyDescent="0.25">
      <c r="A132" s="193" t="s">
        <v>146</v>
      </c>
      <c r="B132" s="194" t="s">
        <v>133</v>
      </c>
      <c r="C132" s="195">
        <v>1757</v>
      </c>
      <c r="D132" s="195">
        <v>1063</v>
      </c>
      <c r="E132" s="195">
        <v>243</v>
      </c>
      <c r="F132" s="195">
        <v>1156</v>
      </c>
      <c r="G132" s="195">
        <v>1637</v>
      </c>
      <c r="H132" s="195">
        <v>1543</v>
      </c>
      <c r="I132" s="195">
        <v>1487</v>
      </c>
      <c r="J132" s="212">
        <f t="shared" si="46"/>
        <v>-3.6292935839274176E-2</v>
      </c>
      <c r="K132" s="194">
        <f t="shared" si="45"/>
        <v>-56</v>
      </c>
      <c r="L132" s="196">
        <f t="shared" si="44"/>
        <v>3.1083068298092269E-4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49839</v>
      </c>
      <c r="D133" s="200">
        <f t="shared" ref="D133:I133" si="48">D125-SUM(D126:D132)</f>
        <v>20661</v>
      </c>
      <c r="E133" s="200">
        <f t="shared" si="48"/>
        <v>24337</v>
      </c>
      <c r="F133" s="200">
        <f t="shared" si="48"/>
        <v>39299</v>
      </c>
      <c r="G133" s="200">
        <f t="shared" si="48"/>
        <v>38170</v>
      </c>
      <c r="H133" s="200">
        <f t="shared" si="48"/>
        <v>40085</v>
      </c>
      <c r="I133" s="200">
        <f t="shared" si="48"/>
        <v>43734</v>
      </c>
      <c r="J133" s="213">
        <f t="shared" si="46"/>
        <v>9.1031557939378782E-2</v>
      </c>
      <c r="K133" s="199">
        <f>I133-H133</f>
        <v>3649</v>
      </c>
      <c r="L133" s="201">
        <f t="shared" si="44"/>
        <v>9.141808399117466E-3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224428</v>
      </c>
      <c r="D135" s="209">
        <v>87336</v>
      </c>
      <c r="E135" s="209">
        <v>86363</v>
      </c>
      <c r="F135" s="209">
        <v>226073</v>
      </c>
      <c r="G135" s="209">
        <v>244622</v>
      </c>
      <c r="H135" s="209">
        <v>256066</v>
      </c>
      <c r="I135" s="209">
        <v>254821</v>
      </c>
      <c r="J135" s="210">
        <f>IFERROR(I135/H135-1,"-")</f>
        <v>-4.8620277584685567E-3</v>
      </c>
      <c r="K135" s="209">
        <f>I135-H135</f>
        <v>-1245</v>
      </c>
      <c r="L135" s="210">
        <f t="shared" ref="L135:L147" si="49">I135/I$9</f>
        <v>5.3265760233948689E-2</v>
      </c>
    </row>
    <row r="136" spans="1:12" x14ac:dyDescent="0.25">
      <c r="A136" s="1" t="s">
        <v>98</v>
      </c>
      <c r="B136" s="190" t="s">
        <v>99</v>
      </c>
      <c r="C136" s="191">
        <v>40957</v>
      </c>
      <c r="D136" s="191">
        <v>15858</v>
      </c>
      <c r="E136" s="191">
        <v>40067</v>
      </c>
      <c r="F136" s="191">
        <v>26334</v>
      </c>
      <c r="G136" s="191">
        <v>28935</v>
      </c>
      <c r="H136" s="191">
        <v>24980</v>
      </c>
      <c r="I136" s="191">
        <v>28687</v>
      </c>
      <c r="J136" s="211">
        <f>IFERROR(I136/H136-1,"-")</f>
        <v>0.14839871897518009</v>
      </c>
      <c r="K136" s="190">
        <f t="shared" ref="K136:K146" si="50">I136-H136</f>
        <v>3707</v>
      </c>
      <c r="L136" s="192">
        <f t="shared" si="49"/>
        <v>5.9965028935263813E-3</v>
      </c>
    </row>
    <row r="137" spans="1:12" x14ac:dyDescent="0.25">
      <c r="A137" s="193" t="s">
        <v>105</v>
      </c>
      <c r="B137" s="194" t="s">
        <v>105</v>
      </c>
      <c r="C137" s="195">
        <v>22725</v>
      </c>
      <c r="D137" s="195">
        <v>10814</v>
      </c>
      <c r="E137" s="195">
        <v>30109</v>
      </c>
      <c r="F137" s="195">
        <v>17960</v>
      </c>
      <c r="G137" s="195">
        <v>18744</v>
      </c>
      <c r="H137" s="195">
        <v>15731</v>
      </c>
      <c r="I137" s="195">
        <v>17003</v>
      </c>
      <c r="J137" s="212">
        <f>IFERROR(I137/H137-1,"-")</f>
        <v>8.0859449494628421E-2</v>
      </c>
      <c r="K137" s="194">
        <f t="shared" si="50"/>
        <v>1272</v>
      </c>
      <c r="L137" s="196">
        <f t="shared" si="49"/>
        <v>3.5541722277906041E-3</v>
      </c>
    </row>
    <row r="138" spans="1:12" x14ac:dyDescent="0.25">
      <c r="A138" s="193" t="s">
        <v>102</v>
      </c>
      <c r="B138" s="194" t="s">
        <v>102</v>
      </c>
      <c r="C138" s="195">
        <v>18232</v>
      </c>
      <c r="D138" s="195">
        <v>5044</v>
      </c>
      <c r="E138" s="195">
        <v>9958</v>
      </c>
      <c r="F138" s="195">
        <v>8374</v>
      </c>
      <c r="G138" s="195">
        <v>10191</v>
      </c>
      <c r="H138" s="195">
        <v>9249</v>
      </c>
      <c r="I138" s="195">
        <v>11684</v>
      </c>
      <c r="J138" s="212">
        <f>IFERROR(I138/H138-1,"-")</f>
        <v>0.26327170504919462</v>
      </c>
      <c r="K138" s="194">
        <f t="shared" si="50"/>
        <v>2435</v>
      </c>
      <c r="L138" s="196">
        <f t="shared" si="49"/>
        <v>2.4423306657357772E-3</v>
      </c>
    </row>
    <row r="139" spans="1:12" x14ac:dyDescent="0.25">
      <c r="A139" s="1"/>
      <c r="B139" s="190" t="s">
        <v>109</v>
      </c>
      <c r="C139" s="191">
        <v>183471</v>
      </c>
      <c r="D139" s="191">
        <v>71478</v>
      </c>
      <c r="E139" s="191">
        <v>46296</v>
      </c>
      <c r="F139" s="191">
        <v>199739</v>
      </c>
      <c r="G139" s="191">
        <v>215687</v>
      </c>
      <c r="H139" s="191">
        <v>231086</v>
      </c>
      <c r="I139" s="191">
        <v>226134</v>
      </c>
      <c r="J139" s="211">
        <f>IFERROR(I139/H139-1,"-")</f>
        <v>-2.1429251447513065E-2</v>
      </c>
      <c r="K139" s="190">
        <f t="shared" si="50"/>
        <v>-4952</v>
      </c>
      <c r="L139" s="192">
        <f t="shared" si="49"/>
        <v>4.726925734042231E-2</v>
      </c>
    </row>
    <row r="140" spans="1:12" s="74" customFormat="1" x14ac:dyDescent="0.25">
      <c r="B140" s="194" t="s">
        <v>112</v>
      </c>
      <c r="C140" s="195">
        <v>91081</v>
      </c>
      <c r="D140" s="195">
        <v>29452</v>
      </c>
      <c r="E140" s="195">
        <v>7723</v>
      </c>
      <c r="F140" s="195">
        <v>86847</v>
      </c>
      <c r="G140" s="195">
        <v>92504</v>
      </c>
      <c r="H140" s="195">
        <v>104620</v>
      </c>
      <c r="I140" s="195">
        <v>107039</v>
      </c>
      <c r="J140" s="212">
        <f t="shared" ref="J140:J147" si="51">IFERROR(I140/H140-1,"-")</f>
        <v>2.3121774039380538E-2</v>
      </c>
      <c r="K140" s="194">
        <f t="shared" si="50"/>
        <v>2419</v>
      </c>
      <c r="L140" s="196">
        <f t="shared" si="49"/>
        <v>2.2374583372962328E-2</v>
      </c>
    </row>
    <row r="141" spans="1:12" s="74" customFormat="1" x14ac:dyDescent="0.25">
      <c r="B141" s="194" t="s">
        <v>115</v>
      </c>
      <c r="C141" s="195">
        <v>12686</v>
      </c>
      <c r="D141" s="195">
        <v>5377</v>
      </c>
      <c r="E141" s="195">
        <v>4588</v>
      </c>
      <c r="F141" s="195">
        <v>13423</v>
      </c>
      <c r="G141" s="195">
        <v>18417</v>
      </c>
      <c r="H141" s="195">
        <v>19208</v>
      </c>
      <c r="I141" s="195">
        <v>18701</v>
      </c>
      <c r="J141" s="212">
        <f t="shared" si="51"/>
        <v>-2.639525197834236E-2</v>
      </c>
      <c r="K141" s="194">
        <f t="shared" si="50"/>
        <v>-507</v>
      </c>
      <c r="L141" s="196">
        <f t="shared" si="49"/>
        <v>3.9091086768165669E-3</v>
      </c>
    </row>
    <row r="142" spans="1:12" x14ac:dyDescent="0.25">
      <c r="A142" s="1"/>
      <c r="B142" s="194" t="s">
        <v>118</v>
      </c>
      <c r="C142" s="195">
        <v>17850</v>
      </c>
      <c r="D142" s="195">
        <v>5591</v>
      </c>
      <c r="E142" s="195">
        <v>9723</v>
      </c>
      <c r="F142" s="195">
        <v>23794</v>
      </c>
      <c r="G142" s="195">
        <v>22158</v>
      </c>
      <c r="H142" s="195">
        <v>22877</v>
      </c>
      <c r="I142" s="195">
        <v>20258</v>
      </c>
      <c r="J142" s="212">
        <f t="shared" si="51"/>
        <v>-0.11448179394151337</v>
      </c>
      <c r="K142" s="194">
        <f t="shared" si="50"/>
        <v>-2619</v>
      </c>
      <c r="L142" s="196">
        <f t="shared" si="49"/>
        <v>4.2345716044569813E-3</v>
      </c>
    </row>
    <row r="143" spans="1:12" x14ac:dyDescent="0.25">
      <c r="A143" s="1"/>
      <c r="B143" s="194" t="s">
        <v>125</v>
      </c>
      <c r="C143" s="195">
        <v>3928</v>
      </c>
      <c r="D143" s="195">
        <v>1151</v>
      </c>
      <c r="E143" s="195">
        <v>1335</v>
      </c>
      <c r="F143" s="195">
        <v>9497</v>
      </c>
      <c r="G143" s="195">
        <v>8741</v>
      </c>
      <c r="H143" s="195">
        <v>6113</v>
      </c>
      <c r="I143" s="195">
        <v>5501</v>
      </c>
      <c r="J143" s="212">
        <f t="shared" si="51"/>
        <v>-0.10011451006052674</v>
      </c>
      <c r="K143" s="194">
        <f t="shared" si="50"/>
        <v>-612</v>
      </c>
      <c r="L143" s="196">
        <f t="shared" si="49"/>
        <v>1.1498853981695063E-3</v>
      </c>
    </row>
    <row r="144" spans="1:12" x14ac:dyDescent="0.25">
      <c r="A144" s="1"/>
      <c r="B144" s="194" t="s">
        <v>121</v>
      </c>
      <c r="C144" s="195">
        <v>3987</v>
      </c>
      <c r="D144" s="195">
        <v>1867</v>
      </c>
      <c r="E144" s="195">
        <v>1975</v>
      </c>
      <c r="F144" s="195">
        <v>4118</v>
      </c>
      <c r="G144" s="195">
        <v>4790</v>
      </c>
      <c r="H144" s="195">
        <v>5320</v>
      </c>
      <c r="I144" s="195">
        <v>3981</v>
      </c>
      <c r="J144" s="212">
        <f t="shared" si="51"/>
        <v>-0.2516917293233083</v>
      </c>
      <c r="K144" s="194">
        <f t="shared" si="50"/>
        <v>-1339</v>
      </c>
      <c r="L144" s="196">
        <f t="shared" si="49"/>
        <v>8.3215665699196584E-4</v>
      </c>
    </row>
    <row r="145" spans="1:12" x14ac:dyDescent="0.25">
      <c r="A145" s="1"/>
      <c r="B145" s="194" t="s">
        <v>130</v>
      </c>
      <c r="C145" s="195">
        <v>1934</v>
      </c>
      <c r="D145" s="195">
        <v>2361</v>
      </c>
      <c r="E145" s="195">
        <v>75</v>
      </c>
      <c r="F145" s="195">
        <v>2451</v>
      </c>
      <c r="G145" s="195">
        <v>2781</v>
      </c>
      <c r="H145" s="195">
        <v>2573</v>
      </c>
      <c r="I145" s="195">
        <v>2801</v>
      </c>
      <c r="J145" s="212">
        <f t="shared" si="51"/>
        <v>8.8612514574426759E-2</v>
      </c>
      <c r="K145" s="194">
        <f t="shared" si="50"/>
        <v>228</v>
      </c>
      <c r="L145" s="196">
        <f t="shared" si="49"/>
        <v>5.8549881844624377E-4</v>
      </c>
    </row>
    <row r="146" spans="1:12" x14ac:dyDescent="0.25">
      <c r="A146" s="193" t="s">
        <v>146</v>
      </c>
      <c r="B146" s="194" t="s">
        <v>133</v>
      </c>
      <c r="C146" s="195">
        <v>5563</v>
      </c>
      <c r="D146" s="195">
        <v>4703</v>
      </c>
      <c r="E146" s="195">
        <v>65</v>
      </c>
      <c r="F146" s="195">
        <v>1164</v>
      </c>
      <c r="G146" s="195">
        <v>2087</v>
      </c>
      <c r="H146" s="195">
        <v>1892</v>
      </c>
      <c r="I146" s="195">
        <v>1389</v>
      </c>
      <c r="J146" s="212">
        <f t="shared" si="51"/>
        <v>-0.2658562367864693</v>
      </c>
      <c r="K146" s="194">
        <f t="shared" si="50"/>
        <v>-503</v>
      </c>
      <c r="L146" s="196">
        <f t="shared" si="49"/>
        <v>2.903455404576339E-4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46442</v>
      </c>
      <c r="D147" s="200">
        <f t="shared" ref="D147:I147" si="53">D139-SUM(D140:D146)</f>
        <v>20976</v>
      </c>
      <c r="E147" s="200">
        <f t="shared" si="53"/>
        <v>20812</v>
      </c>
      <c r="F147" s="200">
        <f t="shared" si="53"/>
        <v>58445</v>
      </c>
      <c r="G147" s="200">
        <f t="shared" si="53"/>
        <v>64209</v>
      </c>
      <c r="H147" s="200">
        <f t="shared" si="53"/>
        <v>68483</v>
      </c>
      <c r="I147" s="200">
        <f t="shared" si="53"/>
        <v>66464</v>
      </c>
      <c r="J147" s="213">
        <f t="shared" si="51"/>
        <v>-2.9481769198195118E-2</v>
      </c>
      <c r="K147" s="199">
        <f>I147-H147</f>
        <v>-2019</v>
      </c>
      <c r="L147" s="201">
        <f t="shared" si="49"/>
        <v>1.3893107272121079E-2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109315</v>
      </c>
      <c r="D149" s="209">
        <v>38350</v>
      </c>
      <c r="E149" s="209">
        <v>46197</v>
      </c>
      <c r="F149" s="209">
        <v>92850</v>
      </c>
      <c r="G149" s="209">
        <v>105659</v>
      </c>
      <c r="H149" s="209">
        <v>108484</v>
      </c>
      <c r="I149" s="209">
        <v>108442</v>
      </c>
      <c r="J149" s="210">
        <f>IFERROR(I149/H149-1,"-")</f>
        <v>-3.8715386600784996E-4</v>
      </c>
      <c r="K149" s="209">
        <f>I149-H149</f>
        <v>-42</v>
      </c>
      <c r="L149" s="210">
        <f t="shared" ref="L149:L161" si="54">I149/I$9</f>
        <v>2.2667855362351861E-2</v>
      </c>
    </row>
    <row r="150" spans="1:12" x14ac:dyDescent="0.25">
      <c r="A150" s="1" t="s">
        <v>98</v>
      </c>
      <c r="B150" s="190" t="s">
        <v>99</v>
      </c>
      <c r="C150" s="191">
        <v>47136</v>
      </c>
      <c r="D150" s="191">
        <v>16178</v>
      </c>
      <c r="E150" s="191">
        <v>28936</v>
      </c>
      <c r="F150" s="191">
        <v>48454</v>
      </c>
      <c r="G150" s="191">
        <v>52723</v>
      </c>
      <c r="H150" s="191">
        <v>47704</v>
      </c>
      <c r="I150" s="191">
        <v>46747</v>
      </c>
      <c r="J150" s="211">
        <f>IFERROR(I150/H150-1,"-")</f>
        <v>-2.0061210799932949E-2</v>
      </c>
      <c r="K150" s="190">
        <f t="shared" ref="K150:K160" si="55">I150-H150</f>
        <v>-957</v>
      </c>
      <c r="L150" s="192">
        <f t="shared" si="54"/>
        <v>9.7716220156753141E-3</v>
      </c>
    </row>
    <row r="151" spans="1:12" x14ac:dyDescent="0.25">
      <c r="A151" s="193" t="s">
        <v>105</v>
      </c>
      <c r="B151" s="194" t="s">
        <v>105</v>
      </c>
      <c r="C151" s="195">
        <v>27134</v>
      </c>
      <c r="D151" s="195">
        <v>8640</v>
      </c>
      <c r="E151" s="195">
        <v>22906</v>
      </c>
      <c r="F151" s="195">
        <v>34235</v>
      </c>
      <c r="G151" s="195">
        <v>37827</v>
      </c>
      <c r="H151" s="195">
        <v>31702</v>
      </c>
      <c r="I151" s="195">
        <v>28685</v>
      </c>
      <c r="J151" s="212">
        <f>IFERROR(I151/H151-1,"-")</f>
        <v>-9.5167497318781158E-2</v>
      </c>
      <c r="K151" s="194">
        <f t="shared" si="55"/>
        <v>-3017</v>
      </c>
      <c r="L151" s="196">
        <f t="shared" si="54"/>
        <v>5.9960848293932533E-3</v>
      </c>
    </row>
    <row r="152" spans="1:12" x14ac:dyDescent="0.25">
      <c r="A152" s="193" t="s">
        <v>102</v>
      </c>
      <c r="B152" s="194" t="s">
        <v>102</v>
      </c>
      <c r="C152" s="195">
        <v>20002</v>
      </c>
      <c r="D152" s="195">
        <v>7538</v>
      </c>
      <c r="E152" s="195">
        <v>6030</v>
      </c>
      <c r="F152" s="195">
        <v>14219</v>
      </c>
      <c r="G152" s="195">
        <v>14896</v>
      </c>
      <c r="H152" s="195">
        <v>16002</v>
      </c>
      <c r="I152" s="195">
        <v>18062</v>
      </c>
      <c r="J152" s="212">
        <f>IFERROR(I152/H152-1,"-")</f>
        <v>0.12873390826146736</v>
      </c>
      <c r="K152" s="194">
        <f t="shared" si="55"/>
        <v>2060</v>
      </c>
      <c r="L152" s="196">
        <f t="shared" si="54"/>
        <v>3.7755371862820616E-3</v>
      </c>
    </row>
    <row r="153" spans="1:12" x14ac:dyDescent="0.25">
      <c r="A153" s="1"/>
      <c r="B153" s="190" t="s">
        <v>109</v>
      </c>
      <c r="C153" s="191">
        <v>62179</v>
      </c>
      <c r="D153" s="191">
        <v>22172</v>
      </c>
      <c r="E153" s="191">
        <v>17261</v>
      </c>
      <c r="F153" s="191">
        <v>44396</v>
      </c>
      <c r="G153" s="191">
        <v>52936</v>
      </c>
      <c r="H153" s="191">
        <v>60780</v>
      </c>
      <c r="I153" s="191">
        <v>61695</v>
      </c>
      <c r="J153" s="211">
        <f>IFERROR(I153/H153-1,"-")</f>
        <v>1.5054294175715688E-2</v>
      </c>
      <c r="K153" s="190">
        <f t="shared" si="55"/>
        <v>915</v>
      </c>
      <c r="L153" s="192">
        <f t="shared" si="54"/>
        <v>1.2896233346676547E-2</v>
      </c>
    </row>
    <row r="154" spans="1:12" s="74" customFormat="1" x14ac:dyDescent="0.25">
      <c r="B154" s="194" t="s">
        <v>112</v>
      </c>
      <c r="C154" s="195">
        <v>18658</v>
      </c>
      <c r="D154" s="195">
        <v>5936</v>
      </c>
      <c r="E154" s="195">
        <v>1587</v>
      </c>
      <c r="F154" s="195">
        <v>16156</v>
      </c>
      <c r="G154" s="195">
        <v>17447</v>
      </c>
      <c r="H154" s="195">
        <v>18480</v>
      </c>
      <c r="I154" s="195">
        <v>15561</v>
      </c>
      <c r="J154" s="212">
        <f t="shared" ref="J154:J161" si="56">IFERROR(I154/H154-1,"-")</f>
        <v>-0.15795454545454546</v>
      </c>
      <c r="K154" s="194">
        <f t="shared" si="55"/>
        <v>-2919</v>
      </c>
      <c r="L154" s="196">
        <f t="shared" si="54"/>
        <v>3.2527479878050694E-3</v>
      </c>
    </row>
    <row r="155" spans="1:12" s="74" customFormat="1" x14ac:dyDescent="0.25">
      <c r="B155" s="194" t="s">
        <v>115</v>
      </c>
      <c r="C155" s="195">
        <v>16816</v>
      </c>
      <c r="D155" s="195">
        <v>6116</v>
      </c>
      <c r="E155" s="195">
        <v>3638</v>
      </c>
      <c r="F155" s="195">
        <v>9550</v>
      </c>
      <c r="G155" s="195">
        <v>10292</v>
      </c>
      <c r="H155" s="195">
        <v>10773</v>
      </c>
      <c r="I155" s="195">
        <v>10391</v>
      </c>
      <c r="J155" s="212">
        <f t="shared" si="56"/>
        <v>-3.5459017915158264E-2</v>
      </c>
      <c r="K155" s="194">
        <f t="shared" si="55"/>
        <v>-382</v>
      </c>
      <c r="L155" s="196">
        <f t="shared" si="54"/>
        <v>2.1720522036683038E-3</v>
      </c>
    </row>
    <row r="156" spans="1:12" x14ac:dyDescent="0.25">
      <c r="A156" s="1"/>
      <c r="B156" s="194" t="s">
        <v>118</v>
      </c>
      <c r="C156" s="195">
        <v>8867</v>
      </c>
      <c r="D156" s="195">
        <v>2354</v>
      </c>
      <c r="E156" s="195">
        <v>3977</v>
      </c>
      <c r="F156" s="195">
        <v>5273</v>
      </c>
      <c r="G156" s="195">
        <v>8406</v>
      </c>
      <c r="H156" s="195">
        <v>10130</v>
      </c>
      <c r="I156" s="195">
        <v>15931</v>
      </c>
      <c r="J156" s="212">
        <f t="shared" si="56"/>
        <v>0.57265547877591305</v>
      </c>
      <c r="K156" s="194">
        <f t="shared" si="55"/>
        <v>5801</v>
      </c>
      <c r="L156" s="196">
        <f t="shared" si="54"/>
        <v>3.3300898524338128E-3</v>
      </c>
    </row>
    <row r="157" spans="1:12" x14ac:dyDescent="0.25">
      <c r="A157" s="1"/>
      <c r="B157" s="194" t="s">
        <v>125</v>
      </c>
      <c r="C157" s="195">
        <v>1233</v>
      </c>
      <c r="D157" s="195">
        <v>642</v>
      </c>
      <c r="E157" s="195">
        <v>495</v>
      </c>
      <c r="F157" s="195">
        <v>1262</v>
      </c>
      <c r="G157" s="195">
        <v>1597</v>
      </c>
      <c r="H157" s="195">
        <v>2312</v>
      </c>
      <c r="I157" s="195">
        <v>1962</v>
      </c>
      <c r="J157" s="212">
        <f t="shared" si="56"/>
        <v>-0.15138408304498274</v>
      </c>
      <c r="K157" s="194">
        <f t="shared" si="55"/>
        <v>-350</v>
      </c>
      <c r="L157" s="196">
        <f t="shared" si="54"/>
        <v>4.1012091459890403E-4</v>
      </c>
    </row>
    <row r="158" spans="1:12" x14ac:dyDescent="0.25">
      <c r="A158" s="1"/>
      <c r="B158" s="194" t="s">
        <v>121</v>
      </c>
      <c r="C158" s="195">
        <v>2725</v>
      </c>
      <c r="D158" s="195">
        <v>1375</v>
      </c>
      <c r="E158" s="195">
        <v>1274</v>
      </c>
      <c r="F158" s="195">
        <v>2958</v>
      </c>
      <c r="G158" s="195">
        <v>2751</v>
      </c>
      <c r="H158" s="195">
        <v>3237</v>
      </c>
      <c r="I158" s="195">
        <v>2406</v>
      </c>
      <c r="J158" s="212">
        <f t="shared" si="56"/>
        <v>-0.25671918443002784</v>
      </c>
      <c r="K158" s="194">
        <f t="shared" si="55"/>
        <v>-831</v>
      </c>
      <c r="L158" s="196">
        <f t="shared" si="54"/>
        <v>5.0293115215339608E-4</v>
      </c>
    </row>
    <row r="159" spans="1:12" x14ac:dyDescent="0.25">
      <c r="A159" s="1"/>
      <c r="B159" s="194" t="s">
        <v>130</v>
      </c>
      <c r="C159" s="195">
        <v>437</v>
      </c>
      <c r="D159" s="195">
        <v>440</v>
      </c>
      <c r="E159" s="195">
        <v>45</v>
      </c>
      <c r="F159" s="195">
        <v>335</v>
      </c>
      <c r="G159" s="195">
        <v>523</v>
      </c>
      <c r="H159" s="195">
        <v>383</v>
      </c>
      <c r="I159" s="195">
        <v>362</v>
      </c>
      <c r="J159" s="212">
        <f t="shared" si="56"/>
        <v>-5.483028720626637E-2</v>
      </c>
      <c r="K159" s="194">
        <f t="shared" si="55"/>
        <v>-21</v>
      </c>
      <c r="L159" s="196">
        <f t="shared" si="54"/>
        <v>7.5669608096229997E-5</v>
      </c>
    </row>
    <row r="160" spans="1:12" x14ac:dyDescent="0.25">
      <c r="A160" s="193" t="s">
        <v>146</v>
      </c>
      <c r="B160" s="194" t="s">
        <v>133</v>
      </c>
      <c r="C160" s="195">
        <v>843</v>
      </c>
      <c r="D160" s="195">
        <v>575</v>
      </c>
      <c r="E160" s="195">
        <v>80</v>
      </c>
      <c r="F160" s="195">
        <v>528</v>
      </c>
      <c r="G160" s="195">
        <v>715</v>
      </c>
      <c r="H160" s="195">
        <v>621</v>
      </c>
      <c r="I160" s="195">
        <v>501</v>
      </c>
      <c r="J160" s="212">
        <f t="shared" si="56"/>
        <v>-0.19323671497584538</v>
      </c>
      <c r="K160" s="194">
        <f t="shared" si="55"/>
        <v>-120</v>
      </c>
      <c r="L160" s="196">
        <f t="shared" si="54"/>
        <v>1.0472506534864982E-4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12600</v>
      </c>
      <c r="D161" s="200">
        <f t="shared" ref="D161:I161" si="58">D153-SUM(D154:D160)</f>
        <v>4734</v>
      </c>
      <c r="E161" s="200">
        <f t="shared" si="58"/>
        <v>6165</v>
      </c>
      <c r="F161" s="200">
        <f t="shared" si="58"/>
        <v>8334</v>
      </c>
      <c r="G161" s="200">
        <f t="shared" si="58"/>
        <v>11205</v>
      </c>
      <c r="H161" s="200">
        <f t="shared" si="58"/>
        <v>14844</v>
      </c>
      <c r="I161" s="200">
        <f t="shared" si="58"/>
        <v>14581</v>
      </c>
      <c r="J161" s="213">
        <f t="shared" si="56"/>
        <v>-1.7717596335219632E-2</v>
      </c>
      <c r="K161" s="199">
        <f>I161-H161</f>
        <v>-263</v>
      </c>
      <c r="L161" s="201">
        <f t="shared" si="54"/>
        <v>3.0478965625721816E-3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26A0-1791-4D0A-9B15-41974917021E}">
  <sheetPr>
    <tabColor rgb="FFBB5C0D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7ECF-B489-48D5-A500-87DDE23F6861}">
  <sheetPr>
    <tabColor rgb="FFF29140"/>
  </sheetPr>
  <dimension ref="A4:O27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63680</v>
      </c>
      <c r="D9" s="147">
        <v>-1.6251622072545269E-2</v>
      </c>
      <c r="E9" s="146">
        <v>12913</v>
      </c>
      <c r="F9" s="147">
        <f t="shared" ref="F9:L21" si="4">IFERROR(E9/C9-1,"-")</f>
        <v>-0.79722047738693469</v>
      </c>
      <c r="G9" s="146">
        <v>70697</v>
      </c>
      <c r="H9" s="147">
        <f t="shared" si="4"/>
        <v>4.4748702857585378</v>
      </c>
      <c r="I9" s="146">
        <v>120145</v>
      </c>
      <c r="J9" s="147">
        <f t="shared" si="4"/>
        <v>0.69943561961610823</v>
      </c>
      <c r="K9" s="146">
        <v>89491</v>
      </c>
      <c r="L9" s="147">
        <f t="shared" si="4"/>
        <v>-0.25514170377460565</v>
      </c>
      <c r="M9" s="146">
        <v>90625</v>
      </c>
      <c r="N9" s="147">
        <f>IFERROR(M9/K9-1,"-")</f>
        <v>1.2671665307125934E-2</v>
      </c>
    </row>
    <row r="10" spans="1:15" x14ac:dyDescent="0.25">
      <c r="A10" s="1" t="s">
        <v>74</v>
      </c>
      <c r="B10" s="145" t="s">
        <v>75</v>
      </c>
      <c r="C10" s="146">
        <v>64214</v>
      </c>
      <c r="D10" s="147">
        <v>-4.1009557945041797E-2</v>
      </c>
      <c r="E10" s="146">
        <v>12940</v>
      </c>
      <c r="F10" s="147">
        <f t="shared" si="4"/>
        <v>-0.79848631139626869</v>
      </c>
      <c r="G10" s="146">
        <v>56495</v>
      </c>
      <c r="H10" s="147">
        <f t="shared" si="4"/>
        <v>3.3659196290571867</v>
      </c>
      <c r="I10" s="146">
        <v>116676</v>
      </c>
      <c r="J10" s="147">
        <f t="shared" si="4"/>
        <v>1.0652447119214088</v>
      </c>
      <c r="K10" s="146">
        <v>145638</v>
      </c>
      <c r="L10" s="147">
        <f t="shared" si="4"/>
        <v>0.24822585621721682</v>
      </c>
      <c r="M10" s="146">
        <v>91918</v>
      </c>
      <c r="N10" s="147">
        <f t="shared" ref="N10:N17" si="5">IFERROR(M10/K10-1,"-")</f>
        <v>-0.36885977560801442</v>
      </c>
    </row>
    <row r="11" spans="1:15" x14ac:dyDescent="0.25">
      <c r="A11" s="1" t="s">
        <v>76</v>
      </c>
      <c r="B11" s="145" t="s">
        <v>77</v>
      </c>
      <c r="C11" s="146">
        <v>20160</v>
      </c>
      <c r="D11" s="147">
        <v>-0.6860253235527729</v>
      </c>
      <c r="E11" s="146">
        <v>19186</v>
      </c>
      <c r="F11" s="147">
        <f t="shared" si="4"/>
        <v>-4.8313492063492114E-2</v>
      </c>
      <c r="G11" s="146">
        <v>68397</v>
      </c>
      <c r="H11" s="147">
        <f t="shared" si="4"/>
        <v>2.5649431877410613</v>
      </c>
      <c r="I11" s="146">
        <v>107722</v>
      </c>
      <c r="J11" s="147">
        <f t="shared" si="4"/>
        <v>0.57495211778294375</v>
      </c>
      <c r="K11" s="146">
        <v>129096</v>
      </c>
      <c r="L11" s="147">
        <f t="shared" si="4"/>
        <v>0.19841815042424016</v>
      </c>
      <c r="M11" s="146">
        <v>94245</v>
      </c>
      <c r="N11" s="147">
        <f t="shared" si="5"/>
        <v>-0.26996188882691952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25955</v>
      </c>
      <c r="F12" s="147" t="str">
        <f t="shared" si="4"/>
        <v>-</v>
      </c>
      <c r="G12" s="146">
        <v>76269</v>
      </c>
      <c r="H12" s="147">
        <f t="shared" si="4"/>
        <v>1.9385089578115968</v>
      </c>
      <c r="I12" s="146">
        <v>71493</v>
      </c>
      <c r="J12" s="147">
        <f t="shared" si="4"/>
        <v>-6.2620461786571213E-2</v>
      </c>
      <c r="K12" s="146">
        <v>122581</v>
      </c>
      <c r="L12" s="147">
        <f t="shared" si="4"/>
        <v>0.71458744212720116</v>
      </c>
      <c r="M12" s="146">
        <v>86514</v>
      </c>
      <c r="N12" s="147">
        <f t="shared" si="5"/>
        <v>-0.29422993775544337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35027</v>
      </c>
      <c r="F13" s="147" t="str">
        <f t="shared" si="4"/>
        <v>-</v>
      </c>
      <c r="G13" s="146">
        <v>68461</v>
      </c>
      <c r="H13" s="147">
        <f t="shared" si="4"/>
        <v>0.95452079824135661</v>
      </c>
      <c r="I13" s="146">
        <v>41121</v>
      </c>
      <c r="J13" s="147">
        <f t="shared" si="4"/>
        <v>-0.39935145557324603</v>
      </c>
      <c r="K13" s="146">
        <v>124784</v>
      </c>
      <c r="L13" s="147">
        <f t="shared" si="4"/>
        <v>2.03455655261302</v>
      </c>
      <c r="M13" s="146">
        <v>84984</v>
      </c>
      <c r="N13" s="147">
        <f t="shared" si="5"/>
        <v>-0.31895114758302345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14068</v>
      </c>
      <c r="F14" s="147" t="str">
        <f t="shared" si="4"/>
        <v>-</v>
      </c>
      <c r="G14" s="146">
        <v>50889</v>
      </c>
      <c r="H14" s="147">
        <f t="shared" si="4"/>
        <v>2.6173585442138187</v>
      </c>
      <c r="I14" s="146">
        <v>61354</v>
      </c>
      <c r="J14" s="147">
        <f t="shared" si="4"/>
        <v>0.2056436557998782</v>
      </c>
      <c r="K14" s="146">
        <v>78527</v>
      </c>
      <c r="L14" s="147">
        <f t="shared" si="4"/>
        <v>0.27990025100237959</v>
      </c>
      <c r="M14" s="146">
        <v>92544</v>
      </c>
      <c r="N14" s="147">
        <f t="shared" si="5"/>
        <v>0.17849911495409221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6598</v>
      </c>
      <c r="F15" s="147" t="str">
        <f t="shared" si="4"/>
        <v>-</v>
      </c>
      <c r="G15" s="146">
        <v>137368</v>
      </c>
      <c r="H15" s="147">
        <f t="shared" si="4"/>
        <v>19.81964231585329</v>
      </c>
      <c r="I15" s="146">
        <v>132622</v>
      </c>
      <c r="J15" s="147">
        <f t="shared" si="4"/>
        <v>-3.454953118630244E-2</v>
      </c>
      <c r="K15" s="146">
        <v>99510</v>
      </c>
      <c r="L15" s="147">
        <f t="shared" si="4"/>
        <v>-0.24967200012064361</v>
      </c>
      <c r="M15" s="146">
        <v>107220</v>
      </c>
      <c r="N15" s="147">
        <f t="shared" si="5"/>
        <v>7.7479650286403468E-2</v>
      </c>
    </row>
    <row r="16" spans="1:15" x14ac:dyDescent="0.25">
      <c r="A16" s="1" t="s">
        <v>86</v>
      </c>
      <c r="B16" s="145" t="s">
        <v>87</v>
      </c>
      <c r="C16" s="146">
        <v>25944</v>
      </c>
      <c r="D16" s="147">
        <v>-0.72548355694755995</v>
      </c>
      <c r="E16" s="146">
        <v>32683</v>
      </c>
      <c r="F16" s="147">
        <f t="shared" si="4"/>
        <v>0.25975177304964547</v>
      </c>
      <c r="G16" s="146">
        <v>125617</v>
      </c>
      <c r="H16" s="147">
        <f t="shared" si="4"/>
        <v>2.84349661903742</v>
      </c>
      <c r="I16" s="146">
        <v>71685</v>
      </c>
      <c r="J16" s="147">
        <f t="shared" si="4"/>
        <v>-0.42933679358685528</v>
      </c>
      <c r="K16" s="146">
        <v>168193</v>
      </c>
      <c r="L16" s="147">
        <f t="shared" si="4"/>
        <v>1.3462788588965613</v>
      </c>
      <c r="M16" s="146">
        <v>105506</v>
      </c>
      <c r="N16" s="147">
        <f t="shared" si="5"/>
        <v>-0.37270873341934563</v>
      </c>
    </row>
    <row r="17" spans="1:15" x14ac:dyDescent="0.25">
      <c r="A17" s="1" t="s">
        <v>88</v>
      </c>
      <c r="B17" s="145" t="s">
        <v>89</v>
      </c>
      <c r="C17" s="146">
        <v>21185</v>
      </c>
      <c r="D17" s="147">
        <v>-0.68601790372302585</v>
      </c>
      <c r="E17" s="146">
        <v>47142</v>
      </c>
      <c r="F17" s="147">
        <f t="shared" si="4"/>
        <v>1.2252537172527731</v>
      </c>
      <c r="G17" s="146">
        <v>74490</v>
      </c>
      <c r="H17" s="147">
        <f t="shared" si="4"/>
        <v>0.58011963853888249</v>
      </c>
      <c r="I17" s="146">
        <v>66924</v>
      </c>
      <c r="J17" s="147">
        <f t="shared" si="4"/>
        <v>-0.10157068062827224</v>
      </c>
      <c r="K17" s="146">
        <v>81749</v>
      </c>
      <c r="L17" s="147">
        <f t="shared" si="4"/>
        <v>0.22151993305839457</v>
      </c>
      <c r="M17" s="146">
        <v>78737</v>
      </c>
      <c r="N17" s="147">
        <f t="shared" si="5"/>
        <v>-3.6844487394341208E-2</v>
      </c>
    </row>
    <row r="18" spans="1:15" x14ac:dyDescent="0.25">
      <c r="A18" s="1" t="s">
        <v>90</v>
      </c>
      <c r="B18" s="145" t="s">
        <v>91</v>
      </c>
      <c r="C18" s="146">
        <v>15842</v>
      </c>
      <c r="D18" s="147">
        <v>-0.78508248317777296</v>
      </c>
      <c r="E18" s="146">
        <v>74494</v>
      </c>
      <c r="F18" s="147">
        <f t="shared" si="4"/>
        <v>3.7023103143542482</v>
      </c>
      <c r="G18" s="146">
        <v>96232</v>
      </c>
      <c r="H18" s="147">
        <f t="shared" si="4"/>
        <v>0.29180873627406223</v>
      </c>
      <c r="I18" s="146">
        <v>103075</v>
      </c>
      <c r="J18" s="147">
        <f t="shared" si="4"/>
        <v>7.1109402277828471E-2</v>
      </c>
      <c r="K18" s="146">
        <v>146033</v>
      </c>
      <c r="L18" s="147">
        <f t="shared" si="4"/>
        <v>0.41676449187484832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14472</v>
      </c>
      <c r="D19" s="147">
        <v>-0.77469525010508611</v>
      </c>
      <c r="E19" s="146">
        <v>80598</v>
      </c>
      <c r="F19" s="147">
        <f t="shared" si="4"/>
        <v>4.5692371475953566</v>
      </c>
      <c r="G19" s="146">
        <v>96956</v>
      </c>
      <c r="H19" s="147">
        <f t="shared" si="4"/>
        <v>0.20295788977393969</v>
      </c>
      <c r="I19" s="146">
        <v>70490</v>
      </c>
      <c r="J19" s="147">
        <f t="shared" si="4"/>
        <v>-0.27296918189694297</v>
      </c>
      <c r="K19" s="146">
        <v>89613</v>
      </c>
      <c r="L19" s="147">
        <f t="shared" si="4"/>
        <v>0.27128670733437366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61856</v>
      </c>
      <c r="D20" s="147">
        <v>-5.8063926662504373E-2</v>
      </c>
      <c r="E20" s="146">
        <v>57766</v>
      </c>
      <c r="F20" s="147">
        <f t="shared" si="4"/>
        <v>-6.6121314019658595E-2</v>
      </c>
      <c r="G20" s="146">
        <v>92826</v>
      </c>
      <c r="H20" s="147">
        <f t="shared" si="4"/>
        <v>0.60693141294186881</v>
      </c>
      <c r="I20" s="146">
        <v>71642</v>
      </c>
      <c r="J20" s="147">
        <f t="shared" si="4"/>
        <v>-0.2282119233835348</v>
      </c>
      <c r="K20" s="146">
        <v>86200</v>
      </c>
      <c r="L20" s="147">
        <f t="shared" si="4"/>
        <v>0.20320482398593009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295880</v>
      </c>
      <c r="D21" s="150">
        <v>-0.64545227961194829</v>
      </c>
      <c r="E21" s="149">
        <v>419370</v>
      </c>
      <c r="F21" s="150">
        <f t="shared" si="4"/>
        <v>0.4173651480329863</v>
      </c>
      <c r="G21" s="149">
        <v>1014697</v>
      </c>
      <c r="H21" s="150">
        <f t="shared" si="4"/>
        <v>1.4195745999952307</v>
      </c>
      <c r="I21" s="149">
        <v>1034949</v>
      </c>
      <c r="J21" s="150">
        <f t="shared" si="4"/>
        <v>1.9958667464277546E-2</v>
      </c>
      <c r="K21" s="149">
        <v>1361415</v>
      </c>
      <c r="L21" s="150">
        <f t="shared" si="4"/>
        <v>0.31544163045715301</v>
      </c>
      <c r="M21" s="149">
        <v>832293</v>
      </c>
      <c r="N21" s="150">
        <v>-0.19938647651093866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252</v>
      </c>
      <c r="G30" s="144" t="s">
        <v>71</v>
      </c>
      <c r="H30" s="143" t="s">
        <v>252</v>
      </c>
      <c r="I30" s="144" t="s">
        <v>71</v>
      </c>
      <c r="J30" s="143" t="s">
        <v>252</v>
      </c>
      <c r="K30" s="144" t="s">
        <v>71</v>
      </c>
      <c r="L30" s="143" t="s">
        <v>252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11075</v>
      </c>
      <c r="D31" s="147">
        <v>1.012172965116279</v>
      </c>
      <c r="E31" s="146">
        <v>3196</v>
      </c>
      <c r="F31" s="147">
        <f t="shared" ref="F31:L43" si="6">IFERROR(E31/C31-1,"-")</f>
        <v>-0.7114221218961625</v>
      </c>
      <c r="G31" s="146">
        <v>10407</v>
      </c>
      <c r="H31" s="147">
        <f t="shared" si="6"/>
        <v>2.2562578222778473</v>
      </c>
      <c r="I31" s="146">
        <v>12626</v>
      </c>
      <c r="J31" s="147">
        <f t="shared" si="6"/>
        <v>0.21322186989526282</v>
      </c>
      <c r="K31" s="146">
        <v>12040</v>
      </c>
      <c r="L31" s="147">
        <f t="shared" si="6"/>
        <v>-4.6412165373039715E-2</v>
      </c>
      <c r="M31" s="146">
        <v>9498</v>
      </c>
      <c r="N31" s="147">
        <f t="shared" ref="N31:N39" si="7">IFERROR(M31/K31-1,"-")</f>
        <v>-0.21112956810631234</v>
      </c>
    </row>
    <row r="32" spans="1:15" x14ac:dyDescent="0.25">
      <c r="B32" s="145" t="s">
        <v>75</v>
      </c>
      <c r="C32" s="146">
        <v>9112</v>
      </c>
      <c r="D32" s="147">
        <v>0.55867259664728008</v>
      </c>
      <c r="E32" s="146">
        <v>2098</v>
      </c>
      <c r="F32" s="147">
        <f t="shared" si="6"/>
        <v>-0.76975417032484639</v>
      </c>
      <c r="G32" s="146">
        <v>8213</v>
      </c>
      <c r="H32" s="147">
        <f t="shared" si="6"/>
        <v>2.9146806482364158</v>
      </c>
      <c r="I32" s="146">
        <v>7310</v>
      </c>
      <c r="J32" s="147">
        <f t="shared" si="6"/>
        <v>-0.10994764397905754</v>
      </c>
      <c r="K32" s="146">
        <v>13841</v>
      </c>
      <c r="L32" s="147">
        <f t="shared" si="6"/>
        <v>0.89343365253077978</v>
      </c>
      <c r="M32" s="146">
        <v>7813</v>
      </c>
      <c r="N32" s="147">
        <f t="shared" si="7"/>
        <v>-0.43551766490860488</v>
      </c>
    </row>
    <row r="33" spans="2:15" x14ac:dyDescent="0.25">
      <c r="B33" s="145" t="s">
        <v>77</v>
      </c>
      <c r="C33" s="146">
        <v>924</v>
      </c>
      <c r="D33" s="147">
        <v>-0.88774146519256469</v>
      </c>
      <c r="E33" s="146">
        <v>4607</v>
      </c>
      <c r="F33" s="147">
        <f t="shared" si="6"/>
        <v>3.9859307359307357</v>
      </c>
      <c r="G33" s="146">
        <v>6623</v>
      </c>
      <c r="H33" s="147">
        <f t="shared" si="6"/>
        <v>0.43759496418493593</v>
      </c>
      <c r="I33" s="146">
        <v>3120</v>
      </c>
      <c r="J33" s="147">
        <f t="shared" si="6"/>
        <v>-0.52891438924958478</v>
      </c>
      <c r="K33" s="146">
        <v>8452</v>
      </c>
      <c r="L33" s="147">
        <f t="shared" si="6"/>
        <v>1.7089743589743591</v>
      </c>
      <c r="M33" s="146">
        <v>8898</v>
      </c>
      <c r="N33" s="147">
        <f t="shared" si="7"/>
        <v>5.2768575485092395E-2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4145</v>
      </c>
      <c r="F34" s="147" t="str">
        <f t="shared" si="6"/>
        <v>-</v>
      </c>
      <c r="G34" s="146">
        <v>10433</v>
      </c>
      <c r="H34" s="147">
        <f t="shared" si="6"/>
        <v>1.5170084439083231</v>
      </c>
      <c r="I34" s="146">
        <v>932</v>
      </c>
      <c r="J34" s="147">
        <f t="shared" si="6"/>
        <v>-0.91066807246237902</v>
      </c>
      <c r="K34" s="146">
        <v>21455</v>
      </c>
      <c r="L34" s="147">
        <f t="shared" si="6"/>
        <v>22.02038626609442</v>
      </c>
      <c r="M34" s="146">
        <v>7755</v>
      </c>
      <c r="N34" s="147">
        <f t="shared" si="7"/>
        <v>-0.63854579352132368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7784</v>
      </c>
      <c r="F35" s="147" t="str">
        <f t="shared" si="6"/>
        <v>-</v>
      </c>
      <c r="G35" s="146">
        <v>11499</v>
      </c>
      <c r="H35" s="147">
        <f t="shared" si="6"/>
        <v>0.47726104830421368</v>
      </c>
      <c r="I35" s="146">
        <v>3865</v>
      </c>
      <c r="J35" s="147">
        <f t="shared" si="6"/>
        <v>-0.66388381598399859</v>
      </c>
      <c r="K35" s="146">
        <v>39819</v>
      </c>
      <c r="L35" s="147">
        <f t="shared" si="6"/>
        <v>9.3024579560155232</v>
      </c>
      <c r="M35" s="146">
        <v>18059</v>
      </c>
      <c r="N35" s="147">
        <f t="shared" si="7"/>
        <v>-0.54647278937190791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3816</v>
      </c>
      <c r="F36" s="147" t="str">
        <f t="shared" si="6"/>
        <v>-</v>
      </c>
      <c r="G36" s="146">
        <v>6475</v>
      </c>
      <c r="H36" s="147">
        <f t="shared" si="6"/>
        <v>0.69680293501048207</v>
      </c>
      <c r="I36" s="146">
        <v>23762</v>
      </c>
      <c r="J36" s="147">
        <f t="shared" si="6"/>
        <v>2.6698069498069499</v>
      </c>
      <c r="K36" s="146">
        <v>29035</v>
      </c>
      <c r="L36" s="147">
        <f t="shared" si="6"/>
        <v>0.22190893022472857</v>
      </c>
      <c r="M36" s="146">
        <v>23626</v>
      </c>
      <c r="N36" s="147">
        <f t="shared" si="7"/>
        <v>-0.18629240571723782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4812</v>
      </c>
      <c r="F37" s="147" t="str">
        <f t="shared" si="6"/>
        <v>-</v>
      </c>
      <c r="G37" s="146">
        <v>40192</v>
      </c>
      <c r="H37" s="147">
        <f t="shared" si="6"/>
        <v>7.3524522028262673</v>
      </c>
      <c r="I37" s="146">
        <v>44490</v>
      </c>
      <c r="J37" s="147">
        <f t="shared" si="6"/>
        <v>0.10693670382165599</v>
      </c>
      <c r="K37" s="146">
        <v>20634</v>
      </c>
      <c r="L37" s="147">
        <f t="shared" si="6"/>
        <v>-0.53621038435603507</v>
      </c>
      <c r="M37" s="146">
        <v>30091</v>
      </c>
      <c r="N37" s="147">
        <f t="shared" si="7"/>
        <v>0.45832121740816123</v>
      </c>
    </row>
    <row r="38" spans="2:15" x14ac:dyDescent="0.25">
      <c r="B38" s="145" t="s">
        <v>87</v>
      </c>
      <c r="C38" s="146">
        <v>19800</v>
      </c>
      <c r="D38" s="147">
        <v>-0.2945451954252325</v>
      </c>
      <c r="E38" s="146">
        <v>13239</v>
      </c>
      <c r="F38" s="147">
        <f t="shared" si="6"/>
        <v>-0.33136363636363642</v>
      </c>
      <c r="G38" s="146">
        <v>5290</v>
      </c>
      <c r="H38" s="147">
        <f t="shared" si="6"/>
        <v>-0.60042299267316257</v>
      </c>
      <c r="I38" s="146">
        <v>16051</v>
      </c>
      <c r="J38" s="147">
        <f t="shared" si="6"/>
        <v>2.0342155009451797</v>
      </c>
      <c r="K38" s="146">
        <v>35528</v>
      </c>
      <c r="L38" s="147">
        <f t="shared" si="6"/>
        <v>1.2134446451934457</v>
      </c>
      <c r="M38" s="146">
        <v>25693</v>
      </c>
      <c r="N38" s="147">
        <f t="shared" si="7"/>
        <v>-0.27682391353298808</v>
      </c>
    </row>
    <row r="39" spans="2:15" x14ac:dyDescent="0.25">
      <c r="B39" s="145" t="s">
        <v>89</v>
      </c>
      <c r="C39" s="146">
        <v>15978</v>
      </c>
      <c r="D39" s="147">
        <v>-0.25887100514866179</v>
      </c>
      <c r="E39" s="146">
        <v>16950</v>
      </c>
      <c r="F39" s="147">
        <f t="shared" si="6"/>
        <v>6.083364626361254E-2</v>
      </c>
      <c r="G39" s="146">
        <v>6718</v>
      </c>
      <c r="H39" s="147">
        <f t="shared" si="6"/>
        <v>-0.60365781710914457</v>
      </c>
      <c r="I39" s="146">
        <v>28344</v>
      </c>
      <c r="J39" s="147">
        <f t="shared" si="6"/>
        <v>3.2191128311997614</v>
      </c>
      <c r="K39" s="146">
        <v>26145</v>
      </c>
      <c r="L39" s="147">
        <f t="shared" si="6"/>
        <v>-7.7582557154953435E-2</v>
      </c>
      <c r="M39" s="146">
        <v>14747</v>
      </c>
      <c r="N39" s="147">
        <f t="shared" si="7"/>
        <v>-0.43595333715815643</v>
      </c>
    </row>
    <row r="40" spans="2:15" x14ac:dyDescent="0.25">
      <c r="B40" s="145" t="s">
        <v>91</v>
      </c>
      <c r="C40" s="146">
        <v>9120</v>
      </c>
      <c r="D40" s="147">
        <v>-0.23219397204916647</v>
      </c>
      <c r="E40" s="146">
        <v>14757</v>
      </c>
      <c r="F40" s="147">
        <f t="shared" si="6"/>
        <v>0.61809210526315783</v>
      </c>
      <c r="G40" s="146">
        <v>4935</v>
      </c>
      <c r="H40" s="147">
        <f t="shared" si="6"/>
        <v>-0.66558243545436069</v>
      </c>
      <c r="I40" s="146">
        <v>8019</v>
      </c>
      <c r="J40" s="147">
        <f t="shared" si="6"/>
        <v>0.62492401215805482</v>
      </c>
      <c r="K40" s="146">
        <v>18094</v>
      </c>
      <c r="L40" s="147">
        <f t="shared" si="6"/>
        <v>1.2563910712058859</v>
      </c>
      <c r="M40" s="146"/>
      <c r="N40" s="147"/>
    </row>
    <row r="41" spans="2:15" x14ac:dyDescent="0.25">
      <c r="B41" s="145" t="s">
        <v>93</v>
      </c>
      <c r="C41" s="146">
        <v>4504</v>
      </c>
      <c r="D41" s="147">
        <v>-0.43488080301129239</v>
      </c>
      <c r="E41" s="146">
        <v>4814</v>
      </c>
      <c r="F41" s="147">
        <f t="shared" si="6"/>
        <v>6.8827708703374846E-2</v>
      </c>
      <c r="G41" s="146">
        <v>3869</v>
      </c>
      <c r="H41" s="147">
        <f t="shared" si="6"/>
        <v>-0.19630245118404654</v>
      </c>
      <c r="I41" s="146">
        <v>9833</v>
      </c>
      <c r="J41" s="147">
        <f t="shared" si="6"/>
        <v>1.5414835874903074</v>
      </c>
      <c r="K41" s="146">
        <v>15098</v>
      </c>
      <c r="L41" s="147">
        <f t="shared" si="6"/>
        <v>0.53544187938574184</v>
      </c>
      <c r="M41" s="146"/>
      <c r="N41" s="147"/>
    </row>
    <row r="42" spans="2:15" x14ac:dyDescent="0.25">
      <c r="B42" s="145" t="s">
        <v>95</v>
      </c>
      <c r="C42" s="146">
        <v>8944</v>
      </c>
      <c r="D42" s="147">
        <v>-0.13029949436017119</v>
      </c>
      <c r="E42" s="146">
        <v>3534</v>
      </c>
      <c r="F42" s="147">
        <f t="shared" si="6"/>
        <v>-0.6048747763864043</v>
      </c>
      <c r="G42" s="146">
        <v>4602</v>
      </c>
      <c r="H42" s="147">
        <f t="shared" si="6"/>
        <v>0.3022071307300509</v>
      </c>
      <c r="I42" s="146">
        <v>15115</v>
      </c>
      <c r="J42" s="147">
        <f t="shared" si="6"/>
        <v>2.2844415471534116</v>
      </c>
      <c r="K42" s="146">
        <v>16204</v>
      </c>
      <c r="L42" s="147">
        <f t="shared" si="6"/>
        <v>7.2047634799867755E-2</v>
      </c>
      <c r="M42" s="146"/>
      <c r="N42" s="147"/>
    </row>
    <row r="43" spans="2:15" ht="15.75" x14ac:dyDescent="0.25">
      <c r="B43" s="148" t="s">
        <v>32</v>
      </c>
      <c r="C43" s="149">
        <v>84704</v>
      </c>
      <c r="D43" s="150">
        <v>-0.46538415415396461</v>
      </c>
      <c r="E43" s="149">
        <v>83752</v>
      </c>
      <c r="F43" s="150">
        <f t="shared" si="6"/>
        <v>-1.123913864752546E-2</v>
      </c>
      <c r="G43" s="149">
        <v>119256</v>
      </c>
      <c r="H43" s="150">
        <f t="shared" si="6"/>
        <v>0.42391823478842294</v>
      </c>
      <c r="I43" s="149">
        <v>173467</v>
      </c>
      <c r="J43" s="150">
        <f t="shared" si="6"/>
        <v>0.45457670892869118</v>
      </c>
      <c r="K43" s="149">
        <v>256345</v>
      </c>
      <c r="L43" s="150">
        <f t="shared" si="6"/>
        <v>0.47777387053445319</v>
      </c>
      <c r="M43" s="149">
        <v>146180</v>
      </c>
      <c r="N43" s="150">
        <v>-0.29364239498620437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252</v>
      </c>
      <c r="G52" s="144" t="s">
        <v>71</v>
      </c>
      <c r="H52" s="143" t="s">
        <v>252</v>
      </c>
      <c r="I52" s="144" t="s">
        <v>71</v>
      </c>
      <c r="J52" s="143" t="s">
        <v>252</v>
      </c>
      <c r="K52" s="144" t="s">
        <v>71</v>
      </c>
      <c r="L52" s="143" t="s">
        <v>252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8576</v>
      </c>
      <c r="D53" s="147">
        <v>1.2057613168724282</v>
      </c>
      <c r="E53" s="146">
        <v>55</v>
      </c>
      <c r="F53" s="147">
        <f>IFERROR(E53/C53-1,"-")</f>
        <v>-0.99358675373134331</v>
      </c>
      <c r="G53" s="146">
        <v>4551</v>
      </c>
      <c r="H53" s="147">
        <f>IFERROR(G53/E53-1,"-")</f>
        <v>81.74545454545455</v>
      </c>
      <c r="I53" s="146">
        <v>3800</v>
      </c>
      <c r="J53" s="147">
        <f>IFERROR(I53/G53-1,"-")</f>
        <v>-0.16501867721379915</v>
      </c>
      <c r="K53" s="146">
        <v>5669</v>
      </c>
      <c r="L53" s="147">
        <f>IFERROR(K53/I53-1,"-")</f>
        <v>0.49184210526315786</v>
      </c>
      <c r="M53" s="146">
        <v>8631</v>
      </c>
      <c r="N53" s="147">
        <f t="shared" ref="N53:N61" si="8">IFERROR(M53/K53-1,"-")</f>
        <v>0.52249073910742627</v>
      </c>
    </row>
    <row r="54" spans="1:15" x14ac:dyDescent="0.25">
      <c r="A54" s="1">
        <v>2</v>
      </c>
      <c r="B54" s="145" t="s">
        <v>75</v>
      </c>
      <c r="C54" s="146">
        <v>5937</v>
      </c>
      <c r="D54" s="147">
        <v>0.40653873489694381</v>
      </c>
      <c r="E54" s="146">
        <v>113</v>
      </c>
      <c r="F54" s="147">
        <f t="shared" ref="F54:L65" si="9">IFERROR(E54/C54-1,"-")</f>
        <v>-0.98096681825837961</v>
      </c>
      <c r="G54" s="146">
        <v>3869</v>
      </c>
      <c r="H54" s="147">
        <f t="shared" si="9"/>
        <v>33.238938053097343</v>
      </c>
      <c r="I54" s="146">
        <v>1381</v>
      </c>
      <c r="J54" s="147">
        <f t="shared" si="9"/>
        <v>-0.64306022227965887</v>
      </c>
      <c r="K54" s="146">
        <v>6599</v>
      </c>
      <c r="L54" s="147">
        <f t="shared" si="9"/>
        <v>3.7784214337436639</v>
      </c>
      <c r="M54" s="146">
        <v>5368</v>
      </c>
      <c r="N54" s="147">
        <f t="shared" si="8"/>
        <v>-0.18654341566904076</v>
      </c>
    </row>
    <row r="55" spans="1:15" x14ac:dyDescent="0.25">
      <c r="A55" s="1">
        <v>3</v>
      </c>
      <c r="B55" s="145" t="s">
        <v>77</v>
      </c>
      <c r="C55" s="146">
        <v>761</v>
      </c>
      <c r="D55" s="147">
        <v>-0.85130910511918723</v>
      </c>
      <c r="E55" s="146">
        <v>181</v>
      </c>
      <c r="F55" s="147">
        <f t="shared" si="9"/>
        <v>-0.76215505913272008</v>
      </c>
      <c r="G55" s="146">
        <v>3001</v>
      </c>
      <c r="H55" s="147">
        <f t="shared" si="9"/>
        <v>15.58011049723757</v>
      </c>
      <c r="I55" s="146">
        <v>2585</v>
      </c>
      <c r="J55" s="147">
        <f t="shared" si="9"/>
        <v>-0.13862045984671778</v>
      </c>
      <c r="K55" s="146">
        <v>7711</v>
      </c>
      <c r="L55" s="147">
        <f t="shared" si="9"/>
        <v>1.9829787234042553</v>
      </c>
      <c r="M55" s="146">
        <v>5774</v>
      </c>
      <c r="N55" s="147">
        <f t="shared" si="8"/>
        <v>-0.25119958500842954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331</v>
      </c>
      <c r="F56" s="147" t="str">
        <f t="shared" si="9"/>
        <v>-</v>
      </c>
      <c r="G56" s="146">
        <v>3344</v>
      </c>
      <c r="H56" s="147">
        <f t="shared" si="9"/>
        <v>9.1027190332326278</v>
      </c>
      <c r="I56" s="146">
        <v>784</v>
      </c>
      <c r="J56" s="147">
        <f t="shared" si="9"/>
        <v>-0.76555023923444976</v>
      </c>
      <c r="K56" s="146">
        <v>20810</v>
      </c>
      <c r="L56" s="147">
        <f t="shared" si="9"/>
        <v>25.543367346938776</v>
      </c>
      <c r="M56" s="146">
        <v>6956</v>
      </c>
      <c r="N56" s="147">
        <f t="shared" si="8"/>
        <v>-0.66573762614127818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192</v>
      </c>
      <c r="F57" s="147" t="str">
        <f t="shared" si="9"/>
        <v>-</v>
      </c>
      <c r="G57" s="146">
        <v>2914</v>
      </c>
      <c r="H57" s="147">
        <f t="shared" si="9"/>
        <v>14.177083333333334</v>
      </c>
      <c r="I57" s="146">
        <v>3554</v>
      </c>
      <c r="J57" s="147">
        <f t="shared" si="9"/>
        <v>0.21962937542896355</v>
      </c>
      <c r="K57" s="146">
        <v>12704</v>
      </c>
      <c r="L57" s="147">
        <f t="shared" si="9"/>
        <v>2.5745638716938659</v>
      </c>
      <c r="M57" s="146">
        <v>11770</v>
      </c>
      <c r="N57" s="147">
        <f t="shared" si="8"/>
        <v>-7.3520151133501299E-2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1256</v>
      </c>
      <c r="F58" s="147" t="str">
        <f t="shared" si="9"/>
        <v>-</v>
      </c>
      <c r="G58" s="146">
        <v>838</v>
      </c>
      <c r="H58" s="147">
        <f t="shared" si="9"/>
        <v>-0.33280254777070062</v>
      </c>
      <c r="I58" s="146">
        <v>8062</v>
      </c>
      <c r="J58" s="147">
        <f t="shared" si="9"/>
        <v>8.6205250596658711</v>
      </c>
      <c r="K58" s="146">
        <v>8969</v>
      </c>
      <c r="L58" s="147">
        <f t="shared" si="9"/>
        <v>0.11250310096750193</v>
      </c>
      <c r="M58" s="146">
        <v>17394</v>
      </c>
      <c r="N58" s="147">
        <f t="shared" si="8"/>
        <v>0.93934663842122879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334</v>
      </c>
      <c r="F59" s="147" t="str">
        <f t="shared" si="9"/>
        <v>-</v>
      </c>
      <c r="G59" s="146">
        <v>7079</v>
      </c>
      <c r="H59" s="147">
        <f t="shared" si="9"/>
        <v>20.194610778443113</v>
      </c>
      <c r="I59" s="146">
        <v>16421</v>
      </c>
      <c r="J59" s="147">
        <f t="shared" si="9"/>
        <v>1.3196779206102556</v>
      </c>
      <c r="K59" s="146">
        <v>13575</v>
      </c>
      <c r="L59" s="147">
        <f t="shared" si="9"/>
        <v>-0.17331465805980151</v>
      </c>
      <c r="M59" s="146">
        <v>22922</v>
      </c>
      <c r="N59" s="147">
        <f t="shared" si="8"/>
        <v>0.68854511970534071</v>
      </c>
    </row>
    <row r="60" spans="1:15" x14ac:dyDescent="0.25">
      <c r="A60" s="1">
        <v>8</v>
      </c>
      <c r="B60" s="145" t="s">
        <v>87</v>
      </c>
      <c r="C60" s="146">
        <v>11725</v>
      </c>
      <c r="D60" s="147">
        <v>-0.22581710135358202</v>
      </c>
      <c r="E60" s="146">
        <v>4745</v>
      </c>
      <c r="F60" s="147">
        <f t="shared" si="9"/>
        <v>-0.59530916844349679</v>
      </c>
      <c r="G60" s="146">
        <v>4021</v>
      </c>
      <c r="H60" s="147">
        <f t="shared" si="9"/>
        <v>-0.15258166491043201</v>
      </c>
      <c r="I60" s="146">
        <v>15031</v>
      </c>
      <c r="J60" s="147">
        <f t="shared" si="9"/>
        <v>2.7381248445660282</v>
      </c>
      <c r="K60" s="146">
        <v>16494</v>
      </c>
      <c r="L60" s="147">
        <f t="shared" si="9"/>
        <v>9.7332180161000537E-2</v>
      </c>
      <c r="M60" s="146">
        <v>22797</v>
      </c>
      <c r="N60" s="147">
        <f t="shared" si="8"/>
        <v>0.38213895962168065</v>
      </c>
    </row>
    <row r="61" spans="1:15" x14ac:dyDescent="0.25">
      <c r="A61" s="1">
        <v>9</v>
      </c>
      <c r="B61" s="145" t="s">
        <v>89</v>
      </c>
      <c r="C61" s="146">
        <v>12064</v>
      </c>
      <c r="D61" s="147">
        <v>8.782687105500453E-2</v>
      </c>
      <c r="E61" s="146">
        <v>7629</v>
      </c>
      <c r="F61" s="147">
        <f t="shared" si="9"/>
        <v>-0.36762267904509283</v>
      </c>
      <c r="G61" s="146">
        <v>5575</v>
      </c>
      <c r="H61" s="147">
        <f t="shared" si="9"/>
        <v>-0.26923581072224412</v>
      </c>
      <c r="I61" s="146">
        <v>8587</v>
      </c>
      <c r="J61" s="147">
        <f t="shared" si="9"/>
        <v>0.54026905829596417</v>
      </c>
      <c r="K61" s="146">
        <v>11149</v>
      </c>
      <c r="L61" s="147">
        <f t="shared" si="9"/>
        <v>0.29835798299755445</v>
      </c>
      <c r="M61" s="146">
        <v>11904</v>
      </c>
      <c r="N61" s="147">
        <f t="shared" si="8"/>
        <v>6.7719077944210282E-2</v>
      </c>
    </row>
    <row r="62" spans="1:15" x14ac:dyDescent="0.25">
      <c r="A62" s="1">
        <v>10</v>
      </c>
      <c r="B62" s="145" t="s">
        <v>91</v>
      </c>
      <c r="C62" s="146">
        <v>7202</v>
      </c>
      <c r="D62" s="147">
        <v>0.19953364423717512</v>
      </c>
      <c r="E62" s="146">
        <v>4249</v>
      </c>
      <c r="F62" s="147">
        <f t="shared" si="9"/>
        <v>-0.41002499305748408</v>
      </c>
      <c r="G62" s="146">
        <v>4051</v>
      </c>
      <c r="H62" s="147">
        <f t="shared" si="9"/>
        <v>-4.6599199811720449E-2</v>
      </c>
      <c r="I62" s="146">
        <v>7767</v>
      </c>
      <c r="J62" s="147">
        <f t="shared" si="9"/>
        <v>0.91730436929153303</v>
      </c>
      <c r="K62" s="146">
        <v>9980</v>
      </c>
      <c r="L62" s="147">
        <f t="shared" si="9"/>
        <v>0.2849233938457576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3585</v>
      </c>
      <c r="D63" s="147">
        <v>-0.22503242542153046</v>
      </c>
      <c r="E63" s="146">
        <v>2401</v>
      </c>
      <c r="F63" s="147">
        <f t="shared" si="9"/>
        <v>-0.33026499302649925</v>
      </c>
      <c r="G63" s="146">
        <v>3662</v>
      </c>
      <c r="H63" s="147">
        <f t="shared" si="9"/>
        <v>0.52519783423573507</v>
      </c>
      <c r="I63" s="146">
        <v>5046</v>
      </c>
      <c r="J63" s="147">
        <f t="shared" si="9"/>
        <v>0.37793555434188963</v>
      </c>
      <c r="K63" s="146">
        <v>6495</v>
      </c>
      <c r="L63" s="147">
        <f t="shared" si="9"/>
        <v>0.28715814506539838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7823</v>
      </c>
      <c r="D64" s="147">
        <v>7.5030919334890811E-2</v>
      </c>
      <c r="E64" s="146">
        <v>2942</v>
      </c>
      <c r="F64" s="147">
        <f t="shared" si="9"/>
        <v>-0.62392943883420682</v>
      </c>
      <c r="G64" s="146">
        <v>3633</v>
      </c>
      <c r="H64" s="147">
        <f t="shared" si="9"/>
        <v>0.23487423521413997</v>
      </c>
      <c r="I64" s="146">
        <v>8911</v>
      </c>
      <c r="J64" s="147">
        <f t="shared" si="9"/>
        <v>1.4527938342967244</v>
      </c>
      <c r="K64" s="146">
        <v>11929</v>
      </c>
      <c r="L64" s="147">
        <f t="shared" si="9"/>
        <v>0.33868252721355629</v>
      </c>
      <c r="M64" s="146"/>
      <c r="N64" s="147"/>
    </row>
    <row r="65" spans="1:15" ht="15.75" x14ac:dyDescent="0.25">
      <c r="B65" s="148" t="s">
        <v>32</v>
      </c>
      <c r="C65" s="149">
        <v>61246</v>
      </c>
      <c r="D65" s="150">
        <v>-0.32285205700576025</v>
      </c>
      <c r="E65" s="149">
        <v>24428</v>
      </c>
      <c r="F65" s="150">
        <f t="shared" si="9"/>
        <v>-0.60114946282206183</v>
      </c>
      <c r="G65" s="149">
        <v>46538</v>
      </c>
      <c r="H65" s="150">
        <f t="shared" si="9"/>
        <v>0.90510889143605699</v>
      </c>
      <c r="I65" s="149">
        <v>81929</v>
      </c>
      <c r="J65" s="150">
        <f t="shared" si="9"/>
        <v>0.76047531049894701</v>
      </c>
      <c r="K65" s="149">
        <v>132084</v>
      </c>
      <c r="L65" s="150">
        <f t="shared" si="9"/>
        <v>0.61217639663611179</v>
      </c>
      <c r="M65" s="149">
        <v>113516</v>
      </c>
      <c r="N65" s="150">
        <v>9.4868827160493829E-2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252</v>
      </c>
      <c r="G74" s="144" t="s">
        <v>71</v>
      </c>
      <c r="H74" s="143" t="s">
        <v>252</v>
      </c>
      <c r="I74" s="144" t="s">
        <v>71</v>
      </c>
      <c r="J74" s="143" t="s">
        <v>252</v>
      </c>
      <c r="K74" s="144" t="s">
        <v>71</v>
      </c>
      <c r="L74" s="143" t="s">
        <v>252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2499</v>
      </c>
      <c r="D75" s="147">
        <v>0.54641089108910901</v>
      </c>
      <c r="E75" s="146">
        <v>3141</v>
      </c>
      <c r="F75" s="147">
        <f>IFERROR(E75/C75-1,"-")</f>
        <v>0.25690276110444188</v>
      </c>
      <c r="G75" s="146">
        <v>5856</v>
      </c>
      <c r="H75" s="147">
        <f>IFERROR(G75/E75-1,"-")</f>
        <v>0.86437440305635138</v>
      </c>
      <c r="I75" s="146">
        <v>8826</v>
      </c>
      <c r="J75" s="147">
        <f>IFERROR(I75/G75-1,"-")</f>
        <v>0.50717213114754101</v>
      </c>
      <c r="K75" s="146">
        <v>6371</v>
      </c>
      <c r="L75" s="147">
        <f>IFERROR(K75/I75-1,"-")</f>
        <v>-0.27815544980738727</v>
      </c>
      <c r="M75" s="146">
        <v>867</v>
      </c>
      <c r="N75" s="147">
        <f t="shared" ref="N75:N83" si="10">IFERROR(M75/K75-1,"-")</f>
        <v>-0.86391461309056661</v>
      </c>
    </row>
    <row r="76" spans="1:15" x14ac:dyDescent="0.25">
      <c r="A76" s="1">
        <v>2</v>
      </c>
      <c r="B76" s="145" t="s">
        <v>75</v>
      </c>
      <c r="C76" s="146">
        <v>3175</v>
      </c>
      <c r="D76" s="147">
        <v>0.95384615384615379</v>
      </c>
      <c r="E76" s="146">
        <v>1985</v>
      </c>
      <c r="F76" s="147">
        <f t="shared" ref="F76:L87" si="11">IFERROR(E76/C76-1,"-")</f>
        <v>-0.37480314960629924</v>
      </c>
      <c r="G76" s="146">
        <v>4344</v>
      </c>
      <c r="H76" s="147">
        <f t="shared" si="11"/>
        <v>1.1884130982367758</v>
      </c>
      <c r="I76" s="146">
        <v>5929</v>
      </c>
      <c r="J76" s="147">
        <f t="shared" si="11"/>
        <v>0.36487108655616951</v>
      </c>
      <c r="K76" s="146">
        <v>7242</v>
      </c>
      <c r="L76" s="147">
        <f t="shared" si="11"/>
        <v>0.22145387080452017</v>
      </c>
      <c r="M76" s="146">
        <v>2445</v>
      </c>
      <c r="N76" s="147">
        <f t="shared" si="10"/>
        <v>-0.66238608119304065</v>
      </c>
    </row>
    <row r="77" spans="1:15" x14ac:dyDescent="0.25">
      <c r="A77" s="1">
        <v>3</v>
      </c>
      <c r="B77" s="145" t="s">
        <v>77</v>
      </c>
      <c r="C77" s="146">
        <v>163</v>
      </c>
      <c r="D77" s="147">
        <v>-0.94763893350465789</v>
      </c>
      <c r="E77" s="146">
        <v>4426</v>
      </c>
      <c r="F77" s="147">
        <f t="shared" si="11"/>
        <v>26.153374233128833</v>
      </c>
      <c r="G77" s="146">
        <v>3622</v>
      </c>
      <c r="H77" s="147">
        <f t="shared" si="11"/>
        <v>-0.18165386353366475</v>
      </c>
      <c r="I77" s="146">
        <v>535</v>
      </c>
      <c r="J77" s="147">
        <f t="shared" si="11"/>
        <v>-0.85229155162893433</v>
      </c>
      <c r="K77" s="146">
        <v>741</v>
      </c>
      <c r="L77" s="147">
        <f t="shared" si="11"/>
        <v>0.38504672897196257</v>
      </c>
      <c r="M77" s="146">
        <v>3124</v>
      </c>
      <c r="N77" s="147">
        <f t="shared" si="10"/>
        <v>3.2159244264507425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3814</v>
      </c>
      <c r="F78" s="147" t="str">
        <f t="shared" si="11"/>
        <v>-</v>
      </c>
      <c r="G78" s="146">
        <v>7089</v>
      </c>
      <c r="H78" s="147">
        <f t="shared" si="11"/>
        <v>0.85867855270057691</v>
      </c>
      <c r="I78" s="146">
        <v>148</v>
      </c>
      <c r="J78" s="147">
        <f t="shared" si="11"/>
        <v>-0.9791225842855128</v>
      </c>
      <c r="K78" s="146">
        <v>645</v>
      </c>
      <c r="L78" s="147">
        <f t="shared" si="11"/>
        <v>3.3581081081081079</v>
      </c>
      <c r="M78" s="146">
        <v>799</v>
      </c>
      <c r="N78" s="147">
        <f t="shared" si="10"/>
        <v>0.23875968992248064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7592</v>
      </c>
      <c r="F79" s="147" t="str">
        <f t="shared" si="11"/>
        <v>-</v>
      </c>
      <c r="G79" s="146">
        <v>8585</v>
      </c>
      <c r="H79" s="147">
        <f t="shared" si="11"/>
        <v>0.13079557428872501</v>
      </c>
      <c r="I79" s="146">
        <v>311</v>
      </c>
      <c r="J79" s="147">
        <f t="shared" si="11"/>
        <v>-0.9637740244612697</v>
      </c>
      <c r="K79" s="146">
        <v>27115</v>
      </c>
      <c r="L79" s="147">
        <f t="shared" si="11"/>
        <v>86.186495176848879</v>
      </c>
      <c r="M79" s="146">
        <v>6289</v>
      </c>
      <c r="N79" s="147">
        <f t="shared" si="10"/>
        <v>-0.76806195832565005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2560</v>
      </c>
      <c r="F80" s="147" t="str">
        <f t="shared" si="11"/>
        <v>-</v>
      </c>
      <c r="G80" s="146">
        <v>5637</v>
      </c>
      <c r="H80" s="147">
        <f t="shared" si="11"/>
        <v>1.2019531250000002</v>
      </c>
      <c r="I80" s="146">
        <v>15700</v>
      </c>
      <c r="J80" s="147">
        <f t="shared" si="11"/>
        <v>1.7851694163562177</v>
      </c>
      <c r="K80" s="146">
        <v>20066</v>
      </c>
      <c r="L80" s="147">
        <f t="shared" si="11"/>
        <v>0.27808917197452221</v>
      </c>
      <c r="M80" s="146">
        <v>6232</v>
      </c>
      <c r="N80" s="147">
        <f t="shared" si="10"/>
        <v>-0.68942489783713745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4478</v>
      </c>
      <c r="F81" s="147" t="str">
        <f t="shared" si="11"/>
        <v>-</v>
      </c>
      <c r="G81" s="146">
        <v>33113</v>
      </c>
      <c r="H81" s="147">
        <f t="shared" si="11"/>
        <v>6.3945958016971867</v>
      </c>
      <c r="I81" s="146">
        <v>28069</v>
      </c>
      <c r="J81" s="147">
        <f t="shared" si="11"/>
        <v>-0.1523268806813034</v>
      </c>
      <c r="K81" s="146">
        <v>7059</v>
      </c>
      <c r="L81" s="147">
        <f t="shared" si="11"/>
        <v>-0.74851259396487224</v>
      </c>
      <c r="M81" s="146">
        <v>7169</v>
      </c>
      <c r="N81" s="147">
        <f t="shared" si="10"/>
        <v>1.5582943759739232E-2</v>
      </c>
    </row>
    <row r="82" spans="1:15" x14ac:dyDescent="0.25">
      <c r="A82" s="1">
        <v>8</v>
      </c>
      <c r="B82" s="145" t="s">
        <v>87</v>
      </c>
      <c r="C82" s="146">
        <v>8075</v>
      </c>
      <c r="D82" s="147">
        <v>-0.37509673425166379</v>
      </c>
      <c r="E82" s="146">
        <v>8494</v>
      </c>
      <c r="F82" s="147">
        <f t="shared" si="11"/>
        <v>5.1888544891640853E-2</v>
      </c>
      <c r="G82" s="146">
        <v>1269</v>
      </c>
      <c r="H82" s="147">
        <f t="shared" si="11"/>
        <v>-0.85060042382858492</v>
      </c>
      <c r="I82" s="146">
        <v>1020</v>
      </c>
      <c r="J82" s="147">
        <f t="shared" si="11"/>
        <v>-0.19621749408983447</v>
      </c>
      <c r="K82" s="146">
        <v>19034</v>
      </c>
      <c r="L82" s="147">
        <f t="shared" si="11"/>
        <v>17.66078431372549</v>
      </c>
      <c r="M82" s="146">
        <v>2896</v>
      </c>
      <c r="N82" s="147">
        <f t="shared" si="10"/>
        <v>-0.84785121361773674</v>
      </c>
    </row>
    <row r="83" spans="1:15" x14ac:dyDescent="0.25">
      <c r="A83" s="1">
        <v>9</v>
      </c>
      <c r="B83" s="145" t="s">
        <v>89</v>
      </c>
      <c r="C83" s="146">
        <v>3914</v>
      </c>
      <c r="D83" s="147">
        <v>-0.62613430127041747</v>
      </c>
      <c r="E83" s="146">
        <v>9321</v>
      </c>
      <c r="F83" s="147">
        <f t="shared" si="11"/>
        <v>1.3814512008175779</v>
      </c>
      <c r="G83" s="146">
        <v>1143</v>
      </c>
      <c r="H83" s="147">
        <f t="shared" si="11"/>
        <v>-0.87737367235275188</v>
      </c>
      <c r="I83" s="146">
        <v>19757</v>
      </c>
      <c r="J83" s="147">
        <f t="shared" si="11"/>
        <v>16.285214348206473</v>
      </c>
      <c r="K83" s="146">
        <v>14996</v>
      </c>
      <c r="L83" s="147">
        <f t="shared" si="11"/>
        <v>-0.24097788125727593</v>
      </c>
      <c r="M83" s="146">
        <v>2843</v>
      </c>
      <c r="N83" s="147">
        <f t="shared" si="10"/>
        <v>-0.81041611096292343</v>
      </c>
    </row>
    <row r="84" spans="1:15" x14ac:dyDescent="0.25">
      <c r="A84" s="1">
        <v>10</v>
      </c>
      <c r="B84" s="145" t="s">
        <v>91</v>
      </c>
      <c r="C84" s="146">
        <v>1918</v>
      </c>
      <c r="D84" s="147">
        <v>-0.67347633639768478</v>
      </c>
      <c r="E84" s="146">
        <v>10508</v>
      </c>
      <c r="F84" s="147">
        <f t="shared" si="11"/>
        <v>4.4786235662148073</v>
      </c>
      <c r="G84" s="146">
        <v>884</v>
      </c>
      <c r="H84" s="147">
        <f t="shared" si="11"/>
        <v>-0.91587362009897222</v>
      </c>
      <c r="I84" s="146">
        <v>252</v>
      </c>
      <c r="J84" s="147">
        <f t="shared" si="11"/>
        <v>-0.71493212669683259</v>
      </c>
      <c r="K84" s="146">
        <v>8114</v>
      </c>
      <c r="L84" s="147">
        <f t="shared" si="11"/>
        <v>31.198412698412696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919</v>
      </c>
      <c r="D85" s="147">
        <v>-0.72517942583732053</v>
      </c>
      <c r="E85" s="146">
        <v>2413</v>
      </c>
      <c r="F85" s="147">
        <f t="shared" si="11"/>
        <v>1.6256800870511428</v>
      </c>
      <c r="G85" s="146">
        <v>207</v>
      </c>
      <c r="H85" s="147">
        <f t="shared" si="11"/>
        <v>-0.91421467053460426</v>
      </c>
      <c r="I85" s="146">
        <v>4787</v>
      </c>
      <c r="J85" s="147">
        <f t="shared" si="11"/>
        <v>22.125603864734298</v>
      </c>
      <c r="K85" s="146">
        <v>8603</v>
      </c>
      <c r="L85" s="147">
        <f t="shared" si="11"/>
        <v>0.7971589722164194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1121</v>
      </c>
      <c r="D86" s="147">
        <v>-0.62720319255071499</v>
      </c>
      <c r="E86" s="146">
        <v>592</v>
      </c>
      <c r="F86" s="147">
        <f t="shared" si="11"/>
        <v>-0.47190008920606596</v>
      </c>
      <c r="G86" s="146">
        <v>969</v>
      </c>
      <c r="H86" s="147">
        <f t="shared" si="11"/>
        <v>0.63682432432432434</v>
      </c>
      <c r="I86" s="146">
        <v>6204</v>
      </c>
      <c r="J86" s="147">
        <f t="shared" si="11"/>
        <v>5.4024767801857587</v>
      </c>
      <c r="K86" s="146">
        <v>4275</v>
      </c>
      <c r="L86" s="147">
        <f t="shared" si="11"/>
        <v>-0.31092843326885877</v>
      </c>
      <c r="M86" s="146"/>
      <c r="N86" s="147"/>
    </row>
    <row r="87" spans="1:15" ht="15.75" x14ac:dyDescent="0.25">
      <c r="B87" s="148" t="s">
        <v>32</v>
      </c>
      <c r="C87" s="149">
        <v>23458</v>
      </c>
      <c r="D87" s="150">
        <v>-0.65498882221437815</v>
      </c>
      <c r="E87" s="149">
        <v>59324</v>
      </c>
      <c r="F87" s="150">
        <f t="shared" si="11"/>
        <v>1.5289453491346237</v>
      </c>
      <c r="G87" s="149">
        <v>72718</v>
      </c>
      <c r="H87" s="150">
        <f t="shared" si="11"/>
        <v>0.22577708853078016</v>
      </c>
      <c r="I87" s="149">
        <v>91538</v>
      </c>
      <c r="J87" s="150">
        <f t="shared" si="11"/>
        <v>0.25880799801974752</v>
      </c>
      <c r="K87" s="149">
        <v>124261</v>
      </c>
      <c r="L87" s="150">
        <f t="shared" si="11"/>
        <v>0.35747995368043872</v>
      </c>
      <c r="M87" s="149">
        <v>32664</v>
      </c>
      <c r="N87" s="150">
        <v>-0.68369985184324433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252</v>
      </c>
      <c r="G96" s="144" t="s">
        <v>71</v>
      </c>
      <c r="H96" s="143" t="s">
        <v>252</v>
      </c>
      <c r="I96" s="144" t="s">
        <v>71</v>
      </c>
      <c r="J96" s="143" t="s">
        <v>252</v>
      </c>
      <c r="K96" s="144" t="s">
        <v>71</v>
      </c>
      <c r="L96" s="143" t="s">
        <v>252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52605</v>
      </c>
      <c r="D97" s="147">
        <v>-0.11182211116363883</v>
      </c>
      <c r="E97" s="146">
        <v>9717</v>
      </c>
      <c r="F97" s="147">
        <f t="shared" ref="F97:L109" si="12">IFERROR(E97/C97-1,"-")</f>
        <v>-0.81528371827773027</v>
      </c>
      <c r="G97" s="146">
        <v>60290</v>
      </c>
      <c r="H97" s="147">
        <f t="shared" si="12"/>
        <v>5.2045898940002058</v>
      </c>
      <c r="I97" s="146">
        <v>107519</v>
      </c>
      <c r="J97" s="147">
        <f t="shared" si="12"/>
        <v>0.78336374191408198</v>
      </c>
      <c r="K97" s="146">
        <v>77451</v>
      </c>
      <c r="L97" s="147">
        <f t="shared" si="12"/>
        <v>-0.27965289855746422</v>
      </c>
      <c r="M97" s="146">
        <v>81127</v>
      </c>
      <c r="N97" s="147">
        <f t="shared" ref="N97:N105" si="13">IFERROR(M97/K97-1,"-")</f>
        <v>4.7462266465249092E-2</v>
      </c>
    </row>
    <row r="98" spans="2:14" x14ac:dyDescent="0.25">
      <c r="B98" s="145" t="s">
        <v>75</v>
      </c>
      <c r="C98" s="146">
        <v>55102</v>
      </c>
      <c r="D98" s="147">
        <v>-9.8373531433059491E-2</v>
      </c>
      <c r="E98" s="146">
        <v>10842</v>
      </c>
      <c r="F98" s="147">
        <f t="shared" si="12"/>
        <v>-0.80323763202787557</v>
      </c>
      <c r="G98" s="146">
        <v>48282</v>
      </c>
      <c r="H98" s="147">
        <f t="shared" si="12"/>
        <v>3.4532374100719423</v>
      </c>
      <c r="I98" s="146">
        <v>109366</v>
      </c>
      <c r="J98" s="147">
        <f t="shared" si="12"/>
        <v>1.2651505737127708</v>
      </c>
      <c r="K98" s="146">
        <v>131797</v>
      </c>
      <c r="L98" s="147">
        <f t="shared" si="12"/>
        <v>0.20510030539655832</v>
      </c>
      <c r="M98" s="146">
        <v>84105</v>
      </c>
      <c r="N98" s="147">
        <f t="shared" si="13"/>
        <v>-0.36185952639286179</v>
      </c>
    </row>
    <row r="99" spans="2:14" x14ac:dyDescent="0.25">
      <c r="B99" s="145" t="s">
        <v>77</v>
      </c>
      <c r="C99" s="146">
        <v>19236</v>
      </c>
      <c r="D99" s="147">
        <v>-0.65636500053592484</v>
      </c>
      <c r="E99" s="146">
        <v>14579</v>
      </c>
      <c r="F99" s="147">
        <f t="shared" si="12"/>
        <v>-0.24209814930338946</v>
      </c>
      <c r="G99" s="146">
        <v>61774</v>
      </c>
      <c r="H99" s="147">
        <f t="shared" si="12"/>
        <v>3.2371904794567525</v>
      </c>
      <c r="I99" s="146">
        <v>104602</v>
      </c>
      <c r="J99" s="147">
        <f t="shared" si="12"/>
        <v>0.69330138893385573</v>
      </c>
      <c r="K99" s="146">
        <v>120644</v>
      </c>
      <c r="L99" s="147">
        <f t="shared" si="12"/>
        <v>0.15336226840786993</v>
      </c>
      <c r="M99" s="146">
        <v>85347</v>
      </c>
      <c r="N99" s="147">
        <f t="shared" si="13"/>
        <v>-0.2925715327741123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21810</v>
      </c>
      <c r="F100" s="147" t="str">
        <f t="shared" si="12"/>
        <v>-</v>
      </c>
      <c r="G100" s="146">
        <v>65836</v>
      </c>
      <c r="H100" s="147">
        <f t="shared" si="12"/>
        <v>2.0186153140761118</v>
      </c>
      <c r="I100" s="146">
        <v>70561</v>
      </c>
      <c r="J100" s="147">
        <f t="shared" si="12"/>
        <v>7.1769244790084397E-2</v>
      </c>
      <c r="K100" s="146">
        <v>101126</v>
      </c>
      <c r="L100" s="147">
        <f t="shared" si="12"/>
        <v>0.43317129859270698</v>
      </c>
      <c r="M100" s="146">
        <v>78759</v>
      </c>
      <c r="N100" s="147">
        <f t="shared" si="13"/>
        <v>-0.22117951862033502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27243</v>
      </c>
      <c r="F101" s="147" t="str">
        <f t="shared" si="12"/>
        <v>-</v>
      </c>
      <c r="G101" s="146">
        <v>56962</v>
      </c>
      <c r="H101" s="147">
        <f t="shared" si="12"/>
        <v>1.0908857321146717</v>
      </c>
      <c r="I101" s="146">
        <v>37256</v>
      </c>
      <c r="J101" s="147">
        <f t="shared" si="12"/>
        <v>-0.34594993153330289</v>
      </c>
      <c r="K101" s="146">
        <v>84965</v>
      </c>
      <c r="L101" s="147">
        <f t="shared" si="12"/>
        <v>1.2805722568176936</v>
      </c>
      <c r="M101" s="146">
        <v>66925</v>
      </c>
      <c r="N101" s="147">
        <f t="shared" si="13"/>
        <v>-0.21232272112046136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10252</v>
      </c>
      <c r="F102" s="147" t="str">
        <f t="shared" si="12"/>
        <v>-</v>
      </c>
      <c r="G102" s="146">
        <v>44414</v>
      </c>
      <c r="H102" s="147">
        <f t="shared" si="12"/>
        <v>3.3322278579789311</v>
      </c>
      <c r="I102" s="146">
        <v>37592</v>
      </c>
      <c r="J102" s="147">
        <f t="shared" si="12"/>
        <v>-0.15360021614806141</v>
      </c>
      <c r="K102" s="146">
        <v>49492</v>
      </c>
      <c r="L102" s="147">
        <f t="shared" si="12"/>
        <v>0.31655671419450937</v>
      </c>
      <c r="M102" s="146">
        <v>68918</v>
      </c>
      <c r="N102" s="147">
        <f t="shared" si="13"/>
        <v>0.39250788006142412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1786</v>
      </c>
      <c r="F103" s="147" t="str">
        <f t="shared" si="12"/>
        <v>-</v>
      </c>
      <c r="G103" s="146">
        <v>97176</v>
      </c>
      <c r="H103" s="147">
        <f t="shared" si="12"/>
        <v>53.409854423292273</v>
      </c>
      <c r="I103" s="146">
        <v>88132</v>
      </c>
      <c r="J103" s="147">
        <f t="shared" si="12"/>
        <v>-9.3068247303860985E-2</v>
      </c>
      <c r="K103" s="146">
        <v>78876</v>
      </c>
      <c r="L103" s="147">
        <f t="shared" si="12"/>
        <v>-0.10502428175917944</v>
      </c>
      <c r="M103" s="146">
        <v>77129</v>
      </c>
      <c r="N103" s="147">
        <f t="shared" si="13"/>
        <v>-2.2148689081596395E-2</v>
      </c>
    </row>
    <row r="104" spans="2:14" x14ac:dyDescent="0.25">
      <c r="B104" s="145" t="s">
        <v>87</v>
      </c>
      <c r="C104" s="146">
        <v>6144</v>
      </c>
      <c r="D104" s="147">
        <v>-0.9075269788233169</v>
      </c>
      <c r="E104" s="146">
        <v>19444</v>
      </c>
      <c r="F104" s="147">
        <f t="shared" si="12"/>
        <v>2.1647135416666665</v>
      </c>
      <c r="G104" s="146">
        <v>120327</v>
      </c>
      <c r="H104" s="147">
        <f t="shared" si="12"/>
        <v>5.1883871631351575</v>
      </c>
      <c r="I104" s="146">
        <v>55634</v>
      </c>
      <c r="J104" s="147">
        <f t="shared" si="12"/>
        <v>-0.53764325546219882</v>
      </c>
      <c r="K104" s="146">
        <v>132665</v>
      </c>
      <c r="L104" s="147">
        <f t="shared" si="12"/>
        <v>1.3846029406478051</v>
      </c>
      <c r="M104" s="146">
        <v>79813</v>
      </c>
      <c r="N104" s="147">
        <f t="shared" si="13"/>
        <v>-0.39838691440847251</v>
      </c>
    </row>
    <row r="105" spans="2:14" x14ac:dyDescent="0.25">
      <c r="B105" s="145" t="s">
        <v>89</v>
      </c>
      <c r="C105" s="146">
        <v>5207</v>
      </c>
      <c r="D105" s="147">
        <v>-0.88658985472524121</v>
      </c>
      <c r="E105" s="146">
        <v>30192</v>
      </c>
      <c r="F105" s="147">
        <f t="shared" si="12"/>
        <v>4.798348377184559</v>
      </c>
      <c r="G105" s="146">
        <v>67772</v>
      </c>
      <c r="H105" s="147">
        <f t="shared" si="12"/>
        <v>1.2447005829358773</v>
      </c>
      <c r="I105" s="146">
        <v>38580</v>
      </c>
      <c r="J105" s="147">
        <f t="shared" si="12"/>
        <v>-0.43073835802396265</v>
      </c>
      <c r="K105" s="146">
        <v>55604</v>
      </c>
      <c r="L105" s="147">
        <f t="shared" si="12"/>
        <v>0.44126490409538621</v>
      </c>
      <c r="M105" s="146">
        <v>63990</v>
      </c>
      <c r="N105" s="147">
        <f t="shared" si="13"/>
        <v>0.15081648802244452</v>
      </c>
    </row>
    <row r="106" spans="2:14" x14ac:dyDescent="0.25">
      <c r="B106" s="145" t="s">
        <v>91</v>
      </c>
      <c r="C106" s="146">
        <v>6722</v>
      </c>
      <c r="D106" s="147">
        <v>-0.89128958178348483</v>
      </c>
      <c r="E106" s="146">
        <v>59737</v>
      </c>
      <c r="F106" s="147">
        <f t="shared" si="12"/>
        <v>7.886789645938709</v>
      </c>
      <c r="G106" s="146">
        <v>91297</v>
      </c>
      <c r="H106" s="147">
        <f t="shared" si="12"/>
        <v>0.52831578418735448</v>
      </c>
      <c r="I106" s="146">
        <v>95056</v>
      </c>
      <c r="J106" s="147">
        <f t="shared" si="12"/>
        <v>4.1173313471417394E-2</v>
      </c>
      <c r="K106" s="146">
        <v>127939</v>
      </c>
      <c r="L106" s="147">
        <f t="shared" si="12"/>
        <v>0.34593292375021045</v>
      </c>
      <c r="M106" s="146"/>
      <c r="N106" s="147"/>
    </row>
    <row r="107" spans="2:14" x14ac:dyDescent="0.25">
      <c r="B107" s="145" t="s">
        <v>93</v>
      </c>
      <c r="C107" s="146">
        <v>9968</v>
      </c>
      <c r="D107" s="147">
        <v>-0.8228320565913656</v>
      </c>
      <c r="E107" s="146">
        <v>75784</v>
      </c>
      <c r="F107" s="147">
        <f t="shared" si="12"/>
        <v>6.6027287319422152</v>
      </c>
      <c r="G107" s="146">
        <v>93087</v>
      </c>
      <c r="H107" s="147">
        <f t="shared" si="12"/>
        <v>0.22831996199725535</v>
      </c>
      <c r="I107" s="146">
        <v>60657</v>
      </c>
      <c r="J107" s="147">
        <f t="shared" si="12"/>
        <v>-0.34838377002159271</v>
      </c>
      <c r="K107" s="146">
        <v>74515</v>
      </c>
      <c r="L107" s="147">
        <f t="shared" si="12"/>
        <v>0.22846497518835429</v>
      </c>
      <c r="M107" s="146"/>
      <c r="N107" s="147"/>
    </row>
    <row r="108" spans="2:14" x14ac:dyDescent="0.25">
      <c r="B108" s="145" t="s">
        <v>95</v>
      </c>
      <c r="C108" s="146">
        <v>52912</v>
      </c>
      <c r="D108" s="147">
        <v>-4.4651078811952738E-2</v>
      </c>
      <c r="E108" s="146">
        <v>54232</v>
      </c>
      <c r="F108" s="147">
        <f t="shared" si="12"/>
        <v>2.4947081947384264E-2</v>
      </c>
      <c r="G108" s="146">
        <v>88224</v>
      </c>
      <c r="H108" s="147">
        <f t="shared" si="12"/>
        <v>0.62678861188965929</v>
      </c>
      <c r="I108" s="146">
        <v>56527</v>
      </c>
      <c r="J108" s="147">
        <f t="shared" si="12"/>
        <v>-0.35927865433442152</v>
      </c>
      <c r="K108" s="146">
        <v>69996</v>
      </c>
      <c r="L108" s="147">
        <f t="shared" si="12"/>
        <v>0.23827551435597139</v>
      </c>
      <c r="M108" s="146"/>
      <c r="N108" s="147"/>
    </row>
    <row r="109" spans="2:14" ht="15.75" x14ac:dyDescent="0.25">
      <c r="B109" s="148" t="s">
        <v>32</v>
      </c>
      <c r="C109" s="149">
        <v>211176</v>
      </c>
      <c r="D109" s="150">
        <v>-0.6876505903808523</v>
      </c>
      <c r="E109" s="149">
        <v>335618</v>
      </c>
      <c r="F109" s="150">
        <f t="shared" si="12"/>
        <v>0.58928097889911735</v>
      </c>
      <c r="G109" s="149">
        <v>895441</v>
      </c>
      <c r="H109" s="150">
        <f t="shared" si="12"/>
        <v>1.6680362793413939</v>
      </c>
      <c r="I109" s="149">
        <v>861482</v>
      </c>
      <c r="J109" s="150">
        <f t="shared" si="12"/>
        <v>-3.792433002286022E-2</v>
      </c>
      <c r="K109" s="149">
        <v>1105070</v>
      </c>
      <c r="L109" s="150">
        <f t="shared" si="12"/>
        <v>0.28275460195337798</v>
      </c>
      <c r="M109" s="149">
        <v>686113</v>
      </c>
      <c r="N109" s="150">
        <v>-0.17595902092190918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252</v>
      </c>
      <c r="G118" s="144" t="s">
        <v>71</v>
      </c>
      <c r="H118" s="143" t="s">
        <v>252</v>
      </c>
      <c r="I118" s="144" t="s">
        <v>71</v>
      </c>
      <c r="J118" s="143" t="s">
        <v>252</v>
      </c>
      <c r="K118" s="144" t="s">
        <v>71</v>
      </c>
      <c r="L118" s="143" t="s">
        <v>252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17460</v>
      </c>
      <c r="D119" s="147">
        <v>-0.27240905113139147</v>
      </c>
      <c r="E119" s="146">
        <v>147</v>
      </c>
      <c r="F119" s="147">
        <f t="shared" ref="F119:L131" si="14">IFERROR(E119/C119-1,"-")</f>
        <v>-0.99158075601374573</v>
      </c>
      <c r="G119" s="146">
        <v>14615</v>
      </c>
      <c r="H119" s="147">
        <f t="shared" si="14"/>
        <v>98.421768707482997</v>
      </c>
      <c r="I119" s="146">
        <v>33856</v>
      </c>
      <c r="J119" s="147">
        <f t="shared" si="14"/>
        <v>1.3165241190557646</v>
      </c>
      <c r="K119" s="146">
        <v>34817</v>
      </c>
      <c r="L119" s="147">
        <f t="shared" si="14"/>
        <v>2.8384924385633337E-2</v>
      </c>
      <c r="M119" s="146">
        <v>30761</v>
      </c>
      <c r="N119" s="147">
        <f t="shared" ref="N119:N127" si="15">IFERROR(M119/K119-1,"-")</f>
        <v>-0.11649481575092624</v>
      </c>
    </row>
    <row r="120" spans="1:15" x14ac:dyDescent="0.25">
      <c r="B120" s="145" t="s">
        <v>75</v>
      </c>
      <c r="C120" s="146">
        <v>22452</v>
      </c>
      <c r="D120" s="147">
        <v>-0.15169834133071369</v>
      </c>
      <c r="E120" s="146">
        <v>105</v>
      </c>
      <c r="F120" s="147">
        <f t="shared" si="14"/>
        <v>-0.99532335649385351</v>
      </c>
      <c r="G120" s="146">
        <v>17812</v>
      </c>
      <c r="H120" s="147">
        <f t="shared" si="14"/>
        <v>168.63809523809525</v>
      </c>
      <c r="I120" s="146">
        <v>34864</v>
      </c>
      <c r="J120" s="147">
        <f t="shared" si="14"/>
        <v>0.95733213563889508</v>
      </c>
      <c r="K120" s="146">
        <v>37890</v>
      </c>
      <c r="L120" s="147">
        <f t="shared" si="14"/>
        <v>8.679440110142278E-2</v>
      </c>
      <c r="M120" s="146">
        <v>35548</v>
      </c>
      <c r="N120" s="147">
        <f t="shared" si="15"/>
        <v>-6.1810504090789142E-2</v>
      </c>
    </row>
    <row r="121" spans="1:15" x14ac:dyDescent="0.25">
      <c r="B121" s="145" t="s">
        <v>77</v>
      </c>
      <c r="C121" s="146">
        <v>8682</v>
      </c>
      <c r="D121" s="147">
        <v>-0.60541744307594425</v>
      </c>
      <c r="E121" s="146">
        <v>93</v>
      </c>
      <c r="F121" s="147">
        <f t="shared" si="14"/>
        <v>-0.9892881824464409</v>
      </c>
      <c r="G121" s="146">
        <v>27034</v>
      </c>
      <c r="H121" s="147">
        <f t="shared" si="14"/>
        <v>289.68817204301075</v>
      </c>
      <c r="I121" s="146">
        <v>37980</v>
      </c>
      <c r="J121" s="147">
        <f t="shared" si="14"/>
        <v>0.40489753643559956</v>
      </c>
      <c r="K121" s="146">
        <v>34272</v>
      </c>
      <c r="L121" s="147">
        <f t="shared" si="14"/>
        <v>-9.7630331753554511E-2</v>
      </c>
      <c r="M121" s="146">
        <v>36725</v>
      </c>
      <c r="N121" s="147">
        <f t="shared" si="15"/>
        <v>7.1574463118580844E-2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4453</v>
      </c>
      <c r="F122" s="147" t="str">
        <f t="shared" si="14"/>
        <v>-</v>
      </c>
      <c r="G122" s="146">
        <v>36473</v>
      </c>
      <c r="H122" s="147">
        <f t="shared" si="14"/>
        <v>7.190657983381989</v>
      </c>
      <c r="I122" s="146">
        <v>32413</v>
      </c>
      <c r="J122" s="147">
        <f t="shared" si="14"/>
        <v>-0.11131521947742162</v>
      </c>
      <c r="K122" s="146">
        <v>40796</v>
      </c>
      <c r="L122" s="147">
        <f t="shared" si="14"/>
        <v>0.25863079628544106</v>
      </c>
      <c r="M122" s="146">
        <v>39525</v>
      </c>
      <c r="N122" s="147">
        <f t="shared" si="15"/>
        <v>-3.1155015197568359E-2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4781</v>
      </c>
      <c r="F123" s="147" t="str">
        <f t="shared" si="14"/>
        <v>-</v>
      </c>
      <c r="G123" s="146">
        <v>17702</v>
      </c>
      <c r="H123" s="147">
        <f t="shared" si="14"/>
        <v>2.7025726835390085</v>
      </c>
      <c r="I123" s="146">
        <v>14386</v>
      </c>
      <c r="J123" s="147">
        <f t="shared" si="14"/>
        <v>-0.18732346627499719</v>
      </c>
      <c r="K123" s="146">
        <v>34295</v>
      </c>
      <c r="L123" s="147">
        <f t="shared" si="14"/>
        <v>1.3839149172806895</v>
      </c>
      <c r="M123" s="146">
        <v>39006</v>
      </c>
      <c r="N123" s="147">
        <f t="shared" si="15"/>
        <v>0.13736696311415653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2152</v>
      </c>
      <c r="F124" s="147" t="str">
        <f t="shared" si="14"/>
        <v>-</v>
      </c>
      <c r="G124" s="146">
        <v>19904</v>
      </c>
      <c r="H124" s="147">
        <f t="shared" si="14"/>
        <v>8.2490706319702607</v>
      </c>
      <c r="I124" s="146">
        <v>10307</v>
      </c>
      <c r="J124" s="147">
        <f t="shared" si="14"/>
        <v>-0.48216438906752412</v>
      </c>
      <c r="K124" s="146">
        <v>27425</v>
      </c>
      <c r="L124" s="147">
        <f t="shared" si="14"/>
        <v>1.6608130396817695</v>
      </c>
      <c r="M124" s="146">
        <v>39632</v>
      </c>
      <c r="N124" s="147">
        <f t="shared" si="15"/>
        <v>0.44510483135824974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0</v>
      </c>
      <c r="F125" s="147" t="str">
        <f t="shared" si="14"/>
        <v>-</v>
      </c>
      <c r="G125" s="146">
        <v>55357</v>
      </c>
      <c r="H125" s="147" t="str">
        <f t="shared" si="14"/>
        <v>-</v>
      </c>
      <c r="I125" s="146">
        <v>37244</v>
      </c>
      <c r="J125" s="147">
        <f t="shared" si="14"/>
        <v>-0.3272034250410969</v>
      </c>
      <c r="K125" s="146">
        <v>46489</v>
      </c>
      <c r="L125" s="147">
        <f t="shared" si="14"/>
        <v>0.24822790248093662</v>
      </c>
      <c r="M125" s="146">
        <v>42784</v>
      </c>
      <c r="N125" s="147">
        <f t="shared" si="15"/>
        <v>-7.9696272236443044E-2</v>
      </c>
    </row>
    <row r="126" spans="1:15" x14ac:dyDescent="0.25">
      <c r="B126" s="145" t="s">
        <v>87</v>
      </c>
      <c r="C126" s="146">
        <v>23</v>
      </c>
      <c r="D126" s="147">
        <v>-0.99925346489662115</v>
      </c>
      <c r="E126" s="146">
        <v>514</v>
      </c>
      <c r="F126" s="147">
        <f t="shared" si="14"/>
        <v>21.347826086956523</v>
      </c>
      <c r="G126" s="146">
        <v>79516</v>
      </c>
      <c r="H126" s="147">
        <f t="shared" si="14"/>
        <v>153.70038910505838</v>
      </c>
      <c r="I126" s="146">
        <v>27254</v>
      </c>
      <c r="J126" s="147">
        <f t="shared" si="14"/>
        <v>-0.65725137079329943</v>
      </c>
      <c r="K126" s="146">
        <v>71431</v>
      </c>
      <c r="L126" s="147">
        <f t="shared" si="14"/>
        <v>1.6209363763117342</v>
      </c>
      <c r="M126" s="146">
        <v>44438</v>
      </c>
      <c r="N126" s="147">
        <f t="shared" si="15"/>
        <v>-0.37788915176883986</v>
      </c>
    </row>
    <row r="127" spans="1:15" x14ac:dyDescent="0.25">
      <c r="B127" s="145" t="s">
        <v>89</v>
      </c>
      <c r="C127" s="146">
        <v>1405</v>
      </c>
      <c r="D127" s="147">
        <v>-0.91480717923841859</v>
      </c>
      <c r="E127" s="146">
        <v>14285</v>
      </c>
      <c r="F127" s="147">
        <f t="shared" si="14"/>
        <v>9.167259786476869</v>
      </c>
      <c r="G127" s="146">
        <v>31051</v>
      </c>
      <c r="H127" s="147">
        <f t="shared" si="14"/>
        <v>1.1736786839341966</v>
      </c>
      <c r="I127" s="146">
        <v>16616</v>
      </c>
      <c r="J127" s="147">
        <f t="shared" si="14"/>
        <v>-0.46488035812051143</v>
      </c>
      <c r="K127" s="146">
        <v>28214</v>
      </c>
      <c r="L127" s="147">
        <f t="shared" si="14"/>
        <v>0.69800192585459797</v>
      </c>
      <c r="M127" s="146">
        <v>31813</v>
      </c>
      <c r="N127" s="147">
        <f t="shared" si="15"/>
        <v>0.12756078542567528</v>
      </c>
    </row>
    <row r="128" spans="1:15" x14ac:dyDescent="0.25">
      <c r="A128" s="151"/>
      <c r="B128" s="145" t="s">
        <v>91</v>
      </c>
      <c r="C128" s="146">
        <v>2369</v>
      </c>
      <c r="D128" s="147">
        <v>-0.90510715001001407</v>
      </c>
      <c r="E128" s="146">
        <v>30110</v>
      </c>
      <c r="F128" s="147">
        <f t="shared" si="14"/>
        <v>11.710004221190376</v>
      </c>
      <c r="G128" s="146">
        <v>40031</v>
      </c>
      <c r="H128" s="147">
        <f t="shared" si="14"/>
        <v>0.32949186316838253</v>
      </c>
      <c r="I128" s="146">
        <v>26963</v>
      </c>
      <c r="J128" s="147">
        <f t="shared" si="14"/>
        <v>-0.32644700357223155</v>
      </c>
      <c r="K128" s="146">
        <v>45010</v>
      </c>
      <c r="L128" s="147">
        <f t="shared" si="14"/>
        <v>0.66932463004858511</v>
      </c>
      <c r="M128" s="146"/>
      <c r="N128" s="147"/>
    </row>
    <row r="129" spans="2:15" x14ac:dyDescent="0.25">
      <c r="B129" s="145" t="s">
        <v>93</v>
      </c>
      <c r="C129" s="146">
        <v>4366</v>
      </c>
      <c r="D129" s="147">
        <v>-0.78106508875739644</v>
      </c>
      <c r="E129" s="146">
        <v>17808</v>
      </c>
      <c r="F129" s="147">
        <f t="shared" si="14"/>
        <v>3.0787906550618418</v>
      </c>
      <c r="G129" s="146">
        <v>30508</v>
      </c>
      <c r="H129" s="147">
        <f t="shared" si="14"/>
        <v>0.71316262353998194</v>
      </c>
      <c r="I129" s="146">
        <v>26952</v>
      </c>
      <c r="J129" s="147">
        <f t="shared" si="14"/>
        <v>-0.11655959092696999</v>
      </c>
      <c r="K129" s="146">
        <v>29038</v>
      </c>
      <c r="L129" s="147">
        <f t="shared" si="14"/>
        <v>7.7396853665776089E-2</v>
      </c>
      <c r="M129" s="146"/>
      <c r="N129" s="147"/>
    </row>
    <row r="130" spans="2:15" x14ac:dyDescent="0.25">
      <c r="B130" s="145" t="s">
        <v>95</v>
      </c>
      <c r="C130" s="146">
        <v>35775</v>
      </c>
      <c r="D130" s="147">
        <v>0.48112113935580036</v>
      </c>
      <c r="E130" s="146">
        <v>10966</v>
      </c>
      <c r="F130" s="147">
        <f t="shared" si="14"/>
        <v>-0.69347309573724669</v>
      </c>
      <c r="G130" s="146">
        <v>29417</v>
      </c>
      <c r="H130" s="147">
        <f t="shared" si="14"/>
        <v>1.6825642896224693</v>
      </c>
      <c r="I130" s="146">
        <v>25945</v>
      </c>
      <c r="J130" s="147">
        <f t="shared" si="14"/>
        <v>-0.11802699119556714</v>
      </c>
      <c r="K130" s="146">
        <v>25089</v>
      </c>
      <c r="L130" s="147">
        <f t="shared" si="14"/>
        <v>-3.2992869531701663E-2</v>
      </c>
      <c r="M130" s="146"/>
      <c r="N130" s="147"/>
    </row>
    <row r="131" spans="2:15" ht="15.75" x14ac:dyDescent="0.25">
      <c r="B131" s="148" t="s">
        <v>32</v>
      </c>
      <c r="C131" s="149">
        <v>94120</v>
      </c>
      <c r="D131" s="150">
        <v>-0.67127115240207469</v>
      </c>
      <c r="E131" s="149">
        <v>85414</v>
      </c>
      <c r="F131" s="150">
        <f t="shared" si="14"/>
        <v>-9.2498937526561797E-2</v>
      </c>
      <c r="G131" s="149">
        <v>399420</v>
      </c>
      <c r="H131" s="150">
        <f t="shared" si="14"/>
        <v>3.6762825766267824</v>
      </c>
      <c r="I131" s="149">
        <v>324780</v>
      </c>
      <c r="J131" s="150">
        <f t="shared" si="14"/>
        <v>-0.18687096289619953</v>
      </c>
      <c r="K131" s="149">
        <v>454766</v>
      </c>
      <c r="L131" s="150">
        <f t="shared" si="14"/>
        <v>0.40022784654227483</v>
      </c>
      <c r="M131" s="149">
        <v>340232</v>
      </c>
      <c r="N131" s="150">
        <v>-4.3295119351908884E-2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252</v>
      </c>
      <c r="G140" s="144" t="s">
        <v>71</v>
      </c>
      <c r="H140" s="143" t="s">
        <v>252</v>
      </c>
      <c r="I140" s="144" t="s">
        <v>71</v>
      </c>
      <c r="J140" s="143" t="s">
        <v>252</v>
      </c>
      <c r="K140" s="144" t="s">
        <v>71</v>
      </c>
      <c r="L140" s="143" t="s">
        <v>252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6651</v>
      </c>
      <c r="D141" s="147">
        <v>-0.24023303632625082</v>
      </c>
      <c r="E141" s="146">
        <v>1087</v>
      </c>
      <c r="F141" s="147">
        <f t="shared" ref="F141:L153" si="16">IFERROR(E141/C141-1,"-")</f>
        <v>-0.83656592993534806</v>
      </c>
      <c r="G141" s="146">
        <v>2969</v>
      </c>
      <c r="H141" s="147">
        <f t="shared" si="16"/>
        <v>1.7313707451701932</v>
      </c>
      <c r="I141" s="146">
        <v>7290</v>
      </c>
      <c r="J141" s="147">
        <f t="shared" si="16"/>
        <v>1.4553721791849106</v>
      </c>
      <c r="K141" s="146">
        <v>8477</v>
      </c>
      <c r="L141" s="147">
        <f t="shared" si="16"/>
        <v>0.16282578875171461</v>
      </c>
      <c r="M141" s="146">
        <v>7639</v>
      </c>
      <c r="N141" s="147">
        <f t="shared" ref="N141:N149" si="17">IFERROR(M141/K141-1,"-")</f>
        <v>-9.885572726200309E-2</v>
      </c>
    </row>
    <row r="142" spans="2:15" x14ac:dyDescent="0.25">
      <c r="B142" s="145" t="s">
        <v>75</v>
      </c>
      <c r="C142" s="146">
        <v>6462</v>
      </c>
      <c r="D142" s="147">
        <v>-0.30283741503937855</v>
      </c>
      <c r="E142" s="146">
        <v>3967</v>
      </c>
      <c r="F142" s="147">
        <f t="shared" si="16"/>
        <v>-0.38610337356855462</v>
      </c>
      <c r="G142" s="146">
        <v>7286</v>
      </c>
      <c r="H142" s="147">
        <f t="shared" si="16"/>
        <v>0.83665238215276028</v>
      </c>
      <c r="I142" s="146">
        <v>8763</v>
      </c>
      <c r="J142" s="147">
        <f t="shared" si="16"/>
        <v>0.20271754048860835</v>
      </c>
      <c r="K142" s="146">
        <v>10131</v>
      </c>
      <c r="L142" s="147">
        <f t="shared" si="16"/>
        <v>0.15611092091749401</v>
      </c>
      <c r="M142" s="146">
        <v>7027</v>
      </c>
      <c r="N142" s="147">
        <f t="shared" si="17"/>
        <v>-0.30638633895962886</v>
      </c>
    </row>
    <row r="143" spans="2:15" x14ac:dyDescent="0.25">
      <c r="B143" s="145" t="s">
        <v>77</v>
      </c>
      <c r="C143" s="146">
        <v>3878</v>
      </c>
      <c r="D143" s="147">
        <v>-0.57608220376038477</v>
      </c>
      <c r="E143" s="146">
        <v>4489</v>
      </c>
      <c r="F143" s="147">
        <f t="shared" si="16"/>
        <v>0.1575554409489428</v>
      </c>
      <c r="G143" s="146">
        <v>12172</v>
      </c>
      <c r="H143" s="147">
        <f t="shared" si="16"/>
        <v>1.7115170416573848</v>
      </c>
      <c r="I143" s="146">
        <v>6069</v>
      </c>
      <c r="J143" s="147">
        <f t="shared" si="16"/>
        <v>-0.50139664804469275</v>
      </c>
      <c r="K143" s="146">
        <v>10656</v>
      </c>
      <c r="L143" s="147">
        <f t="shared" si="16"/>
        <v>0.75580820563519535</v>
      </c>
      <c r="M143" s="146">
        <v>9290</v>
      </c>
      <c r="N143" s="147">
        <f t="shared" si="17"/>
        <v>-0.12819069069069067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4136</v>
      </c>
      <c r="F144" s="147" t="str">
        <f t="shared" si="16"/>
        <v>-</v>
      </c>
      <c r="G144" s="146">
        <v>8715</v>
      </c>
      <c r="H144" s="147">
        <f t="shared" si="16"/>
        <v>1.1071083172147</v>
      </c>
      <c r="I144" s="146">
        <v>6686</v>
      </c>
      <c r="J144" s="147">
        <f t="shared" si="16"/>
        <v>-0.23281698221457259</v>
      </c>
      <c r="K144" s="146">
        <v>4755</v>
      </c>
      <c r="L144" s="147">
        <f t="shared" si="16"/>
        <v>-0.28881244391265326</v>
      </c>
      <c r="M144" s="146">
        <v>6906</v>
      </c>
      <c r="N144" s="147">
        <f t="shared" si="17"/>
        <v>0.45236593059936903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3985</v>
      </c>
      <c r="F145" s="147" t="str">
        <f t="shared" si="16"/>
        <v>-</v>
      </c>
      <c r="G145" s="146">
        <v>3126</v>
      </c>
      <c r="H145" s="147">
        <f t="shared" si="16"/>
        <v>-0.21555834378920957</v>
      </c>
      <c r="I145" s="146">
        <v>2920</v>
      </c>
      <c r="J145" s="147">
        <f t="shared" si="16"/>
        <v>-6.5898912348048677E-2</v>
      </c>
      <c r="K145" s="146">
        <v>3337</v>
      </c>
      <c r="L145" s="147">
        <f t="shared" si="16"/>
        <v>0.14280821917808217</v>
      </c>
      <c r="M145" s="146">
        <v>4118</v>
      </c>
      <c r="N145" s="147">
        <f t="shared" si="17"/>
        <v>0.23404255319148937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1408</v>
      </c>
      <c r="F146" s="147" t="str">
        <f t="shared" si="16"/>
        <v>-</v>
      </c>
      <c r="G146" s="146">
        <v>3591</v>
      </c>
      <c r="H146" s="147">
        <f t="shared" si="16"/>
        <v>1.5504261363636362</v>
      </c>
      <c r="I146" s="146">
        <v>10666</v>
      </c>
      <c r="J146" s="147">
        <f t="shared" si="16"/>
        <v>1.9702032859927598</v>
      </c>
      <c r="K146" s="146">
        <v>2892</v>
      </c>
      <c r="L146" s="147">
        <f t="shared" si="16"/>
        <v>-0.72885805362835177</v>
      </c>
      <c r="M146" s="146">
        <v>4572</v>
      </c>
      <c r="N146" s="147">
        <f t="shared" si="17"/>
        <v>0.58091286307053935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256</v>
      </c>
      <c r="F147" s="147" t="str">
        <f t="shared" si="16"/>
        <v>-</v>
      </c>
      <c r="G147" s="146">
        <v>1577</v>
      </c>
      <c r="H147" s="147">
        <f t="shared" si="16"/>
        <v>5.16015625</v>
      </c>
      <c r="I147" s="146">
        <v>4584</v>
      </c>
      <c r="J147" s="147">
        <f t="shared" si="16"/>
        <v>1.9067850348763473</v>
      </c>
      <c r="K147" s="146">
        <v>4680</v>
      </c>
      <c r="L147" s="147">
        <f t="shared" si="16"/>
        <v>2.0942408376963373E-2</v>
      </c>
      <c r="M147" s="146">
        <v>4528</v>
      </c>
      <c r="N147" s="147">
        <f t="shared" si="17"/>
        <v>-3.2478632478632474E-2</v>
      </c>
    </row>
    <row r="148" spans="1:15" x14ac:dyDescent="0.25">
      <c r="B148" s="145" t="s">
        <v>87</v>
      </c>
      <c r="C148" s="146">
        <v>2866</v>
      </c>
      <c r="D148" s="147">
        <v>-0.48812287908555096</v>
      </c>
      <c r="E148" s="146">
        <v>479</v>
      </c>
      <c r="F148" s="147">
        <f t="shared" si="16"/>
        <v>-0.83286810886252616</v>
      </c>
      <c r="G148" s="146">
        <v>1422</v>
      </c>
      <c r="H148" s="147">
        <f t="shared" si="16"/>
        <v>1.9686847599164925</v>
      </c>
      <c r="I148" s="146">
        <v>4882</v>
      </c>
      <c r="J148" s="147">
        <f t="shared" si="16"/>
        <v>2.4331926863572435</v>
      </c>
      <c r="K148" s="146">
        <v>3525</v>
      </c>
      <c r="L148" s="147">
        <f t="shared" si="16"/>
        <v>-0.27795985251945921</v>
      </c>
      <c r="M148" s="146">
        <v>4451</v>
      </c>
      <c r="N148" s="147">
        <f t="shared" si="17"/>
        <v>0.26269503546099293</v>
      </c>
    </row>
    <row r="149" spans="1:15" x14ac:dyDescent="0.25">
      <c r="B149" s="145" t="s">
        <v>89</v>
      </c>
      <c r="C149" s="146">
        <v>829</v>
      </c>
      <c r="D149" s="147">
        <v>-0.9098521096128751</v>
      </c>
      <c r="E149" s="146">
        <v>3857</v>
      </c>
      <c r="F149" s="147">
        <f t="shared" si="16"/>
        <v>3.6525934861278646</v>
      </c>
      <c r="G149" s="146">
        <v>2175</v>
      </c>
      <c r="H149" s="147">
        <f t="shared" si="16"/>
        <v>-0.43609022556390975</v>
      </c>
      <c r="I149" s="146">
        <v>3872</v>
      </c>
      <c r="J149" s="147">
        <f t="shared" si="16"/>
        <v>0.78022988505747137</v>
      </c>
      <c r="K149" s="146">
        <v>3058</v>
      </c>
      <c r="L149" s="147">
        <f t="shared" si="16"/>
        <v>-0.21022727272727271</v>
      </c>
      <c r="M149" s="146">
        <v>5191</v>
      </c>
      <c r="N149" s="147">
        <f t="shared" si="17"/>
        <v>0.69751471550032695</v>
      </c>
    </row>
    <row r="150" spans="1:15" x14ac:dyDescent="0.25">
      <c r="A150" s="151"/>
      <c r="B150" s="145" t="s">
        <v>91</v>
      </c>
      <c r="C150" s="146">
        <v>598</v>
      </c>
      <c r="D150" s="147">
        <v>-0.94078035254505843</v>
      </c>
      <c r="E150" s="146">
        <v>6530</v>
      </c>
      <c r="F150" s="147">
        <f t="shared" si="16"/>
        <v>9.919732441471572</v>
      </c>
      <c r="G150" s="146">
        <v>3026</v>
      </c>
      <c r="H150" s="147">
        <f t="shared" si="16"/>
        <v>-0.53660030627871369</v>
      </c>
      <c r="I150" s="146">
        <v>6685</v>
      </c>
      <c r="J150" s="147">
        <f t="shared" si="16"/>
        <v>1.2091870456047586</v>
      </c>
      <c r="K150" s="146">
        <v>8807</v>
      </c>
      <c r="L150" s="147">
        <f t="shared" si="16"/>
        <v>0.3174270755422588</v>
      </c>
      <c r="M150" s="146"/>
      <c r="N150" s="147"/>
    </row>
    <row r="151" spans="1:15" x14ac:dyDescent="0.25">
      <c r="B151" s="145" t="s">
        <v>93</v>
      </c>
      <c r="C151" s="146">
        <v>2395</v>
      </c>
      <c r="D151" s="147">
        <v>-0.77380052890064221</v>
      </c>
      <c r="E151" s="146">
        <v>3367</v>
      </c>
      <c r="F151" s="147">
        <f t="shared" si="16"/>
        <v>0.40584551148225478</v>
      </c>
      <c r="G151" s="146">
        <v>6875</v>
      </c>
      <c r="H151" s="147">
        <f t="shared" si="16"/>
        <v>1.0418770418770418</v>
      </c>
      <c r="I151" s="146">
        <v>14295</v>
      </c>
      <c r="J151" s="147">
        <f t="shared" si="16"/>
        <v>1.0792727272727274</v>
      </c>
      <c r="K151" s="146">
        <v>10666</v>
      </c>
      <c r="L151" s="147">
        <f t="shared" si="16"/>
        <v>-0.25386498775795729</v>
      </c>
      <c r="M151" s="146"/>
      <c r="N151" s="147"/>
    </row>
    <row r="152" spans="1:15" x14ac:dyDescent="0.25">
      <c r="B152" s="145" t="s">
        <v>95</v>
      </c>
      <c r="C152" s="146">
        <v>3201</v>
      </c>
      <c r="D152" s="147">
        <v>-0.53399330324646965</v>
      </c>
      <c r="E152" s="146">
        <v>2579</v>
      </c>
      <c r="F152" s="147">
        <f t="shared" si="16"/>
        <v>-0.19431427678850355</v>
      </c>
      <c r="G152" s="146">
        <v>3771</v>
      </c>
      <c r="H152" s="147">
        <f t="shared" si="16"/>
        <v>0.46219464908879404</v>
      </c>
      <c r="I152" s="146">
        <v>8580</v>
      </c>
      <c r="J152" s="147">
        <f t="shared" si="16"/>
        <v>1.2752585521081943</v>
      </c>
      <c r="K152" s="146">
        <v>7575</v>
      </c>
      <c r="L152" s="147">
        <f t="shared" si="16"/>
        <v>-0.11713286713286708</v>
      </c>
      <c r="M152" s="146"/>
      <c r="N152" s="147"/>
    </row>
    <row r="153" spans="1:15" ht="15.75" x14ac:dyDescent="0.25">
      <c r="B153" s="148" t="s">
        <v>32</v>
      </c>
      <c r="C153" s="149">
        <v>27344</v>
      </c>
      <c r="D153" s="150">
        <v>-0.71062100495280023</v>
      </c>
      <c r="E153" s="149">
        <v>36140</v>
      </c>
      <c r="F153" s="150">
        <f t="shared" si="16"/>
        <v>0.32167934464599179</v>
      </c>
      <c r="G153" s="149">
        <v>56705</v>
      </c>
      <c r="H153" s="150">
        <f t="shared" si="16"/>
        <v>0.56903707802988368</v>
      </c>
      <c r="I153" s="149">
        <v>85292</v>
      </c>
      <c r="J153" s="150">
        <f t="shared" si="16"/>
        <v>0.50413543779208192</v>
      </c>
      <c r="K153" s="149">
        <v>78559</v>
      </c>
      <c r="L153" s="150">
        <f t="shared" si="16"/>
        <v>-7.8940580593725107E-2</v>
      </c>
      <c r="M153" s="149">
        <v>53722</v>
      </c>
      <c r="N153" s="150">
        <v>4.2922870843120853E-2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252</v>
      </c>
      <c r="G162" s="144" t="s">
        <v>71</v>
      </c>
      <c r="H162" s="143" t="s">
        <v>252</v>
      </c>
      <c r="I162" s="144" t="s">
        <v>71</v>
      </c>
      <c r="J162" s="143" t="s">
        <v>252</v>
      </c>
      <c r="K162" s="144" t="s">
        <v>71</v>
      </c>
      <c r="L162" s="143" t="s">
        <v>252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7382</v>
      </c>
      <c r="D163" s="147">
        <v>0.34511661807580185</v>
      </c>
      <c r="E163" s="146">
        <v>227</v>
      </c>
      <c r="F163" s="147">
        <f t="shared" ref="F163:L175" si="18">IFERROR(E163/C163-1,"-")</f>
        <v>-0.96924952587374691</v>
      </c>
      <c r="G163" s="146">
        <v>7772</v>
      </c>
      <c r="H163" s="147">
        <f t="shared" si="18"/>
        <v>33.237885462555063</v>
      </c>
      <c r="I163" s="146">
        <v>15720</v>
      </c>
      <c r="J163" s="147">
        <f t="shared" si="18"/>
        <v>1.0226453937210498</v>
      </c>
      <c r="K163" s="146">
        <v>3290</v>
      </c>
      <c r="L163" s="147">
        <f t="shared" si="18"/>
        <v>-0.79071246819338425</v>
      </c>
      <c r="M163" s="146">
        <v>4917</v>
      </c>
      <c r="N163" s="147">
        <f t="shared" ref="N163:N171" si="19">IFERROR(M163/K163-1,"-")</f>
        <v>0.49452887537993928</v>
      </c>
    </row>
    <row r="164" spans="2:14" x14ac:dyDescent="0.25">
      <c r="B164" s="145" t="s">
        <v>75</v>
      </c>
      <c r="C164" s="146">
        <v>6883</v>
      </c>
      <c r="D164" s="147">
        <v>5.680945800706283E-2</v>
      </c>
      <c r="E164" s="146">
        <v>991</v>
      </c>
      <c r="F164" s="147">
        <f t="shared" si="18"/>
        <v>-0.85602208339386898</v>
      </c>
      <c r="G164" s="146">
        <v>4127</v>
      </c>
      <c r="H164" s="147">
        <f t="shared" si="18"/>
        <v>3.1644803229061553</v>
      </c>
      <c r="I164" s="146">
        <v>17689</v>
      </c>
      <c r="J164" s="147">
        <f t="shared" si="18"/>
        <v>3.2861642839835232</v>
      </c>
      <c r="K164" s="146">
        <v>16908</v>
      </c>
      <c r="L164" s="147">
        <f t="shared" si="18"/>
        <v>-4.415173271524675E-2</v>
      </c>
      <c r="M164" s="146">
        <v>5870</v>
      </c>
      <c r="N164" s="147">
        <f t="shared" si="19"/>
        <v>-0.65282706411166314</v>
      </c>
    </row>
    <row r="165" spans="2:14" x14ac:dyDescent="0.25">
      <c r="B165" s="145" t="s">
        <v>77</v>
      </c>
      <c r="C165" s="146">
        <v>1329</v>
      </c>
      <c r="D165" s="147">
        <v>-0.71208838821490472</v>
      </c>
      <c r="E165" s="146">
        <v>1546</v>
      </c>
      <c r="F165" s="147">
        <f t="shared" si="18"/>
        <v>0.16328066215199399</v>
      </c>
      <c r="G165" s="146">
        <v>5526</v>
      </c>
      <c r="H165" s="147">
        <f t="shared" si="18"/>
        <v>2.5743855109961191</v>
      </c>
      <c r="I165" s="146">
        <v>14306</v>
      </c>
      <c r="J165" s="147">
        <f t="shared" si="18"/>
        <v>1.5888526963445528</v>
      </c>
      <c r="K165" s="146">
        <v>15794</v>
      </c>
      <c r="L165" s="147">
        <f t="shared" si="18"/>
        <v>0.10401230253040672</v>
      </c>
      <c r="M165" s="146">
        <v>4769</v>
      </c>
      <c r="N165" s="147">
        <f t="shared" si="19"/>
        <v>-0.69804989236418891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1491</v>
      </c>
      <c r="F166" s="147" t="str">
        <f t="shared" si="18"/>
        <v>-</v>
      </c>
      <c r="G166" s="146">
        <v>5883</v>
      </c>
      <c r="H166" s="147">
        <f t="shared" si="18"/>
        <v>2.9456740442655938</v>
      </c>
      <c r="I166" s="146">
        <v>6324</v>
      </c>
      <c r="J166" s="147">
        <f t="shared" si="18"/>
        <v>7.4961754207037323E-2</v>
      </c>
      <c r="K166" s="146">
        <v>19903</v>
      </c>
      <c r="L166" s="147">
        <f t="shared" si="18"/>
        <v>2.1472169512966479</v>
      </c>
      <c r="M166" s="146">
        <v>5624</v>
      </c>
      <c r="N166" s="147">
        <f t="shared" si="19"/>
        <v>-0.71742953323619552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1499</v>
      </c>
      <c r="F167" s="147" t="str">
        <f t="shared" si="18"/>
        <v>-</v>
      </c>
      <c r="G167" s="146">
        <v>17440</v>
      </c>
      <c r="H167" s="147">
        <f t="shared" si="18"/>
        <v>10.634422948632421</v>
      </c>
      <c r="I167" s="146">
        <v>4173</v>
      </c>
      <c r="J167" s="147">
        <f t="shared" si="18"/>
        <v>-0.76072247706422025</v>
      </c>
      <c r="K167" s="146">
        <v>12337</v>
      </c>
      <c r="L167" s="147">
        <f t="shared" si="18"/>
        <v>1.9563862928348912</v>
      </c>
      <c r="M167" s="146">
        <v>6011</v>
      </c>
      <c r="N167" s="147">
        <f t="shared" si="19"/>
        <v>-0.51276647483180682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1301</v>
      </c>
      <c r="F168" s="147" t="str">
        <f t="shared" si="18"/>
        <v>-</v>
      </c>
      <c r="G168" s="146">
        <v>4140</v>
      </c>
      <c r="H168" s="147">
        <f t="shared" si="18"/>
        <v>2.1821675634127593</v>
      </c>
      <c r="I168" s="146">
        <v>2887</v>
      </c>
      <c r="J168" s="147">
        <f t="shared" si="18"/>
        <v>-0.30265700483091784</v>
      </c>
      <c r="K168" s="146">
        <v>2445</v>
      </c>
      <c r="L168" s="147">
        <f t="shared" si="18"/>
        <v>-0.15310010391409767</v>
      </c>
      <c r="M168" s="146">
        <v>5101</v>
      </c>
      <c r="N168" s="147">
        <f t="shared" si="19"/>
        <v>1.0862985685071576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759</v>
      </c>
      <c r="F169" s="147" t="str">
        <f t="shared" si="18"/>
        <v>-</v>
      </c>
      <c r="G169" s="146">
        <v>12259</v>
      </c>
      <c r="H169" s="147">
        <f t="shared" si="18"/>
        <v>15.151515151515152</v>
      </c>
      <c r="I169" s="146">
        <v>12028</v>
      </c>
      <c r="J169" s="147">
        <f t="shared" si="18"/>
        <v>-1.8843298800880981E-2</v>
      </c>
      <c r="K169" s="146">
        <v>5749</v>
      </c>
      <c r="L169" s="147">
        <f t="shared" si="18"/>
        <v>-0.52203192550714994</v>
      </c>
      <c r="M169" s="146">
        <v>5796</v>
      </c>
      <c r="N169" s="147">
        <f t="shared" si="19"/>
        <v>8.1753348408419857E-3</v>
      </c>
    </row>
    <row r="170" spans="2:14" x14ac:dyDescent="0.25">
      <c r="B170" s="145" t="s">
        <v>87</v>
      </c>
      <c r="C170" s="146">
        <v>313</v>
      </c>
      <c r="D170" s="147">
        <v>-0.96332317787672839</v>
      </c>
      <c r="E170" s="146">
        <v>7898</v>
      </c>
      <c r="F170" s="147">
        <f t="shared" si="18"/>
        <v>24.233226837060702</v>
      </c>
      <c r="G170" s="146">
        <v>12685</v>
      </c>
      <c r="H170" s="147">
        <f t="shared" si="18"/>
        <v>0.60610281083818696</v>
      </c>
      <c r="I170" s="146">
        <v>2059</v>
      </c>
      <c r="J170" s="147">
        <f t="shared" si="18"/>
        <v>-0.83768230193141502</v>
      </c>
      <c r="K170" s="146">
        <v>17326</v>
      </c>
      <c r="L170" s="147">
        <f t="shared" si="18"/>
        <v>7.4147644487615345</v>
      </c>
      <c r="M170" s="146">
        <v>10079</v>
      </c>
      <c r="N170" s="147">
        <f t="shared" si="19"/>
        <v>-0.41827311554888602</v>
      </c>
    </row>
    <row r="171" spans="2:14" x14ac:dyDescent="0.25">
      <c r="B171" s="145" t="s">
        <v>89</v>
      </c>
      <c r="C171" s="146">
        <v>694</v>
      </c>
      <c r="D171" s="147">
        <v>-0.85804868071180196</v>
      </c>
      <c r="E171" s="146">
        <v>2749</v>
      </c>
      <c r="F171" s="147">
        <f t="shared" si="18"/>
        <v>2.9610951008645534</v>
      </c>
      <c r="G171" s="146">
        <v>10452</v>
      </c>
      <c r="H171" s="147">
        <f t="shared" si="18"/>
        <v>2.8021098581302293</v>
      </c>
      <c r="I171" s="146">
        <v>2122</v>
      </c>
      <c r="J171" s="147">
        <f t="shared" si="18"/>
        <v>-0.79697665518561045</v>
      </c>
      <c r="K171" s="146">
        <v>3768</v>
      </c>
      <c r="L171" s="147">
        <f t="shared" si="18"/>
        <v>0.7756833176248823</v>
      </c>
      <c r="M171" s="146">
        <v>4493</v>
      </c>
      <c r="N171" s="147">
        <f t="shared" si="19"/>
        <v>0.19240976645435248</v>
      </c>
    </row>
    <row r="172" spans="2:14" x14ac:dyDescent="0.25">
      <c r="B172" s="145" t="s">
        <v>91</v>
      </c>
      <c r="C172" s="146">
        <v>1310</v>
      </c>
      <c r="D172" s="147">
        <v>-0.84271821347100495</v>
      </c>
      <c r="E172" s="146">
        <v>4900</v>
      </c>
      <c r="F172" s="147">
        <f t="shared" si="18"/>
        <v>2.7404580152671754</v>
      </c>
      <c r="G172" s="146">
        <v>20423</v>
      </c>
      <c r="H172" s="147">
        <f t="shared" si="18"/>
        <v>3.1679591836734691</v>
      </c>
      <c r="I172" s="146">
        <v>25712</v>
      </c>
      <c r="J172" s="147">
        <f t="shared" si="18"/>
        <v>0.25897272682759631</v>
      </c>
      <c r="K172" s="146">
        <v>26260</v>
      </c>
      <c r="L172" s="147">
        <f t="shared" si="18"/>
        <v>2.1313005600497759E-2</v>
      </c>
      <c r="M172" s="146"/>
      <c r="N172" s="147"/>
    </row>
    <row r="173" spans="2:14" x14ac:dyDescent="0.25">
      <c r="B173" s="145" t="s">
        <v>93</v>
      </c>
      <c r="C173" s="146">
        <v>245</v>
      </c>
      <c r="D173" s="147">
        <v>-0.95744311273232585</v>
      </c>
      <c r="E173" s="146">
        <v>13889</v>
      </c>
      <c r="F173" s="147">
        <f t="shared" si="18"/>
        <v>55.689795918367345</v>
      </c>
      <c r="G173" s="146">
        <v>12938</v>
      </c>
      <c r="H173" s="147">
        <f t="shared" si="18"/>
        <v>-6.8471452228382135E-2</v>
      </c>
      <c r="I173" s="146">
        <v>2422</v>
      </c>
      <c r="J173" s="147">
        <f t="shared" si="18"/>
        <v>-0.81279950533312717</v>
      </c>
      <c r="K173" s="146">
        <v>4058</v>
      </c>
      <c r="L173" s="147">
        <f t="shared" si="18"/>
        <v>0.67547481420313793</v>
      </c>
      <c r="M173" s="146"/>
      <c r="N173" s="147"/>
    </row>
    <row r="174" spans="2:14" x14ac:dyDescent="0.25">
      <c r="B174" s="145" t="s">
        <v>95</v>
      </c>
      <c r="C174" s="146">
        <v>3211</v>
      </c>
      <c r="D174" s="147">
        <v>-0.33752836806271924</v>
      </c>
      <c r="E174" s="146">
        <v>7122</v>
      </c>
      <c r="F174" s="147">
        <f t="shared" si="18"/>
        <v>1.2180006228589226</v>
      </c>
      <c r="G174" s="146">
        <v>13150</v>
      </c>
      <c r="H174" s="147">
        <f t="shared" si="18"/>
        <v>0.84639146307217072</v>
      </c>
      <c r="I174" s="146">
        <v>3264</v>
      </c>
      <c r="J174" s="147">
        <f t="shared" si="18"/>
        <v>-0.75178707224334596</v>
      </c>
      <c r="K174" s="146">
        <v>4141</v>
      </c>
      <c r="L174" s="147">
        <f t="shared" si="18"/>
        <v>0.26868872549019618</v>
      </c>
      <c r="M174" s="146"/>
      <c r="N174" s="147"/>
    </row>
    <row r="175" spans="2:14" ht="15.75" x14ac:dyDescent="0.25">
      <c r="B175" s="148" t="s">
        <v>32</v>
      </c>
      <c r="C175" s="149">
        <v>21566</v>
      </c>
      <c r="D175" s="150">
        <v>-0.71334768854507269</v>
      </c>
      <c r="E175" s="149">
        <v>44372</v>
      </c>
      <c r="F175" s="150">
        <f t="shared" si="18"/>
        <v>1.0574979133821758</v>
      </c>
      <c r="G175" s="149">
        <v>126795</v>
      </c>
      <c r="H175" s="150">
        <f t="shared" si="18"/>
        <v>1.8575452988371044</v>
      </c>
      <c r="I175" s="149">
        <v>108706</v>
      </c>
      <c r="J175" s="150">
        <f t="shared" si="18"/>
        <v>-0.14266335423321108</v>
      </c>
      <c r="K175" s="149">
        <v>131979</v>
      </c>
      <c r="L175" s="150">
        <f t="shared" si="18"/>
        <v>0.21409121851599733</v>
      </c>
      <c r="M175" s="149">
        <v>52660</v>
      </c>
      <c r="N175" s="150">
        <v>-0.46000820344544713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252</v>
      </c>
      <c r="G184" s="144" t="s">
        <v>71</v>
      </c>
      <c r="H184" s="143" t="s">
        <v>252</v>
      </c>
      <c r="I184" s="144" t="s">
        <v>71</v>
      </c>
      <c r="J184" s="143" t="s">
        <v>252</v>
      </c>
      <c r="K184" s="144" t="s">
        <v>71</v>
      </c>
      <c r="L184" s="143" t="s">
        <v>252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777</v>
      </c>
      <c r="D185" s="147">
        <v>-0.52535125229077573</v>
      </c>
      <c r="E185" s="146">
        <v>4899</v>
      </c>
      <c r="F185" s="147">
        <f t="shared" ref="F185:L197" si="20">IFERROR(E185/C185-1,"-")</f>
        <v>5.3050193050193046</v>
      </c>
      <c r="G185" s="146">
        <v>1397</v>
      </c>
      <c r="H185" s="147">
        <f t="shared" si="20"/>
        <v>-0.71483976321698306</v>
      </c>
      <c r="I185" s="146">
        <v>2004</v>
      </c>
      <c r="J185" s="147">
        <f t="shared" si="20"/>
        <v>0.4345025053686471</v>
      </c>
      <c r="K185" s="146">
        <v>1208</v>
      </c>
      <c r="L185" s="147">
        <f t="shared" si="20"/>
        <v>-0.39720558882235524</v>
      </c>
      <c r="M185" s="146">
        <v>1731</v>
      </c>
      <c r="N185" s="147">
        <f t="shared" ref="N185:N193" si="21">IFERROR(M185/K185-1,"-")</f>
        <v>0.43294701986754958</v>
      </c>
    </row>
    <row r="186" spans="1:15" x14ac:dyDescent="0.25">
      <c r="B186" s="145" t="s">
        <v>75</v>
      </c>
      <c r="C186" s="146">
        <v>1331</v>
      </c>
      <c r="D186" s="147">
        <v>-1.6986706056129952E-2</v>
      </c>
      <c r="E186" s="146">
        <v>10</v>
      </c>
      <c r="F186" s="147">
        <f t="shared" si="20"/>
        <v>-0.99248685199098419</v>
      </c>
      <c r="G186" s="146">
        <v>1062</v>
      </c>
      <c r="H186" s="147">
        <f t="shared" si="20"/>
        <v>105.2</v>
      </c>
      <c r="I186" s="146">
        <v>1864</v>
      </c>
      <c r="J186" s="147">
        <f t="shared" si="20"/>
        <v>0.75517890772128071</v>
      </c>
      <c r="K186" s="146">
        <v>3493</v>
      </c>
      <c r="L186" s="147">
        <f t="shared" si="20"/>
        <v>0.87392703862660936</v>
      </c>
      <c r="M186" s="146">
        <v>1752</v>
      </c>
      <c r="N186" s="147">
        <f t="shared" si="21"/>
        <v>-0.4984254222731177</v>
      </c>
    </row>
    <row r="187" spans="1:15" x14ac:dyDescent="0.25">
      <c r="B187" s="145" t="s">
        <v>77</v>
      </c>
      <c r="C187" s="146">
        <v>527</v>
      </c>
      <c r="D187" s="147">
        <v>-0.49521072796934862</v>
      </c>
      <c r="E187" s="146">
        <v>1</v>
      </c>
      <c r="F187" s="147">
        <f t="shared" si="20"/>
        <v>-0.99810246679316883</v>
      </c>
      <c r="G187" s="146">
        <v>3467</v>
      </c>
      <c r="H187" s="147">
        <f t="shared" si="20"/>
        <v>3466</v>
      </c>
      <c r="I187" s="146">
        <v>1158</v>
      </c>
      <c r="J187" s="147">
        <f t="shared" si="20"/>
        <v>-0.66599365445630232</v>
      </c>
      <c r="K187" s="146">
        <v>2610</v>
      </c>
      <c r="L187" s="147">
        <f t="shared" si="20"/>
        <v>1.2538860103626943</v>
      </c>
      <c r="M187" s="146">
        <v>2151</v>
      </c>
      <c r="N187" s="147">
        <f t="shared" si="21"/>
        <v>-0.17586206896551726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1328</v>
      </c>
      <c r="F188" s="147" t="str">
        <f t="shared" si="20"/>
        <v>-</v>
      </c>
      <c r="G188" s="146">
        <v>2408</v>
      </c>
      <c r="H188" s="147">
        <f t="shared" si="20"/>
        <v>0.81325301204819267</v>
      </c>
      <c r="I188" s="146">
        <v>1603</v>
      </c>
      <c r="J188" s="147">
        <f t="shared" si="20"/>
        <v>-0.33430232558139539</v>
      </c>
      <c r="K188" s="146">
        <v>1352</v>
      </c>
      <c r="L188" s="147">
        <f t="shared" si="20"/>
        <v>-0.15658140985651903</v>
      </c>
      <c r="M188" s="146">
        <v>1854</v>
      </c>
      <c r="N188" s="147">
        <f t="shared" si="21"/>
        <v>0.37130177514792906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1742</v>
      </c>
      <c r="F189" s="147" t="str">
        <f t="shared" si="20"/>
        <v>-</v>
      </c>
      <c r="G189" s="146">
        <v>316</v>
      </c>
      <c r="H189" s="147">
        <f t="shared" si="20"/>
        <v>-0.81859931113662454</v>
      </c>
      <c r="I189" s="146">
        <v>1535</v>
      </c>
      <c r="J189" s="147">
        <f t="shared" si="20"/>
        <v>3.8575949367088604</v>
      </c>
      <c r="K189" s="146">
        <v>3433</v>
      </c>
      <c r="L189" s="147">
        <f t="shared" si="20"/>
        <v>1.2364820846905538</v>
      </c>
      <c r="M189" s="146">
        <v>1337</v>
      </c>
      <c r="N189" s="147">
        <f t="shared" si="21"/>
        <v>-0.61054471307893965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777</v>
      </c>
      <c r="F190" s="147" t="str">
        <f t="shared" si="20"/>
        <v>-</v>
      </c>
      <c r="G190" s="146">
        <v>727</v>
      </c>
      <c r="H190" s="147">
        <f t="shared" si="20"/>
        <v>-6.4350064350064295E-2</v>
      </c>
      <c r="I190" s="146">
        <v>781</v>
      </c>
      <c r="J190" s="147">
        <f t="shared" si="20"/>
        <v>7.427785419532329E-2</v>
      </c>
      <c r="K190" s="146">
        <v>753</v>
      </c>
      <c r="L190" s="147">
        <f t="shared" si="20"/>
        <v>-3.5851472471190804E-2</v>
      </c>
      <c r="M190" s="146">
        <v>1239</v>
      </c>
      <c r="N190" s="147">
        <f t="shared" si="21"/>
        <v>0.64541832669322718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272</v>
      </c>
      <c r="F191" s="147" t="str">
        <f t="shared" si="20"/>
        <v>-</v>
      </c>
      <c r="G191" s="146">
        <v>4173</v>
      </c>
      <c r="H191" s="147">
        <f t="shared" si="20"/>
        <v>14.341911764705882</v>
      </c>
      <c r="I191" s="146">
        <v>4232</v>
      </c>
      <c r="J191" s="147">
        <f t="shared" si="20"/>
        <v>1.4138509465612348E-2</v>
      </c>
      <c r="K191" s="146">
        <v>3193</v>
      </c>
      <c r="L191" s="147">
        <f t="shared" si="20"/>
        <v>-0.24551039697542532</v>
      </c>
      <c r="M191" s="146">
        <v>1492</v>
      </c>
      <c r="N191" s="147">
        <f t="shared" si="21"/>
        <v>-0.53272784215471347</v>
      </c>
    </row>
    <row r="192" spans="1:15" x14ac:dyDescent="0.25">
      <c r="B192" s="145" t="s">
        <v>87</v>
      </c>
      <c r="C192" s="146">
        <v>1415</v>
      </c>
      <c r="D192" s="147">
        <v>0.18212197159565591</v>
      </c>
      <c r="E192" s="146">
        <v>1950</v>
      </c>
      <c r="F192" s="147">
        <f t="shared" si="20"/>
        <v>0.37809187279151946</v>
      </c>
      <c r="G192" s="146">
        <v>1991</v>
      </c>
      <c r="H192" s="147">
        <f t="shared" si="20"/>
        <v>2.1025641025641084E-2</v>
      </c>
      <c r="I192" s="146">
        <v>673</v>
      </c>
      <c r="J192" s="147">
        <f t="shared" si="20"/>
        <v>-0.66197890507282775</v>
      </c>
      <c r="K192" s="146">
        <v>3376</v>
      </c>
      <c r="L192" s="147">
        <f t="shared" si="20"/>
        <v>4.0163447251114412</v>
      </c>
      <c r="M192" s="146">
        <v>1192</v>
      </c>
      <c r="N192" s="147">
        <f t="shared" si="21"/>
        <v>-0.64691943127962093</v>
      </c>
    </row>
    <row r="193" spans="2:15" x14ac:dyDescent="0.25">
      <c r="B193" s="145" t="s">
        <v>89</v>
      </c>
      <c r="C193" s="146">
        <v>1207</v>
      </c>
      <c r="D193" s="147">
        <v>0.63328822733423551</v>
      </c>
      <c r="E193" s="146">
        <v>745</v>
      </c>
      <c r="F193" s="147">
        <f t="shared" si="20"/>
        <v>-0.38276719138359572</v>
      </c>
      <c r="G193" s="146">
        <v>2542</v>
      </c>
      <c r="H193" s="147">
        <f t="shared" si="20"/>
        <v>2.4120805369127516</v>
      </c>
      <c r="I193" s="146">
        <v>345</v>
      </c>
      <c r="J193" s="147">
        <f t="shared" si="20"/>
        <v>-0.86428009441384734</v>
      </c>
      <c r="K193" s="146">
        <v>1688</v>
      </c>
      <c r="L193" s="147">
        <f t="shared" si="20"/>
        <v>3.8927536231884057</v>
      </c>
      <c r="M193" s="146">
        <v>1171</v>
      </c>
      <c r="N193" s="147">
        <f t="shared" si="21"/>
        <v>-0.30627962085308058</v>
      </c>
    </row>
    <row r="194" spans="2:15" x14ac:dyDescent="0.25">
      <c r="B194" s="145" t="s">
        <v>91</v>
      </c>
      <c r="C194" s="146">
        <v>680</v>
      </c>
      <c r="D194" s="147">
        <v>-0.53960731211916046</v>
      </c>
      <c r="E194" s="146">
        <v>1426</v>
      </c>
      <c r="F194" s="147">
        <f t="shared" si="20"/>
        <v>1.0970588235294119</v>
      </c>
      <c r="G194" s="146">
        <v>1136</v>
      </c>
      <c r="H194" s="147">
        <f t="shared" si="20"/>
        <v>-0.20336605890603088</v>
      </c>
      <c r="I194" s="146">
        <v>1837</v>
      </c>
      <c r="J194" s="147">
        <f t="shared" si="20"/>
        <v>0.61707746478873249</v>
      </c>
      <c r="K194" s="146">
        <v>2875</v>
      </c>
      <c r="L194" s="147">
        <f t="shared" si="20"/>
        <v>0.56505171475231353</v>
      </c>
      <c r="M194" s="146"/>
      <c r="N194" s="147"/>
    </row>
    <row r="195" spans="2:15" x14ac:dyDescent="0.25">
      <c r="B195" s="145" t="s">
        <v>93</v>
      </c>
      <c r="C195" s="146">
        <v>685</v>
      </c>
      <c r="D195" s="147">
        <v>-0.80677009873060646</v>
      </c>
      <c r="E195" s="146">
        <v>1937</v>
      </c>
      <c r="F195" s="147">
        <f t="shared" si="20"/>
        <v>1.8277372262773723</v>
      </c>
      <c r="G195" s="146">
        <v>2063</v>
      </c>
      <c r="H195" s="147">
        <f t="shared" si="20"/>
        <v>6.5049044914816667E-2</v>
      </c>
      <c r="I195" s="146">
        <v>737</v>
      </c>
      <c r="J195" s="147">
        <f t="shared" si="20"/>
        <v>-0.64275327193407661</v>
      </c>
      <c r="K195" s="146">
        <v>1887</v>
      </c>
      <c r="L195" s="147">
        <f t="shared" si="20"/>
        <v>1.5603799185888736</v>
      </c>
      <c r="M195" s="146"/>
      <c r="N195" s="147"/>
    </row>
    <row r="196" spans="2:15" x14ac:dyDescent="0.25">
      <c r="B196" s="145" t="s">
        <v>95</v>
      </c>
      <c r="C196" s="146">
        <v>1687</v>
      </c>
      <c r="D196" s="147">
        <v>-0.27936779154207603</v>
      </c>
      <c r="E196" s="146">
        <v>1782</v>
      </c>
      <c r="F196" s="147">
        <f t="shared" si="20"/>
        <v>5.6312981624184966E-2</v>
      </c>
      <c r="G196" s="146">
        <v>1644</v>
      </c>
      <c r="H196" s="147">
        <f t="shared" si="20"/>
        <v>-7.7441077441077422E-2</v>
      </c>
      <c r="I196" s="146">
        <v>698</v>
      </c>
      <c r="J196" s="147">
        <f t="shared" si="20"/>
        <v>-0.57542579075425793</v>
      </c>
      <c r="K196" s="146">
        <v>1706</v>
      </c>
      <c r="L196" s="147">
        <f t="shared" si="20"/>
        <v>1.4441260744985671</v>
      </c>
      <c r="M196" s="146"/>
      <c r="N196" s="147"/>
    </row>
    <row r="197" spans="2:15" ht="15.75" x14ac:dyDescent="0.25">
      <c r="B197" s="148" t="s">
        <v>32</v>
      </c>
      <c r="C197" s="149">
        <v>8571</v>
      </c>
      <c r="D197" s="150">
        <v>-0.51042440166790426</v>
      </c>
      <c r="E197" s="149">
        <v>16869</v>
      </c>
      <c r="F197" s="150">
        <f t="shared" si="20"/>
        <v>0.968148407420371</v>
      </c>
      <c r="G197" s="149">
        <v>22926</v>
      </c>
      <c r="H197" s="150">
        <f t="shared" si="20"/>
        <v>0.35906099946647707</v>
      </c>
      <c r="I197" s="149">
        <v>17467</v>
      </c>
      <c r="J197" s="150">
        <f t="shared" si="20"/>
        <v>-0.23811393178051121</v>
      </c>
      <c r="K197" s="149">
        <v>27574</v>
      </c>
      <c r="L197" s="150">
        <f t="shared" si="20"/>
        <v>0.5786339955344364</v>
      </c>
      <c r="M197" s="149">
        <v>13919</v>
      </c>
      <c r="N197" s="150">
        <v>-0.34051928361603334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252</v>
      </c>
      <c r="G206" s="144" t="s">
        <v>71</v>
      </c>
      <c r="H206" s="143" t="s">
        <v>252</v>
      </c>
      <c r="I206" s="144" t="s">
        <v>71</v>
      </c>
      <c r="J206" s="143" t="s">
        <v>252</v>
      </c>
      <c r="K206" s="144" t="s">
        <v>71</v>
      </c>
      <c r="L206" s="143" t="s">
        <v>252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421</v>
      </c>
      <c r="D207" s="147">
        <v>-0.70925414364640882</v>
      </c>
      <c r="E207" s="146">
        <v>0</v>
      </c>
      <c r="F207" s="147">
        <f t="shared" ref="F207:L219" si="22">IFERROR(E207/C207-1,"-")</f>
        <v>-1</v>
      </c>
      <c r="G207" s="146">
        <v>6840</v>
      </c>
      <c r="H207" s="147" t="str">
        <f t="shared" si="22"/>
        <v>-</v>
      </c>
      <c r="I207" s="146">
        <v>2857</v>
      </c>
      <c r="J207" s="147">
        <f t="shared" si="22"/>
        <v>-0.58230994152046778</v>
      </c>
      <c r="K207" s="146">
        <v>3677</v>
      </c>
      <c r="L207" s="147">
        <f t="shared" si="22"/>
        <v>0.28701435071753578</v>
      </c>
      <c r="M207" s="146">
        <v>3422</v>
      </c>
      <c r="N207" s="147">
        <f t="shared" ref="N207:N215" si="23">IFERROR(M207/K207-1,"-")</f>
        <v>-6.9350013598041937E-2</v>
      </c>
    </row>
    <row r="208" spans="2:15" x14ac:dyDescent="0.25">
      <c r="B208" s="145" t="s">
        <v>75</v>
      </c>
      <c r="C208" s="146">
        <v>642</v>
      </c>
      <c r="D208" s="147">
        <v>-0.55570934256055371</v>
      </c>
      <c r="E208" s="146">
        <v>399</v>
      </c>
      <c r="F208" s="147">
        <f t="shared" si="22"/>
        <v>-0.37850467289719625</v>
      </c>
      <c r="G208" s="146">
        <v>1138</v>
      </c>
      <c r="H208" s="147">
        <f t="shared" si="22"/>
        <v>1.8521303258145365</v>
      </c>
      <c r="I208" s="146">
        <v>1848</v>
      </c>
      <c r="J208" s="147">
        <f t="shared" si="22"/>
        <v>0.62390158172231991</v>
      </c>
      <c r="K208" s="146">
        <v>5430</v>
      </c>
      <c r="L208" s="147">
        <f t="shared" si="22"/>
        <v>1.9383116883116882</v>
      </c>
      <c r="M208" s="146">
        <v>3615</v>
      </c>
      <c r="N208" s="147">
        <f t="shared" si="23"/>
        <v>-0.33425414364640882</v>
      </c>
    </row>
    <row r="209" spans="2:15" x14ac:dyDescent="0.25">
      <c r="B209" s="145" t="s">
        <v>77</v>
      </c>
      <c r="C209" s="146">
        <v>168</v>
      </c>
      <c r="D209" s="147">
        <v>-0.87453323375653469</v>
      </c>
      <c r="E209" s="146">
        <v>534</v>
      </c>
      <c r="F209" s="147">
        <f t="shared" si="22"/>
        <v>2.1785714285714284</v>
      </c>
      <c r="G209" s="146">
        <v>585</v>
      </c>
      <c r="H209" s="147">
        <f t="shared" si="22"/>
        <v>9.550561797752799E-2</v>
      </c>
      <c r="I209" s="146">
        <v>2136</v>
      </c>
      <c r="J209" s="147">
        <f t="shared" si="22"/>
        <v>2.6512820512820512</v>
      </c>
      <c r="K209" s="146">
        <v>4490</v>
      </c>
      <c r="L209" s="147">
        <f t="shared" si="22"/>
        <v>1.1020599250936329</v>
      </c>
      <c r="M209" s="146">
        <v>3471</v>
      </c>
      <c r="N209" s="147">
        <f t="shared" si="23"/>
        <v>-0.22694877505567934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399</v>
      </c>
      <c r="F210" s="147" t="str">
        <f t="shared" si="22"/>
        <v>-</v>
      </c>
      <c r="G210" s="146">
        <v>438</v>
      </c>
      <c r="H210" s="147">
        <f t="shared" si="22"/>
        <v>9.7744360902255689E-2</v>
      </c>
      <c r="I210" s="146">
        <v>2325</v>
      </c>
      <c r="J210" s="147">
        <f t="shared" si="22"/>
        <v>4.3082191780821919</v>
      </c>
      <c r="K210" s="146">
        <v>2854</v>
      </c>
      <c r="L210" s="147">
        <f t="shared" si="22"/>
        <v>0.22752688172043012</v>
      </c>
      <c r="M210" s="146">
        <v>3012</v>
      </c>
      <c r="N210" s="147">
        <f t="shared" si="23"/>
        <v>5.5360896986685448E-2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721</v>
      </c>
      <c r="F211" s="147" t="str">
        <f t="shared" si="22"/>
        <v>-</v>
      </c>
      <c r="G211" s="146">
        <v>1318</v>
      </c>
      <c r="H211" s="147">
        <f t="shared" si="22"/>
        <v>0.82801664355062421</v>
      </c>
      <c r="I211" s="146">
        <v>1731</v>
      </c>
      <c r="J211" s="147">
        <f t="shared" si="22"/>
        <v>0.31335356600910469</v>
      </c>
      <c r="K211" s="146">
        <v>4521</v>
      </c>
      <c r="L211" s="147">
        <f t="shared" si="22"/>
        <v>1.6117850953206241</v>
      </c>
      <c r="M211" s="146">
        <v>1648</v>
      </c>
      <c r="N211" s="147">
        <f t="shared" si="23"/>
        <v>-0.63547887635478872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1561</v>
      </c>
      <c r="F212" s="147" t="str">
        <f t="shared" si="22"/>
        <v>-</v>
      </c>
      <c r="G212" s="146">
        <v>1317</v>
      </c>
      <c r="H212" s="147">
        <f t="shared" si="22"/>
        <v>-0.15631005765534911</v>
      </c>
      <c r="I212" s="146">
        <v>854</v>
      </c>
      <c r="J212" s="147">
        <f t="shared" si="22"/>
        <v>-0.35155656795747914</v>
      </c>
      <c r="K212" s="146">
        <v>2058</v>
      </c>
      <c r="L212" s="147">
        <f t="shared" si="22"/>
        <v>1.4098360655737703</v>
      </c>
      <c r="M212" s="146">
        <v>2195</v>
      </c>
      <c r="N212" s="147">
        <f t="shared" si="23"/>
        <v>6.6569484936831902E-2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48</v>
      </c>
      <c r="F213" s="147" t="str">
        <f t="shared" si="22"/>
        <v>-</v>
      </c>
      <c r="G213" s="146">
        <v>2346</v>
      </c>
      <c r="H213" s="147">
        <f t="shared" si="22"/>
        <v>47.875</v>
      </c>
      <c r="I213" s="146">
        <v>3564</v>
      </c>
      <c r="J213" s="147">
        <f t="shared" si="22"/>
        <v>0.5191815856777493</v>
      </c>
      <c r="K213" s="146">
        <v>1956</v>
      </c>
      <c r="L213" s="147">
        <f t="shared" si="22"/>
        <v>-0.45117845117845112</v>
      </c>
      <c r="M213" s="146">
        <v>3849</v>
      </c>
      <c r="N213" s="147">
        <f t="shared" si="23"/>
        <v>0.96779141104294486</v>
      </c>
    </row>
    <row r="214" spans="2:15" x14ac:dyDescent="0.25">
      <c r="B214" s="145" t="s">
        <v>87</v>
      </c>
      <c r="C214" s="146">
        <v>307</v>
      </c>
      <c r="D214" s="147">
        <v>-0.5856950067476383</v>
      </c>
      <c r="E214" s="146">
        <v>998</v>
      </c>
      <c r="F214" s="147">
        <f t="shared" si="22"/>
        <v>2.2508143322475571</v>
      </c>
      <c r="G214" s="146">
        <v>2405</v>
      </c>
      <c r="H214" s="147">
        <f t="shared" si="22"/>
        <v>1.4098196392785569</v>
      </c>
      <c r="I214" s="146">
        <v>2648</v>
      </c>
      <c r="J214" s="147">
        <f t="shared" si="22"/>
        <v>0.1010395010395011</v>
      </c>
      <c r="K214" s="146">
        <v>6279</v>
      </c>
      <c r="L214" s="147">
        <f t="shared" si="22"/>
        <v>1.3712235649546827</v>
      </c>
      <c r="M214" s="146">
        <v>3385</v>
      </c>
      <c r="N214" s="147">
        <f t="shared" si="23"/>
        <v>-0.4609014174231566</v>
      </c>
    </row>
    <row r="215" spans="2:15" x14ac:dyDescent="0.25">
      <c r="B215" s="145" t="s">
        <v>89</v>
      </c>
      <c r="C215" s="146">
        <v>23</v>
      </c>
      <c r="D215" s="147">
        <v>-0.94320987654320987</v>
      </c>
      <c r="E215" s="146">
        <v>2807</v>
      </c>
      <c r="F215" s="147">
        <f t="shared" si="22"/>
        <v>121.04347826086956</v>
      </c>
      <c r="G215" s="146">
        <v>1098</v>
      </c>
      <c r="H215" s="147">
        <f t="shared" si="22"/>
        <v>-0.60883505521909509</v>
      </c>
      <c r="I215" s="146">
        <v>1581</v>
      </c>
      <c r="J215" s="147">
        <f t="shared" si="22"/>
        <v>0.43989071038251359</v>
      </c>
      <c r="K215" s="146">
        <v>3392</v>
      </c>
      <c r="L215" s="147">
        <f t="shared" si="22"/>
        <v>1.1454775458570525</v>
      </c>
      <c r="M215" s="146">
        <v>5513</v>
      </c>
      <c r="N215" s="147">
        <f t="shared" si="23"/>
        <v>0.62529481132075482</v>
      </c>
    </row>
    <row r="216" spans="2:15" x14ac:dyDescent="0.25">
      <c r="B216" s="145" t="s">
        <v>91</v>
      </c>
      <c r="C216" s="146">
        <v>52</v>
      </c>
      <c r="D216" s="147">
        <v>-0.94856577645895157</v>
      </c>
      <c r="E216" s="146">
        <v>6753</v>
      </c>
      <c r="F216" s="147">
        <f t="shared" si="22"/>
        <v>128.86538461538461</v>
      </c>
      <c r="G216" s="146">
        <v>2125</v>
      </c>
      <c r="H216" s="147">
        <f t="shared" si="22"/>
        <v>-0.68532504072264178</v>
      </c>
      <c r="I216" s="146">
        <v>2652</v>
      </c>
      <c r="J216" s="147">
        <f t="shared" si="22"/>
        <v>0.248</v>
      </c>
      <c r="K216" s="146">
        <v>6807</v>
      </c>
      <c r="L216" s="147">
        <f t="shared" si="22"/>
        <v>1.566742081447964</v>
      </c>
      <c r="M216" s="146"/>
      <c r="N216" s="147"/>
    </row>
    <row r="217" spans="2:15" x14ac:dyDescent="0.25">
      <c r="B217" s="145" t="s">
        <v>93</v>
      </c>
      <c r="C217" s="146">
        <v>140</v>
      </c>
      <c r="D217" s="147">
        <v>-0.79351032448377579</v>
      </c>
      <c r="E217" s="146">
        <v>7727</v>
      </c>
      <c r="F217" s="147">
        <f t="shared" si="22"/>
        <v>54.192857142857143</v>
      </c>
      <c r="G217" s="146">
        <v>3258</v>
      </c>
      <c r="H217" s="147">
        <f t="shared" si="22"/>
        <v>-0.57836158923256109</v>
      </c>
      <c r="I217" s="146">
        <v>2229</v>
      </c>
      <c r="J217" s="147">
        <f t="shared" si="22"/>
        <v>-0.31583793738489874</v>
      </c>
      <c r="K217" s="146">
        <v>3034</v>
      </c>
      <c r="L217" s="147">
        <f t="shared" si="22"/>
        <v>0.36114849708389407</v>
      </c>
      <c r="M217" s="146"/>
      <c r="N217" s="147"/>
    </row>
    <row r="218" spans="2:15" x14ac:dyDescent="0.25">
      <c r="B218" s="145" t="s">
        <v>95</v>
      </c>
      <c r="C218" s="146">
        <v>1850</v>
      </c>
      <c r="D218" s="147">
        <v>0.46942017474185871</v>
      </c>
      <c r="E218" s="146">
        <v>6479</v>
      </c>
      <c r="F218" s="147">
        <f t="shared" si="22"/>
        <v>2.5021621621621621</v>
      </c>
      <c r="G218" s="146">
        <v>2289</v>
      </c>
      <c r="H218" s="147">
        <f t="shared" si="22"/>
        <v>-0.64670473838555331</v>
      </c>
      <c r="I218" s="146">
        <v>2188</v>
      </c>
      <c r="J218" s="147">
        <f t="shared" si="22"/>
        <v>-4.4124071647007379E-2</v>
      </c>
      <c r="K218" s="146">
        <v>3001</v>
      </c>
      <c r="L218" s="147">
        <f t="shared" si="22"/>
        <v>0.37157221206581359</v>
      </c>
      <c r="M218" s="146"/>
      <c r="N218" s="147"/>
    </row>
    <row r="219" spans="2:15" ht="15.75" x14ac:dyDescent="0.25">
      <c r="B219" s="148" t="s">
        <v>32</v>
      </c>
      <c r="C219" s="149">
        <v>3914</v>
      </c>
      <c r="D219" s="150">
        <v>-0.66808005427408412</v>
      </c>
      <c r="E219" s="149">
        <v>28426</v>
      </c>
      <c r="F219" s="150">
        <f t="shared" si="22"/>
        <v>6.2626469085334699</v>
      </c>
      <c r="G219" s="149">
        <v>25157</v>
      </c>
      <c r="H219" s="150">
        <f t="shared" si="22"/>
        <v>-0.11500035179061419</v>
      </c>
      <c r="I219" s="149">
        <v>26613</v>
      </c>
      <c r="J219" s="150">
        <f t="shared" si="22"/>
        <v>5.7876535357952008E-2</v>
      </c>
      <c r="K219" s="149">
        <v>47499</v>
      </c>
      <c r="L219" s="150">
        <f t="shared" si="22"/>
        <v>0.7848044188930221</v>
      </c>
      <c r="M219" s="149">
        <v>30110</v>
      </c>
      <c r="N219" s="150">
        <v>-0.13120004616671954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252</v>
      </c>
      <c r="G228" s="144" t="s">
        <v>71</v>
      </c>
      <c r="H228" s="143" t="s">
        <v>252</v>
      </c>
      <c r="I228" s="144" t="s">
        <v>71</v>
      </c>
      <c r="J228" s="143" t="s">
        <v>252</v>
      </c>
      <c r="K228" s="144" t="s">
        <v>71</v>
      </c>
      <c r="L228" s="143" t="s">
        <v>252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2339</v>
      </c>
      <c r="D229" s="147">
        <v>0.10643330179754029</v>
      </c>
      <c r="E229" s="146">
        <v>0</v>
      </c>
      <c r="F229" s="147">
        <f t="shared" ref="F229:L241" si="24">IFERROR(E229/C229-1,"-")</f>
        <v>-1</v>
      </c>
      <c r="G229" s="146">
        <v>3569</v>
      </c>
      <c r="H229" s="147" t="str">
        <f t="shared" si="24"/>
        <v>-</v>
      </c>
      <c r="I229" s="146">
        <v>7297</v>
      </c>
      <c r="J229" s="147">
        <f t="shared" si="24"/>
        <v>1.044550294200056</v>
      </c>
      <c r="K229" s="146">
        <v>1790</v>
      </c>
      <c r="L229" s="147">
        <f t="shared" si="24"/>
        <v>-0.75469370974373029</v>
      </c>
      <c r="M229" s="146">
        <v>3190</v>
      </c>
      <c r="N229" s="147">
        <f t="shared" ref="N229:N237" si="25">IFERROR(M229/K229-1,"-")</f>
        <v>0.78212290502793302</v>
      </c>
    </row>
    <row r="230" spans="2:15" x14ac:dyDescent="0.25">
      <c r="B230" s="145" t="s">
        <v>75</v>
      </c>
      <c r="C230" s="146">
        <v>2544</v>
      </c>
      <c r="D230" s="147">
        <v>9.7497842968075954E-2</v>
      </c>
      <c r="E230" s="146">
        <v>0</v>
      </c>
      <c r="F230" s="147">
        <f t="shared" si="24"/>
        <v>-1</v>
      </c>
      <c r="G230" s="146">
        <v>1552</v>
      </c>
      <c r="H230" s="147" t="str">
        <f t="shared" si="24"/>
        <v>-</v>
      </c>
      <c r="I230" s="146">
        <v>7450</v>
      </c>
      <c r="J230" s="147">
        <f t="shared" si="24"/>
        <v>3.8002577319587632</v>
      </c>
      <c r="K230" s="146">
        <v>5887</v>
      </c>
      <c r="L230" s="147">
        <f t="shared" si="24"/>
        <v>-0.20979865771812078</v>
      </c>
      <c r="M230" s="146">
        <v>2893</v>
      </c>
      <c r="N230" s="147">
        <f t="shared" si="25"/>
        <v>-0.50857822320366908</v>
      </c>
    </row>
    <row r="231" spans="2:15" x14ac:dyDescent="0.25">
      <c r="B231" s="145" t="s">
        <v>77</v>
      </c>
      <c r="C231" s="146">
        <v>569</v>
      </c>
      <c r="D231" s="147">
        <v>-0.75756284618662129</v>
      </c>
      <c r="E231" s="146">
        <v>0</v>
      </c>
      <c r="F231" s="147">
        <f t="shared" si="24"/>
        <v>-1</v>
      </c>
      <c r="G231" s="146">
        <v>1554</v>
      </c>
      <c r="H231" s="147" t="str">
        <f t="shared" si="24"/>
        <v>-</v>
      </c>
      <c r="I231" s="146">
        <v>6912</v>
      </c>
      <c r="J231" s="147">
        <f t="shared" si="24"/>
        <v>3.4478764478764479</v>
      </c>
      <c r="K231" s="146">
        <v>8571</v>
      </c>
      <c r="L231" s="147">
        <f t="shared" si="24"/>
        <v>0.24001736111111116</v>
      </c>
      <c r="M231" s="146">
        <v>3058</v>
      </c>
      <c r="N231" s="147">
        <f t="shared" si="25"/>
        <v>-0.6432154941080388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1</v>
      </c>
      <c r="F232" s="147" t="str">
        <f t="shared" si="24"/>
        <v>-</v>
      </c>
      <c r="G232" s="146">
        <v>784</v>
      </c>
      <c r="H232" s="147">
        <f t="shared" si="24"/>
        <v>783</v>
      </c>
      <c r="I232" s="146">
        <v>1233</v>
      </c>
      <c r="J232" s="147">
        <f t="shared" si="24"/>
        <v>0.57270408163265296</v>
      </c>
      <c r="K232" s="146">
        <v>998</v>
      </c>
      <c r="L232" s="147">
        <f t="shared" si="24"/>
        <v>-0.19059205190592055</v>
      </c>
      <c r="M232" s="146">
        <v>1611</v>
      </c>
      <c r="N232" s="147">
        <f t="shared" si="25"/>
        <v>0.61422845691382766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</v>
      </c>
      <c r="F233" s="147" t="str">
        <f t="shared" si="24"/>
        <v>-</v>
      </c>
      <c r="G233" s="146">
        <v>14</v>
      </c>
      <c r="H233" s="147">
        <f t="shared" si="24"/>
        <v>13</v>
      </c>
      <c r="I233" s="146">
        <v>3</v>
      </c>
      <c r="J233" s="147">
        <f t="shared" si="24"/>
        <v>-0.7857142857142857</v>
      </c>
      <c r="K233" s="146">
        <v>0</v>
      </c>
      <c r="L233" s="147">
        <f t="shared" si="24"/>
        <v>-1</v>
      </c>
      <c r="M233" s="146">
        <v>0</v>
      </c>
      <c r="N233" s="147" t="str">
        <f t="shared" si="25"/>
        <v>-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0</v>
      </c>
      <c r="F234" s="147" t="str">
        <f t="shared" si="24"/>
        <v>-</v>
      </c>
      <c r="G234" s="146">
        <v>172</v>
      </c>
      <c r="H234" s="147" t="str">
        <f t="shared" si="24"/>
        <v>-</v>
      </c>
      <c r="I234" s="146">
        <v>0</v>
      </c>
      <c r="J234" s="147">
        <f t="shared" si="24"/>
        <v>-1</v>
      </c>
      <c r="K234" s="146">
        <v>4</v>
      </c>
      <c r="L234" s="147" t="str">
        <f t="shared" si="24"/>
        <v>-</v>
      </c>
      <c r="M234" s="146">
        <v>74</v>
      </c>
      <c r="N234" s="147">
        <f t="shared" si="25"/>
        <v>17.5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0</v>
      </c>
      <c r="F235" s="147" t="str">
        <f t="shared" si="24"/>
        <v>-</v>
      </c>
      <c r="G235" s="146">
        <v>91</v>
      </c>
      <c r="H235" s="147" t="str">
        <f t="shared" si="24"/>
        <v>-</v>
      </c>
      <c r="I235" s="146">
        <v>224</v>
      </c>
      <c r="J235" s="147">
        <f t="shared" si="24"/>
        <v>1.4615384615384617</v>
      </c>
      <c r="K235" s="146">
        <v>80</v>
      </c>
      <c r="L235" s="147">
        <f t="shared" si="24"/>
        <v>-0.64285714285714279</v>
      </c>
      <c r="M235" s="146">
        <v>745</v>
      </c>
      <c r="N235" s="147">
        <f t="shared" si="25"/>
        <v>8.3125</v>
      </c>
    </row>
    <row r="236" spans="2:15" x14ac:dyDescent="0.25">
      <c r="B236" s="145" t="s">
        <v>87</v>
      </c>
      <c r="C236" s="146">
        <v>0</v>
      </c>
      <c r="D236" s="147">
        <v>-1</v>
      </c>
      <c r="E236" s="146">
        <v>0</v>
      </c>
      <c r="F236" s="147" t="str">
        <f t="shared" si="24"/>
        <v>-</v>
      </c>
      <c r="G236" s="146">
        <v>46</v>
      </c>
      <c r="H236" s="147" t="str">
        <f t="shared" si="24"/>
        <v>-</v>
      </c>
      <c r="I236" s="146">
        <v>30</v>
      </c>
      <c r="J236" s="147">
        <f t="shared" si="24"/>
        <v>-0.34782608695652173</v>
      </c>
      <c r="K236" s="146">
        <v>0</v>
      </c>
      <c r="L236" s="147">
        <f t="shared" si="24"/>
        <v>-1</v>
      </c>
      <c r="M236" s="146">
        <v>24</v>
      </c>
      <c r="N236" s="147" t="str">
        <f t="shared" si="25"/>
        <v>-</v>
      </c>
    </row>
    <row r="237" spans="2:15" x14ac:dyDescent="0.25">
      <c r="B237" s="145" t="s">
        <v>89</v>
      </c>
      <c r="C237" s="146">
        <v>0</v>
      </c>
      <c r="D237" s="147">
        <v>-1</v>
      </c>
      <c r="E237" s="146">
        <v>66</v>
      </c>
      <c r="F237" s="147" t="str">
        <f t="shared" si="24"/>
        <v>-</v>
      </c>
      <c r="G237" s="146">
        <v>84</v>
      </c>
      <c r="H237" s="147">
        <f t="shared" si="24"/>
        <v>0.27272727272727271</v>
      </c>
      <c r="I237" s="146">
        <v>12</v>
      </c>
      <c r="J237" s="147">
        <f t="shared" si="24"/>
        <v>-0.85714285714285721</v>
      </c>
      <c r="K237" s="146">
        <v>181</v>
      </c>
      <c r="L237" s="147">
        <f t="shared" si="24"/>
        <v>14.083333333333334</v>
      </c>
      <c r="M237" s="146">
        <v>640</v>
      </c>
      <c r="N237" s="147">
        <f t="shared" si="25"/>
        <v>2.5359116022099446</v>
      </c>
    </row>
    <row r="238" spans="2:15" x14ac:dyDescent="0.25">
      <c r="B238" s="145" t="s">
        <v>91</v>
      </c>
      <c r="C238" s="146">
        <v>2</v>
      </c>
      <c r="D238" s="147">
        <v>-0.99912967798085295</v>
      </c>
      <c r="E238" s="146">
        <v>616</v>
      </c>
      <c r="F238" s="147">
        <f t="shared" si="24"/>
        <v>307</v>
      </c>
      <c r="G238" s="146">
        <v>2187</v>
      </c>
      <c r="H238" s="147">
        <f t="shared" si="24"/>
        <v>2.5503246753246751</v>
      </c>
      <c r="I238" s="146">
        <v>1351</v>
      </c>
      <c r="J238" s="147">
        <f t="shared" si="24"/>
        <v>-0.38225880201188844</v>
      </c>
      <c r="K238" s="146">
        <v>1750</v>
      </c>
      <c r="L238" s="147">
        <f t="shared" si="24"/>
        <v>0.29533678756476678</v>
      </c>
      <c r="M238" s="146"/>
      <c r="N238" s="147"/>
    </row>
    <row r="239" spans="2:15" x14ac:dyDescent="0.25">
      <c r="B239" s="145" t="s">
        <v>93</v>
      </c>
      <c r="C239" s="146">
        <v>24</v>
      </c>
      <c r="D239" s="147">
        <v>-0.98903608953860211</v>
      </c>
      <c r="E239" s="146">
        <v>9151</v>
      </c>
      <c r="F239" s="147">
        <f t="shared" si="24"/>
        <v>380.29166666666669</v>
      </c>
      <c r="G239" s="146">
        <v>5199</v>
      </c>
      <c r="H239" s="147">
        <f t="shared" si="24"/>
        <v>-0.43186536990492841</v>
      </c>
      <c r="I239" s="146">
        <v>1099</v>
      </c>
      <c r="J239" s="147">
        <f t="shared" si="24"/>
        <v>-0.78861319484516257</v>
      </c>
      <c r="K239" s="146">
        <v>2349</v>
      </c>
      <c r="L239" s="147">
        <f t="shared" si="24"/>
        <v>1.1373976342129208</v>
      </c>
      <c r="M239" s="146"/>
      <c r="N239" s="147"/>
    </row>
    <row r="240" spans="2:15" x14ac:dyDescent="0.25">
      <c r="B240" s="145" t="s">
        <v>95</v>
      </c>
      <c r="C240" s="146">
        <v>60</v>
      </c>
      <c r="D240" s="147">
        <v>-0.97416020671834624</v>
      </c>
      <c r="E240" s="146">
        <v>4569</v>
      </c>
      <c r="F240" s="147">
        <f t="shared" si="24"/>
        <v>75.150000000000006</v>
      </c>
      <c r="G240" s="146">
        <v>5705</v>
      </c>
      <c r="H240" s="147">
        <f t="shared" si="24"/>
        <v>0.24863208579557883</v>
      </c>
      <c r="I240" s="146">
        <v>1190</v>
      </c>
      <c r="J240" s="147">
        <f t="shared" si="24"/>
        <v>-0.79141104294478526</v>
      </c>
      <c r="K240" s="146">
        <v>2710</v>
      </c>
      <c r="L240" s="147">
        <f t="shared" si="24"/>
        <v>1.2773109243697478</v>
      </c>
      <c r="M240" s="146"/>
      <c r="N240" s="147"/>
    </row>
    <row r="241" spans="2:15" ht="15.75" x14ac:dyDescent="0.25">
      <c r="B241" s="148" t="s">
        <v>32</v>
      </c>
      <c r="C241" s="149">
        <v>5541</v>
      </c>
      <c r="D241" s="150">
        <v>-0.64972501422340223</v>
      </c>
      <c r="E241" s="149">
        <v>14404</v>
      </c>
      <c r="F241" s="150">
        <f t="shared" si="24"/>
        <v>1.599530770619022</v>
      </c>
      <c r="G241" s="149">
        <v>20957</v>
      </c>
      <c r="H241" s="150">
        <f t="shared" si="24"/>
        <v>0.45494307136906409</v>
      </c>
      <c r="I241" s="149">
        <v>26801</v>
      </c>
      <c r="J241" s="150">
        <f t="shared" si="24"/>
        <v>0.27885670658968364</v>
      </c>
      <c r="K241" s="149">
        <v>24320</v>
      </c>
      <c r="L241" s="150">
        <f t="shared" si="24"/>
        <v>-9.2571172717435868E-2</v>
      </c>
      <c r="M241" s="149">
        <v>12235</v>
      </c>
      <c r="N241" s="150">
        <v>-0.30129632802238593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252</v>
      </c>
      <c r="G254" s="144" t="s">
        <v>71</v>
      </c>
      <c r="H254" s="143" t="s">
        <v>252</v>
      </c>
      <c r="I254" s="144" t="s">
        <v>71</v>
      </c>
      <c r="J254" s="143" t="s">
        <v>252</v>
      </c>
      <c r="K254" s="144" t="s">
        <v>71</v>
      </c>
      <c r="L254" s="143" t="s">
        <v>252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1973</v>
      </c>
      <c r="D255" s="147">
        <v>0.12871853546910761</v>
      </c>
      <c r="E255" s="146">
        <v>0</v>
      </c>
      <c r="F255" s="147">
        <f t="shared" ref="F255:L267" si="26">IFERROR(E255/C255-1,"-")</f>
        <v>-1</v>
      </c>
      <c r="G255" s="146">
        <v>1402</v>
      </c>
      <c r="H255" s="147" t="str">
        <f t="shared" si="26"/>
        <v>-</v>
      </c>
      <c r="I255" s="146">
        <v>2617</v>
      </c>
      <c r="J255" s="147">
        <f t="shared" si="26"/>
        <v>0.86661911554921534</v>
      </c>
      <c r="K255" s="146">
        <v>2993</v>
      </c>
      <c r="L255" s="147">
        <f t="shared" si="26"/>
        <v>0.14367596484524259</v>
      </c>
      <c r="M255" s="146">
        <v>4942</v>
      </c>
      <c r="N255" s="147">
        <f t="shared" ref="N255:N263" si="27">IFERROR(M255/K255-1,"-")</f>
        <v>0.65118610090210494</v>
      </c>
    </row>
    <row r="256" spans="2:15" x14ac:dyDescent="0.25">
      <c r="B256" s="145" t="s">
        <v>75</v>
      </c>
      <c r="C256" s="146">
        <v>1887</v>
      </c>
      <c r="D256" s="147">
        <v>0.25298804780876494</v>
      </c>
      <c r="E256" s="146">
        <v>0</v>
      </c>
      <c r="F256" s="147">
        <f t="shared" si="26"/>
        <v>-1</v>
      </c>
      <c r="G256" s="146">
        <v>636</v>
      </c>
      <c r="H256" s="147" t="str">
        <f t="shared" si="26"/>
        <v>-</v>
      </c>
      <c r="I256" s="146">
        <v>1381</v>
      </c>
      <c r="J256" s="147">
        <f t="shared" si="26"/>
        <v>1.1713836477987423</v>
      </c>
      <c r="K256" s="146">
        <v>3151</v>
      </c>
      <c r="L256" s="147">
        <f t="shared" si="26"/>
        <v>1.281679942070963</v>
      </c>
      <c r="M256" s="146">
        <v>3861</v>
      </c>
      <c r="N256" s="147">
        <f t="shared" si="27"/>
        <v>0.22532529355760067</v>
      </c>
    </row>
    <row r="257" spans="2:14" x14ac:dyDescent="0.25">
      <c r="B257" s="145" t="s">
        <v>77</v>
      </c>
      <c r="C257" s="146">
        <v>677</v>
      </c>
      <c r="D257" s="147">
        <v>-0.70844099913867353</v>
      </c>
      <c r="E257" s="146">
        <v>0</v>
      </c>
      <c r="F257" s="147">
        <f t="shared" si="26"/>
        <v>-1</v>
      </c>
      <c r="G257" s="146">
        <v>28</v>
      </c>
      <c r="H257" s="147" t="str">
        <f t="shared" si="26"/>
        <v>-</v>
      </c>
      <c r="I257" s="146">
        <v>1461</v>
      </c>
      <c r="J257" s="147">
        <f t="shared" si="26"/>
        <v>51.178571428571431</v>
      </c>
      <c r="K257" s="146">
        <v>2829</v>
      </c>
      <c r="L257" s="147">
        <f t="shared" si="26"/>
        <v>0.93634496919917853</v>
      </c>
      <c r="M257" s="146">
        <v>3621</v>
      </c>
      <c r="N257" s="147">
        <f t="shared" si="27"/>
        <v>0.27995758218451749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0</v>
      </c>
      <c r="F258" s="147" t="str">
        <f t="shared" si="26"/>
        <v>-</v>
      </c>
      <c r="G258" s="146">
        <v>2</v>
      </c>
      <c r="H258" s="147" t="str">
        <f t="shared" si="26"/>
        <v>-</v>
      </c>
      <c r="I258" s="146">
        <v>1118</v>
      </c>
      <c r="J258" s="147">
        <f t="shared" si="26"/>
        <v>558</v>
      </c>
      <c r="K258" s="146">
        <v>2595</v>
      </c>
      <c r="L258" s="147">
        <f t="shared" si="26"/>
        <v>1.321109123434705</v>
      </c>
      <c r="M258" s="146">
        <v>1604</v>
      </c>
      <c r="N258" s="147">
        <f t="shared" si="27"/>
        <v>-0.38188824662813103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0</v>
      </c>
      <c r="F259" s="147" t="str">
        <f t="shared" si="26"/>
        <v>-</v>
      </c>
      <c r="G259" s="146">
        <v>44</v>
      </c>
      <c r="H259" s="147" t="str">
        <f t="shared" si="26"/>
        <v>-</v>
      </c>
      <c r="I259" s="146">
        <v>59</v>
      </c>
      <c r="J259" s="147">
        <f t="shared" si="26"/>
        <v>0.34090909090909083</v>
      </c>
      <c r="K259" s="146">
        <v>157</v>
      </c>
      <c r="L259" s="147">
        <f t="shared" si="26"/>
        <v>1.6610169491525424</v>
      </c>
      <c r="M259" s="146">
        <v>34</v>
      </c>
      <c r="N259" s="147">
        <f t="shared" si="27"/>
        <v>-0.78343949044585992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0</v>
      </c>
      <c r="F260" s="147" t="str">
        <f t="shared" si="26"/>
        <v>-</v>
      </c>
      <c r="G260" s="146">
        <v>435</v>
      </c>
      <c r="H260" s="147" t="str">
        <f t="shared" si="26"/>
        <v>-</v>
      </c>
      <c r="I260" s="146">
        <v>8</v>
      </c>
      <c r="J260" s="147">
        <f t="shared" si="26"/>
        <v>-0.98160919540229885</v>
      </c>
      <c r="K260" s="146">
        <v>77</v>
      </c>
      <c r="L260" s="147">
        <f t="shared" si="26"/>
        <v>8.625</v>
      </c>
      <c r="M260" s="146">
        <v>411</v>
      </c>
      <c r="N260" s="147">
        <f t="shared" si="27"/>
        <v>4.337662337662338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0</v>
      </c>
      <c r="F261" s="147" t="str">
        <f t="shared" si="26"/>
        <v>-</v>
      </c>
      <c r="G261" s="146">
        <v>31</v>
      </c>
      <c r="H261" s="147" t="str">
        <f t="shared" si="26"/>
        <v>-</v>
      </c>
      <c r="I261" s="146">
        <v>238</v>
      </c>
      <c r="J261" s="147">
        <f t="shared" si="26"/>
        <v>6.67741935483871</v>
      </c>
      <c r="K261" s="146">
        <v>0</v>
      </c>
      <c r="L261" s="147">
        <f t="shared" si="26"/>
        <v>-1</v>
      </c>
      <c r="M261" s="146">
        <v>476</v>
      </c>
      <c r="N261" s="147" t="str">
        <f t="shared" si="27"/>
        <v>-</v>
      </c>
    </row>
    <row r="262" spans="2:14" x14ac:dyDescent="0.25">
      <c r="B262" s="145" t="s">
        <v>87</v>
      </c>
      <c r="C262" s="146">
        <v>0</v>
      </c>
      <c r="D262" s="147">
        <v>-1</v>
      </c>
      <c r="E262" s="146">
        <v>0</v>
      </c>
      <c r="F262" s="147" t="str">
        <f t="shared" si="26"/>
        <v>-</v>
      </c>
      <c r="G262" s="146">
        <v>195</v>
      </c>
      <c r="H262" s="147" t="str">
        <f t="shared" si="26"/>
        <v>-</v>
      </c>
      <c r="I262" s="146">
        <v>68</v>
      </c>
      <c r="J262" s="147">
        <f t="shared" si="26"/>
        <v>-0.6512820512820513</v>
      </c>
      <c r="K262" s="146">
        <v>0</v>
      </c>
      <c r="L262" s="147">
        <f t="shared" si="26"/>
        <v>-1</v>
      </c>
      <c r="M262" s="146">
        <v>260</v>
      </c>
      <c r="N262" s="147" t="str">
        <f t="shared" si="27"/>
        <v>-</v>
      </c>
    </row>
    <row r="263" spans="2:14" x14ac:dyDescent="0.25">
      <c r="B263" s="145" t="s">
        <v>89</v>
      </c>
      <c r="C263" s="146">
        <v>11</v>
      </c>
      <c r="D263" s="147">
        <v>-0.86746987951807231</v>
      </c>
      <c r="E263" s="146">
        <v>78</v>
      </c>
      <c r="F263" s="147">
        <f t="shared" si="26"/>
        <v>6.0909090909090908</v>
      </c>
      <c r="G263" s="146">
        <v>23</v>
      </c>
      <c r="H263" s="147">
        <f t="shared" si="26"/>
        <v>-0.70512820512820507</v>
      </c>
      <c r="I263" s="146">
        <v>24</v>
      </c>
      <c r="J263" s="147">
        <f t="shared" si="26"/>
        <v>4.3478260869565188E-2</v>
      </c>
      <c r="K263" s="146">
        <v>412</v>
      </c>
      <c r="L263" s="147">
        <f t="shared" si="26"/>
        <v>16.166666666666668</v>
      </c>
      <c r="M263" s="146">
        <v>185</v>
      </c>
      <c r="N263" s="147">
        <f t="shared" si="27"/>
        <v>-0.55097087378640774</v>
      </c>
    </row>
    <row r="264" spans="2:14" x14ac:dyDescent="0.25">
      <c r="B264" s="145" t="s">
        <v>91</v>
      </c>
      <c r="C264" s="146">
        <v>254</v>
      </c>
      <c r="D264" s="147">
        <v>-0.82530949105914719</v>
      </c>
      <c r="E264" s="146">
        <v>132</v>
      </c>
      <c r="F264" s="147">
        <f t="shared" si="26"/>
        <v>-0.48031496062992129</v>
      </c>
      <c r="G264" s="146">
        <v>292</v>
      </c>
      <c r="H264" s="147">
        <f t="shared" si="26"/>
        <v>1.2121212121212119</v>
      </c>
      <c r="I264" s="146">
        <v>280</v>
      </c>
      <c r="J264" s="147">
        <f t="shared" si="26"/>
        <v>-4.1095890410958957E-2</v>
      </c>
      <c r="K264" s="146">
        <v>920</v>
      </c>
      <c r="L264" s="147">
        <f t="shared" si="26"/>
        <v>2.2857142857142856</v>
      </c>
      <c r="M264" s="146"/>
      <c r="N264" s="147"/>
    </row>
    <row r="265" spans="2:14" x14ac:dyDescent="0.25">
      <c r="B265" s="145" t="s">
        <v>93</v>
      </c>
      <c r="C265" s="146">
        <v>77</v>
      </c>
      <c r="D265" s="147">
        <v>-0.9589770911028237</v>
      </c>
      <c r="E265" s="146">
        <v>530</v>
      </c>
      <c r="F265" s="147">
        <f t="shared" si="26"/>
        <v>5.883116883116883</v>
      </c>
      <c r="G265" s="146">
        <v>1064</v>
      </c>
      <c r="H265" s="147">
        <f t="shared" si="26"/>
        <v>1.0075471698113208</v>
      </c>
      <c r="I265" s="146">
        <v>135</v>
      </c>
      <c r="J265" s="147">
        <f t="shared" si="26"/>
        <v>-0.87312030075187974</v>
      </c>
      <c r="K265" s="146">
        <v>2687</v>
      </c>
      <c r="L265" s="147">
        <f t="shared" si="26"/>
        <v>18.903703703703705</v>
      </c>
      <c r="M265" s="146"/>
      <c r="N265" s="147"/>
    </row>
    <row r="266" spans="2:14" x14ac:dyDescent="0.25">
      <c r="B266" s="145" t="s">
        <v>95</v>
      </c>
      <c r="C266" s="146">
        <v>132</v>
      </c>
      <c r="D266" s="147">
        <v>-0.93656895723209999</v>
      </c>
      <c r="E266" s="146">
        <v>919</v>
      </c>
      <c r="F266" s="147">
        <f t="shared" si="26"/>
        <v>5.9621212121212119</v>
      </c>
      <c r="G266" s="146">
        <v>1948</v>
      </c>
      <c r="H266" s="147">
        <f t="shared" si="26"/>
        <v>1.119695321001088</v>
      </c>
      <c r="I266" s="146">
        <v>291</v>
      </c>
      <c r="J266" s="147">
        <f t="shared" si="26"/>
        <v>-0.85061601642710472</v>
      </c>
      <c r="K266" s="146">
        <v>5685</v>
      </c>
      <c r="L266" s="147">
        <f t="shared" si="26"/>
        <v>18.536082474226806</v>
      </c>
      <c r="M266" s="146"/>
      <c r="N266" s="147"/>
    </row>
    <row r="267" spans="2:14" ht="15.75" x14ac:dyDescent="0.25">
      <c r="B267" s="148" t="s">
        <v>32</v>
      </c>
      <c r="C267" s="149">
        <v>5018</v>
      </c>
      <c r="D267" s="150">
        <v>-0.60590591376737613</v>
      </c>
      <c r="E267" s="149">
        <v>1659</v>
      </c>
      <c r="F267" s="150">
        <f t="shared" si="26"/>
        <v>-0.669390195296931</v>
      </c>
      <c r="G267" s="149">
        <v>6100</v>
      </c>
      <c r="H267" s="150">
        <f t="shared" si="26"/>
        <v>2.676913803496082</v>
      </c>
      <c r="I267" s="149">
        <v>7680</v>
      </c>
      <c r="J267" s="150">
        <f t="shared" si="26"/>
        <v>0.25901639344262306</v>
      </c>
      <c r="K267" s="149">
        <v>21506</v>
      </c>
      <c r="L267" s="150">
        <f t="shared" si="26"/>
        <v>1.8002604166666667</v>
      </c>
      <c r="M267" s="149">
        <v>15394</v>
      </c>
      <c r="N267" s="150">
        <v>0.26035696741444236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A928-5765-4FBC-A22B-F87844D446E8}">
  <sheetPr>
    <tabColor rgb="FFF29140"/>
  </sheetPr>
  <dimension ref="A4:O113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63680</v>
      </c>
      <c r="D9" s="147">
        <v>-1.6251622072545269E-2</v>
      </c>
      <c r="E9" s="146">
        <v>12913</v>
      </c>
      <c r="F9" s="147">
        <f t="shared" ref="F9:L21" si="0">IFERROR(E9/C9-1,"-")</f>
        <v>-0.79722047738693469</v>
      </c>
      <c r="G9" s="146">
        <v>70697</v>
      </c>
      <c r="H9" s="147">
        <f t="shared" si="0"/>
        <v>4.4748702857585378</v>
      </c>
      <c r="I9" s="146">
        <v>120145</v>
      </c>
      <c r="J9" s="147">
        <f t="shared" si="0"/>
        <v>0.69943561961610823</v>
      </c>
      <c r="K9" s="146">
        <v>89491</v>
      </c>
      <c r="L9" s="147">
        <f t="shared" si="0"/>
        <v>-0.25514170377460565</v>
      </c>
      <c r="M9" s="146">
        <v>90625</v>
      </c>
      <c r="N9" s="147">
        <f t="shared" ref="N9:N17" si="1">IFERROR(M9/K9-1,"-")</f>
        <v>1.2671665307125934E-2</v>
      </c>
    </row>
    <row r="10" spans="1:15" x14ac:dyDescent="0.25">
      <c r="A10" s="1" t="s">
        <v>74</v>
      </c>
      <c r="B10" s="145" t="s">
        <v>75</v>
      </c>
      <c r="C10" s="146">
        <v>64214</v>
      </c>
      <c r="D10" s="147">
        <v>-4.1009557945041797E-2</v>
      </c>
      <c r="E10" s="146">
        <v>12940</v>
      </c>
      <c r="F10" s="147">
        <f t="shared" si="0"/>
        <v>-0.79848631139626869</v>
      </c>
      <c r="G10" s="146">
        <v>56495</v>
      </c>
      <c r="H10" s="147">
        <f t="shared" si="0"/>
        <v>3.3659196290571867</v>
      </c>
      <c r="I10" s="146">
        <v>116676</v>
      </c>
      <c r="J10" s="147">
        <f t="shared" si="0"/>
        <v>1.0652447119214088</v>
      </c>
      <c r="K10" s="146">
        <v>145638</v>
      </c>
      <c r="L10" s="147">
        <f t="shared" si="0"/>
        <v>0.24822585621721682</v>
      </c>
      <c r="M10" s="146">
        <v>91918</v>
      </c>
      <c r="N10" s="147">
        <f t="shared" si="1"/>
        <v>-0.36885977560801442</v>
      </c>
    </row>
    <row r="11" spans="1:15" x14ac:dyDescent="0.25">
      <c r="A11" s="1" t="s">
        <v>76</v>
      </c>
      <c r="B11" s="145" t="s">
        <v>77</v>
      </c>
      <c r="C11" s="146">
        <v>20160</v>
      </c>
      <c r="D11" s="147">
        <v>-0.6860253235527729</v>
      </c>
      <c r="E11" s="146">
        <v>19186</v>
      </c>
      <c r="F11" s="147">
        <f t="shared" si="0"/>
        <v>-4.8313492063492114E-2</v>
      </c>
      <c r="G11" s="146">
        <v>68397</v>
      </c>
      <c r="H11" s="147">
        <f t="shared" si="0"/>
        <v>2.5649431877410613</v>
      </c>
      <c r="I11" s="146">
        <v>107722</v>
      </c>
      <c r="J11" s="147">
        <f t="shared" si="0"/>
        <v>0.57495211778294375</v>
      </c>
      <c r="K11" s="146">
        <v>129096</v>
      </c>
      <c r="L11" s="147">
        <f t="shared" si="0"/>
        <v>0.19841815042424016</v>
      </c>
      <c r="M11" s="146">
        <v>94245</v>
      </c>
      <c r="N11" s="147">
        <f t="shared" si="1"/>
        <v>-0.26996188882691952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25955</v>
      </c>
      <c r="F12" s="147" t="str">
        <f t="shared" si="0"/>
        <v>-</v>
      </c>
      <c r="G12" s="146">
        <v>76269</v>
      </c>
      <c r="H12" s="147">
        <f t="shared" si="0"/>
        <v>1.9385089578115968</v>
      </c>
      <c r="I12" s="146">
        <v>71493</v>
      </c>
      <c r="J12" s="147">
        <f t="shared" si="0"/>
        <v>-6.2620461786571213E-2</v>
      </c>
      <c r="K12" s="146">
        <v>122581</v>
      </c>
      <c r="L12" s="147">
        <f t="shared" si="0"/>
        <v>0.71458744212720116</v>
      </c>
      <c r="M12" s="146">
        <v>86514</v>
      </c>
      <c r="N12" s="147">
        <f t="shared" si="1"/>
        <v>-0.29422993775544337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35027</v>
      </c>
      <c r="F13" s="147" t="str">
        <f t="shared" si="0"/>
        <v>-</v>
      </c>
      <c r="G13" s="146">
        <v>68461</v>
      </c>
      <c r="H13" s="147">
        <f t="shared" si="0"/>
        <v>0.95452079824135661</v>
      </c>
      <c r="I13" s="146">
        <v>41121</v>
      </c>
      <c r="J13" s="147">
        <f t="shared" si="0"/>
        <v>-0.39935145557324603</v>
      </c>
      <c r="K13" s="146">
        <v>124784</v>
      </c>
      <c r="L13" s="147">
        <f t="shared" si="0"/>
        <v>2.03455655261302</v>
      </c>
      <c r="M13" s="146">
        <v>84984</v>
      </c>
      <c r="N13" s="147">
        <f t="shared" si="1"/>
        <v>-0.31895114758302345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14068</v>
      </c>
      <c r="F14" s="147" t="str">
        <f t="shared" si="0"/>
        <v>-</v>
      </c>
      <c r="G14" s="146">
        <v>50889</v>
      </c>
      <c r="H14" s="147">
        <f t="shared" si="0"/>
        <v>2.6173585442138187</v>
      </c>
      <c r="I14" s="146">
        <v>61354</v>
      </c>
      <c r="J14" s="147">
        <f t="shared" si="0"/>
        <v>0.2056436557998782</v>
      </c>
      <c r="K14" s="146">
        <v>78527</v>
      </c>
      <c r="L14" s="147">
        <f t="shared" si="0"/>
        <v>0.27990025100237959</v>
      </c>
      <c r="M14" s="146">
        <v>92544</v>
      </c>
      <c r="N14" s="147">
        <f t="shared" si="1"/>
        <v>0.17849911495409221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6598</v>
      </c>
      <c r="F15" s="147" t="str">
        <f t="shared" si="0"/>
        <v>-</v>
      </c>
      <c r="G15" s="146">
        <v>137368</v>
      </c>
      <c r="H15" s="147">
        <f t="shared" si="0"/>
        <v>19.81964231585329</v>
      </c>
      <c r="I15" s="146">
        <v>132622</v>
      </c>
      <c r="J15" s="147">
        <f t="shared" si="0"/>
        <v>-3.454953118630244E-2</v>
      </c>
      <c r="K15" s="146">
        <v>99510</v>
      </c>
      <c r="L15" s="147">
        <f t="shared" si="0"/>
        <v>-0.24967200012064361</v>
      </c>
      <c r="M15" s="146">
        <v>107220</v>
      </c>
      <c r="N15" s="147">
        <f t="shared" si="1"/>
        <v>7.7479650286403468E-2</v>
      </c>
    </row>
    <row r="16" spans="1:15" x14ac:dyDescent="0.25">
      <c r="A16" s="1" t="s">
        <v>86</v>
      </c>
      <c r="B16" s="145" t="s">
        <v>87</v>
      </c>
      <c r="C16" s="146">
        <v>25944</v>
      </c>
      <c r="D16" s="147">
        <v>-0.72548355694755995</v>
      </c>
      <c r="E16" s="146">
        <v>32683</v>
      </c>
      <c r="F16" s="147">
        <f t="shared" si="0"/>
        <v>0.25975177304964547</v>
      </c>
      <c r="G16" s="146">
        <v>125617</v>
      </c>
      <c r="H16" s="147">
        <f t="shared" si="0"/>
        <v>2.84349661903742</v>
      </c>
      <c r="I16" s="146">
        <v>71685</v>
      </c>
      <c r="J16" s="147">
        <f t="shared" si="0"/>
        <v>-0.42933679358685528</v>
      </c>
      <c r="K16" s="146">
        <v>168193</v>
      </c>
      <c r="L16" s="147">
        <f t="shared" si="0"/>
        <v>1.3462788588965613</v>
      </c>
      <c r="M16" s="146">
        <v>105506</v>
      </c>
      <c r="N16" s="147">
        <f t="shared" si="1"/>
        <v>-0.37270873341934563</v>
      </c>
    </row>
    <row r="17" spans="1:15" x14ac:dyDescent="0.25">
      <c r="A17" s="1" t="s">
        <v>88</v>
      </c>
      <c r="B17" s="145" t="s">
        <v>89</v>
      </c>
      <c r="C17" s="146">
        <v>21185</v>
      </c>
      <c r="D17" s="147">
        <v>-0.68601790372302585</v>
      </c>
      <c r="E17" s="146">
        <v>47142</v>
      </c>
      <c r="F17" s="147">
        <f t="shared" si="0"/>
        <v>1.2252537172527731</v>
      </c>
      <c r="G17" s="146">
        <v>74490</v>
      </c>
      <c r="H17" s="147">
        <f t="shared" si="0"/>
        <v>0.58011963853888249</v>
      </c>
      <c r="I17" s="146">
        <v>66924</v>
      </c>
      <c r="J17" s="147">
        <f t="shared" si="0"/>
        <v>-0.10157068062827224</v>
      </c>
      <c r="K17" s="146">
        <v>81749</v>
      </c>
      <c r="L17" s="147">
        <f t="shared" si="0"/>
        <v>0.22151993305839457</v>
      </c>
      <c r="M17" s="146">
        <v>78737</v>
      </c>
      <c r="N17" s="147">
        <f t="shared" si="1"/>
        <v>-3.6844487394341208E-2</v>
      </c>
    </row>
    <row r="18" spans="1:15" x14ac:dyDescent="0.25">
      <c r="A18" s="1" t="s">
        <v>90</v>
      </c>
      <c r="B18" s="145" t="s">
        <v>91</v>
      </c>
      <c r="C18" s="146">
        <v>15842</v>
      </c>
      <c r="D18" s="147">
        <v>-0.78508248317777296</v>
      </c>
      <c r="E18" s="146">
        <v>74494</v>
      </c>
      <c r="F18" s="147">
        <f t="shared" si="0"/>
        <v>3.7023103143542482</v>
      </c>
      <c r="G18" s="146">
        <v>96232</v>
      </c>
      <c r="H18" s="147">
        <f t="shared" si="0"/>
        <v>0.29180873627406223</v>
      </c>
      <c r="I18" s="146">
        <v>103075</v>
      </c>
      <c r="J18" s="147">
        <f t="shared" si="0"/>
        <v>7.1109402277828471E-2</v>
      </c>
      <c r="K18" s="146">
        <v>146033</v>
      </c>
      <c r="L18" s="147">
        <f t="shared" si="0"/>
        <v>0.41676449187484832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14472</v>
      </c>
      <c r="D19" s="147">
        <v>-0.77469525010508611</v>
      </c>
      <c r="E19" s="146">
        <v>80598</v>
      </c>
      <c r="F19" s="147">
        <f t="shared" si="0"/>
        <v>4.5692371475953566</v>
      </c>
      <c r="G19" s="146">
        <v>96956</v>
      </c>
      <c r="H19" s="147">
        <f t="shared" si="0"/>
        <v>0.20295788977393969</v>
      </c>
      <c r="I19" s="146">
        <v>70490</v>
      </c>
      <c r="J19" s="147">
        <f t="shared" si="0"/>
        <v>-0.27296918189694297</v>
      </c>
      <c r="K19" s="146">
        <v>89613</v>
      </c>
      <c r="L19" s="147">
        <f t="shared" si="0"/>
        <v>0.27128670733437366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61856</v>
      </c>
      <c r="D20" s="147">
        <v>-5.8063926662504373E-2</v>
      </c>
      <c r="E20" s="146">
        <v>57766</v>
      </c>
      <c r="F20" s="147">
        <f t="shared" si="0"/>
        <v>-6.6121314019658595E-2</v>
      </c>
      <c r="G20" s="146">
        <v>92826</v>
      </c>
      <c r="H20" s="147">
        <f t="shared" si="0"/>
        <v>0.60693141294186881</v>
      </c>
      <c r="I20" s="146">
        <v>71642</v>
      </c>
      <c r="J20" s="147">
        <f t="shared" si="0"/>
        <v>-0.2282119233835348</v>
      </c>
      <c r="K20" s="146">
        <v>86200</v>
      </c>
      <c r="L20" s="147">
        <f t="shared" si="0"/>
        <v>0.20320482398593009</v>
      </c>
      <c r="M20" s="146"/>
      <c r="N20" s="147"/>
    </row>
    <row r="21" spans="1:15" ht="15.75" x14ac:dyDescent="0.25">
      <c r="A21" s="1"/>
      <c r="B21" s="148" t="s">
        <v>32</v>
      </c>
      <c r="C21" s="149">
        <v>295880</v>
      </c>
      <c r="D21" s="150">
        <v>-0.64545227961194829</v>
      </c>
      <c r="E21" s="149">
        <v>419370</v>
      </c>
      <c r="F21" s="150">
        <f t="shared" si="0"/>
        <v>0.4173651480329863</v>
      </c>
      <c r="G21" s="149">
        <v>1014697</v>
      </c>
      <c r="H21" s="150">
        <f t="shared" si="0"/>
        <v>1.4195745999952307</v>
      </c>
      <c r="I21" s="149">
        <v>1034949</v>
      </c>
      <c r="J21" s="150">
        <f t="shared" si="0"/>
        <v>1.9958667464277546E-2</v>
      </c>
      <c r="K21" s="149">
        <v>1361415</v>
      </c>
      <c r="L21" s="150">
        <f t="shared" si="0"/>
        <v>0.31544163045715301</v>
      </c>
      <c r="M21" s="149">
        <v>832293</v>
      </c>
      <c r="N21" s="150">
        <v>-0.19938647651093866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61649</v>
      </c>
      <c r="D31" s="147">
        <v>-2.5327662803750095E-2</v>
      </c>
      <c r="E31" s="146">
        <v>12399</v>
      </c>
      <c r="F31" s="147">
        <f t="shared" ref="F31:J43" si="2">IFERROR(E31/C31-1,"-")</f>
        <v>-0.79887751626141545</v>
      </c>
      <c r="G31" s="146">
        <v>52867</v>
      </c>
      <c r="H31" s="147">
        <f t="shared" si="2"/>
        <v>3.263811597709493</v>
      </c>
      <c r="I31" s="146">
        <v>115667</v>
      </c>
      <c r="J31" s="147">
        <f t="shared" si="2"/>
        <v>1.1878865833128418</v>
      </c>
      <c r="K31" s="146">
        <v>69459</v>
      </c>
      <c r="L31" s="147">
        <f t="shared" ref="L31:L43" si="3">IFERROR(K31/I31-1,"-")</f>
        <v>-0.39949164411629934</v>
      </c>
      <c r="M31" s="146">
        <v>70434</v>
      </c>
      <c r="N31" s="147">
        <f t="shared" ref="N31:N39" si="4">IFERROR(M31/K31-1,"-")</f>
        <v>1.4037057832678279E-2</v>
      </c>
    </row>
    <row r="32" spans="1:15" x14ac:dyDescent="0.25">
      <c r="B32" s="145" t="s">
        <v>75</v>
      </c>
      <c r="C32" s="146">
        <v>62817</v>
      </c>
      <c r="D32" s="147">
        <v>-4.3764841989892278E-2</v>
      </c>
      <c r="E32" s="146">
        <v>12370</v>
      </c>
      <c r="F32" s="147">
        <f t="shared" si="2"/>
        <v>-0.80307878440549529</v>
      </c>
      <c r="G32" s="146">
        <v>52756</v>
      </c>
      <c r="H32" s="147">
        <f t="shared" si="2"/>
        <v>3.2648342764753435</v>
      </c>
      <c r="I32" s="146">
        <v>111801</v>
      </c>
      <c r="J32" s="147">
        <f t="shared" si="2"/>
        <v>1.1192091894760785</v>
      </c>
      <c r="K32" s="146">
        <v>126419</v>
      </c>
      <c r="L32" s="147">
        <f t="shared" si="3"/>
        <v>0.13075017218092855</v>
      </c>
      <c r="M32" s="146">
        <v>74038</v>
      </c>
      <c r="N32" s="147">
        <f t="shared" si="4"/>
        <v>-0.41434436279356746</v>
      </c>
    </row>
    <row r="33" spans="2:15" x14ac:dyDescent="0.25">
      <c r="B33" s="145" t="s">
        <v>77</v>
      </c>
      <c r="C33" s="146">
        <v>19412</v>
      </c>
      <c r="D33" s="147">
        <v>-0.69105898080656969</v>
      </c>
      <c r="E33" s="146">
        <v>18439</v>
      </c>
      <c r="F33" s="147">
        <f t="shared" si="2"/>
        <v>-5.0123634865031907E-2</v>
      </c>
      <c r="G33" s="146">
        <v>63892</v>
      </c>
      <c r="H33" s="147">
        <f t="shared" si="2"/>
        <v>2.4650469114377134</v>
      </c>
      <c r="I33" s="146">
        <v>102681</v>
      </c>
      <c r="J33" s="147">
        <f t="shared" si="2"/>
        <v>0.6071026106554811</v>
      </c>
      <c r="K33" s="146">
        <v>108728</v>
      </c>
      <c r="L33" s="147">
        <f t="shared" si="3"/>
        <v>5.8891128835909301E-2</v>
      </c>
      <c r="M33" s="146">
        <v>74795</v>
      </c>
      <c r="N33" s="147">
        <f t="shared" si="4"/>
        <v>-0.31209072180119202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24985</v>
      </c>
      <c r="F34" s="147" t="str">
        <f t="shared" si="2"/>
        <v>-</v>
      </c>
      <c r="G34" s="146">
        <v>70112</v>
      </c>
      <c r="H34" s="147">
        <f t="shared" si="2"/>
        <v>1.8061636982189313</v>
      </c>
      <c r="I34" s="146">
        <v>64849</v>
      </c>
      <c r="J34" s="147">
        <f t="shared" si="2"/>
        <v>-7.5065609310816961E-2</v>
      </c>
      <c r="K34" s="146">
        <v>105905</v>
      </c>
      <c r="L34" s="147">
        <f t="shared" si="3"/>
        <v>0.63310151274499216</v>
      </c>
      <c r="M34" s="146">
        <v>71549</v>
      </c>
      <c r="N34" s="147">
        <f t="shared" si="4"/>
        <v>-0.32440394693357255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34472</v>
      </c>
      <c r="F35" s="147" t="str">
        <f t="shared" si="2"/>
        <v>-</v>
      </c>
      <c r="G35" s="146">
        <v>65633</v>
      </c>
      <c r="H35" s="147">
        <f t="shared" si="2"/>
        <v>0.90395103272220934</v>
      </c>
      <c r="I35" s="146">
        <v>37200</v>
      </c>
      <c r="J35" s="147">
        <f t="shared" si="2"/>
        <v>-0.4332119513049838</v>
      </c>
      <c r="K35" s="146">
        <v>106442</v>
      </c>
      <c r="L35" s="147">
        <f t="shared" si="3"/>
        <v>1.8613440860215054</v>
      </c>
      <c r="M35" s="146">
        <v>70234</v>
      </c>
      <c r="N35" s="147">
        <f t="shared" si="4"/>
        <v>-0.34016647563931535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13550</v>
      </c>
      <c r="F36" s="147" t="str">
        <f t="shared" si="2"/>
        <v>-</v>
      </c>
      <c r="G36" s="146">
        <v>48479</v>
      </c>
      <c r="H36" s="147">
        <f t="shared" si="2"/>
        <v>2.5777859778597785</v>
      </c>
      <c r="I36" s="146">
        <v>58168</v>
      </c>
      <c r="J36" s="147">
        <f t="shared" si="2"/>
        <v>0.19985973308030291</v>
      </c>
      <c r="K36" s="146">
        <v>60812</v>
      </c>
      <c r="L36" s="147">
        <f t="shared" si="3"/>
        <v>4.5454545454545414E-2</v>
      </c>
      <c r="M36" s="146">
        <v>75337</v>
      </c>
      <c r="N36" s="147">
        <f t="shared" si="4"/>
        <v>0.23885088469381044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5666</v>
      </c>
      <c r="F37" s="147" t="str">
        <f t="shared" si="2"/>
        <v>-</v>
      </c>
      <c r="G37" s="146">
        <v>131509</v>
      </c>
      <c r="H37" s="147">
        <f t="shared" si="2"/>
        <v>22.210201200141192</v>
      </c>
      <c r="I37" s="146">
        <v>126864</v>
      </c>
      <c r="J37" s="147">
        <f t="shared" si="2"/>
        <v>-3.532077652480059E-2</v>
      </c>
      <c r="K37" s="146">
        <v>79640</v>
      </c>
      <c r="L37" s="147">
        <f t="shared" si="3"/>
        <v>-0.37224114011855214</v>
      </c>
      <c r="M37" s="146">
        <v>88465</v>
      </c>
      <c r="N37" s="147">
        <f t="shared" si="4"/>
        <v>0.11081115017579113</v>
      </c>
    </row>
    <row r="38" spans="2:15" x14ac:dyDescent="0.25">
      <c r="B38" s="145" t="s">
        <v>87</v>
      </c>
      <c r="C38" s="146">
        <v>25709</v>
      </c>
      <c r="D38" s="147">
        <v>-0.72497272085410469</v>
      </c>
      <c r="E38" s="146">
        <v>31673</v>
      </c>
      <c r="F38" s="147">
        <f t="shared" si="2"/>
        <v>0.2319810183204325</v>
      </c>
      <c r="G38" s="146">
        <v>118989</v>
      </c>
      <c r="H38" s="147">
        <f t="shared" si="2"/>
        <v>2.756796009219209</v>
      </c>
      <c r="I38" s="146">
        <v>64414</v>
      </c>
      <c r="J38" s="147">
        <f t="shared" si="2"/>
        <v>-0.4586558421366681</v>
      </c>
      <c r="K38" s="146">
        <v>149093</v>
      </c>
      <c r="L38" s="147">
        <f t="shared" si="3"/>
        <v>1.3146055205390135</v>
      </c>
      <c r="M38" s="146">
        <v>87091</v>
      </c>
      <c r="N38" s="147">
        <f t="shared" si="4"/>
        <v>-0.415861240970401</v>
      </c>
    </row>
    <row r="39" spans="2:15" x14ac:dyDescent="0.25">
      <c r="B39" s="145" t="s">
        <v>89</v>
      </c>
      <c r="C39" s="146">
        <v>21044</v>
      </c>
      <c r="D39" s="147">
        <v>-0.68105003107049211</v>
      </c>
      <c r="E39" s="146">
        <v>39763</v>
      </c>
      <c r="F39" s="147">
        <f t="shared" si="2"/>
        <v>0.88951720205284168</v>
      </c>
      <c r="G39" s="146">
        <v>71807</v>
      </c>
      <c r="H39" s="147">
        <f t="shared" si="2"/>
        <v>0.80587480823881497</v>
      </c>
      <c r="I39" s="146">
        <v>63598</v>
      </c>
      <c r="J39" s="147">
        <f t="shared" si="2"/>
        <v>-0.11432033088696092</v>
      </c>
      <c r="K39" s="146">
        <v>63472</v>
      </c>
      <c r="L39" s="147">
        <f t="shared" si="3"/>
        <v>-1.9811943771816942E-3</v>
      </c>
      <c r="M39" s="146">
        <v>61432</v>
      </c>
      <c r="N39" s="147">
        <f t="shared" si="4"/>
        <v>-3.2140156289387489E-2</v>
      </c>
    </row>
    <row r="40" spans="2:15" x14ac:dyDescent="0.25">
      <c r="B40" s="145" t="s">
        <v>91</v>
      </c>
      <c r="C40" s="146">
        <v>15648</v>
      </c>
      <c r="D40" s="147">
        <v>-0.78594000082078219</v>
      </c>
      <c r="E40" s="146">
        <v>60215</v>
      </c>
      <c r="F40" s="147">
        <f t="shared" si="2"/>
        <v>2.8480956032719837</v>
      </c>
      <c r="G40" s="146">
        <v>90510</v>
      </c>
      <c r="H40" s="147">
        <f t="shared" si="2"/>
        <v>0.50311384206593046</v>
      </c>
      <c r="I40" s="146">
        <v>97611</v>
      </c>
      <c r="J40" s="147">
        <f t="shared" si="2"/>
        <v>7.8455419290686113E-2</v>
      </c>
      <c r="K40" s="146">
        <v>127387</v>
      </c>
      <c r="L40" s="147">
        <f t="shared" si="3"/>
        <v>0.30504758684984279</v>
      </c>
      <c r="M40" s="146"/>
      <c r="N40" s="147"/>
    </row>
    <row r="41" spans="2:15" x14ac:dyDescent="0.25">
      <c r="B41" s="145" t="s">
        <v>93</v>
      </c>
      <c r="C41" s="146">
        <v>13916</v>
      </c>
      <c r="D41" s="147">
        <v>-0.77821340345844292</v>
      </c>
      <c r="E41" s="146">
        <v>63933</v>
      </c>
      <c r="F41" s="147">
        <f t="shared" si="2"/>
        <v>3.5942081057775219</v>
      </c>
      <c r="G41" s="146">
        <v>92633</v>
      </c>
      <c r="H41" s="147">
        <f t="shared" si="2"/>
        <v>0.44890744998670473</v>
      </c>
      <c r="I41" s="146">
        <v>65764</v>
      </c>
      <c r="J41" s="147">
        <f t="shared" si="2"/>
        <v>-0.290058618418922</v>
      </c>
      <c r="K41" s="146">
        <v>71110</v>
      </c>
      <c r="L41" s="147">
        <f t="shared" si="3"/>
        <v>8.1290675749650321E-2</v>
      </c>
      <c r="M41" s="146"/>
      <c r="N41" s="147"/>
    </row>
    <row r="42" spans="2:15" x14ac:dyDescent="0.25">
      <c r="B42" s="145" t="s">
        <v>95</v>
      </c>
      <c r="C42" s="146">
        <v>61275</v>
      </c>
      <c r="D42" s="147">
        <v>-4.936624416277513E-2</v>
      </c>
      <c r="E42" s="146">
        <v>43784</v>
      </c>
      <c r="F42" s="147">
        <f t="shared" si="2"/>
        <v>-0.28545083639330882</v>
      </c>
      <c r="G42" s="146">
        <v>87824</v>
      </c>
      <c r="H42" s="147">
        <f t="shared" si="2"/>
        <v>1.0058468847067421</v>
      </c>
      <c r="I42" s="146">
        <v>66031</v>
      </c>
      <c r="J42" s="147">
        <f t="shared" si="2"/>
        <v>-0.24814401530333396</v>
      </c>
      <c r="K42" s="146">
        <v>68339</v>
      </c>
      <c r="L42" s="147">
        <f t="shared" si="3"/>
        <v>3.4953279520225422E-2</v>
      </c>
      <c r="M42" s="146"/>
      <c r="N42" s="147"/>
    </row>
    <row r="43" spans="2:15" ht="15.75" x14ac:dyDescent="0.25">
      <c r="B43" s="148" t="s">
        <v>32</v>
      </c>
      <c r="C43" s="149">
        <v>288930</v>
      </c>
      <c r="D43" s="150">
        <v>-0.64851733265858269</v>
      </c>
      <c r="E43" s="149">
        <v>361249</v>
      </c>
      <c r="F43" s="150">
        <f t="shared" si="2"/>
        <v>0.25029938047277889</v>
      </c>
      <c r="G43" s="149">
        <v>947011</v>
      </c>
      <c r="H43" s="150">
        <f t="shared" si="2"/>
        <v>1.6214909937466957</v>
      </c>
      <c r="I43" s="149">
        <v>974648</v>
      </c>
      <c r="J43" s="150">
        <f t="shared" si="2"/>
        <v>2.9183399136863297E-2</v>
      </c>
      <c r="K43" s="149">
        <v>1136806</v>
      </c>
      <c r="L43" s="150">
        <f t="shared" si="3"/>
        <v>0.16637596342474414</v>
      </c>
      <c r="M43" s="149">
        <v>673375</v>
      </c>
      <c r="N43" s="150">
        <v>-0.22597905674908325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55016</v>
      </c>
      <c r="D53" s="147">
        <v>-1.6332159837404436E-3</v>
      </c>
      <c r="E53" s="146">
        <v>12399</v>
      </c>
      <c r="F53" s="147">
        <f t="shared" ref="F53:J65" si="5">IFERROR(E53/C53-1,"-")</f>
        <v>-0.7746291987785372</v>
      </c>
      <c r="G53" s="146">
        <v>0</v>
      </c>
      <c r="H53" s="147">
        <f t="shared" si="5"/>
        <v>-1</v>
      </c>
      <c r="I53" s="146">
        <v>0</v>
      </c>
      <c r="J53" s="147" t="str">
        <f t="shared" si="5"/>
        <v>-</v>
      </c>
      <c r="K53" s="146">
        <v>0</v>
      </c>
      <c r="L53" s="147" t="str">
        <f t="shared" ref="L53:L65" si="6">IFERROR(K53/I53-1,"-")</f>
        <v>-</v>
      </c>
      <c r="M53" s="146">
        <v>0</v>
      </c>
      <c r="N53" s="147" t="str">
        <f t="shared" ref="N53:N61" si="7">IFERROR(M53/K53-1,"-")</f>
        <v>-</v>
      </c>
    </row>
    <row r="54" spans="1:15" x14ac:dyDescent="0.25">
      <c r="A54" s="1">
        <v>2</v>
      </c>
      <c r="B54" s="145" t="s">
        <v>75</v>
      </c>
      <c r="C54" s="146">
        <v>56665</v>
      </c>
      <c r="D54" s="147">
        <v>-2.3505488634992799E-2</v>
      </c>
      <c r="E54" s="146">
        <v>12370</v>
      </c>
      <c r="F54" s="147">
        <f t="shared" si="5"/>
        <v>-0.78169946174887495</v>
      </c>
      <c r="G54" s="146">
        <v>0</v>
      </c>
      <c r="H54" s="147">
        <f t="shared" si="5"/>
        <v>-1</v>
      </c>
      <c r="I54" s="146">
        <v>0</v>
      </c>
      <c r="J54" s="147" t="str">
        <f t="shared" si="5"/>
        <v>-</v>
      </c>
      <c r="K54" s="146">
        <v>0</v>
      </c>
      <c r="L54" s="147" t="str">
        <f t="shared" si="6"/>
        <v>-</v>
      </c>
      <c r="M54" s="146">
        <v>0</v>
      </c>
      <c r="N54" s="147" t="str">
        <f t="shared" si="7"/>
        <v>-</v>
      </c>
    </row>
    <row r="55" spans="1:15" x14ac:dyDescent="0.25">
      <c r="A55" s="1">
        <v>3</v>
      </c>
      <c r="B55" s="145" t="s">
        <v>77</v>
      </c>
      <c r="C55" s="146">
        <v>16536</v>
      </c>
      <c r="D55" s="147">
        <v>-0.69888557068978074</v>
      </c>
      <c r="E55" s="146">
        <v>18439</v>
      </c>
      <c r="F55" s="147">
        <f t="shared" si="5"/>
        <v>0.11508224479922591</v>
      </c>
      <c r="G55" s="146">
        <v>0</v>
      </c>
      <c r="H55" s="147">
        <f t="shared" si="5"/>
        <v>-1</v>
      </c>
      <c r="I55" s="146">
        <v>0</v>
      </c>
      <c r="J55" s="147" t="str">
        <f t="shared" si="5"/>
        <v>-</v>
      </c>
      <c r="K55" s="146">
        <v>0</v>
      </c>
      <c r="L55" s="147" t="str">
        <f t="shared" si="6"/>
        <v>-</v>
      </c>
      <c r="M55" s="146">
        <v>0</v>
      </c>
      <c r="N55" s="147" t="str">
        <f t="shared" si="7"/>
        <v>-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24985</v>
      </c>
      <c r="F56" s="147" t="str">
        <f t="shared" si="5"/>
        <v>-</v>
      </c>
      <c r="G56" s="146">
        <v>0</v>
      </c>
      <c r="H56" s="147">
        <f t="shared" si="5"/>
        <v>-1</v>
      </c>
      <c r="I56" s="146">
        <v>0</v>
      </c>
      <c r="J56" s="147" t="str">
        <f t="shared" si="5"/>
        <v>-</v>
      </c>
      <c r="K56" s="146">
        <v>0</v>
      </c>
      <c r="L56" s="147" t="str">
        <f t="shared" si="6"/>
        <v>-</v>
      </c>
      <c r="M56" s="146">
        <v>0</v>
      </c>
      <c r="N56" s="147" t="str">
        <f t="shared" si="7"/>
        <v>-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34472</v>
      </c>
      <c r="F57" s="147" t="str">
        <f t="shared" si="5"/>
        <v>-</v>
      </c>
      <c r="G57" s="146">
        <v>0</v>
      </c>
      <c r="H57" s="147">
        <f t="shared" si="5"/>
        <v>-1</v>
      </c>
      <c r="I57" s="146">
        <v>37200</v>
      </c>
      <c r="J57" s="147" t="str">
        <f t="shared" si="5"/>
        <v>-</v>
      </c>
      <c r="K57" s="146">
        <v>0</v>
      </c>
      <c r="L57" s="147">
        <f t="shared" si="6"/>
        <v>-1</v>
      </c>
      <c r="M57" s="146">
        <v>0</v>
      </c>
      <c r="N57" s="147" t="str">
        <f t="shared" si="7"/>
        <v>-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13550</v>
      </c>
      <c r="F58" s="147" t="str">
        <f t="shared" si="5"/>
        <v>-</v>
      </c>
      <c r="G58" s="146">
        <v>0</v>
      </c>
      <c r="H58" s="147">
        <f t="shared" si="5"/>
        <v>-1</v>
      </c>
      <c r="I58" s="146">
        <v>58168</v>
      </c>
      <c r="J58" s="147" t="str">
        <f t="shared" si="5"/>
        <v>-</v>
      </c>
      <c r="K58" s="146">
        <v>0</v>
      </c>
      <c r="L58" s="147">
        <f t="shared" si="6"/>
        <v>-1</v>
      </c>
      <c r="M58" s="146">
        <v>0</v>
      </c>
      <c r="N58" s="147" t="str">
        <f t="shared" si="7"/>
        <v>-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5666</v>
      </c>
      <c r="F59" s="147" t="str">
        <f t="shared" si="5"/>
        <v>-</v>
      </c>
      <c r="G59" s="146">
        <v>0</v>
      </c>
      <c r="H59" s="147">
        <f t="shared" si="5"/>
        <v>-1</v>
      </c>
      <c r="I59" s="146">
        <v>126864</v>
      </c>
      <c r="J59" s="147" t="str">
        <f t="shared" si="5"/>
        <v>-</v>
      </c>
      <c r="K59" s="146">
        <v>0</v>
      </c>
      <c r="L59" s="147">
        <f t="shared" si="6"/>
        <v>-1</v>
      </c>
      <c r="M59" s="146">
        <v>0</v>
      </c>
      <c r="N59" s="147" t="str">
        <f t="shared" si="7"/>
        <v>-</v>
      </c>
    </row>
    <row r="60" spans="1:15" x14ac:dyDescent="0.25">
      <c r="A60" s="1">
        <v>8</v>
      </c>
      <c r="B60" s="145" t="s">
        <v>87</v>
      </c>
      <c r="C60" s="146">
        <v>25709</v>
      </c>
      <c r="D60" s="147">
        <v>-0.69388945776677069</v>
      </c>
      <c r="E60" s="146">
        <v>31673</v>
      </c>
      <c r="F60" s="147">
        <f t="shared" si="5"/>
        <v>0.2319810183204325</v>
      </c>
      <c r="G60" s="146">
        <v>0</v>
      </c>
      <c r="H60" s="147">
        <f t="shared" si="5"/>
        <v>-1</v>
      </c>
      <c r="I60" s="146">
        <v>64414</v>
      </c>
      <c r="J60" s="147" t="str">
        <f t="shared" si="5"/>
        <v>-</v>
      </c>
      <c r="K60" s="146">
        <v>0</v>
      </c>
      <c r="L60" s="147">
        <f t="shared" si="6"/>
        <v>-1</v>
      </c>
      <c r="M60" s="146">
        <v>0</v>
      </c>
      <c r="N60" s="147" t="str">
        <f t="shared" si="7"/>
        <v>-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39763</v>
      </c>
      <c r="F61" s="147" t="str">
        <f t="shared" si="5"/>
        <v>-</v>
      </c>
      <c r="G61" s="146">
        <v>0</v>
      </c>
      <c r="H61" s="147">
        <f t="shared" si="5"/>
        <v>-1</v>
      </c>
      <c r="I61" s="146">
        <v>63598</v>
      </c>
      <c r="J61" s="147" t="str">
        <f t="shared" si="5"/>
        <v>-</v>
      </c>
      <c r="K61" s="146">
        <v>0</v>
      </c>
      <c r="L61" s="147">
        <f t="shared" si="6"/>
        <v>-1</v>
      </c>
      <c r="M61" s="146">
        <v>0</v>
      </c>
      <c r="N61" s="147" t="str">
        <f t="shared" si="7"/>
        <v>-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60215</v>
      </c>
      <c r="F62" s="147" t="str">
        <f t="shared" si="5"/>
        <v>-</v>
      </c>
      <c r="G62" s="146">
        <v>0</v>
      </c>
      <c r="H62" s="147">
        <f t="shared" si="5"/>
        <v>-1</v>
      </c>
      <c r="I62" s="146">
        <v>97611</v>
      </c>
      <c r="J62" s="147" t="str">
        <f t="shared" si="5"/>
        <v>-</v>
      </c>
      <c r="K62" s="146">
        <v>0</v>
      </c>
      <c r="L62" s="147">
        <f t="shared" si="6"/>
        <v>-1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13916</v>
      </c>
      <c r="D63" s="147">
        <v>-0.75287682909504194</v>
      </c>
      <c r="E63" s="146">
        <v>0</v>
      </c>
      <c r="F63" s="147">
        <f t="shared" si="5"/>
        <v>-1</v>
      </c>
      <c r="G63" s="146">
        <v>0</v>
      </c>
      <c r="H63" s="147" t="str">
        <f t="shared" si="5"/>
        <v>-</v>
      </c>
      <c r="I63" s="146">
        <v>65764</v>
      </c>
      <c r="J63" s="147" t="str">
        <f t="shared" si="5"/>
        <v>-</v>
      </c>
      <c r="K63" s="146">
        <v>0</v>
      </c>
      <c r="L63" s="147">
        <f t="shared" si="6"/>
        <v>-1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61275</v>
      </c>
      <c r="D64" s="147">
        <v>5.3070273428772685E-2</v>
      </c>
      <c r="E64" s="146">
        <v>0</v>
      </c>
      <c r="F64" s="147">
        <f t="shared" si="5"/>
        <v>-1</v>
      </c>
      <c r="G64" s="146">
        <v>0</v>
      </c>
      <c r="H64" s="147" t="str">
        <f t="shared" si="5"/>
        <v>-</v>
      </c>
      <c r="I64" s="146">
        <v>57860</v>
      </c>
      <c r="J64" s="147" t="str">
        <f t="shared" si="5"/>
        <v>-</v>
      </c>
      <c r="K64" s="146">
        <v>0</v>
      </c>
      <c r="L64" s="147">
        <f t="shared" si="6"/>
        <v>-1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0</v>
      </c>
      <c r="F65" s="150" t="str">
        <f t="shared" si="5"/>
        <v>-</v>
      </c>
      <c r="G65" s="149">
        <v>0</v>
      </c>
      <c r="H65" s="150" t="str">
        <f t="shared" si="5"/>
        <v>-</v>
      </c>
      <c r="I65" s="149">
        <v>0</v>
      </c>
      <c r="J65" s="150" t="str">
        <f t="shared" si="5"/>
        <v>-</v>
      </c>
      <c r="K65" s="149">
        <v>0</v>
      </c>
      <c r="L65" s="150" t="str">
        <f t="shared" si="6"/>
        <v>-</v>
      </c>
      <c r="M65" s="149">
        <v>0</v>
      </c>
      <c r="N65" s="150" t="s">
        <v>233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6633</v>
      </c>
      <c r="D75" s="147">
        <v>-0.18563535911602214</v>
      </c>
      <c r="E75" s="146">
        <v>0</v>
      </c>
      <c r="F75" s="147">
        <f t="shared" ref="F75:J87" si="8">IFERROR(E75/C75-1,"-")</f>
        <v>-1</v>
      </c>
      <c r="G75" s="146">
        <v>0</v>
      </c>
      <c r="H75" s="147" t="str">
        <f t="shared" si="8"/>
        <v>-</v>
      </c>
      <c r="I75" s="146">
        <v>0</v>
      </c>
      <c r="J75" s="147" t="str">
        <f t="shared" si="8"/>
        <v>-</v>
      </c>
      <c r="K75" s="146">
        <v>0</v>
      </c>
      <c r="L75" s="147" t="str">
        <f t="shared" ref="L75:L87" si="9">IFERROR(K75/I75-1,"-")</f>
        <v>-</v>
      </c>
      <c r="M75" s="146">
        <v>0</v>
      </c>
      <c r="N75" s="147" t="str">
        <f t="shared" ref="N75:N83" si="10">IFERROR(M75/K75-1,"-")</f>
        <v>-</v>
      </c>
    </row>
    <row r="76" spans="1:15" x14ac:dyDescent="0.25">
      <c r="A76" s="1">
        <v>2</v>
      </c>
      <c r="B76" s="145" t="s">
        <v>75</v>
      </c>
      <c r="C76" s="146">
        <v>6152</v>
      </c>
      <c r="D76" s="147">
        <v>-0.19718126060289709</v>
      </c>
      <c r="E76" s="146">
        <v>0</v>
      </c>
      <c r="F76" s="147">
        <f t="shared" si="8"/>
        <v>-1</v>
      </c>
      <c r="G76" s="146">
        <v>0</v>
      </c>
      <c r="H76" s="147" t="str">
        <f t="shared" si="8"/>
        <v>-</v>
      </c>
      <c r="I76" s="146">
        <v>0</v>
      </c>
      <c r="J76" s="147" t="str">
        <f t="shared" si="8"/>
        <v>-</v>
      </c>
      <c r="K76" s="146">
        <v>0</v>
      </c>
      <c r="L76" s="147" t="str">
        <f t="shared" si="9"/>
        <v>-</v>
      </c>
      <c r="M76" s="146">
        <v>0</v>
      </c>
      <c r="N76" s="147" t="str">
        <f t="shared" si="10"/>
        <v>-</v>
      </c>
    </row>
    <row r="77" spans="1:15" x14ac:dyDescent="0.25">
      <c r="A77" s="1">
        <v>3</v>
      </c>
      <c r="B77" s="145" t="s">
        <v>77</v>
      </c>
      <c r="C77" s="146">
        <v>2876</v>
      </c>
      <c r="D77" s="147">
        <v>-0.63677696387976757</v>
      </c>
      <c r="E77" s="146">
        <v>0</v>
      </c>
      <c r="F77" s="147">
        <f t="shared" si="8"/>
        <v>-1</v>
      </c>
      <c r="G77" s="146">
        <v>0</v>
      </c>
      <c r="H77" s="147" t="str">
        <f t="shared" si="8"/>
        <v>-</v>
      </c>
      <c r="I77" s="146">
        <v>0</v>
      </c>
      <c r="J77" s="147" t="str">
        <f t="shared" si="8"/>
        <v>-</v>
      </c>
      <c r="K77" s="146">
        <v>0</v>
      </c>
      <c r="L77" s="147" t="str">
        <f t="shared" si="9"/>
        <v>-</v>
      </c>
      <c r="M77" s="146">
        <v>0</v>
      </c>
      <c r="N77" s="147" t="str">
        <f t="shared" si="10"/>
        <v>-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8"/>
        <v>-</v>
      </c>
      <c r="G78" s="146">
        <v>0</v>
      </c>
      <c r="H78" s="147" t="str">
        <f t="shared" si="8"/>
        <v>-</v>
      </c>
      <c r="I78" s="146">
        <v>0</v>
      </c>
      <c r="J78" s="147" t="str">
        <f t="shared" si="8"/>
        <v>-</v>
      </c>
      <c r="K78" s="146">
        <v>0</v>
      </c>
      <c r="L78" s="147" t="str">
        <f t="shared" si="9"/>
        <v>-</v>
      </c>
      <c r="M78" s="146">
        <v>0</v>
      </c>
      <c r="N78" s="147" t="str">
        <f t="shared" si="10"/>
        <v>-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8"/>
        <v>-</v>
      </c>
      <c r="G79" s="146">
        <v>0</v>
      </c>
      <c r="H79" s="147" t="str">
        <f t="shared" si="8"/>
        <v>-</v>
      </c>
      <c r="I79" s="146">
        <v>0</v>
      </c>
      <c r="J79" s="147" t="str">
        <f t="shared" si="8"/>
        <v>-</v>
      </c>
      <c r="K79" s="146">
        <v>0</v>
      </c>
      <c r="L79" s="147" t="str">
        <f t="shared" si="9"/>
        <v>-</v>
      </c>
      <c r="M79" s="146">
        <v>0</v>
      </c>
      <c r="N79" s="147" t="str">
        <f t="shared" si="10"/>
        <v>-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8"/>
        <v>-</v>
      </c>
      <c r="G80" s="146">
        <v>0</v>
      </c>
      <c r="H80" s="147" t="str">
        <f t="shared" si="8"/>
        <v>-</v>
      </c>
      <c r="I80" s="146">
        <v>0</v>
      </c>
      <c r="J80" s="147" t="str">
        <f t="shared" si="8"/>
        <v>-</v>
      </c>
      <c r="K80" s="146">
        <v>0</v>
      </c>
      <c r="L80" s="147" t="str">
        <f t="shared" si="9"/>
        <v>-</v>
      </c>
      <c r="M80" s="146">
        <v>0</v>
      </c>
      <c r="N80" s="147" t="str">
        <f t="shared" si="10"/>
        <v>-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0</v>
      </c>
      <c r="F81" s="147" t="str">
        <f t="shared" si="8"/>
        <v>-</v>
      </c>
      <c r="G81" s="146">
        <v>0</v>
      </c>
      <c r="H81" s="147" t="str">
        <f t="shared" si="8"/>
        <v>-</v>
      </c>
      <c r="I81" s="146">
        <v>0</v>
      </c>
      <c r="J81" s="147" t="str">
        <f t="shared" si="8"/>
        <v>-</v>
      </c>
      <c r="K81" s="146">
        <v>0</v>
      </c>
      <c r="L81" s="147" t="str">
        <f t="shared" si="9"/>
        <v>-</v>
      </c>
      <c r="M81" s="146">
        <v>0</v>
      </c>
      <c r="N81" s="147" t="str">
        <f t="shared" si="10"/>
        <v>-</v>
      </c>
    </row>
    <row r="82" spans="1:15" x14ac:dyDescent="0.25">
      <c r="A82" s="1">
        <v>8</v>
      </c>
      <c r="B82" s="145" t="s">
        <v>87</v>
      </c>
      <c r="C82" s="146">
        <v>0</v>
      </c>
      <c r="D82" s="147">
        <v>-1</v>
      </c>
      <c r="E82" s="146">
        <v>0</v>
      </c>
      <c r="F82" s="147" t="str">
        <f t="shared" si="8"/>
        <v>-</v>
      </c>
      <c r="G82" s="146">
        <v>0</v>
      </c>
      <c r="H82" s="147" t="str">
        <f t="shared" si="8"/>
        <v>-</v>
      </c>
      <c r="I82" s="146">
        <v>0</v>
      </c>
      <c r="J82" s="147" t="str">
        <f t="shared" si="8"/>
        <v>-</v>
      </c>
      <c r="K82" s="146">
        <v>0</v>
      </c>
      <c r="L82" s="147" t="str">
        <f t="shared" si="9"/>
        <v>-</v>
      </c>
      <c r="M82" s="146">
        <v>0</v>
      </c>
      <c r="N82" s="147" t="str">
        <f t="shared" si="10"/>
        <v>-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0</v>
      </c>
      <c r="F83" s="147" t="str">
        <f t="shared" si="8"/>
        <v>-</v>
      </c>
      <c r="G83" s="146">
        <v>0</v>
      </c>
      <c r="H83" s="147" t="str">
        <f t="shared" si="8"/>
        <v>-</v>
      </c>
      <c r="I83" s="146">
        <v>0</v>
      </c>
      <c r="J83" s="147" t="str">
        <f t="shared" si="8"/>
        <v>-</v>
      </c>
      <c r="K83" s="146">
        <v>0</v>
      </c>
      <c r="L83" s="147" t="str">
        <f t="shared" si="9"/>
        <v>-</v>
      </c>
      <c r="M83" s="146">
        <v>0</v>
      </c>
      <c r="N83" s="147" t="str">
        <f t="shared" si="10"/>
        <v>-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0</v>
      </c>
      <c r="F84" s="147" t="str">
        <f t="shared" si="8"/>
        <v>-</v>
      </c>
      <c r="G84" s="146">
        <v>0</v>
      </c>
      <c r="H84" s="147" t="str">
        <f t="shared" si="8"/>
        <v>-</v>
      </c>
      <c r="I84" s="146">
        <v>0</v>
      </c>
      <c r="J84" s="147" t="str">
        <f t="shared" si="8"/>
        <v>-</v>
      </c>
      <c r="K84" s="146">
        <v>0</v>
      </c>
      <c r="L84" s="147" t="str">
        <f t="shared" si="9"/>
        <v>-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0</v>
      </c>
      <c r="F85" s="147" t="str">
        <f t="shared" si="8"/>
        <v>-</v>
      </c>
      <c r="G85" s="146">
        <v>0</v>
      </c>
      <c r="H85" s="147" t="str">
        <f t="shared" si="8"/>
        <v>-</v>
      </c>
      <c r="I85" s="146">
        <v>0</v>
      </c>
      <c r="J85" s="147" t="str">
        <f t="shared" si="8"/>
        <v>-</v>
      </c>
      <c r="K85" s="146">
        <v>0</v>
      </c>
      <c r="L85" s="147" t="str">
        <f t="shared" si="9"/>
        <v>-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0</v>
      </c>
      <c r="F86" s="147" t="str">
        <f t="shared" si="8"/>
        <v>-</v>
      </c>
      <c r="G86" s="146">
        <v>0</v>
      </c>
      <c r="H86" s="147" t="str">
        <f t="shared" si="8"/>
        <v>-</v>
      </c>
      <c r="I86" s="146">
        <v>8171</v>
      </c>
      <c r="J86" s="147" t="str">
        <f t="shared" si="8"/>
        <v>-</v>
      </c>
      <c r="K86" s="146">
        <v>0</v>
      </c>
      <c r="L86" s="147">
        <f t="shared" si="9"/>
        <v>-1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0</v>
      </c>
      <c r="F87" s="150" t="str">
        <f t="shared" si="8"/>
        <v>-</v>
      </c>
      <c r="G87" s="149">
        <v>0</v>
      </c>
      <c r="H87" s="150" t="str">
        <f t="shared" si="8"/>
        <v>-</v>
      </c>
      <c r="I87" s="149">
        <v>0</v>
      </c>
      <c r="J87" s="150" t="str">
        <f t="shared" si="8"/>
        <v>-</v>
      </c>
      <c r="K87" s="149">
        <v>0</v>
      </c>
      <c r="L87" s="150" t="str">
        <f t="shared" si="9"/>
        <v>-</v>
      </c>
      <c r="M87" s="149">
        <v>0</v>
      </c>
      <c r="N87" s="150" t="s">
        <v>233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J109" si="11">IFERROR(E97/C97-1,"-")</f>
        <v>-</v>
      </c>
      <c r="G97" s="146" t="s">
        <v>233</v>
      </c>
      <c r="H97" s="147" t="str">
        <f t="shared" si="11"/>
        <v>-</v>
      </c>
      <c r="I97" s="146" t="s">
        <v>233</v>
      </c>
      <c r="J97" s="147" t="str">
        <f t="shared" si="11"/>
        <v>-</v>
      </c>
      <c r="K97" s="146" t="s">
        <v>233</v>
      </c>
      <c r="L97" s="147" t="str">
        <f t="shared" ref="L97:L109" si="12">IFERROR(K97/I97-1,"-")</f>
        <v>-</v>
      </c>
      <c r="M97" s="146" t="s">
        <v>233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11"/>
        <v>-</v>
      </c>
      <c r="G98" s="146" t="s">
        <v>233</v>
      </c>
      <c r="H98" s="147" t="str">
        <f t="shared" si="11"/>
        <v>-</v>
      </c>
      <c r="I98" s="146" t="s">
        <v>233</v>
      </c>
      <c r="J98" s="147" t="str">
        <f t="shared" si="11"/>
        <v>-</v>
      </c>
      <c r="K98" s="146" t="s">
        <v>233</v>
      </c>
      <c r="L98" s="147" t="str">
        <f t="shared" si="12"/>
        <v>-</v>
      </c>
      <c r="M98" s="146" t="s">
        <v>233</v>
      </c>
      <c r="N98" s="147" t="str">
        <f t="shared" si="13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11"/>
        <v>-</v>
      </c>
      <c r="G99" s="146" t="s">
        <v>233</v>
      </c>
      <c r="H99" s="147" t="str">
        <f t="shared" si="11"/>
        <v>-</v>
      </c>
      <c r="I99" s="146" t="s">
        <v>233</v>
      </c>
      <c r="J99" s="147" t="str">
        <f t="shared" si="11"/>
        <v>-</v>
      </c>
      <c r="K99" s="146" t="s">
        <v>233</v>
      </c>
      <c r="L99" s="147" t="str">
        <f t="shared" si="12"/>
        <v>-</v>
      </c>
      <c r="M99" s="146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11"/>
        <v>-</v>
      </c>
      <c r="G100" s="146" t="s">
        <v>233</v>
      </c>
      <c r="H100" s="147" t="str">
        <f t="shared" si="11"/>
        <v>-</v>
      </c>
      <c r="I100" s="146" t="s">
        <v>233</v>
      </c>
      <c r="J100" s="147" t="str">
        <f t="shared" si="11"/>
        <v>-</v>
      </c>
      <c r="K100" s="146" t="s">
        <v>233</v>
      </c>
      <c r="L100" s="147" t="str">
        <f t="shared" si="12"/>
        <v>-</v>
      </c>
      <c r="M100" s="146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11"/>
        <v>-</v>
      </c>
      <c r="G101" s="146" t="s">
        <v>233</v>
      </c>
      <c r="H101" s="147" t="str">
        <f t="shared" si="11"/>
        <v>-</v>
      </c>
      <c r="I101" s="146" t="s">
        <v>233</v>
      </c>
      <c r="J101" s="147" t="str">
        <f t="shared" si="11"/>
        <v>-</v>
      </c>
      <c r="K101" s="146" t="s">
        <v>233</v>
      </c>
      <c r="L101" s="147" t="str">
        <f t="shared" si="12"/>
        <v>-</v>
      </c>
      <c r="M101" s="146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11"/>
        <v>-</v>
      </c>
      <c r="G102" s="146" t="s">
        <v>233</v>
      </c>
      <c r="H102" s="147" t="str">
        <f t="shared" si="11"/>
        <v>-</v>
      </c>
      <c r="I102" s="146" t="s">
        <v>233</v>
      </c>
      <c r="J102" s="147" t="str">
        <f t="shared" si="11"/>
        <v>-</v>
      </c>
      <c r="K102" s="146" t="s">
        <v>233</v>
      </c>
      <c r="L102" s="147" t="str">
        <f t="shared" si="12"/>
        <v>-</v>
      </c>
      <c r="M102" s="146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11"/>
        <v>-</v>
      </c>
      <c r="G103" s="146" t="s">
        <v>233</v>
      </c>
      <c r="H103" s="147" t="str">
        <f t="shared" si="11"/>
        <v>-</v>
      </c>
      <c r="I103" s="146" t="s">
        <v>233</v>
      </c>
      <c r="J103" s="147" t="str">
        <f t="shared" si="11"/>
        <v>-</v>
      </c>
      <c r="K103" s="146" t="s">
        <v>233</v>
      </c>
      <c r="L103" s="147" t="str">
        <f t="shared" si="12"/>
        <v>-</v>
      </c>
      <c r="M103" s="146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11"/>
        <v>-</v>
      </c>
      <c r="G104" s="146" t="s">
        <v>233</v>
      </c>
      <c r="H104" s="147" t="str">
        <f t="shared" si="11"/>
        <v>-</v>
      </c>
      <c r="I104" s="146" t="s">
        <v>233</v>
      </c>
      <c r="J104" s="147" t="str">
        <f t="shared" si="11"/>
        <v>-</v>
      </c>
      <c r="K104" s="146" t="s">
        <v>233</v>
      </c>
      <c r="L104" s="147" t="str">
        <f t="shared" si="12"/>
        <v>-</v>
      </c>
      <c r="M104" s="146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11"/>
        <v>-</v>
      </c>
      <c r="G105" s="146" t="s">
        <v>233</v>
      </c>
      <c r="H105" s="147" t="str">
        <f t="shared" si="11"/>
        <v>-</v>
      </c>
      <c r="I105" s="146" t="s">
        <v>233</v>
      </c>
      <c r="J105" s="147" t="str">
        <f t="shared" si="11"/>
        <v>-</v>
      </c>
      <c r="K105" s="146" t="s">
        <v>233</v>
      </c>
      <c r="L105" s="147" t="str">
        <f t="shared" si="12"/>
        <v>-</v>
      </c>
      <c r="M105" s="146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11"/>
        <v>-</v>
      </c>
      <c r="G106" s="146" t="s">
        <v>233</v>
      </c>
      <c r="H106" s="147" t="str">
        <f t="shared" si="11"/>
        <v>-</v>
      </c>
      <c r="I106" s="146" t="s">
        <v>233</v>
      </c>
      <c r="J106" s="147" t="str">
        <f t="shared" si="11"/>
        <v>-</v>
      </c>
      <c r="K106" s="146" t="s">
        <v>233</v>
      </c>
      <c r="L106" s="147" t="str">
        <f t="shared" si="12"/>
        <v>-</v>
      </c>
      <c r="M106" s="146"/>
      <c r="N106" s="147"/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11"/>
        <v>-</v>
      </c>
      <c r="G107" s="146" t="s">
        <v>233</v>
      </c>
      <c r="H107" s="147" t="str">
        <f t="shared" si="11"/>
        <v>-</v>
      </c>
      <c r="I107" s="146" t="s">
        <v>233</v>
      </c>
      <c r="J107" s="147" t="str">
        <f t="shared" si="11"/>
        <v>-</v>
      </c>
      <c r="K107" s="146" t="s">
        <v>233</v>
      </c>
      <c r="L107" s="147" t="str">
        <f t="shared" si="12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11"/>
        <v>-</v>
      </c>
      <c r="G108" s="146" t="s">
        <v>233</v>
      </c>
      <c r="H108" s="147" t="str">
        <f t="shared" si="11"/>
        <v>-</v>
      </c>
      <c r="I108" s="146" t="s">
        <v>233</v>
      </c>
      <c r="J108" s="147" t="str">
        <f t="shared" si="11"/>
        <v>-</v>
      </c>
      <c r="K108" s="146" t="s">
        <v>233</v>
      </c>
      <c r="L108" s="147" t="str">
        <f t="shared" si="12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11"/>
        <v>-</v>
      </c>
      <c r="G109" s="149" t="s">
        <v>233</v>
      </c>
      <c r="H109" s="150" t="str">
        <f t="shared" si="11"/>
        <v>-</v>
      </c>
      <c r="I109" s="149" t="s">
        <v>233</v>
      </c>
      <c r="J109" s="150" t="str">
        <f t="shared" si="11"/>
        <v>-</v>
      </c>
      <c r="K109" s="149" t="s">
        <v>233</v>
      </c>
      <c r="L109" s="150" t="str">
        <f t="shared" si="12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3F7B-9D37-4726-A9F0-DDF0269176CC}">
  <sheetPr>
    <tabColor rgb="FFF29140"/>
    <pageSetUpPr fitToPage="1"/>
  </sheetPr>
  <dimension ref="A1:N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489585</v>
      </c>
      <c r="D8" s="209">
        <v>1786950</v>
      </c>
      <c r="E8" s="209">
        <v>2570788</v>
      </c>
      <c r="F8" s="209">
        <v>2803075</v>
      </c>
      <c r="G8" s="209">
        <v>2881997</v>
      </c>
      <c r="H8" s="209">
        <v>2785219</v>
      </c>
      <c r="I8" s="210">
        <f>IFERROR(H8/G8-1,"-")</f>
        <v>-3.358018762684345E-2</v>
      </c>
      <c r="J8" s="209">
        <f>H8-G8</f>
        <v>-96778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238618</v>
      </c>
      <c r="D9" s="191">
        <v>393658</v>
      </c>
      <c r="E9" s="191">
        <v>389213</v>
      </c>
      <c r="F9" s="191">
        <v>411909</v>
      </c>
      <c r="G9" s="191">
        <v>404354</v>
      </c>
      <c r="H9" s="191">
        <v>407526</v>
      </c>
      <c r="I9" s="192">
        <f>IFERROR(H9/G9-1,"-")</f>
        <v>7.8446114048580373E-3</v>
      </c>
      <c r="J9" s="191">
        <f t="shared" ref="J9:J19" si="0">H9-G9</f>
        <v>3172</v>
      </c>
      <c r="K9" s="192">
        <f>H9/H$8</f>
        <v>0.1463173990985987</v>
      </c>
      <c r="L9" s="103"/>
    </row>
    <row r="10" spans="1:12" x14ac:dyDescent="0.25">
      <c r="A10" s="193" t="s">
        <v>105</v>
      </c>
      <c r="B10" s="194" t="s">
        <v>105</v>
      </c>
      <c r="C10" s="195">
        <v>81346</v>
      </c>
      <c r="D10" s="195">
        <v>123314</v>
      </c>
      <c r="E10" s="195">
        <v>101561</v>
      </c>
      <c r="F10" s="195">
        <v>141240</v>
      </c>
      <c r="G10" s="195">
        <v>124528</v>
      </c>
      <c r="H10" s="195">
        <v>123441</v>
      </c>
      <c r="I10" s="196">
        <f>IFERROR(H10/G10-1,"-")</f>
        <v>-8.728960555055898E-3</v>
      </c>
      <c r="J10" s="195">
        <f t="shared" si="0"/>
        <v>-1087</v>
      </c>
      <c r="K10" s="196">
        <f>H10/H$8</f>
        <v>4.4320033720867194E-2</v>
      </c>
      <c r="L10" s="103"/>
    </row>
    <row r="11" spans="1:12" x14ac:dyDescent="0.25">
      <c r="A11" s="193" t="s">
        <v>102</v>
      </c>
      <c r="B11" s="194" t="s">
        <v>102</v>
      </c>
      <c r="C11" s="195">
        <v>157272</v>
      </c>
      <c r="D11" s="195">
        <v>270344</v>
      </c>
      <c r="E11" s="195">
        <v>287652</v>
      </c>
      <c r="F11" s="195">
        <v>270669</v>
      </c>
      <c r="G11" s="195">
        <v>279826</v>
      </c>
      <c r="H11" s="195">
        <v>284085</v>
      </c>
      <c r="I11" s="196">
        <f>IFERROR(H11/G11-1,"-")</f>
        <v>1.5220172535790111E-2</v>
      </c>
      <c r="J11" s="195">
        <f t="shared" si="0"/>
        <v>4259</v>
      </c>
      <c r="K11" s="196">
        <f>H11/H$8</f>
        <v>0.10199736537773152</v>
      </c>
      <c r="L11" s="103"/>
    </row>
    <row r="12" spans="1:12" x14ac:dyDescent="0.25">
      <c r="A12" s="1"/>
      <c r="B12" s="190" t="s">
        <v>109</v>
      </c>
      <c r="C12" s="191">
        <v>250967</v>
      </c>
      <c r="D12" s="191">
        <v>1393292</v>
      </c>
      <c r="E12" s="191">
        <v>2181575</v>
      </c>
      <c r="F12" s="191">
        <v>2391166</v>
      </c>
      <c r="G12" s="191">
        <v>2477643</v>
      </c>
      <c r="H12" s="191">
        <v>2377693</v>
      </c>
      <c r="I12" s="192">
        <f>IFERROR(H12/G12-1,"-")</f>
        <v>-4.0340759342649468E-2</v>
      </c>
      <c r="J12" s="191">
        <f t="shared" si="0"/>
        <v>-99950</v>
      </c>
      <c r="K12" s="192">
        <f>H12/H$8</f>
        <v>0.85368260090140125</v>
      </c>
      <c r="L12" s="103"/>
    </row>
    <row r="13" spans="1:12" s="74" customFormat="1" x14ac:dyDescent="0.25">
      <c r="A13" s="193"/>
      <c r="B13" s="194" t="s">
        <v>112</v>
      </c>
      <c r="C13" s="195">
        <v>73616</v>
      </c>
      <c r="D13" s="195">
        <v>513305</v>
      </c>
      <c r="E13" s="195">
        <v>1155744</v>
      </c>
      <c r="F13" s="195">
        <v>1286861</v>
      </c>
      <c r="G13" s="195">
        <v>1312336</v>
      </c>
      <c r="H13" s="195">
        <v>1259845</v>
      </c>
      <c r="I13" s="196">
        <f t="shared" ref="I13:I20" si="1">IFERROR(H13/G13-1,"-")</f>
        <v>-3.9998140720059472E-2</v>
      </c>
      <c r="J13" s="195">
        <f t="shared" si="0"/>
        <v>-52491</v>
      </c>
      <c r="K13" s="196">
        <f t="shared" ref="K13:K20" si="2">H13/H$8</f>
        <v>0.45233247367621721</v>
      </c>
      <c r="L13" s="197"/>
    </row>
    <row r="14" spans="1:12" s="74" customFormat="1" x14ac:dyDescent="0.25">
      <c r="A14" s="193"/>
      <c r="B14" s="194" t="s">
        <v>115</v>
      </c>
      <c r="C14" s="195">
        <v>21237</v>
      </c>
      <c r="D14" s="195">
        <v>245802</v>
      </c>
      <c r="E14" s="195">
        <v>240568</v>
      </c>
      <c r="F14" s="195">
        <v>263827</v>
      </c>
      <c r="G14" s="195">
        <v>262153</v>
      </c>
      <c r="H14" s="195">
        <v>250284</v>
      </c>
      <c r="I14" s="196">
        <f t="shared" si="1"/>
        <v>-4.5275087448932494E-2</v>
      </c>
      <c r="J14" s="195">
        <f t="shared" si="0"/>
        <v>-11869</v>
      </c>
      <c r="K14" s="196">
        <f t="shared" si="2"/>
        <v>8.9861515378144408E-2</v>
      </c>
      <c r="L14" s="197"/>
    </row>
    <row r="15" spans="1:12" x14ac:dyDescent="0.25">
      <c r="A15" s="193"/>
      <c r="B15" s="194" t="s">
        <v>118</v>
      </c>
      <c r="C15" s="195">
        <v>15164</v>
      </c>
      <c r="D15" s="195">
        <v>70250</v>
      </c>
      <c r="E15" s="195">
        <v>96299</v>
      </c>
      <c r="F15" s="195">
        <v>113190</v>
      </c>
      <c r="G15" s="195">
        <v>108150</v>
      </c>
      <c r="H15" s="195">
        <v>114971</v>
      </c>
      <c r="I15" s="196">
        <f t="shared" si="1"/>
        <v>6.306981044845128E-2</v>
      </c>
      <c r="J15" s="195">
        <f t="shared" si="0"/>
        <v>6821</v>
      </c>
      <c r="K15" s="196">
        <f t="shared" si="2"/>
        <v>4.1278980216636466E-2</v>
      </c>
      <c r="L15" s="103"/>
    </row>
    <row r="16" spans="1:12" x14ac:dyDescent="0.25">
      <c r="A16" s="193"/>
      <c r="B16" s="194" t="s">
        <v>125</v>
      </c>
      <c r="C16" s="195">
        <v>2488</v>
      </c>
      <c r="D16" s="195">
        <v>110449</v>
      </c>
      <c r="E16" s="195">
        <v>115899</v>
      </c>
      <c r="F16" s="195">
        <v>115626</v>
      </c>
      <c r="G16" s="195">
        <v>113758</v>
      </c>
      <c r="H16" s="195">
        <v>114410</v>
      </c>
      <c r="I16" s="196">
        <f t="shared" si="1"/>
        <v>5.7314650398214706E-3</v>
      </c>
      <c r="J16" s="195">
        <f t="shared" si="0"/>
        <v>652</v>
      </c>
      <c r="K16" s="196">
        <f t="shared" si="2"/>
        <v>4.1077559789732869E-2</v>
      </c>
      <c r="L16" s="103"/>
    </row>
    <row r="17" spans="1:12" x14ac:dyDescent="0.25">
      <c r="A17" s="193"/>
      <c r="B17" s="194" t="s">
        <v>121</v>
      </c>
      <c r="C17" s="195">
        <v>61832</v>
      </c>
      <c r="D17" s="195">
        <v>99484</v>
      </c>
      <c r="E17" s="195">
        <v>86458</v>
      </c>
      <c r="F17" s="195">
        <v>88893</v>
      </c>
      <c r="G17" s="195">
        <v>86336</v>
      </c>
      <c r="H17" s="195">
        <v>86743</v>
      </c>
      <c r="I17" s="196">
        <f t="shared" si="1"/>
        <v>4.714140103780684E-3</v>
      </c>
      <c r="J17" s="195">
        <f t="shared" si="0"/>
        <v>407</v>
      </c>
      <c r="K17" s="196">
        <f t="shared" si="2"/>
        <v>3.1144050072902704E-2</v>
      </c>
      <c r="L17" s="103"/>
    </row>
    <row r="18" spans="1:12" x14ac:dyDescent="0.25">
      <c r="A18" s="193"/>
      <c r="B18" s="194" t="s">
        <v>130</v>
      </c>
      <c r="C18" s="195">
        <v>209</v>
      </c>
      <c r="D18" s="195">
        <v>6588</v>
      </c>
      <c r="E18" s="195">
        <v>10414</v>
      </c>
      <c r="F18" s="195">
        <v>9657</v>
      </c>
      <c r="G18" s="195">
        <v>12379</v>
      </c>
      <c r="H18" s="195">
        <v>10251</v>
      </c>
      <c r="I18" s="196">
        <f t="shared" si="1"/>
        <v>-0.17190403102027629</v>
      </c>
      <c r="J18" s="195">
        <f t="shared" si="0"/>
        <v>-2128</v>
      </c>
      <c r="K18" s="196">
        <f t="shared" si="2"/>
        <v>3.6805005279656644E-3</v>
      </c>
      <c r="L18" s="103"/>
    </row>
    <row r="19" spans="1:12" x14ac:dyDescent="0.25">
      <c r="A19" s="193" t="s">
        <v>146</v>
      </c>
      <c r="B19" s="194" t="s">
        <v>133</v>
      </c>
      <c r="C19" s="195">
        <v>556</v>
      </c>
      <c r="D19" s="195">
        <v>2204</v>
      </c>
      <c r="E19" s="195">
        <v>4668</v>
      </c>
      <c r="F19" s="195">
        <v>6780</v>
      </c>
      <c r="G19" s="195">
        <v>4347</v>
      </c>
      <c r="H19" s="195">
        <v>2535</v>
      </c>
      <c r="I19" s="196">
        <f t="shared" si="1"/>
        <v>-0.41683919944789505</v>
      </c>
      <c r="J19" s="195">
        <f t="shared" si="0"/>
        <v>-1812</v>
      </c>
      <c r="K19" s="196">
        <f t="shared" si="2"/>
        <v>9.1016182210447362E-4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75865</v>
      </c>
      <c r="D20" s="200">
        <f t="shared" ref="D20:H20" si="4">D12-SUM(D13:D19)</f>
        <v>345210</v>
      </c>
      <c r="E20" s="200">
        <f t="shared" si="4"/>
        <v>471525</v>
      </c>
      <c r="F20" s="200">
        <f t="shared" si="4"/>
        <v>506332</v>
      </c>
      <c r="G20" s="200">
        <f t="shared" si="4"/>
        <v>578184</v>
      </c>
      <c r="H20" s="200">
        <f t="shared" si="4"/>
        <v>538654</v>
      </c>
      <c r="I20" s="201">
        <f t="shared" si="1"/>
        <v>-6.8369238858218107E-2</v>
      </c>
      <c r="J20" s="200">
        <f>H20-G20</f>
        <v>-39530</v>
      </c>
      <c r="K20" s="201">
        <f t="shared" si="2"/>
        <v>0.19339735941769751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176625</v>
      </c>
      <c r="D22" s="209">
        <v>762012</v>
      </c>
      <c r="E22" s="209">
        <v>1013730</v>
      </c>
      <c r="F22" s="209">
        <v>1102818</v>
      </c>
      <c r="G22" s="209">
        <v>1101231</v>
      </c>
      <c r="H22" s="209">
        <v>1027929</v>
      </c>
      <c r="I22" s="210">
        <f>IFERROR(H22/G22-1,"-")</f>
        <v>-6.6563690996711888E-2</v>
      </c>
      <c r="J22" s="209">
        <f>H22-G22</f>
        <v>-73302</v>
      </c>
      <c r="K22" s="210">
        <f>H22/H$8</f>
        <v>0.36906577184774342</v>
      </c>
      <c r="L22" s="103"/>
    </row>
    <row r="23" spans="1:12" x14ac:dyDescent="0.25">
      <c r="A23" s="193" t="s">
        <v>98</v>
      </c>
      <c r="B23" s="190" t="s">
        <v>99</v>
      </c>
      <c r="C23" s="191">
        <v>76690</v>
      </c>
      <c r="D23" s="191">
        <v>114059</v>
      </c>
      <c r="E23" s="191">
        <v>90471</v>
      </c>
      <c r="F23" s="191">
        <v>81203</v>
      </c>
      <c r="G23" s="191">
        <v>74099</v>
      </c>
      <c r="H23" s="191">
        <v>65025</v>
      </c>
      <c r="I23" s="192">
        <f>IFERROR(H23/G23-1,"-")</f>
        <v>-0.12245779295267145</v>
      </c>
      <c r="J23" s="191">
        <f t="shared" ref="J23:J33" si="5">H23-G23</f>
        <v>-9074</v>
      </c>
      <c r="K23" s="192">
        <f>H23/H$8</f>
        <v>2.3346458572916527E-2</v>
      </c>
      <c r="L23" s="103"/>
    </row>
    <row r="24" spans="1:12" x14ac:dyDescent="0.25">
      <c r="A24" s="193" t="s">
        <v>105</v>
      </c>
      <c r="B24" s="194" t="s">
        <v>105</v>
      </c>
      <c r="C24" s="195">
        <v>40310</v>
      </c>
      <c r="D24" s="195">
        <v>35393</v>
      </c>
      <c r="E24" s="195">
        <v>27057</v>
      </c>
      <c r="F24" s="195">
        <v>24059</v>
      </c>
      <c r="G24" s="195">
        <v>19606</v>
      </c>
      <c r="H24" s="195">
        <v>24933</v>
      </c>
      <c r="I24" s="196">
        <f>IFERROR(H24/G24-1,"-")</f>
        <v>0.2717025400387636</v>
      </c>
      <c r="J24" s="195">
        <f t="shared" si="5"/>
        <v>5327</v>
      </c>
      <c r="K24" s="196">
        <f>H24/H$8</f>
        <v>8.9518992940950063E-3</v>
      </c>
      <c r="L24" s="103"/>
    </row>
    <row r="25" spans="1:12" x14ac:dyDescent="0.25">
      <c r="A25" s="193" t="s">
        <v>102</v>
      </c>
      <c r="B25" s="194" t="s">
        <v>102</v>
      </c>
      <c r="C25" s="195">
        <v>36380</v>
      </c>
      <c r="D25" s="195">
        <v>78666</v>
      </c>
      <c r="E25" s="195">
        <v>63414</v>
      </c>
      <c r="F25" s="195">
        <v>57144</v>
      </c>
      <c r="G25" s="195">
        <v>54493</v>
      </c>
      <c r="H25" s="195">
        <v>40092</v>
      </c>
      <c r="I25" s="196">
        <f>IFERROR(H25/G25-1,"-")</f>
        <v>-0.26427247536380816</v>
      </c>
      <c r="J25" s="195">
        <f t="shared" si="5"/>
        <v>-14401</v>
      </c>
      <c r="K25" s="196">
        <f>H25/H$8</f>
        <v>1.4394559278821521E-2</v>
      </c>
      <c r="L25" s="103"/>
    </row>
    <row r="26" spans="1:12" x14ac:dyDescent="0.25">
      <c r="A26" s="193"/>
      <c r="B26" s="190" t="s">
        <v>109</v>
      </c>
      <c r="C26" s="191">
        <v>99935</v>
      </c>
      <c r="D26" s="191">
        <v>647953</v>
      </c>
      <c r="E26" s="191">
        <v>923259</v>
      </c>
      <c r="F26" s="191">
        <v>1021615</v>
      </c>
      <c r="G26" s="191">
        <v>1027132</v>
      </c>
      <c r="H26" s="191">
        <v>962904</v>
      </c>
      <c r="I26" s="192">
        <f>IFERROR(H26/G26-1,"-")</f>
        <v>-6.2531398106572489E-2</v>
      </c>
      <c r="J26" s="191">
        <f t="shared" si="5"/>
        <v>-64228</v>
      </c>
      <c r="K26" s="192">
        <f>H26/H$8</f>
        <v>0.34571931327482686</v>
      </c>
      <c r="L26" s="103"/>
    </row>
    <row r="27" spans="1:12" s="74" customFormat="1" x14ac:dyDescent="0.25">
      <c r="A27" s="193"/>
      <c r="B27" s="194" t="s">
        <v>112</v>
      </c>
      <c r="C27" s="195">
        <v>30969</v>
      </c>
      <c r="D27" s="195">
        <v>245519</v>
      </c>
      <c r="E27" s="195">
        <v>521203</v>
      </c>
      <c r="F27" s="195">
        <v>595081</v>
      </c>
      <c r="G27" s="195">
        <v>589108</v>
      </c>
      <c r="H27" s="195">
        <v>559390</v>
      </c>
      <c r="I27" s="196">
        <f t="shared" ref="I27:I34" si="6">IFERROR(H27/G27-1,"-")</f>
        <v>-5.0445758672433616E-2</v>
      </c>
      <c r="J27" s="195">
        <f t="shared" si="5"/>
        <v>-29718</v>
      </c>
      <c r="K27" s="196">
        <f t="shared" ref="K27:K34" si="7">H27/H$8</f>
        <v>0.20084237541105385</v>
      </c>
      <c r="L27" s="197"/>
    </row>
    <row r="28" spans="1:12" s="74" customFormat="1" x14ac:dyDescent="0.25">
      <c r="A28" s="193"/>
      <c r="B28" s="194" t="s">
        <v>115</v>
      </c>
      <c r="C28" s="195">
        <v>9512</v>
      </c>
      <c r="D28" s="195">
        <v>139728</v>
      </c>
      <c r="E28" s="195">
        <v>113401</v>
      </c>
      <c r="F28" s="195">
        <v>116505</v>
      </c>
      <c r="G28" s="195">
        <v>114433</v>
      </c>
      <c r="H28" s="195">
        <v>106495</v>
      </c>
      <c r="I28" s="196">
        <f t="shared" si="6"/>
        <v>-6.9368101858729547E-2</v>
      </c>
      <c r="J28" s="195">
        <f t="shared" si="5"/>
        <v>-7938</v>
      </c>
      <c r="K28" s="196">
        <f t="shared" si="7"/>
        <v>3.8235772483240997E-2</v>
      </c>
      <c r="L28" s="197"/>
    </row>
    <row r="29" spans="1:12" x14ac:dyDescent="0.25">
      <c r="A29" s="193"/>
      <c r="B29" s="194" t="s">
        <v>118</v>
      </c>
      <c r="C29" s="195">
        <v>6369</v>
      </c>
      <c r="D29" s="195">
        <v>24934</v>
      </c>
      <c r="E29" s="195">
        <v>31016</v>
      </c>
      <c r="F29" s="195">
        <v>38569</v>
      </c>
      <c r="G29" s="195">
        <v>23019</v>
      </c>
      <c r="H29" s="195">
        <v>25150</v>
      </c>
      <c r="I29" s="196">
        <f t="shared" si="6"/>
        <v>9.2575698336157197E-2</v>
      </c>
      <c r="J29" s="195">
        <f t="shared" si="5"/>
        <v>2131</v>
      </c>
      <c r="K29" s="196">
        <f t="shared" si="7"/>
        <v>9.029810582219926E-3</v>
      </c>
      <c r="L29" s="103"/>
    </row>
    <row r="30" spans="1:12" x14ac:dyDescent="0.25">
      <c r="A30" s="193"/>
      <c r="B30" s="194" t="s">
        <v>125</v>
      </c>
      <c r="C30" s="195">
        <v>1185</v>
      </c>
      <c r="D30" s="195">
        <v>53125</v>
      </c>
      <c r="E30" s="195">
        <v>49325</v>
      </c>
      <c r="F30" s="195">
        <v>46471</v>
      </c>
      <c r="G30" s="195">
        <v>46544</v>
      </c>
      <c r="H30" s="195">
        <v>44643</v>
      </c>
      <c r="I30" s="196">
        <f t="shared" si="6"/>
        <v>-4.0843073221038195E-2</v>
      </c>
      <c r="J30" s="195">
        <f t="shared" si="5"/>
        <v>-1901</v>
      </c>
      <c r="K30" s="196">
        <f t="shared" si="7"/>
        <v>1.6028542100280086E-2</v>
      </c>
      <c r="L30" s="103"/>
    </row>
    <row r="31" spans="1:12" x14ac:dyDescent="0.25">
      <c r="A31" s="193"/>
      <c r="B31" s="194" t="s">
        <v>121</v>
      </c>
      <c r="C31" s="195">
        <v>28906</v>
      </c>
      <c r="D31" s="195">
        <v>55785</v>
      </c>
      <c r="E31" s="195">
        <v>44068</v>
      </c>
      <c r="F31" s="195">
        <v>43792</v>
      </c>
      <c r="G31" s="195">
        <v>44746</v>
      </c>
      <c r="H31" s="195">
        <v>42856</v>
      </c>
      <c r="I31" s="196">
        <f t="shared" si="6"/>
        <v>-4.2238412372055611E-2</v>
      </c>
      <c r="J31" s="195">
        <f t="shared" si="5"/>
        <v>-1890</v>
      </c>
      <c r="K31" s="196">
        <f t="shared" si="7"/>
        <v>1.5386940847380404E-2</v>
      </c>
      <c r="L31" s="103"/>
    </row>
    <row r="32" spans="1:12" x14ac:dyDescent="0.25">
      <c r="A32" s="193"/>
      <c r="B32" s="194" t="s">
        <v>130</v>
      </c>
      <c r="C32" s="195">
        <v>1</v>
      </c>
      <c r="D32" s="195">
        <v>1233</v>
      </c>
      <c r="E32" s="195">
        <v>3488</v>
      </c>
      <c r="F32" s="195">
        <v>4749</v>
      </c>
      <c r="G32" s="195">
        <v>6214</v>
      </c>
      <c r="H32" s="195">
        <v>3717</v>
      </c>
      <c r="I32" s="196">
        <f t="shared" si="6"/>
        <v>-0.40183456710653365</v>
      </c>
      <c r="J32" s="195">
        <f t="shared" si="5"/>
        <v>-2497</v>
      </c>
      <c r="K32" s="196">
        <f t="shared" si="7"/>
        <v>1.334544967559104E-3</v>
      </c>
      <c r="L32" s="103"/>
    </row>
    <row r="33" spans="1:12" x14ac:dyDescent="0.25">
      <c r="A33" s="193" t="s">
        <v>146</v>
      </c>
      <c r="B33" s="194" t="s">
        <v>133</v>
      </c>
      <c r="C33" s="195">
        <v>110</v>
      </c>
      <c r="D33" s="195">
        <v>491</v>
      </c>
      <c r="E33" s="195">
        <v>2693</v>
      </c>
      <c r="F33" s="195">
        <v>3027</v>
      </c>
      <c r="G33" s="195">
        <v>1246</v>
      </c>
      <c r="H33" s="195">
        <v>655</v>
      </c>
      <c r="I33" s="196">
        <f t="shared" si="6"/>
        <v>-0.4743178170144462</v>
      </c>
      <c r="J33" s="195">
        <f t="shared" si="5"/>
        <v>-591</v>
      </c>
      <c r="K33" s="196">
        <f t="shared" si="7"/>
        <v>2.3517001715125452E-4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22883</v>
      </c>
      <c r="D34" s="200">
        <f t="shared" ref="D34:H34" si="9">D26-SUM(D27:D33)</f>
        <v>127138</v>
      </c>
      <c r="E34" s="200">
        <f t="shared" si="9"/>
        <v>158065</v>
      </c>
      <c r="F34" s="200">
        <f t="shared" si="9"/>
        <v>173421</v>
      </c>
      <c r="G34" s="200">
        <f t="shared" si="9"/>
        <v>201822</v>
      </c>
      <c r="H34" s="200">
        <f t="shared" si="9"/>
        <v>179998</v>
      </c>
      <c r="I34" s="201">
        <f t="shared" si="6"/>
        <v>-0.10813489114169916</v>
      </c>
      <c r="J34" s="200">
        <f>H34-G34</f>
        <v>-21824</v>
      </c>
      <c r="K34" s="201">
        <f t="shared" si="7"/>
        <v>6.4626156865941239E-2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105790</v>
      </c>
      <c r="D36" s="209">
        <v>422869</v>
      </c>
      <c r="E36" s="209">
        <v>748642</v>
      </c>
      <c r="F36" s="209">
        <v>799868</v>
      </c>
      <c r="G36" s="209">
        <v>807680</v>
      </c>
      <c r="H36" s="209">
        <v>815302</v>
      </c>
      <c r="I36" s="210">
        <f>IFERROR(H36/G36-1,"-")</f>
        <v>9.4369057052297034E-3</v>
      </c>
      <c r="J36" s="209">
        <f>H36-G36</f>
        <v>7622</v>
      </c>
      <c r="K36" s="210">
        <f>H36/H$8</f>
        <v>0.29272455774572842</v>
      </c>
      <c r="L36" s="103"/>
    </row>
    <row r="37" spans="1:12" x14ac:dyDescent="0.25">
      <c r="A37" s="193" t="s">
        <v>98</v>
      </c>
      <c r="B37" s="190" t="s">
        <v>99</v>
      </c>
      <c r="C37" s="191">
        <v>30758</v>
      </c>
      <c r="D37" s="191">
        <v>42507</v>
      </c>
      <c r="E37" s="191">
        <v>45509</v>
      </c>
      <c r="F37" s="191">
        <v>54675</v>
      </c>
      <c r="G37" s="191">
        <v>51020</v>
      </c>
      <c r="H37" s="191">
        <v>57217</v>
      </c>
      <c r="I37" s="192">
        <f>IFERROR(H37/G37-1,"-")</f>
        <v>0.12146217169737361</v>
      </c>
      <c r="J37" s="191">
        <f t="shared" ref="J37:J47" si="10">H37-G37</f>
        <v>6197</v>
      </c>
      <c r="K37" s="192">
        <f>H37/H$8</f>
        <v>2.0543088353195925E-2</v>
      </c>
      <c r="L37" s="103"/>
    </row>
    <row r="38" spans="1:12" x14ac:dyDescent="0.25">
      <c r="A38" s="193" t="s">
        <v>105</v>
      </c>
      <c r="B38" s="194" t="s">
        <v>105</v>
      </c>
      <c r="C38" s="195">
        <v>13128</v>
      </c>
      <c r="D38" s="195">
        <v>8166</v>
      </c>
      <c r="E38" s="195">
        <v>11181</v>
      </c>
      <c r="F38" s="195">
        <v>26835</v>
      </c>
      <c r="G38" s="195">
        <v>21672</v>
      </c>
      <c r="H38" s="195">
        <v>22954</v>
      </c>
      <c r="I38" s="196">
        <f>IFERROR(H38/G38-1,"-")</f>
        <v>5.9154669619785993E-2</v>
      </c>
      <c r="J38" s="195">
        <f t="shared" si="10"/>
        <v>1282</v>
      </c>
      <c r="K38" s="196">
        <f>H38/H$8</f>
        <v>8.2413627079235066E-3</v>
      </c>
      <c r="L38" s="103"/>
    </row>
    <row r="39" spans="1:12" x14ac:dyDescent="0.25">
      <c r="A39" s="193" t="s">
        <v>102</v>
      </c>
      <c r="B39" s="194" t="s">
        <v>102</v>
      </c>
      <c r="C39" s="195">
        <v>17630</v>
      </c>
      <c r="D39" s="195">
        <v>34341</v>
      </c>
      <c r="E39" s="195">
        <v>34328</v>
      </c>
      <c r="F39" s="195">
        <v>27840</v>
      </c>
      <c r="G39" s="195">
        <v>29348</v>
      </c>
      <c r="H39" s="195">
        <v>34263</v>
      </c>
      <c r="I39" s="196">
        <f>IFERROR(H39/G39-1,"-")</f>
        <v>0.16747308164099772</v>
      </c>
      <c r="J39" s="195">
        <f t="shared" si="10"/>
        <v>4915</v>
      </c>
      <c r="K39" s="196">
        <f>H39/H$8</f>
        <v>1.2301725645272418E-2</v>
      </c>
      <c r="L39" s="103"/>
    </row>
    <row r="40" spans="1:12" x14ac:dyDescent="0.25">
      <c r="A40" s="193"/>
      <c r="B40" s="190" t="s">
        <v>109</v>
      </c>
      <c r="C40" s="191">
        <v>75032</v>
      </c>
      <c r="D40" s="191">
        <v>380362</v>
      </c>
      <c r="E40" s="191">
        <v>703133</v>
      </c>
      <c r="F40" s="191">
        <v>745193</v>
      </c>
      <c r="G40" s="191">
        <v>756660</v>
      </c>
      <c r="H40" s="191">
        <v>758085</v>
      </c>
      <c r="I40" s="192">
        <f>IFERROR(H40/G40-1,"-")</f>
        <v>1.88327650463882E-3</v>
      </c>
      <c r="J40" s="191">
        <f t="shared" si="10"/>
        <v>1425</v>
      </c>
      <c r="K40" s="192">
        <f>H40/H$8</f>
        <v>0.27218146939253252</v>
      </c>
      <c r="L40" s="103"/>
    </row>
    <row r="41" spans="1:12" s="74" customFormat="1" x14ac:dyDescent="0.25">
      <c r="A41" s="193"/>
      <c r="B41" s="194" t="s">
        <v>112</v>
      </c>
      <c r="C41" s="195">
        <v>30652</v>
      </c>
      <c r="D41" s="195">
        <v>175746</v>
      </c>
      <c r="E41" s="195">
        <v>420455</v>
      </c>
      <c r="F41" s="195">
        <v>441166</v>
      </c>
      <c r="G41" s="195">
        <v>457809</v>
      </c>
      <c r="H41" s="195">
        <v>449547</v>
      </c>
      <c r="I41" s="196">
        <f t="shared" ref="I41:I48" si="11">IFERROR(H41/G41-1,"-")</f>
        <v>-1.8046827388714548E-2</v>
      </c>
      <c r="J41" s="195">
        <f t="shared" si="10"/>
        <v>-8262</v>
      </c>
      <c r="K41" s="196">
        <f t="shared" ref="K41:K48" si="12">H41/H$8</f>
        <v>0.16140454305388552</v>
      </c>
      <c r="L41" s="197"/>
    </row>
    <row r="42" spans="1:12" s="74" customFormat="1" x14ac:dyDescent="0.25">
      <c r="A42" s="193"/>
      <c r="B42" s="194" t="s">
        <v>115</v>
      </c>
      <c r="C42" s="195">
        <v>2711</v>
      </c>
      <c r="D42" s="195">
        <v>19406</v>
      </c>
      <c r="E42" s="195">
        <v>20951</v>
      </c>
      <c r="F42" s="195">
        <v>27751</v>
      </c>
      <c r="G42" s="195">
        <v>23085</v>
      </c>
      <c r="H42" s="195">
        <v>27143</v>
      </c>
      <c r="I42" s="196">
        <f t="shared" si="11"/>
        <v>0.17578514186701311</v>
      </c>
      <c r="J42" s="195">
        <f t="shared" si="10"/>
        <v>4058</v>
      </c>
      <c r="K42" s="196">
        <f t="shared" si="12"/>
        <v>9.7453737031091628E-3</v>
      </c>
      <c r="L42" s="197"/>
    </row>
    <row r="43" spans="1:12" x14ac:dyDescent="0.25">
      <c r="A43" s="193"/>
      <c r="B43" s="194" t="s">
        <v>118</v>
      </c>
      <c r="C43" s="195">
        <v>2424</v>
      </c>
      <c r="D43" s="195">
        <v>9241</v>
      </c>
      <c r="E43" s="195">
        <v>15077</v>
      </c>
      <c r="F43" s="195">
        <v>19988</v>
      </c>
      <c r="G43" s="195">
        <v>18074</v>
      </c>
      <c r="H43" s="195">
        <v>17557</v>
      </c>
      <c r="I43" s="196">
        <f t="shared" si="11"/>
        <v>-2.8604625428792718E-2</v>
      </c>
      <c r="J43" s="195">
        <f t="shared" si="10"/>
        <v>-517</v>
      </c>
      <c r="K43" s="196">
        <f t="shared" si="12"/>
        <v>6.3036335742359933E-3</v>
      </c>
      <c r="L43" s="103"/>
    </row>
    <row r="44" spans="1:12" x14ac:dyDescent="0.25">
      <c r="A44" s="193"/>
      <c r="B44" s="194" t="s">
        <v>125</v>
      </c>
      <c r="C44" s="195">
        <v>592</v>
      </c>
      <c r="D44" s="195">
        <v>40044</v>
      </c>
      <c r="E44" s="195">
        <v>48135</v>
      </c>
      <c r="F44" s="195">
        <v>45100</v>
      </c>
      <c r="G44" s="195">
        <v>42045</v>
      </c>
      <c r="H44" s="195">
        <v>43076</v>
      </c>
      <c r="I44" s="196">
        <f t="shared" si="11"/>
        <v>2.4521346176715531E-2</v>
      </c>
      <c r="J44" s="195">
        <f t="shared" si="10"/>
        <v>1031</v>
      </c>
      <c r="K44" s="196">
        <f t="shared" si="12"/>
        <v>1.5465929250087695E-2</v>
      </c>
      <c r="L44" s="103"/>
    </row>
    <row r="45" spans="1:12" x14ac:dyDescent="0.25">
      <c r="A45" s="193"/>
      <c r="B45" s="194" t="s">
        <v>121</v>
      </c>
      <c r="C45" s="195">
        <v>17306</v>
      </c>
      <c r="D45" s="195">
        <v>27344</v>
      </c>
      <c r="E45" s="195">
        <v>28789</v>
      </c>
      <c r="F45" s="195">
        <v>33205</v>
      </c>
      <c r="G45" s="195">
        <v>26955</v>
      </c>
      <c r="H45" s="195">
        <v>29961</v>
      </c>
      <c r="I45" s="196">
        <f t="shared" si="11"/>
        <v>0.11151919866444082</v>
      </c>
      <c r="J45" s="195">
        <f t="shared" si="10"/>
        <v>3006</v>
      </c>
      <c r="K45" s="196">
        <f t="shared" si="12"/>
        <v>1.0757143334150744E-2</v>
      </c>
      <c r="L45" s="103"/>
    </row>
    <row r="46" spans="1:12" x14ac:dyDescent="0.25">
      <c r="A46" s="193"/>
      <c r="B46" s="194" t="s">
        <v>130</v>
      </c>
      <c r="C46" s="195">
        <v>22</v>
      </c>
      <c r="D46" s="195">
        <v>4435</v>
      </c>
      <c r="E46" s="195">
        <v>4878</v>
      </c>
      <c r="F46" s="195">
        <v>3511</v>
      </c>
      <c r="G46" s="195">
        <v>4211</v>
      </c>
      <c r="H46" s="195">
        <v>3500</v>
      </c>
      <c r="I46" s="196">
        <f t="shared" si="11"/>
        <v>-0.16884350510567558</v>
      </c>
      <c r="J46" s="195">
        <f t="shared" si="10"/>
        <v>-711</v>
      </c>
      <c r="K46" s="196">
        <f t="shared" si="12"/>
        <v>1.2566336794341845E-3</v>
      </c>
      <c r="L46" s="103"/>
    </row>
    <row r="47" spans="1:12" x14ac:dyDescent="0.25">
      <c r="A47" s="193" t="s">
        <v>146</v>
      </c>
      <c r="B47" s="194" t="s">
        <v>133</v>
      </c>
      <c r="C47" s="195">
        <v>200</v>
      </c>
      <c r="D47" s="195">
        <v>834</v>
      </c>
      <c r="E47" s="195">
        <v>881</v>
      </c>
      <c r="F47" s="195">
        <v>2697</v>
      </c>
      <c r="G47" s="195">
        <v>805</v>
      </c>
      <c r="H47" s="195">
        <v>984</v>
      </c>
      <c r="I47" s="196">
        <f t="shared" si="11"/>
        <v>0.22236024844720492</v>
      </c>
      <c r="J47" s="195">
        <f t="shared" si="10"/>
        <v>179</v>
      </c>
      <c r="K47" s="196">
        <f t="shared" si="12"/>
        <v>3.5329358301806787E-4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21125</v>
      </c>
      <c r="D48" s="200">
        <f t="shared" ref="D48:H48" si="14">D40-SUM(D41:D47)</f>
        <v>103312</v>
      </c>
      <c r="E48" s="200">
        <f t="shared" si="14"/>
        <v>163967</v>
      </c>
      <c r="F48" s="200">
        <f t="shared" si="14"/>
        <v>171775</v>
      </c>
      <c r="G48" s="200">
        <f t="shared" si="14"/>
        <v>183676</v>
      </c>
      <c r="H48" s="200">
        <f t="shared" si="14"/>
        <v>186317</v>
      </c>
      <c r="I48" s="201">
        <f t="shared" si="11"/>
        <v>1.4378579672902347E-2</v>
      </c>
      <c r="J48" s="200">
        <f>H48-G48</f>
        <v>2641</v>
      </c>
      <c r="K48" s="201">
        <f t="shared" si="12"/>
        <v>6.6894919214611132E-2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1029</v>
      </c>
      <c r="D50" s="209">
        <v>12114</v>
      </c>
      <c r="E50" s="209">
        <v>13618</v>
      </c>
      <c r="F50" s="209">
        <v>13736</v>
      </c>
      <c r="G50" s="209">
        <v>17692</v>
      </c>
      <c r="H50" s="209">
        <v>16653</v>
      </c>
      <c r="I50" s="210">
        <f>IFERROR(H50/G50-1,"-")</f>
        <v>-5.872710829753558E-2</v>
      </c>
      <c r="J50" s="209">
        <f>H50-G50</f>
        <v>-1039</v>
      </c>
      <c r="K50" s="210">
        <f>H50/H$8</f>
        <v>5.9790630467478501E-3</v>
      </c>
      <c r="L50" s="103"/>
    </row>
    <row r="51" spans="1:12" x14ac:dyDescent="0.25">
      <c r="A51" s="193" t="s">
        <v>98</v>
      </c>
      <c r="B51" s="190" t="s">
        <v>99</v>
      </c>
      <c r="C51" s="191">
        <v>485</v>
      </c>
      <c r="D51" s="191">
        <v>2108</v>
      </c>
      <c r="E51" s="191">
        <v>1825</v>
      </c>
      <c r="F51" s="191">
        <v>3190</v>
      </c>
      <c r="G51" s="191">
        <v>2770</v>
      </c>
      <c r="H51" s="191">
        <v>2772</v>
      </c>
      <c r="I51" s="192">
        <f>IFERROR(H51/G51-1,"-")</f>
        <v>7.2202166064982976E-4</v>
      </c>
      <c r="J51" s="191">
        <f t="shared" ref="J51:J61" si="15">H51-G51</f>
        <v>2</v>
      </c>
      <c r="K51" s="192">
        <f>H51/H$8</f>
        <v>9.9525387411187423E-4</v>
      </c>
      <c r="L51" s="103"/>
    </row>
    <row r="52" spans="1:12" x14ac:dyDescent="0.25">
      <c r="A52" s="193" t="s">
        <v>105</v>
      </c>
      <c r="B52" s="194" t="s">
        <v>105</v>
      </c>
      <c r="C52" s="195">
        <v>341</v>
      </c>
      <c r="D52" s="195">
        <v>857</v>
      </c>
      <c r="E52" s="195">
        <v>424</v>
      </c>
      <c r="F52" s="195">
        <v>2265</v>
      </c>
      <c r="G52" s="195">
        <v>1991</v>
      </c>
      <c r="H52" s="195">
        <v>1387</v>
      </c>
      <c r="I52" s="196">
        <f>IFERROR(H52/G52-1,"-")</f>
        <v>-0.30336514314414864</v>
      </c>
      <c r="J52" s="195">
        <f t="shared" si="15"/>
        <v>-604</v>
      </c>
      <c r="K52" s="196">
        <f>H52/H$8</f>
        <v>4.979859752500611E-4</v>
      </c>
      <c r="L52" s="103"/>
    </row>
    <row r="53" spans="1:12" x14ac:dyDescent="0.25">
      <c r="A53" s="193" t="s">
        <v>102</v>
      </c>
      <c r="B53" s="194" t="s">
        <v>102</v>
      </c>
      <c r="C53" s="195">
        <v>144</v>
      </c>
      <c r="D53" s="195">
        <v>1251</v>
      </c>
      <c r="E53" s="195">
        <v>1401</v>
      </c>
      <c r="F53" s="195">
        <v>925</v>
      </c>
      <c r="G53" s="195">
        <v>779</v>
      </c>
      <c r="H53" s="195">
        <v>1385</v>
      </c>
      <c r="I53" s="196">
        <f>IFERROR(H53/G53-1,"-")</f>
        <v>0.77792041078305529</v>
      </c>
      <c r="J53" s="195">
        <f t="shared" si="15"/>
        <v>606</v>
      </c>
      <c r="K53" s="196">
        <f>H53/H$8</f>
        <v>4.9726789886181302E-4</v>
      </c>
      <c r="L53" s="103"/>
    </row>
    <row r="54" spans="1:12" x14ac:dyDescent="0.25">
      <c r="A54" s="193"/>
      <c r="B54" s="190" t="s">
        <v>109</v>
      </c>
      <c r="C54" s="191">
        <v>544</v>
      </c>
      <c r="D54" s="191">
        <v>10006</v>
      </c>
      <c r="E54" s="191">
        <v>11793</v>
      </c>
      <c r="F54" s="191">
        <v>10546</v>
      </c>
      <c r="G54" s="191">
        <v>14922</v>
      </c>
      <c r="H54" s="191">
        <v>13881</v>
      </c>
      <c r="I54" s="192">
        <f>IFERROR(H54/G54-1,"-")</f>
        <v>-6.9762766385203068E-2</v>
      </c>
      <c r="J54" s="191">
        <f t="shared" si="15"/>
        <v>-1041</v>
      </c>
      <c r="K54" s="192">
        <f>H54/H$8</f>
        <v>4.9838091726359755E-3</v>
      </c>
      <c r="L54" s="103"/>
    </row>
    <row r="55" spans="1:12" s="74" customFormat="1" x14ac:dyDescent="0.25">
      <c r="A55" s="193"/>
      <c r="B55" s="194" t="s">
        <v>112</v>
      </c>
      <c r="C55" s="195">
        <v>119</v>
      </c>
      <c r="D55" s="195">
        <v>4607</v>
      </c>
      <c r="E55" s="195">
        <v>5315</v>
      </c>
      <c r="F55" s="195">
        <v>5343</v>
      </c>
      <c r="G55" s="195">
        <v>6777</v>
      </c>
      <c r="H55" s="195">
        <v>6040</v>
      </c>
      <c r="I55" s="196">
        <f t="shared" ref="I55:I62" si="16">IFERROR(H55/G55-1,"-")</f>
        <v>-0.10875018444739559</v>
      </c>
      <c r="J55" s="195">
        <f t="shared" si="15"/>
        <v>-737</v>
      </c>
      <c r="K55" s="196">
        <f t="shared" ref="K55:K62" si="17">H55/H$8</f>
        <v>2.1685906925092784E-3</v>
      </c>
      <c r="L55" s="197"/>
    </row>
    <row r="56" spans="1:12" s="74" customFormat="1" x14ac:dyDescent="0.25">
      <c r="A56" s="193"/>
      <c r="B56" s="194" t="s">
        <v>115</v>
      </c>
      <c r="C56" s="195">
        <v>221</v>
      </c>
      <c r="D56" s="195">
        <v>2697</v>
      </c>
      <c r="E56" s="195">
        <v>2011</v>
      </c>
      <c r="F56" s="195">
        <v>2284</v>
      </c>
      <c r="G56" s="195">
        <v>2496</v>
      </c>
      <c r="H56" s="195">
        <v>2906</v>
      </c>
      <c r="I56" s="196">
        <f t="shared" si="16"/>
        <v>0.16426282051282048</v>
      </c>
      <c r="J56" s="195">
        <f t="shared" si="15"/>
        <v>410</v>
      </c>
      <c r="K56" s="196">
        <f t="shared" si="17"/>
        <v>1.0433649921244971E-3</v>
      </c>
      <c r="L56" s="197"/>
    </row>
    <row r="57" spans="1:12" x14ac:dyDescent="0.25">
      <c r="A57" s="193"/>
      <c r="B57" s="194" t="s">
        <v>118</v>
      </c>
      <c r="C57" s="195">
        <v>58</v>
      </c>
      <c r="D57" s="195">
        <v>269</v>
      </c>
      <c r="E57" s="195">
        <v>658</v>
      </c>
      <c r="F57" s="195">
        <v>379</v>
      </c>
      <c r="G57" s="195">
        <v>1070</v>
      </c>
      <c r="H57" s="195">
        <v>933</v>
      </c>
      <c r="I57" s="196">
        <f t="shared" si="16"/>
        <v>-0.12803738317757007</v>
      </c>
      <c r="J57" s="195">
        <f t="shared" si="15"/>
        <v>-137</v>
      </c>
      <c r="K57" s="196">
        <f t="shared" si="17"/>
        <v>3.3498263511774117E-4</v>
      </c>
      <c r="L57" s="103"/>
    </row>
    <row r="58" spans="1:12" x14ac:dyDescent="0.25">
      <c r="A58" s="193"/>
      <c r="B58" s="194" t="s">
        <v>125</v>
      </c>
      <c r="C58" s="195">
        <v>0</v>
      </c>
      <c r="D58" s="195">
        <v>216</v>
      </c>
      <c r="E58" s="195">
        <v>101</v>
      </c>
      <c r="F58" s="195">
        <v>141</v>
      </c>
      <c r="G58" s="195">
        <v>436</v>
      </c>
      <c r="H58" s="195">
        <v>396</v>
      </c>
      <c r="I58" s="196">
        <f t="shared" si="16"/>
        <v>-9.1743119266055051E-2</v>
      </c>
      <c r="J58" s="195">
        <f t="shared" si="15"/>
        <v>-40</v>
      </c>
      <c r="K58" s="196">
        <f t="shared" si="17"/>
        <v>1.4217912487312487E-4</v>
      </c>
      <c r="L58" s="103"/>
    </row>
    <row r="59" spans="1:12" x14ac:dyDescent="0.25">
      <c r="A59" s="193"/>
      <c r="B59" s="194" t="s">
        <v>121</v>
      </c>
      <c r="C59" s="195">
        <v>10</v>
      </c>
      <c r="D59" s="195">
        <v>130</v>
      </c>
      <c r="E59" s="195">
        <v>194</v>
      </c>
      <c r="F59" s="195">
        <v>55</v>
      </c>
      <c r="G59" s="195">
        <v>464</v>
      </c>
      <c r="H59" s="195">
        <v>185</v>
      </c>
      <c r="I59" s="196">
        <f t="shared" si="16"/>
        <v>-0.6012931034482758</v>
      </c>
      <c r="J59" s="195">
        <f t="shared" si="15"/>
        <v>-279</v>
      </c>
      <c r="K59" s="196">
        <f t="shared" si="17"/>
        <v>6.6422065912949749E-5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0</v>
      </c>
      <c r="E60" s="195">
        <v>13</v>
      </c>
      <c r="F60" s="195">
        <v>28</v>
      </c>
      <c r="G60" s="195">
        <v>10</v>
      </c>
      <c r="H60" s="195">
        <v>4</v>
      </c>
      <c r="I60" s="196">
        <f t="shared" si="16"/>
        <v>-0.6</v>
      </c>
      <c r="J60" s="195">
        <f t="shared" si="15"/>
        <v>-6</v>
      </c>
      <c r="K60" s="196">
        <f t="shared" si="17"/>
        <v>1.4361527764962109E-6</v>
      </c>
      <c r="L60" s="103"/>
    </row>
    <row r="61" spans="1:12" x14ac:dyDescent="0.25">
      <c r="A61" s="193" t="s">
        <v>146</v>
      </c>
      <c r="B61" s="194" t="s">
        <v>133</v>
      </c>
      <c r="C61" s="195">
        <v>0</v>
      </c>
      <c r="D61" s="195">
        <v>2</v>
      </c>
      <c r="E61" s="195">
        <v>0</v>
      </c>
      <c r="F61" s="195">
        <v>0</v>
      </c>
      <c r="G61" s="195">
        <v>9</v>
      </c>
      <c r="H61" s="195">
        <v>0</v>
      </c>
      <c r="I61" s="196">
        <f t="shared" si="16"/>
        <v>-1</v>
      </c>
      <c r="J61" s="195">
        <f t="shared" si="15"/>
        <v>-9</v>
      </c>
      <c r="K61" s="196">
        <f t="shared" si="17"/>
        <v>0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136</v>
      </c>
      <c r="D62" s="200">
        <f t="shared" ref="D62:H62" si="19">D54-SUM(D55:D61)</f>
        <v>2085</v>
      </c>
      <c r="E62" s="200">
        <f t="shared" si="19"/>
        <v>3501</v>
      </c>
      <c r="F62" s="200">
        <f t="shared" si="19"/>
        <v>2316</v>
      </c>
      <c r="G62" s="200">
        <f t="shared" si="19"/>
        <v>3660</v>
      </c>
      <c r="H62" s="200">
        <f t="shared" si="19"/>
        <v>3417</v>
      </c>
      <c r="I62" s="201">
        <f t="shared" si="16"/>
        <v>-6.6393442622950771E-2</v>
      </c>
      <c r="J62" s="200">
        <f>H62-G62</f>
        <v>-243</v>
      </c>
      <c r="K62" s="201">
        <f t="shared" si="17"/>
        <v>1.2268335093218881E-3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21185</v>
      </c>
      <c r="D64" s="209">
        <v>47142</v>
      </c>
      <c r="E64" s="209">
        <v>74490</v>
      </c>
      <c r="F64" s="209">
        <v>66924</v>
      </c>
      <c r="G64" s="209">
        <v>81749</v>
      </c>
      <c r="H64" s="209">
        <v>78737</v>
      </c>
      <c r="I64" s="210">
        <f>IFERROR(H64/G64-1,"-")</f>
        <v>-3.6844487394341208E-2</v>
      </c>
      <c r="J64" s="209">
        <f>H64-G64</f>
        <v>-3012</v>
      </c>
      <c r="K64" s="210">
        <f>H64/H$8</f>
        <v>2.8269590290745539E-2</v>
      </c>
      <c r="L64" s="103"/>
    </row>
    <row r="65" spans="1:12" x14ac:dyDescent="0.25">
      <c r="A65" s="193" t="s">
        <v>98</v>
      </c>
      <c r="B65" s="190" t="s">
        <v>99</v>
      </c>
      <c r="C65" s="191">
        <v>15978</v>
      </c>
      <c r="D65" s="191">
        <v>16950</v>
      </c>
      <c r="E65" s="191">
        <v>6718</v>
      </c>
      <c r="F65" s="191">
        <v>28344</v>
      </c>
      <c r="G65" s="191">
        <v>26145</v>
      </c>
      <c r="H65" s="191">
        <v>14747</v>
      </c>
      <c r="I65" s="192">
        <f>IFERROR(H65/G65-1,"-")</f>
        <v>-0.43595333715815643</v>
      </c>
      <c r="J65" s="191">
        <f t="shared" ref="J65:J75" si="20">H65-G65</f>
        <v>-11398</v>
      </c>
      <c r="K65" s="192">
        <f>H65/H$8</f>
        <v>5.2947362487474059E-3</v>
      </c>
      <c r="L65" s="103"/>
    </row>
    <row r="66" spans="1:12" x14ac:dyDescent="0.25">
      <c r="A66" s="193" t="s">
        <v>105</v>
      </c>
      <c r="B66" s="194" t="s">
        <v>105</v>
      </c>
      <c r="C66" s="195">
        <v>3914</v>
      </c>
      <c r="D66" s="195">
        <v>9321</v>
      </c>
      <c r="E66" s="195">
        <v>1143</v>
      </c>
      <c r="F66" s="195">
        <v>19757</v>
      </c>
      <c r="G66" s="195">
        <v>14996</v>
      </c>
      <c r="H66" s="195">
        <v>2843</v>
      </c>
      <c r="I66" s="196">
        <f>IFERROR(H66/G66-1,"-")</f>
        <v>-0.81041611096292343</v>
      </c>
      <c r="J66" s="195">
        <f t="shared" si="20"/>
        <v>-12153</v>
      </c>
      <c r="K66" s="196">
        <f>H66/H$8</f>
        <v>1.0207455858946819E-3</v>
      </c>
      <c r="L66" s="103"/>
    </row>
    <row r="67" spans="1:12" x14ac:dyDescent="0.25">
      <c r="A67" s="193" t="s">
        <v>102</v>
      </c>
      <c r="B67" s="194" t="s">
        <v>102</v>
      </c>
      <c r="C67" s="195">
        <v>12064</v>
      </c>
      <c r="D67" s="195">
        <v>7629</v>
      </c>
      <c r="E67" s="195">
        <v>5575</v>
      </c>
      <c r="F67" s="195">
        <v>8587</v>
      </c>
      <c r="G67" s="195">
        <v>11149</v>
      </c>
      <c r="H67" s="195">
        <v>11904</v>
      </c>
      <c r="I67" s="196">
        <f>IFERROR(H67/G67-1,"-")</f>
        <v>6.7719077944210282E-2</v>
      </c>
      <c r="J67" s="195">
        <f t="shared" si="20"/>
        <v>755</v>
      </c>
      <c r="K67" s="196">
        <f>H67/H$8</f>
        <v>4.2739906628527233E-3</v>
      </c>
      <c r="L67" s="103"/>
    </row>
    <row r="68" spans="1:12" x14ac:dyDescent="0.25">
      <c r="A68" s="193"/>
      <c r="B68" s="190" t="s">
        <v>109</v>
      </c>
      <c r="C68" s="191">
        <v>5207</v>
      </c>
      <c r="D68" s="191">
        <v>30192</v>
      </c>
      <c r="E68" s="191">
        <v>67772</v>
      </c>
      <c r="F68" s="191">
        <v>38580</v>
      </c>
      <c r="G68" s="191">
        <v>55604</v>
      </c>
      <c r="H68" s="191">
        <v>63990</v>
      </c>
      <c r="I68" s="192">
        <f>IFERROR(H68/G68-1,"-")</f>
        <v>0.15081648802244452</v>
      </c>
      <c r="J68" s="191">
        <f t="shared" si="20"/>
        <v>8386</v>
      </c>
      <c r="K68" s="192">
        <f>H68/H$8</f>
        <v>2.2974854041998134E-2</v>
      </c>
      <c r="L68" s="103"/>
    </row>
    <row r="69" spans="1:12" s="74" customFormat="1" x14ac:dyDescent="0.25">
      <c r="A69" s="193"/>
      <c r="B69" s="194" t="s">
        <v>112</v>
      </c>
      <c r="C69" s="195">
        <v>1405</v>
      </c>
      <c r="D69" s="195">
        <v>14285</v>
      </c>
      <c r="E69" s="195">
        <v>31051</v>
      </c>
      <c r="F69" s="195">
        <v>16616</v>
      </c>
      <c r="G69" s="195">
        <v>28214</v>
      </c>
      <c r="H69" s="195">
        <v>31813</v>
      </c>
      <c r="I69" s="196">
        <f t="shared" ref="I69:I76" si="21">IFERROR(H69/G69-1,"-")</f>
        <v>0.12756078542567528</v>
      </c>
      <c r="J69" s="195">
        <f t="shared" si="20"/>
        <v>3599</v>
      </c>
      <c r="K69" s="196">
        <f t="shared" ref="K69:K76" si="22">H69/H$8</f>
        <v>1.142208206966849E-2</v>
      </c>
      <c r="L69" s="197"/>
    </row>
    <row r="70" spans="1:12" s="74" customFormat="1" x14ac:dyDescent="0.25">
      <c r="A70" s="193"/>
      <c r="B70" s="194" t="s">
        <v>115</v>
      </c>
      <c r="C70" s="195">
        <v>829</v>
      </c>
      <c r="D70" s="195">
        <v>3857</v>
      </c>
      <c r="E70" s="195">
        <v>2175</v>
      </c>
      <c r="F70" s="195">
        <v>3872</v>
      </c>
      <c r="G70" s="195">
        <v>3058</v>
      </c>
      <c r="H70" s="195">
        <v>5191</v>
      </c>
      <c r="I70" s="196">
        <f t="shared" si="21"/>
        <v>0.69751471550032695</v>
      </c>
      <c r="J70" s="195">
        <f t="shared" si="20"/>
        <v>2133</v>
      </c>
      <c r="K70" s="196">
        <f t="shared" si="22"/>
        <v>1.8637672656979577E-3</v>
      </c>
      <c r="L70" s="197"/>
    </row>
    <row r="71" spans="1:12" x14ac:dyDescent="0.25">
      <c r="A71" s="193"/>
      <c r="B71" s="194" t="s">
        <v>118</v>
      </c>
      <c r="C71" s="195">
        <v>694</v>
      </c>
      <c r="D71" s="195">
        <v>2749</v>
      </c>
      <c r="E71" s="195">
        <v>10452</v>
      </c>
      <c r="F71" s="195">
        <v>2122</v>
      </c>
      <c r="G71" s="195">
        <v>3768</v>
      </c>
      <c r="H71" s="195">
        <v>4493</v>
      </c>
      <c r="I71" s="196">
        <f t="shared" si="21"/>
        <v>0.19240976645435248</v>
      </c>
      <c r="J71" s="195">
        <f t="shared" si="20"/>
        <v>725</v>
      </c>
      <c r="K71" s="196">
        <f t="shared" si="22"/>
        <v>1.6131586061993689E-3</v>
      </c>
      <c r="L71" s="103"/>
    </row>
    <row r="72" spans="1:12" x14ac:dyDescent="0.25">
      <c r="A72" s="193"/>
      <c r="B72" s="194" t="s">
        <v>125</v>
      </c>
      <c r="C72" s="195">
        <v>23</v>
      </c>
      <c r="D72" s="195">
        <v>2807</v>
      </c>
      <c r="E72" s="195">
        <v>1098</v>
      </c>
      <c r="F72" s="195">
        <v>1581</v>
      </c>
      <c r="G72" s="195">
        <v>3392</v>
      </c>
      <c r="H72" s="195">
        <v>5513</v>
      </c>
      <c r="I72" s="196">
        <f t="shared" si="21"/>
        <v>0.62529481132075482</v>
      </c>
      <c r="J72" s="195">
        <f t="shared" si="20"/>
        <v>2121</v>
      </c>
      <c r="K72" s="196">
        <f t="shared" si="22"/>
        <v>1.9793775642059025E-3</v>
      </c>
      <c r="L72" s="103"/>
    </row>
    <row r="73" spans="1:12" x14ac:dyDescent="0.25">
      <c r="A73" s="193"/>
      <c r="B73" s="194" t="s">
        <v>121</v>
      </c>
      <c r="C73" s="195">
        <v>1207</v>
      </c>
      <c r="D73" s="195">
        <v>745</v>
      </c>
      <c r="E73" s="195">
        <v>2542</v>
      </c>
      <c r="F73" s="195">
        <v>345</v>
      </c>
      <c r="G73" s="195">
        <v>1688</v>
      </c>
      <c r="H73" s="195">
        <v>1171</v>
      </c>
      <c r="I73" s="196">
        <f t="shared" si="21"/>
        <v>-0.30627962085308058</v>
      </c>
      <c r="J73" s="195">
        <f t="shared" si="20"/>
        <v>-517</v>
      </c>
      <c r="K73" s="196">
        <f t="shared" si="22"/>
        <v>4.2043372531926575E-4</v>
      </c>
      <c r="L73" s="103"/>
    </row>
    <row r="74" spans="1:12" x14ac:dyDescent="0.25">
      <c r="A74" s="193"/>
      <c r="B74" s="194" t="s">
        <v>130</v>
      </c>
      <c r="C74" s="195">
        <v>0</v>
      </c>
      <c r="D74" s="195">
        <v>66</v>
      </c>
      <c r="E74" s="195">
        <v>84</v>
      </c>
      <c r="F74" s="195">
        <v>12</v>
      </c>
      <c r="G74" s="195">
        <v>181</v>
      </c>
      <c r="H74" s="195">
        <v>640</v>
      </c>
      <c r="I74" s="196">
        <f t="shared" si="21"/>
        <v>2.5359116022099446</v>
      </c>
      <c r="J74" s="195">
        <f t="shared" si="20"/>
        <v>459</v>
      </c>
      <c r="K74" s="196">
        <f t="shared" si="22"/>
        <v>2.2978444423939375E-4</v>
      </c>
      <c r="L74" s="103"/>
    </row>
    <row r="75" spans="1:12" x14ac:dyDescent="0.25">
      <c r="A75" s="193" t="s">
        <v>146</v>
      </c>
      <c r="B75" s="194" t="s">
        <v>133</v>
      </c>
      <c r="C75" s="195">
        <v>11</v>
      </c>
      <c r="D75" s="195">
        <v>78</v>
      </c>
      <c r="E75" s="195">
        <v>23</v>
      </c>
      <c r="F75" s="195">
        <v>24</v>
      </c>
      <c r="G75" s="195">
        <v>412</v>
      </c>
      <c r="H75" s="195">
        <v>185</v>
      </c>
      <c r="I75" s="196">
        <f t="shared" si="21"/>
        <v>-0.55097087378640774</v>
      </c>
      <c r="J75" s="195">
        <f t="shared" si="20"/>
        <v>-227</v>
      </c>
      <c r="K75" s="196">
        <f t="shared" si="22"/>
        <v>6.6422065912949749E-5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1038</v>
      </c>
      <c r="D76" s="200">
        <f t="shared" ref="D76:H76" si="24">D68-SUM(D69:D75)</f>
        <v>5605</v>
      </c>
      <c r="E76" s="200">
        <f t="shared" si="24"/>
        <v>20347</v>
      </c>
      <c r="F76" s="200">
        <f t="shared" si="24"/>
        <v>14008</v>
      </c>
      <c r="G76" s="200">
        <f t="shared" si="24"/>
        <v>14891</v>
      </c>
      <c r="H76" s="200">
        <f t="shared" si="24"/>
        <v>14984</v>
      </c>
      <c r="I76" s="201">
        <f t="shared" si="21"/>
        <v>6.2453831173192587E-3</v>
      </c>
      <c r="J76" s="200">
        <f>H76-G76</f>
        <v>93</v>
      </c>
      <c r="K76" s="201">
        <f t="shared" si="22"/>
        <v>5.3798283007548062E-3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80706</v>
      </c>
      <c r="D78" s="209">
        <v>281990</v>
      </c>
      <c r="E78" s="209">
        <v>378277</v>
      </c>
      <c r="F78" s="209">
        <v>441114</v>
      </c>
      <c r="G78" s="209">
        <v>489204</v>
      </c>
      <c r="H78" s="209">
        <v>455849</v>
      </c>
      <c r="I78" s="210">
        <f>IFERROR(H78/G78-1,"-")</f>
        <v>-6.8182189843091989E-2</v>
      </c>
      <c r="J78" s="209">
        <f>H78-G78</f>
        <v>-33355</v>
      </c>
      <c r="K78" s="210">
        <f>H78/H$8</f>
        <v>0.1636672017532553</v>
      </c>
      <c r="L78" s="103"/>
    </row>
    <row r="79" spans="1:12" x14ac:dyDescent="0.25">
      <c r="A79" s="193" t="s">
        <v>98</v>
      </c>
      <c r="B79" s="190" t="s">
        <v>99</v>
      </c>
      <c r="C79" s="191">
        <v>52265</v>
      </c>
      <c r="D79" s="191">
        <v>130958</v>
      </c>
      <c r="E79" s="191">
        <v>158091</v>
      </c>
      <c r="F79" s="191">
        <v>158021</v>
      </c>
      <c r="G79" s="191">
        <v>159761</v>
      </c>
      <c r="H79" s="191">
        <v>164576</v>
      </c>
      <c r="I79" s="192">
        <f>IFERROR(H79/G79-1,"-")</f>
        <v>3.0138769787369846E-2</v>
      </c>
      <c r="J79" s="191">
        <f t="shared" ref="J79:J89" si="25">H79-G79</f>
        <v>4815</v>
      </c>
      <c r="K79" s="192">
        <f>H79/H$8</f>
        <v>5.9089069836160101E-2</v>
      </c>
      <c r="L79" s="103"/>
    </row>
    <row r="80" spans="1:12" x14ac:dyDescent="0.25">
      <c r="A80" s="193" t="s">
        <v>105</v>
      </c>
      <c r="B80" s="194" t="s">
        <v>105</v>
      </c>
      <c r="C80" s="195">
        <v>7743</v>
      </c>
      <c r="D80" s="195">
        <v>23897</v>
      </c>
      <c r="E80" s="195">
        <v>19489</v>
      </c>
      <c r="F80" s="195">
        <v>30555</v>
      </c>
      <c r="G80" s="195">
        <v>22434</v>
      </c>
      <c r="H80" s="195">
        <v>23218</v>
      </c>
      <c r="I80" s="196">
        <f>IFERROR(H80/G80-1,"-")</f>
        <v>3.4946955513952105E-2</v>
      </c>
      <c r="J80" s="195">
        <f t="shared" si="25"/>
        <v>784</v>
      </c>
      <c r="K80" s="196">
        <f>H80/H$8</f>
        <v>8.336148791172256E-3</v>
      </c>
      <c r="L80" s="103"/>
    </row>
    <row r="81" spans="1:12" x14ac:dyDescent="0.25">
      <c r="A81" s="193" t="s">
        <v>102</v>
      </c>
      <c r="B81" s="194" t="s">
        <v>102</v>
      </c>
      <c r="C81" s="195">
        <v>44522</v>
      </c>
      <c r="D81" s="195">
        <v>107061</v>
      </c>
      <c r="E81" s="195">
        <v>138602</v>
      </c>
      <c r="F81" s="195">
        <v>127466</v>
      </c>
      <c r="G81" s="195">
        <v>137327</v>
      </c>
      <c r="H81" s="195">
        <v>141358</v>
      </c>
      <c r="I81" s="196">
        <f>IFERROR(H81/G81-1,"-")</f>
        <v>2.9353295418963476E-2</v>
      </c>
      <c r="J81" s="195">
        <f t="shared" si="25"/>
        <v>4031</v>
      </c>
      <c r="K81" s="196">
        <f>H81/H$8</f>
        <v>5.0752921044987846E-2</v>
      </c>
      <c r="L81" s="103"/>
    </row>
    <row r="82" spans="1:12" x14ac:dyDescent="0.25">
      <c r="A82" s="193"/>
      <c r="B82" s="190" t="s">
        <v>109</v>
      </c>
      <c r="C82" s="191">
        <v>28441</v>
      </c>
      <c r="D82" s="191">
        <v>151032</v>
      </c>
      <c r="E82" s="191">
        <v>220186</v>
      </c>
      <c r="F82" s="191">
        <v>283093</v>
      </c>
      <c r="G82" s="191">
        <v>329443</v>
      </c>
      <c r="H82" s="191">
        <v>291273</v>
      </c>
      <c r="I82" s="192">
        <f>IFERROR(H82/G82-1,"-")</f>
        <v>-0.11586222806373181</v>
      </c>
      <c r="J82" s="191">
        <f t="shared" si="25"/>
        <v>-38170</v>
      </c>
      <c r="K82" s="192">
        <f>H82/H$8</f>
        <v>0.10457813191709521</v>
      </c>
      <c r="L82" s="103"/>
    </row>
    <row r="83" spans="1:12" s="74" customFormat="1" x14ac:dyDescent="0.25">
      <c r="A83" s="193"/>
      <c r="B83" s="194" t="s">
        <v>112</v>
      </c>
      <c r="C83" s="195">
        <v>4342</v>
      </c>
      <c r="D83" s="195">
        <v>14420</v>
      </c>
      <c r="E83" s="195">
        <v>46875</v>
      </c>
      <c r="F83" s="195">
        <v>70200</v>
      </c>
      <c r="G83" s="195">
        <v>77720</v>
      </c>
      <c r="H83" s="195">
        <v>75421</v>
      </c>
      <c r="I83" s="196">
        <f t="shared" ref="I83:I90" si="26">IFERROR(H83/G83-1,"-")</f>
        <v>-2.9580545548121506E-2</v>
      </c>
      <c r="J83" s="195">
        <f t="shared" si="25"/>
        <v>-2299</v>
      </c>
      <c r="K83" s="196">
        <f t="shared" ref="K83:K90" si="27">H83/H$8</f>
        <v>2.7079019639030179E-2</v>
      </c>
      <c r="L83" s="197"/>
    </row>
    <row r="84" spans="1:12" s="74" customFormat="1" x14ac:dyDescent="0.25">
      <c r="A84" s="193"/>
      <c r="B84" s="194" t="s">
        <v>115</v>
      </c>
      <c r="C84" s="195">
        <v>4527</v>
      </c>
      <c r="D84" s="195">
        <v>60509</v>
      </c>
      <c r="E84" s="195">
        <v>81698</v>
      </c>
      <c r="F84" s="195">
        <v>87257</v>
      </c>
      <c r="G84" s="195">
        <v>95768</v>
      </c>
      <c r="H84" s="195">
        <v>82044</v>
      </c>
      <c r="I84" s="196">
        <f t="shared" si="26"/>
        <v>-0.14330465291120209</v>
      </c>
      <c r="J84" s="195">
        <f t="shared" si="25"/>
        <v>-13724</v>
      </c>
      <c r="K84" s="196">
        <f t="shared" si="27"/>
        <v>2.9456929598713783E-2</v>
      </c>
      <c r="L84" s="197"/>
    </row>
    <row r="85" spans="1:12" x14ac:dyDescent="0.25">
      <c r="A85" s="193"/>
      <c r="B85" s="194" t="s">
        <v>118</v>
      </c>
      <c r="C85" s="195">
        <v>1472</v>
      </c>
      <c r="D85" s="195">
        <v>12480</v>
      </c>
      <c r="E85" s="195">
        <v>16073</v>
      </c>
      <c r="F85" s="195">
        <v>25350</v>
      </c>
      <c r="G85" s="195">
        <v>32169</v>
      </c>
      <c r="H85" s="195">
        <v>28787</v>
      </c>
      <c r="I85" s="196">
        <f t="shared" si="26"/>
        <v>-0.10513227019801674</v>
      </c>
      <c r="J85" s="195">
        <f t="shared" si="25"/>
        <v>-3382</v>
      </c>
      <c r="K85" s="196">
        <f t="shared" si="27"/>
        <v>1.0335632494249106E-2</v>
      </c>
      <c r="L85" s="103"/>
    </row>
    <row r="86" spans="1:12" x14ac:dyDescent="0.25">
      <c r="A86" s="193"/>
      <c r="B86" s="194" t="s">
        <v>125</v>
      </c>
      <c r="C86" s="195">
        <v>396</v>
      </c>
      <c r="D86" s="195">
        <v>5141</v>
      </c>
      <c r="E86" s="195">
        <v>7103</v>
      </c>
      <c r="F86" s="195">
        <v>9989</v>
      </c>
      <c r="G86" s="195">
        <v>13011</v>
      </c>
      <c r="H86" s="195">
        <v>10330</v>
      </c>
      <c r="I86" s="196">
        <f t="shared" si="26"/>
        <v>-0.20605641380370454</v>
      </c>
      <c r="J86" s="195">
        <f t="shared" si="25"/>
        <v>-2681</v>
      </c>
      <c r="K86" s="196">
        <f t="shared" si="27"/>
        <v>3.7088645453014647E-3</v>
      </c>
      <c r="L86" s="103"/>
    </row>
    <row r="87" spans="1:12" x14ac:dyDescent="0.25">
      <c r="A87" s="193"/>
      <c r="B87" s="194" t="s">
        <v>121</v>
      </c>
      <c r="C87" s="195">
        <v>3461</v>
      </c>
      <c r="D87" s="195">
        <v>5611</v>
      </c>
      <c r="E87" s="195">
        <v>3064</v>
      </c>
      <c r="F87" s="195">
        <v>4673</v>
      </c>
      <c r="G87" s="195">
        <v>5487</v>
      </c>
      <c r="H87" s="195">
        <v>6915</v>
      </c>
      <c r="I87" s="196">
        <f t="shared" si="26"/>
        <v>0.26025150355385462</v>
      </c>
      <c r="J87" s="195">
        <f t="shared" si="25"/>
        <v>1428</v>
      </c>
      <c r="K87" s="196">
        <f t="shared" si="27"/>
        <v>2.4827491123678245E-3</v>
      </c>
      <c r="L87" s="103"/>
    </row>
    <row r="88" spans="1:12" x14ac:dyDescent="0.25">
      <c r="A88" s="193"/>
      <c r="B88" s="194" t="s">
        <v>130</v>
      </c>
      <c r="C88" s="195">
        <v>100</v>
      </c>
      <c r="D88" s="195">
        <v>707</v>
      </c>
      <c r="E88" s="195">
        <v>1619</v>
      </c>
      <c r="F88" s="195">
        <v>906</v>
      </c>
      <c r="G88" s="195">
        <v>1480</v>
      </c>
      <c r="H88" s="195">
        <v>1925</v>
      </c>
      <c r="I88" s="196">
        <f t="shared" si="26"/>
        <v>0.30067567567567566</v>
      </c>
      <c r="J88" s="195">
        <f t="shared" si="25"/>
        <v>445</v>
      </c>
      <c r="K88" s="196">
        <f t="shared" si="27"/>
        <v>6.9114852368880146E-4</v>
      </c>
      <c r="L88" s="103"/>
    </row>
    <row r="89" spans="1:12" x14ac:dyDescent="0.25">
      <c r="A89" s="193" t="s">
        <v>146</v>
      </c>
      <c r="B89" s="194" t="s">
        <v>133</v>
      </c>
      <c r="C89" s="195">
        <v>134</v>
      </c>
      <c r="D89" s="195">
        <v>591</v>
      </c>
      <c r="E89" s="195">
        <v>876</v>
      </c>
      <c r="F89" s="195">
        <v>677</v>
      </c>
      <c r="G89" s="195">
        <v>1644</v>
      </c>
      <c r="H89" s="195">
        <v>505</v>
      </c>
      <c r="I89" s="196">
        <f t="shared" si="26"/>
        <v>-0.69282238442822386</v>
      </c>
      <c r="J89" s="195">
        <f t="shared" si="25"/>
        <v>-1139</v>
      </c>
      <c r="K89" s="196">
        <f t="shared" si="27"/>
        <v>1.8131428803264664E-4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14009</v>
      </c>
      <c r="D90" s="200">
        <f t="shared" ref="D90:H90" si="29">D82-SUM(D83:D89)</f>
        <v>51573</v>
      </c>
      <c r="E90" s="200">
        <f t="shared" si="29"/>
        <v>62878</v>
      </c>
      <c r="F90" s="200">
        <f t="shared" si="29"/>
        <v>84041</v>
      </c>
      <c r="G90" s="200">
        <f t="shared" si="29"/>
        <v>102164</v>
      </c>
      <c r="H90" s="200">
        <f t="shared" si="29"/>
        <v>85346</v>
      </c>
      <c r="I90" s="201">
        <f t="shared" si="26"/>
        <v>-0.16461767354449708</v>
      </c>
      <c r="J90" s="200">
        <f>H90-G90</f>
        <v>-16818</v>
      </c>
      <c r="K90" s="201">
        <f t="shared" si="27"/>
        <v>3.0642473715711403E-2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3767</v>
      </c>
      <c r="D92" s="209">
        <v>9600</v>
      </c>
      <c r="E92" s="209">
        <v>10967</v>
      </c>
      <c r="F92" s="209">
        <v>10606</v>
      </c>
      <c r="G92" s="209">
        <v>11345</v>
      </c>
      <c r="H92" s="209">
        <v>10902</v>
      </c>
      <c r="I92" s="210">
        <f>IFERROR(H92/G92-1,"-")</f>
        <v>-3.9048038783605077E-2</v>
      </c>
      <c r="J92" s="209">
        <f>H92-G92</f>
        <v>-443</v>
      </c>
      <c r="K92" s="210">
        <f>H92/H$8</f>
        <v>3.9142343923404231E-3</v>
      </c>
      <c r="L92" s="103"/>
    </row>
    <row r="93" spans="1:12" x14ac:dyDescent="0.25">
      <c r="A93" s="193" t="s">
        <v>98</v>
      </c>
      <c r="B93" s="190" t="s">
        <v>99</v>
      </c>
      <c r="C93" s="191">
        <v>3075</v>
      </c>
      <c r="D93" s="191">
        <v>6546</v>
      </c>
      <c r="E93" s="191">
        <v>6733</v>
      </c>
      <c r="F93" s="191">
        <v>6420</v>
      </c>
      <c r="G93" s="191">
        <v>7407</v>
      </c>
      <c r="H93" s="191">
        <v>6574</v>
      </c>
      <c r="I93" s="192">
        <f>IFERROR(H93/G93-1,"-")</f>
        <v>-0.11246118536519512</v>
      </c>
      <c r="J93" s="191">
        <f t="shared" ref="J93:J103" si="30">H93-G93</f>
        <v>-833</v>
      </c>
      <c r="K93" s="192">
        <f>H93/H$8</f>
        <v>2.3603170881715224E-3</v>
      </c>
      <c r="L93" s="103"/>
    </row>
    <row r="94" spans="1:12" x14ac:dyDescent="0.25">
      <c r="A94" s="193" t="s">
        <v>105</v>
      </c>
      <c r="B94" s="194" t="s">
        <v>105</v>
      </c>
      <c r="C94" s="195">
        <v>1308</v>
      </c>
      <c r="D94" s="195">
        <v>3089</v>
      </c>
      <c r="E94" s="195">
        <v>2812</v>
      </c>
      <c r="F94" s="195">
        <v>1528</v>
      </c>
      <c r="G94" s="195">
        <v>2671</v>
      </c>
      <c r="H94" s="195">
        <v>1808</v>
      </c>
      <c r="I94" s="196">
        <f>IFERROR(H94/G94-1,"-")</f>
        <v>-0.32309996256083862</v>
      </c>
      <c r="J94" s="195">
        <f t="shared" si="30"/>
        <v>-863</v>
      </c>
      <c r="K94" s="196">
        <f>H94/H$8</f>
        <v>6.491410549762873E-4</v>
      </c>
      <c r="L94" s="103"/>
    </row>
    <row r="95" spans="1:12" x14ac:dyDescent="0.25">
      <c r="A95" s="193" t="s">
        <v>102</v>
      </c>
      <c r="B95" s="194" t="s">
        <v>102</v>
      </c>
      <c r="C95" s="195">
        <v>1767</v>
      </c>
      <c r="D95" s="195">
        <v>3457</v>
      </c>
      <c r="E95" s="195">
        <v>3921</v>
      </c>
      <c r="F95" s="195">
        <v>4892</v>
      </c>
      <c r="G95" s="195">
        <v>4736</v>
      </c>
      <c r="H95" s="195">
        <v>4766</v>
      </c>
      <c r="I95" s="196">
        <f>IFERROR(H95/G95-1,"-")</f>
        <v>6.3344594594594295E-3</v>
      </c>
      <c r="J95" s="195">
        <f t="shared" si="30"/>
        <v>30</v>
      </c>
      <c r="K95" s="196">
        <f>H95/H$8</f>
        <v>1.7111760331952352E-3</v>
      </c>
      <c r="L95" s="103"/>
    </row>
    <row r="96" spans="1:12" x14ac:dyDescent="0.25">
      <c r="A96" s="193"/>
      <c r="B96" s="190" t="s">
        <v>109</v>
      </c>
      <c r="C96" s="191">
        <v>692</v>
      </c>
      <c r="D96" s="191">
        <v>3054</v>
      </c>
      <c r="E96" s="191">
        <v>4234</v>
      </c>
      <c r="F96" s="191">
        <v>4186</v>
      </c>
      <c r="G96" s="191">
        <v>3938</v>
      </c>
      <c r="H96" s="191">
        <v>4328</v>
      </c>
      <c r="I96" s="192">
        <f>IFERROR(H96/G96-1,"-")</f>
        <v>9.9035043169121373E-2</v>
      </c>
      <c r="J96" s="191">
        <f t="shared" si="30"/>
        <v>390</v>
      </c>
      <c r="K96" s="192">
        <f>H96/H$8</f>
        <v>1.5539173041689003E-3</v>
      </c>
      <c r="L96" s="103"/>
    </row>
    <row r="97" spans="1:12" s="74" customFormat="1" x14ac:dyDescent="0.25">
      <c r="A97" s="193"/>
      <c r="B97" s="194" t="s">
        <v>112</v>
      </c>
      <c r="C97" s="195">
        <v>42</v>
      </c>
      <c r="D97" s="195">
        <v>273</v>
      </c>
      <c r="E97" s="195">
        <v>722</v>
      </c>
      <c r="F97" s="195">
        <v>664</v>
      </c>
      <c r="G97" s="195">
        <v>519</v>
      </c>
      <c r="H97" s="195">
        <v>478</v>
      </c>
      <c r="I97" s="196">
        <f t="shared" ref="I97:I104" si="31">IFERROR(H97/G97-1,"-")</f>
        <v>-7.899807321772645E-2</v>
      </c>
      <c r="J97" s="195">
        <f t="shared" si="30"/>
        <v>-41</v>
      </c>
      <c r="K97" s="196">
        <f t="shared" ref="K97:K104" si="32">H97/H$8</f>
        <v>1.716202567912972E-4</v>
      </c>
      <c r="L97" s="197"/>
    </row>
    <row r="98" spans="1:12" s="74" customFormat="1" x14ac:dyDescent="0.25">
      <c r="A98" s="193"/>
      <c r="B98" s="194" t="s">
        <v>115</v>
      </c>
      <c r="C98" s="195">
        <v>72</v>
      </c>
      <c r="D98" s="195">
        <v>1236</v>
      </c>
      <c r="E98" s="195">
        <v>1386</v>
      </c>
      <c r="F98" s="195">
        <v>1288</v>
      </c>
      <c r="G98" s="195">
        <v>1311</v>
      </c>
      <c r="H98" s="195">
        <v>1165</v>
      </c>
      <c r="I98" s="196">
        <f t="shared" si="31"/>
        <v>-0.11136536994660562</v>
      </c>
      <c r="J98" s="195">
        <f t="shared" si="30"/>
        <v>-146</v>
      </c>
      <c r="K98" s="196">
        <f t="shared" si="32"/>
        <v>4.1827949615452141E-4</v>
      </c>
      <c r="L98" s="197"/>
    </row>
    <row r="99" spans="1:12" x14ac:dyDescent="0.25">
      <c r="A99" s="193"/>
      <c r="B99" s="194" t="s">
        <v>118</v>
      </c>
      <c r="C99" s="195">
        <v>104</v>
      </c>
      <c r="D99" s="195">
        <v>357</v>
      </c>
      <c r="E99" s="195">
        <v>390</v>
      </c>
      <c r="F99" s="195">
        <v>486</v>
      </c>
      <c r="G99" s="195">
        <v>421</v>
      </c>
      <c r="H99" s="195">
        <v>610</v>
      </c>
      <c r="I99" s="196">
        <f t="shared" si="31"/>
        <v>0.44893111638954863</v>
      </c>
      <c r="J99" s="195">
        <f t="shared" si="30"/>
        <v>189</v>
      </c>
      <c r="K99" s="196">
        <f t="shared" si="32"/>
        <v>2.1901329841567216E-4</v>
      </c>
      <c r="L99" s="103"/>
    </row>
    <row r="100" spans="1:12" x14ac:dyDescent="0.25">
      <c r="A100" s="193"/>
      <c r="B100" s="194" t="s">
        <v>125</v>
      </c>
      <c r="C100" s="195">
        <v>6</v>
      </c>
      <c r="D100" s="195">
        <v>243</v>
      </c>
      <c r="E100" s="195">
        <v>333</v>
      </c>
      <c r="F100" s="195">
        <v>194</v>
      </c>
      <c r="G100" s="195">
        <v>121</v>
      </c>
      <c r="H100" s="195">
        <v>95</v>
      </c>
      <c r="I100" s="196">
        <f t="shared" si="31"/>
        <v>-0.21487603305785119</v>
      </c>
      <c r="J100" s="195">
        <f t="shared" si="30"/>
        <v>-26</v>
      </c>
      <c r="K100" s="196">
        <f t="shared" si="32"/>
        <v>3.4108628441785006E-5</v>
      </c>
      <c r="L100" s="103"/>
    </row>
    <row r="101" spans="1:12" x14ac:dyDescent="0.25">
      <c r="A101" s="193"/>
      <c r="B101" s="194" t="s">
        <v>121</v>
      </c>
      <c r="C101" s="195">
        <v>86</v>
      </c>
      <c r="D101" s="195">
        <v>72</v>
      </c>
      <c r="E101" s="195">
        <v>117</v>
      </c>
      <c r="F101" s="195">
        <v>120</v>
      </c>
      <c r="G101" s="195">
        <v>158</v>
      </c>
      <c r="H101" s="195">
        <v>143</v>
      </c>
      <c r="I101" s="196">
        <f t="shared" si="31"/>
        <v>-9.4936708860759444E-2</v>
      </c>
      <c r="J101" s="195">
        <f t="shared" si="30"/>
        <v>-15</v>
      </c>
      <c r="K101" s="196">
        <f t="shared" si="32"/>
        <v>5.1342461759739539E-5</v>
      </c>
      <c r="L101" s="103"/>
    </row>
    <row r="102" spans="1:12" x14ac:dyDescent="0.25">
      <c r="A102" s="193"/>
      <c r="B102" s="194" t="s">
        <v>130</v>
      </c>
      <c r="C102" s="195">
        <v>2</v>
      </c>
      <c r="D102" s="195">
        <v>1</v>
      </c>
      <c r="E102" s="195">
        <v>27</v>
      </c>
      <c r="F102" s="195">
        <v>14</v>
      </c>
      <c r="G102" s="195">
        <v>36</v>
      </c>
      <c r="H102" s="195">
        <v>8</v>
      </c>
      <c r="I102" s="196">
        <f t="shared" si="31"/>
        <v>-0.77777777777777779</v>
      </c>
      <c r="J102" s="195">
        <f t="shared" si="30"/>
        <v>-28</v>
      </c>
      <c r="K102" s="196">
        <f t="shared" si="32"/>
        <v>2.8723055529924217E-6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17</v>
      </c>
      <c r="E103" s="195">
        <v>8</v>
      </c>
      <c r="F103" s="195">
        <v>40</v>
      </c>
      <c r="G103" s="195">
        <v>24</v>
      </c>
      <c r="H103" s="195">
        <v>22</v>
      </c>
      <c r="I103" s="196">
        <f t="shared" si="31"/>
        <v>-8.333333333333337E-2</v>
      </c>
      <c r="J103" s="195">
        <f t="shared" si="30"/>
        <v>-2</v>
      </c>
      <c r="K103" s="196">
        <f t="shared" si="32"/>
        <v>7.8988402707291593E-6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374</v>
      </c>
      <c r="D104" s="200">
        <f t="shared" ref="D104:H104" si="34">D96-SUM(D97:D103)</f>
        <v>855</v>
      </c>
      <c r="E104" s="200">
        <f t="shared" si="34"/>
        <v>1251</v>
      </c>
      <c r="F104" s="200">
        <f t="shared" si="34"/>
        <v>1380</v>
      </c>
      <c r="G104" s="200">
        <f t="shared" si="34"/>
        <v>1348</v>
      </c>
      <c r="H104" s="200">
        <f t="shared" si="34"/>
        <v>1807</v>
      </c>
      <c r="I104" s="201">
        <f t="shared" si="31"/>
        <v>0.34050445103857574</v>
      </c>
      <c r="J104" s="200">
        <f>H104-G104</f>
        <v>459</v>
      </c>
      <c r="K104" s="201">
        <f t="shared" si="32"/>
        <v>6.4878201678216332E-4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50300</v>
      </c>
      <c r="D106" s="209">
        <v>89465</v>
      </c>
      <c r="E106" s="209">
        <v>107425</v>
      </c>
      <c r="F106" s="209">
        <v>125237</v>
      </c>
      <c r="G106" s="209">
        <v>124231</v>
      </c>
      <c r="H106" s="209">
        <v>107287</v>
      </c>
      <c r="I106" s="210">
        <f>IFERROR(H106/G106-1,"-")</f>
        <v>-0.13639107791131033</v>
      </c>
      <c r="J106" s="209">
        <f>H106-G106</f>
        <v>-16944</v>
      </c>
      <c r="K106" s="210">
        <f>H106/H$8</f>
        <v>3.8520130732987247E-2</v>
      </c>
      <c r="L106" s="103"/>
    </row>
    <row r="107" spans="1:12" x14ac:dyDescent="0.25">
      <c r="A107" s="193" t="s">
        <v>98</v>
      </c>
      <c r="B107" s="190" t="s">
        <v>99</v>
      </c>
      <c r="C107" s="191">
        <v>30000</v>
      </c>
      <c r="D107" s="191">
        <v>26545</v>
      </c>
      <c r="E107" s="191">
        <v>22910</v>
      </c>
      <c r="F107" s="191">
        <v>24058</v>
      </c>
      <c r="G107" s="191">
        <v>21808</v>
      </c>
      <c r="H107" s="191">
        <v>23556</v>
      </c>
      <c r="I107" s="192">
        <f>IFERROR(H107/G107-1,"-")</f>
        <v>8.0154071900220059E-2</v>
      </c>
      <c r="J107" s="191">
        <f t="shared" ref="J107:J117" si="35">H107-G107</f>
        <v>1748</v>
      </c>
      <c r="K107" s="192">
        <f>H107/H$8</f>
        <v>8.4575037007861859E-3</v>
      </c>
      <c r="L107" s="103"/>
    </row>
    <row r="108" spans="1:12" x14ac:dyDescent="0.25">
      <c r="A108" s="193" t="s">
        <v>105</v>
      </c>
      <c r="B108" s="194" t="s">
        <v>105</v>
      </c>
      <c r="C108" s="195">
        <v>693</v>
      </c>
      <c r="D108" s="195">
        <v>13255</v>
      </c>
      <c r="E108" s="195">
        <v>5185</v>
      </c>
      <c r="F108" s="195">
        <v>6653</v>
      </c>
      <c r="G108" s="195">
        <v>7095</v>
      </c>
      <c r="H108" s="195">
        <v>8225</v>
      </c>
      <c r="I108" s="196">
        <f>IFERROR(H108/G108-1,"-")</f>
        <v>0.15926708949964774</v>
      </c>
      <c r="J108" s="195">
        <f t="shared" si="35"/>
        <v>1130</v>
      </c>
      <c r="K108" s="196">
        <f>H108/H$8</f>
        <v>2.9530891466703338E-3</v>
      </c>
      <c r="L108" s="103"/>
    </row>
    <row r="109" spans="1:12" x14ac:dyDescent="0.25">
      <c r="A109" s="193" t="s">
        <v>102</v>
      </c>
      <c r="B109" s="194" t="s">
        <v>102</v>
      </c>
      <c r="C109" s="195">
        <v>29307</v>
      </c>
      <c r="D109" s="195">
        <v>13290</v>
      </c>
      <c r="E109" s="195">
        <v>17725</v>
      </c>
      <c r="F109" s="195">
        <v>17405</v>
      </c>
      <c r="G109" s="195">
        <v>14713</v>
      </c>
      <c r="H109" s="195">
        <v>15331</v>
      </c>
      <c r="I109" s="196">
        <f>IFERROR(H109/G109-1,"-")</f>
        <v>4.2003670223611733E-2</v>
      </c>
      <c r="J109" s="195">
        <f t="shared" si="35"/>
        <v>618</v>
      </c>
      <c r="K109" s="196">
        <f>H109/H$8</f>
        <v>5.5044145541158522E-3</v>
      </c>
      <c r="L109" s="103"/>
    </row>
    <row r="110" spans="1:12" x14ac:dyDescent="0.25">
      <c r="A110" s="193"/>
      <c r="B110" s="190" t="s">
        <v>109</v>
      </c>
      <c r="C110" s="191">
        <v>20300</v>
      </c>
      <c r="D110" s="191">
        <v>62920</v>
      </c>
      <c r="E110" s="191">
        <v>84515</v>
      </c>
      <c r="F110" s="191">
        <v>101179</v>
      </c>
      <c r="G110" s="191">
        <v>102423</v>
      </c>
      <c r="H110" s="191">
        <v>83731</v>
      </c>
      <c r="I110" s="192">
        <f>IFERROR(H110/G110-1,"-")</f>
        <v>-0.18249807172217181</v>
      </c>
      <c r="J110" s="191">
        <f t="shared" si="35"/>
        <v>-18692</v>
      </c>
      <c r="K110" s="192">
        <f>H110/H$8</f>
        <v>3.0062627032201059E-2</v>
      </c>
      <c r="L110" s="103"/>
    </row>
    <row r="111" spans="1:12" s="74" customFormat="1" x14ac:dyDescent="0.25">
      <c r="A111" s="193"/>
      <c r="B111" s="194" t="s">
        <v>112</v>
      </c>
      <c r="C111" s="195">
        <v>4379</v>
      </c>
      <c r="D111" s="195">
        <v>31305</v>
      </c>
      <c r="E111" s="195">
        <v>57053</v>
      </c>
      <c r="F111" s="195">
        <v>72566</v>
      </c>
      <c r="G111" s="195">
        <v>69731</v>
      </c>
      <c r="H111" s="195">
        <v>55657</v>
      </c>
      <c r="I111" s="196">
        <f t="shared" ref="I111:I118" si="36">IFERROR(H111/G111-1,"-")</f>
        <v>-0.20183275731023509</v>
      </c>
      <c r="J111" s="195">
        <f t="shared" si="35"/>
        <v>-14074</v>
      </c>
      <c r="K111" s="196">
        <f t="shared" ref="K111:K118" si="37">H111/H$8</f>
        <v>1.9982988770362402E-2</v>
      </c>
      <c r="L111" s="197"/>
    </row>
    <row r="112" spans="1:12" s="74" customFormat="1" x14ac:dyDescent="0.25">
      <c r="A112" s="193"/>
      <c r="B112" s="194" t="s">
        <v>115</v>
      </c>
      <c r="C112" s="195">
        <v>1124</v>
      </c>
      <c r="D112" s="195">
        <v>4152</v>
      </c>
      <c r="E112" s="195">
        <v>1957</v>
      </c>
      <c r="F112" s="195">
        <v>3736</v>
      </c>
      <c r="G112" s="195">
        <v>3728</v>
      </c>
      <c r="H112" s="195">
        <v>3957</v>
      </c>
      <c r="I112" s="196">
        <f t="shared" si="36"/>
        <v>6.1427038626609365E-2</v>
      </c>
      <c r="J112" s="195">
        <f t="shared" si="35"/>
        <v>229</v>
      </c>
      <c r="K112" s="196">
        <f t="shared" si="37"/>
        <v>1.4207141341488767E-3</v>
      </c>
      <c r="L112" s="197"/>
    </row>
    <row r="113" spans="1:12" x14ac:dyDescent="0.25">
      <c r="A113" s="193"/>
      <c r="B113" s="194" t="s">
        <v>118</v>
      </c>
      <c r="C113" s="195">
        <v>1599</v>
      </c>
      <c r="D113" s="195">
        <v>7466</v>
      </c>
      <c r="E113" s="195">
        <v>6027</v>
      </c>
      <c r="F113" s="195">
        <v>5100</v>
      </c>
      <c r="G113" s="195">
        <v>7942</v>
      </c>
      <c r="H113" s="195">
        <v>5805</v>
      </c>
      <c r="I113" s="196">
        <f t="shared" si="36"/>
        <v>-0.26907579954671368</v>
      </c>
      <c r="J113" s="195">
        <f t="shared" si="35"/>
        <v>-2137</v>
      </c>
      <c r="K113" s="196">
        <f t="shared" si="37"/>
        <v>2.0842167168901261E-3</v>
      </c>
      <c r="L113" s="103"/>
    </row>
    <row r="114" spans="1:12" x14ac:dyDescent="0.25">
      <c r="A114" s="193"/>
      <c r="B114" s="194" t="s">
        <v>125</v>
      </c>
      <c r="C114" s="195">
        <v>184</v>
      </c>
      <c r="D114" s="195">
        <v>4776</v>
      </c>
      <c r="E114" s="195">
        <v>3035</v>
      </c>
      <c r="F114" s="195">
        <v>3026</v>
      </c>
      <c r="G114" s="195">
        <v>2654</v>
      </c>
      <c r="H114" s="195">
        <v>3742</v>
      </c>
      <c r="I114" s="196">
        <f t="shared" si="36"/>
        <v>0.40994724943481531</v>
      </c>
      <c r="J114" s="195">
        <f t="shared" si="35"/>
        <v>1088</v>
      </c>
      <c r="K114" s="196">
        <f t="shared" si="37"/>
        <v>1.3435209224122054E-3</v>
      </c>
      <c r="L114" s="103"/>
    </row>
    <row r="115" spans="1:12" x14ac:dyDescent="0.25">
      <c r="A115" s="193"/>
      <c r="B115" s="194" t="s">
        <v>121</v>
      </c>
      <c r="C115" s="195">
        <v>8307</v>
      </c>
      <c r="D115" s="195">
        <v>4691</v>
      </c>
      <c r="E115" s="195">
        <v>2964</v>
      </c>
      <c r="F115" s="195">
        <v>2896</v>
      </c>
      <c r="G115" s="195">
        <v>2306</v>
      </c>
      <c r="H115" s="195">
        <v>1652</v>
      </c>
      <c r="I115" s="196">
        <f t="shared" si="36"/>
        <v>-0.28360797918473546</v>
      </c>
      <c r="J115" s="195">
        <f t="shared" si="35"/>
        <v>-654</v>
      </c>
      <c r="K115" s="196">
        <f t="shared" si="37"/>
        <v>5.9313109669293512E-4</v>
      </c>
      <c r="L115" s="103"/>
    </row>
    <row r="116" spans="1:12" x14ac:dyDescent="0.25">
      <c r="A116" s="193"/>
      <c r="B116" s="194" t="s">
        <v>130</v>
      </c>
      <c r="C116" s="195">
        <v>49</v>
      </c>
      <c r="D116" s="195">
        <v>59</v>
      </c>
      <c r="E116" s="195">
        <v>93</v>
      </c>
      <c r="F116" s="195">
        <v>219</v>
      </c>
      <c r="G116" s="195">
        <v>25</v>
      </c>
      <c r="H116" s="195">
        <v>79</v>
      </c>
      <c r="I116" s="196">
        <f t="shared" si="36"/>
        <v>2.16</v>
      </c>
      <c r="J116" s="195">
        <f t="shared" si="35"/>
        <v>54</v>
      </c>
      <c r="K116" s="196">
        <f t="shared" si="37"/>
        <v>2.8364017335800165E-5</v>
      </c>
      <c r="L116" s="103"/>
    </row>
    <row r="117" spans="1:12" x14ac:dyDescent="0.25">
      <c r="A117" s="193" t="s">
        <v>146</v>
      </c>
      <c r="B117" s="194" t="s">
        <v>133</v>
      </c>
      <c r="C117" s="195">
        <v>32</v>
      </c>
      <c r="D117" s="195">
        <v>64</v>
      </c>
      <c r="E117" s="195">
        <v>81</v>
      </c>
      <c r="F117" s="195">
        <v>111</v>
      </c>
      <c r="G117" s="195">
        <v>22</v>
      </c>
      <c r="H117" s="195">
        <v>80</v>
      </c>
      <c r="I117" s="196">
        <f t="shared" si="36"/>
        <v>2.6363636363636362</v>
      </c>
      <c r="J117" s="195">
        <f t="shared" si="35"/>
        <v>58</v>
      </c>
      <c r="K117" s="196">
        <f t="shared" si="37"/>
        <v>2.8723055529924218E-5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4626</v>
      </c>
      <c r="D118" s="200">
        <f t="shared" ref="D118:H118" si="39">D110-SUM(D111:D117)</f>
        <v>10407</v>
      </c>
      <c r="E118" s="200">
        <f t="shared" si="39"/>
        <v>13305</v>
      </c>
      <c r="F118" s="200">
        <f t="shared" si="39"/>
        <v>13525</v>
      </c>
      <c r="G118" s="200">
        <f t="shared" si="39"/>
        <v>16015</v>
      </c>
      <c r="H118" s="200">
        <f t="shared" si="39"/>
        <v>12759</v>
      </c>
      <c r="I118" s="201">
        <f t="shared" si="36"/>
        <v>-0.20330939743990006</v>
      </c>
      <c r="J118" s="200">
        <f>H118-G118</f>
        <v>-3256</v>
      </c>
      <c r="K118" s="201">
        <f t="shared" si="37"/>
        <v>4.5809683188287884E-3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14501</v>
      </c>
      <c r="D120" s="209">
        <v>36202</v>
      </c>
      <c r="E120" s="209">
        <v>42224</v>
      </c>
      <c r="F120" s="209">
        <v>40151</v>
      </c>
      <c r="G120" s="209">
        <v>43154</v>
      </c>
      <c r="H120" s="209">
        <v>47691</v>
      </c>
      <c r="I120" s="210">
        <f>IFERROR(H120/G120-1,"-")</f>
        <v>0.10513509755758443</v>
      </c>
      <c r="J120" s="209">
        <f>H120-G120</f>
        <v>4537</v>
      </c>
      <c r="K120" s="210">
        <f>H120/H$8</f>
        <v>1.7122890515970199E-2</v>
      </c>
      <c r="L120" s="103"/>
    </row>
    <row r="121" spans="1:12" x14ac:dyDescent="0.25">
      <c r="A121" s="193" t="s">
        <v>98</v>
      </c>
      <c r="B121" s="190" t="s">
        <v>99</v>
      </c>
      <c r="C121" s="191">
        <v>9944</v>
      </c>
      <c r="D121" s="191">
        <v>22567</v>
      </c>
      <c r="E121" s="191">
        <v>24548</v>
      </c>
      <c r="F121" s="191">
        <v>23087</v>
      </c>
      <c r="G121" s="191">
        <v>27092</v>
      </c>
      <c r="H121" s="191">
        <v>30146</v>
      </c>
      <c r="I121" s="192">
        <f>IFERROR(H121/G121-1,"-")</f>
        <v>0.11272700428170679</v>
      </c>
      <c r="J121" s="191">
        <f t="shared" ref="J121:J131" si="40">H121-G121</f>
        <v>3054</v>
      </c>
      <c r="K121" s="192">
        <f>H121/H$8</f>
        <v>1.0823565400063693E-2</v>
      </c>
      <c r="L121" s="103"/>
    </row>
    <row r="122" spans="1:12" x14ac:dyDescent="0.25">
      <c r="A122" s="193" t="s">
        <v>105</v>
      </c>
      <c r="B122" s="194" t="s">
        <v>105</v>
      </c>
      <c r="C122" s="195">
        <v>2854</v>
      </c>
      <c r="D122" s="195">
        <v>9766</v>
      </c>
      <c r="E122" s="195">
        <v>11498</v>
      </c>
      <c r="F122" s="195">
        <v>7357</v>
      </c>
      <c r="G122" s="195">
        <v>13491</v>
      </c>
      <c r="H122" s="195">
        <v>13529</v>
      </c>
      <c r="I122" s="196">
        <f>IFERROR(H122/G122-1,"-")</f>
        <v>2.8166926098880385E-3</v>
      </c>
      <c r="J122" s="195">
        <f t="shared" si="40"/>
        <v>38</v>
      </c>
      <c r="K122" s="196">
        <f>H122/H$8</f>
        <v>4.8574277283043093E-3</v>
      </c>
      <c r="L122" s="103"/>
    </row>
    <row r="123" spans="1:12" x14ac:dyDescent="0.25">
      <c r="A123" s="193" t="s">
        <v>102</v>
      </c>
      <c r="B123" s="194" t="s">
        <v>102</v>
      </c>
      <c r="C123" s="195">
        <v>7090</v>
      </c>
      <c r="D123" s="195">
        <v>12801</v>
      </c>
      <c r="E123" s="195">
        <v>13050</v>
      </c>
      <c r="F123" s="195">
        <v>15730</v>
      </c>
      <c r="G123" s="195">
        <v>13601</v>
      </c>
      <c r="H123" s="195">
        <v>16617</v>
      </c>
      <c r="I123" s="196">
        <f>IFERROR(H123/G123-1,"-")</f>
        <v>0.2217484008528785</v>
      </c>
      <c r="J123" s="195">
        <f t="shared" si="40"/>
        <v>3016</v>
      </c>
      <c r="K123" s="196">
        <f>H123/H$8</f>
        <v>5.9661376717593841E-3</v>
      </c>
      <c r="L123" s="103"/>
    </row>
    <row r="124" spans="1:12" x14ac:dyDescent="0.25">
      <c r="A124" s="193"/>
      <c r="B124" s="190" t="s">
        <v>109</v>
      </c>
      <c r="C124" s="191">
        <v>4557</v>
      </c>
      <c r="D124" s="191">
        <v>13635</v>
      </c>
      <c r="E124" s="191">
        <v>17676</v>
      </c>
      <c r="F124" s="191">
        <v>17064</v>
      </c>
      <c r="G124" s="191">
        <v>16062</v>
      </c>
      <c r="H124" s="191">
        <v>17545</v>
      </c>
      <c r="I124" s="192">
        <f>IFERROR(H124/G124-1,"-")</f>
        <v>9.2329722325986907E-2</v>
      </c>
      <c r="J124" s="191">
        <f t="shared" si="40"/>
        <v>1483</v>
      </c>
      <c r="K124" s="192">
        <f>H124/H$8</f>
        <v>6.2993251159065046E-3</v>
      </c>
      <c r="L124" s="103"/>
    </row>
    <row r="125" spans="1:12" s="74" customFormat="1" x14ac:dyDescent="0.25">
      <c r="A125" s="193"/>
      <c r="B125" s="194" t="s">
        <v>112</v>
      </c>
      <c r="C125" s="195">
        <v>271</v>
      </c>
      <c r="D125" s="195">
        <v>1015</v>
      </c>
      <c r="E125" s="195">
        <v>2245</v>
      </c>
      <c r="F125" s="195">
        <v>4909</v>
      </c>
      <c r="G125" s="195">
        <v>2363</v>
      </c>
      <c r="H125" s="195">
        <v>1851</v>
      </c>
      <c r="I125" s="196">
        <f t="shared" ref="I125:I132" si="41">IFERROR(H125/G125-1,"-")</f>
        <v>-0.21667371984765127</v>
      </c>
      <c r="J125" s="195">
        <f t="shared" si="40"/>
        <v>-512</v>
      </c>
      <c r="K125" s="196">
        <f t="shared" ref="K125:K132" si="42">H125/H$8</f>
        <v>6.6457969732362158E-4</v>
      </c>
      <c r="L125" s="197"/>
    </row>
    <row r="126" spans="1:12" s="74" customFormat="1" x14ac:dyDescent="0.25">
      <c r="A126" s="193"/>
      <c r="B126" s="194" t="s">
        <v>115</v>
      </c>
      <c r="C126" s="195">
        <v>265</v>
      </c>
      <c r="D126" s="195">
        <v>1556</v>
      </c>
      <c r="E126" s="195">
        <v>1872</v>
      </c>
      <c r="F126" s="195">
        <v>2184</v>
      </c>
      <c r="G126" s="195">
        <v>2212</v>
      </c>
      <c r="H126" s="195">
        <v>2325</v>
      </c>
      <c r="I126" s="196">
        <f t="shared" si="41"/>
        <v>5.1084990958408572E-2</v>
      </c>
      <c r="J126" s="195">
        <f t="shared" si="40"/>
        <v>113</v>
      </c>
      <c r="K126" s="196">
        <f t="shared" si="42"/>
        <v>8.3476380133842257E-4</v>
      </c>
      <c r="L126" s="197"/>
    </row>
    <row r="127" spans="1:12" x14ac:dyDescent="0.25">
      <c r="A127" s="193"/>
      <c r="B127" s="194" t="s">
        <v>118</v>
      </c>
      <c r="C127" s="195">
        <v>212</v>
      </c>
      <c r="D127" s="195">
        <v>1484</v>
      </c>
      <c r="E127" s="195">
        <v>1536</v>
      </c>
      <c r="F127" s="195">
        <v>1358</v>
      </c>
      <c r="G127" s="195">
        <v>2078</v>
      </c>
      <c r="H127" s="195">
        <v>2364</v>
      </c>
      <c r="I127" s="196">
        <f t="shared" si="41"/>
        <v>0.13763233878729553</v>
      </c>
      <c r="J127" s="195">
        <f t="shared" si="40"/>
        <v>286</v>
      </c>
      <c r="K127" s="196">
        <f t="shared" si="42"/>
        <v>8.4876629090926059E-4</v>
      </c>
      <c r="L127" s="103"/>
    </row>
    <row r="128" spans="1:12" x14ac:dyDescent="0.25">
      <c r="A128" s="193"/>
      <c r="B128" s="194" t="s">
        <v>125</v>
      </c>
      <c r="C128" s="195">
        <v>29</v>
      </c>
      <c r="D128" s="195">
        <v>329</v>
      </c>
      <c r="E128" s="195">
        <v>373</v>
      </c>
      <c r="F128" s="195">
        <v>576</v>
      </c>
      <c r="G128" s="195">
        <v>351</v>
      </c>
      <c r="H128" s="195">
        <v>970</v>
      </c>
      <c r="I128" s="196">
        <f t="shared" si="41"/>
        <v>1.7635327635327633</v>
      </c>
      <c r="J128" s="195">
        <f t="shared" si="40"/>
        <v>619</v>
      </c>
      <c r="K128" s="196">
        <f t="shared" si="42"/>
        <v>3.4826704830033116E-4</v>
      </c>
      <c r="L128" s="103"/>
    </row>
    <row r="129" spans="1:12" x14ac:dyDescent="0.25">
      <c r="A129" s="193"/>
      <c r="B129" s="194" t="s">
        <v>121</v>
      </c>
      <c r="C129" s="195">
        <v>140</v>
      </c>
      <c r="D129" s="195">
        <v>260</v>
      </c>
      <c r="E129" s="195">
        <v>243</v>
      </c>
      <c r="F129" s="195">
        <v>288</v>
      </c>
      <c r="G129" s="195">
        <v>439</v>
      </c>
      <c r="H129" s="195">
        <v>481</v>
      </c>
      <c r="I129" s="196">
        <f t="shared" si="41"/>
        <v>9.567198177676528E-2</v>
      </c>
      <c r="J129" s="195">
        <f t="shared" si="40"/>
        <v>42</v>
      </c>
      <c r="K129" s="196">
        <f t="shared" si="42"/>
        <v>1.7269737137366937E-4</v>
      </c>
      <c r="L129" s="103"/>
    </row>
    <row r="130" spans="1:12" x14ac:dyDescent="0.25">
      <c r="A130" s="193"/>
      <c r="B130" s="194" t="s">
        <v>130</v>
      </c>
      <c r="C130" s="195">
        <v>0</v>
      </c>
      <c r="D130" s="195">
        <v>58</v>
      </c>
      <c r="E130" s="195">
        <v>50</v>
      </c>
      <c r="F130" s="195">
        <v>136</v>
      </c>
      <c r="G130" s="195">
        <v>55</v>
      </c>
      <c r="H130" s="195">
        <v>120</v>
      </c>
      <c r="I130" s="196">
        <f t="shared" si="41"/>
        <v>1.1818181818181817</v>
      </c>
      <c r="J130" s="195">
        <f t="shared" si="40"/>
        <v>65</v>
      </c>
      <c r="K130" s="196">
        <f t="shared" si="42"/>
        <v>4.3084583294886326E-5</v>
      </c>
      <c r="L130" s="103"/>
    </row>
    <row r="131" spans="1:12" x14ac:dyDescent="0.25">
      <c r="A131" s="193" t="s">
        <v>146</v>
      </c>
      <c r="B131" s="194" t="s">
        <v>133</v>
      </c>
      <c r="C131" s="195">
        <v>63</v>
      </c>
      <c r="D131" s="195">
        <v>113</v>
      </c>
      <c r="E131" s="195">
        <v>73</v>
      </c>
      <c r="F131" s="195">
        <v>105</v>
      </c>
      <c r="G131" s="195">
        <v>48</v>
      </c>
      <c r="H131" s="195">
        <v>60</v>
      </c>
      <c r="I131" s="196">
        <f t="shared" si="41"/>
        <v>0.25</v>
      </c>
      <c r="J131" s="195">
        <f t="shared" si="40"/>
        <v>12</v>
      </c>
      <c r="K131" s="196">
        <f t="shared" si="42"/>
        <v>2.1542291647443163E-5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3577</v>
      </c>
      <c r="D132" s="200">
        <f t="shared" ref="D132:H132" si="44">D124-SUM(D125:D131)</f>
        <v>8820</v>
      </c>
      <c r="E132" s="200">
        <f t="shared" si="44"/>
        <v>11284</v>
      </c>
      <c r="F132" s="200">
        <f t="shared" si="44"/>
        <v>7508</v>
      </c>
      <c r="G132" s="200">
        <f t="shared" si="44"/>
        <v>8516</v>
      </c>
      <c r="H132" s="200">
        <f t="shared" si="44"/>
        <v>9374</v>
      </c>
      <c r="I132" s="201">
        <f t="shared" si="41"/>
        <v>0.10075152653828079</v>
      </c>
      <c r="J132" s="200">
        <f>H132-G132</f>
        <v>858</v>
      </c>
      <c r="K132" s="201">
        <f t="shared" si="42"/>
        <v>3.3656240317188704E-3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22909</v>
      </c>
      <c r="D134" s="209">
        <v>89027</v>
      </c>
      <c r="E134" s="209">
        <v>136089</v>
      </c>
      <c r="F134" s="209">
        <v>150809</v>
      </c>
      <c r="G134" s="209">
        <v>145872</v>
      </c>
      <c r="H134" s="209">
        <v>164231</v>
      </c>
      <c r="I134" s="210">
        <f>IFERROR(H134/G134-1,"-")</f>
        <v>0.12585691565207857</v>
      </c>
      <c r="J134" s="209">
        <f>H134-G134</f>
        <v>18359</v>
      </c>
      <c r="K134" s="210">
        <f>H134/H$8</f>
        <v>5.8965201659187304E-2</v>
      </c>
      <c r="L134" s="103"/>
    </row>
    <row r="135" spans="1:12" x14ac:dyDescent="0.25">
      <c r="A135" s="193" t="s">
        <v>98</v>
      </c>
      <c r="B135" s="190" t="s">
        <v>99</v>
      </c>
      <c r="C135" s="191">
        <v>10533</v>
      </c>
      <c r="D135" s="191">
        <v>17671</v>
      </c>
      <c r="E135" s="191">
        <v>12307</v>
      </c>
      <c r="F135" s="191">
        <v>12268</v>
      </c>
      <c r="G135" s="191">
        <v>11247</v>
      </c>
      <c r="H135" s="191">
        <v>20603</v>
      </c>
      <c r="I135" s="192">
        <f>IFERROR(H135/G135-1,"-")</f>
        <v>0.83186627545123137</v>
      </c>
      <c r="J135" s="191">
        <f t="shared" ref="J135:J145" si="45">H135-G135</f>
        <v>9356</v>
      </c>
      <c r="K135" s="192">
        <f>H135/H$8</f>
        <v>7.3972639135378585E-3</v>
      </c>
      <c r="L135" s="103"/>
    </row>
    <row r="136" spans="1:12" x14ac:dyDescent="0.25">
      <c r="A136" s="193" t="s">
        <v>105</v>
      </c>
      <c r="B136" s="194" t="s">
        <v>105</v>
      </c>
      <c r="C136" s="195">
        <v>5778</v>
      </c>
      <c r="D136" s="195">
        <v>10248</v>
      </c>
      <c r="E136" s="195">
        <v>7224</v>
      </c>
      <c r="F136" s="195">
        <v>6609</v>
      </c>
      <c r="G136" s="195">
        <v>4531</v>
      </c>
      <c r="H136" s="195">
        <v>11153</v>
      </c>
      <c r="I136" s="196">
        <f>IFERROR(H136/G136-1,"-")</f>
        <v>1.4614875303465018</v>
      </c>
      <c r="J136" s="195">
        <f t="shared" si="45"/>
        <v>6622</v>
      </c>
      <c r="K136" s="196">
        <f>H136/H$8</f>
        <v>4.0043529790655596E-3</v>
      </c>
      <c r="L136" s="103"/>
    </row>
    <row r="137" spans="1:12" x14ac:dyDescent="0.25">
      <c r="A137" s="193" t="s">
        <v>102</v>
      </c>
      <c r="B137" s="194" t="s">
        <v>102</v>
      </c>
      <c r="C137" s="195">
        <v>4755</v>
      </c>
      <c r="D137" s="195">
        <v>7423</v>
      </c>
      <c r="E137" s="195">
        <v>5083</v>
      </c>
      <c r="F137" s="195">
        <v>5659</v>
      </c>
      <c r="G137" s="195">
        <v>6716</v>
      </c>
      <c r="H137" s="195">
        <v>9450</v>
      </c>
      <c r="I137" s="196">
        <f>IFERROR(H137/G137-1,"-")</f>
        <v>0.40708755211435377</v>
      </c>
      <c r="J137" s="195">
        <f t="shared" si="45"/>
        <v>2734</v>
      </c>
      <c r="K137" s="196">
        <f>H137/H$8</f>
        <v>3.3929109344722984E-3</v>
      </c>
      <c r="L137" s="103"/>
    </row>
    <row r="138" spans="1:12" x14ac:dyDescent="0.25">
      <c r="A138" s="193"/>
      <c r="B138" s="190" t="s">
        <v>109</v>
      </c>
      <c r="C138" s="191">
        <v>12376</v>
      </c>
      <c r="D138" s="191">
        <v>71356</v>
      </c>
      <c r="E138" s="191">
        <v>123782</v>
      </c>
      <c r="F138" s="191">
        <v>138541</v>
      </c>
      <c r="G138" s="191">
        <v>134625</v>
      </c>
      <c r="H138" s="191">
        <v>143628</v>
      </c>
      <c r="I138" s="192">
        <f>IFERROR(H138/G138-1,"-")</f>
        <v>6.687465181058494E-2</v>
      </c>
      <c r="J138" s="191">
        <f t="shared" si="45"/>
        <v>9003</v>
      </c>
      <c r="K138" s="192">
        <f>H138/H$8</f>
        <v>5.1567937745649446E-2</v>
      </c>
      <c r="L138" s="103"/>
    </row>
    <row r="139" spans="1:12" s="74" customFormat="1" x14ac:dyDescent="0.25">
      <c r="A139" s="193"/>
      <c r="B139" s="194" t="s">
        <v>112</v>
      </c>
      <c r="C139" s="195">
        <v>1376</v>
      </c>
      <c r="D139" s="195">
        <v>20858</v>
      </c>
      <c r="E139" s="195">
        <v>60744</v>
      </c>
      <c r="F139" s="195">
        <v>69941</v>
      </c>
      <c r="G139" s="195">
        <v>69701</v>
      </c>
      <c r="H139" s="195">
        <v>74942</v>
      </c>
      <c r="I139" s="196">
        <f t="shared" ref="I139:I146" si="46">IFERROR(H139/G139-1,"-")</f>
        <v>7.51926084274257E-2</v>
      </c>
      <c r="J139" s="195">
        <f t="shared" si="45"/>
        <v>5241</v>
      </c>
      <c r="K139" s="196">
        <f t="shared" ref="K139:K146" si="47">H139/H$8</f>
        <v>2.6907040344044758E-2</v>
      </c>
      <c r="L139" s="197"/>
    </row>
    <row r="140" spans="1:12" s="74" customFormat="1" x14ac:dyDescent="0.25">
      <c r="A140" s="193"/>
      <c r="B140" s="194" t="s">
        <v>115</v>
      </c>
      <c r="C140" s="195">
        <v>1355</v>
      </c>
      <c r="D140" s="195">
        <v>6062</v>
      </c>
      <c r="E140" s="195">
        <v>9609</v>
      </c>
      <c r="F140" s="195">
        <v>12732</v>
      </c>
      <c r="G140" s="195">
        <v>10309</v>
      </c>
      <c r="H140" s="195">
        <v>13426</v>
      </c>
      <c r="I140" s="196">
        <f t="shared" si="46"/>
        <v>0.30235716364341836</v>
      </c>
      <c r="J140" s="195">
        <f t="shared" si="45"/>
        <v>3117</v>
      </c>
      <c r="K140" s="196">
        <f t="shared" si="47"/>
        <v>4.8204467943095321E-3</v>
      </c>
      <c r="L140" s="197"/>
    </row>
    <row r="141" spans="1:12" x14ac:dyDescent="0.25">
      <c r="A141" s="193"/>
      <c r="B141" s="194" t="s">
        <v>118</v>
      </c>
      <c r="C141" s="195">
        <v>2045</v>
      </c>
      <c r="D141" s="195">
        <v>8592</v>
      </c>
      <c r="E141" s="195">
        <v>11521</v>
      </c>
      <c r="F141" s="195">
        <v>13438</v>
      </c>
      <c r="G141" s="195">
        <v>10957</v>
      </c>
      <c r="H141" s="195">
        <v>12394</v>
      </c>
      <c r="I141" s="196">
        <f t="shared" si="46"/>
        <v>0.13114903714520398</v>
      </c>
      <c r="J141" s="195">
        <f t="shared" si="45"/>
        <v>1437</v>
      </c>
      <c r="K141" s="196">
        <f t="shared" si="47"/>
        <v>4.4499193779735094E-3</v>
      </c>
      <c r="L141" s="103"/>
    </row>
    <row r="142" spans="1:12" x14ac:dyDescent="0.25">
      <c r="A142" s="193"/>
      <c r="B142" s="194" t="s">
        <v>125</v>
      </c>
      <c r="C142" s="195">
        <v>57</v>
      </c>
      <c r="D142" s="195">
        <v>3326</v>
      </c>
      <c r="E142" s="195">
        <v>5770</v>
      </c>
      <c r="F142" s="195">
        <v>7531</v>
      </c>
      <c r="G142" s="195">
        <v>3763</v>
      </c>
      <c r="H142" s="195">
        <v>4657</v>
      </c>
      <c r="I142" s="196">
        <f t="shared" si="46"/>
        <v>0.23757640180706874</v>
      </c>
      <c r="J142" s="195">
        <f t="shared" si="45"/>
        <v>894</v>
      </c>
      <c r="K142" s="196">
        <f t="shared" si="47"/>
        <v>1.6720408700357135E-3</v>
      </c>
      <c r="L142" s="103"/>
    </row>
    <row r="143" spans="1:12" x14ac:dyDescent="0.25">
      <c r="A143" s="193"/>
      <c r="B143" s="194" t="s">
        <v>121</v>
      </c>
      <c r="C143" s="195">
        <v>1017</v>
      </c>
      <c r="D143" s="195">
        <v>3158</v>
      </c>
      <c r="E143" s="195">
        <v>2357</v>
      </c>
      <c r="F143" s="195">
        <v>2600</v>
      </c>
      <c r="G143" s="195">
        <v>1713</v>
      </c>
      <c r="H143" s="195">
        <v>1481</v>
      </c>
      <c r="I143" s="196">
        <f t="shared" si="46"/>
        <v>-0.13543490951546988</v>
      </c>
      <c r="J143" s="195">
        <f t="shared" si="45"/>
        <v>-232</v>
      </c>
      <c r="K143" s="196">
        <f t="shared" si="47"/>
        <v>5.3173556549772209E-4</v>
      </c>
      <c r="L143" s="103"/>
    </row>
    <row r="144" spans="1:12" x14ac:dyDescent="0.25">
      <c r="A144" s="193"/>
      <c r="B144" s="194" t="s">
        <v>130</v>
      </c>
      <c r="C144" s="195">
        <v>6</v>
      </c>
      <c r="D144" s="195">
        <v>20</v>
      </c>
      <c r="E144" s="195">
        <v>126</v>
      </c>
      <c r="F144" s="195">
        <v>46</v>
      </c>
      <c r="G144" s="195">
        <v>94</v>
      </c>
      <c r="H144" s="195">
        <v>167</v>
      </c>
      <c r="I144" s="196">
        <f t="shared" si="46"/>
        <v>0.77659574468085113</v>
      </c>
      <c r="J144" s="195">
        <f t="shared" si="45"/>
        <v>73</v>
      </c>
      <c r="K144" s="196">
        <f t="shared" si="47"/>
        <v>5.9959378418716806E-5</v>
      </c>
      <c r="L144" s="103"/>
    </row>
    <row r="145" spans="1:12" x14ac:dyDescent="0.25">
      <c r="A145" s="193" t="s">
        <v>146</v>
      </c>
      <c r="B145" s="194" t="s">
        <v>133</v>
      </c>
      <c r="C145" s="195">
        <v>0</v>
      </c>
      <c r="D145" s="195">
        <v>0</v>
      </c>
      <c r="E145" s="195">
        <v>15</v>
      </c>
      <c r="F145" s="195">
        <v>53</v>
      </c>
      <c r="G145" s="195">
        <v>102</v>
      </c>
      <c r="H145" s="195">
        <v>26</v>
      </c>
      <c r="I145" s="196">
        <f t="shared" si="46"/>
        <v>-0.74509803921568629</v>
      </c>
      <c r="J145" s="195">
        <f t="shared" si="45"/>
        <v>-76</v>
      </c>
      <c r="K145" s="196">
        <f t="shared" si="47"/>
        <v>9.3349930472253703E-6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6520</v>
      </c>
      <c r="D146" s="200">
        <f t="shared" ref="D146:H146" si="49">D138-SUM(D139:D145)</f>
        <v>29340</v>
      </c>
      <c r="E146" s="200">
        <f t="shared" si="49"/>
        <v>33640</v>
      </c>
      <c r="F146" s="200">
        <f t="shared" si="49"/>
        <v>32200</v>
      </c>
      <c r="G146" s="200">
        <f t="shared" si="49"/>
        <v>37986</v>
      </c>
      <c r="H146" s="200">
        <f t="shared" si="49"/>
        <v>36535</v>
      </c>
      <c r="I146" s="201">
        <f t="shared" si="46"/>
        <v>-3.8198283578160352E-2</v>
      </c>
      <c r="J146" s="200">
        <f>H146-G146</f>
        <v>-1451</v>
      </c>
      <c r="K146" s="201">
        <f t="shared" si="47"/>
        <v>1.3117460422322267E-2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12773</v>
      </c>
      <c r="D148" s="209">
        <v>36529</v>
      </c>
      <c r="E148" s="209">
        <v>45326</v>
      </c>
      <c r="F148" s="209">
        <v>51812</v>
      </c>
      <c r="G148" s="209">
        <v>59839</v>
      </c>
      <c r="H148" s="209">
        <v>60638</v>
      </c>
      <c r="I148" s="210">
        <f>IFERROR(H148/G148-1,"-")</f>
        <v>1.3352495863901526E-2</v>
      </c>
      <c r="J148" s="209">
        <f>H148-G148</f>
        <v>799</v>
      </c>
      <c r="K148" s="210">
        <f>H148/H$8</f>
        <v>2.1771358015294309E-2</v>
      </c>
      <c r="L148" s="103"/>
    </row>
    <row r="149" spans="1:12" x14ac:dyDescent="0.25">
      <c r="A149" s="193" t="s">
        <v>98</v>
      </c>
      <c r="B149" s="190" t="s">
        <v>99</v>
      </c>
      <c r="C149" s="191">
        <v>8890</v>
      </c>
      <c r="D149" s="191">
        <v>13747</v>
      </c>
      <c r="E149" s="191">
        <v>20101</v>
      </c>
      <c r="F149" s="191">
        <v>20643</v>
      </c>
      <c r="G149" s="191">
        <v>23005</v>
      </c>
      <c r="H149" s="191">
        <v>22310</v>
      </c>
      <c r="I149" s="192">
        <f>IFERROR(H149/G149-1,"-")</f>
        <v>-3.0210823733970882E-2</v>
      </c>
      <c r="J149" s="191">
        <f t="shared" ref="J149:J159" si="50">H149-G149</f>
        <v>-695</v>
      </c>
      <c r="K149" s="192">
        <f>H149/H$8</f>
        <v>8.010142110907616E-3</v>
      </c>
      <c r="L149" s="103"/>
    </row>
    <row r="150" spans="1:12" x14ac:dyDescent="0.25">
      <c r="A150" s="193" t="s">
        <v>105</v>
      </c>
      <c r="B150" s="194" t="s">
        <v>105</v>
      </c>
      <c r="C150" s="195">
        <v>5277</v>
      </c>
      <c r="D150" s="195">
        <v>9322</v>
      </c>
      <c r="E150" s="195">
        <v>15548</v>
      </c>
      <c r="F150" s="195">
        <v>15622</v>
      </c>
      <c r="G150" s="195">
        <v>16041</v>
      </c>
      <c r="H150" s="195">
        <v>13391</v>
      </c>
      <c r="I150" s="196">
        <f>IFERROR(H150/G150-1,"-")</f>
        <v>-0.16520167071878311</v>
      </c>
      <c r="J150" s="195">
        <f t="shared" si="50"/>
        <v>-2650</v>
      </c>
      <c r="K150" s="196">
        <f>H150/H$8</f>
        <v>4.8078804575151903E-3</v>
      </c>
      <c r="L150" s="103"/>
    </row>
    <row r="151" spans="1:12" x14ac:dyDescent="0.25">
      <c r="A151" s="193" t="s">
        <v>102</v>
      </c>
      <c r="B151" s="194" t="s">
        <v>102</v>
      </c>
      <c r="C151" s="195">
        <v>3613</v>
      </c>
      <c r="D151" s="195">
        <v>4425</v>
      </c>
      <c r="E151" s="195">
        <v>4553</v>
      </c>
      <c r="F151" s="195">
        <v>5021</v>
      </c>
      <c r="G151" s="195">
        <v>6964</v>
      </c>
      <c r="H151" s="195">
        <v>8919</v>
      </c>
      <c r="I151" s="196">
        <f>IFERROR(H151/G151-1,"-")</f>
        <v>0.28072946582423897</v>
      </c>
      <c r="J151" s="195">
        <f t="shared" si="50"/>
        <v>1955</v>
      </c>
      <c r="K151" s="196">
        <f>H151/H$8</f>
        <v>3.2022616533924262E-3</v>
      </c>
      <c r="L151" s="103"/>
    </row>
    <row r="152" spans="1:12" x14ac:dyDescent="0.25">
      <c r="A152" s="193"/>
      <c r="B152" s="190" t="s">
        <v>109</v>
      </c>
      <c r="C152" s="191">
        <v>3883</v>
      </c>
      <c r="D152" s="191">
        <v>22782</v>
      </c>
      <c r="E152" s="191">
        <v>25225</v>
      </c>
      <c r="F152" s="191">
        <v>31169</v>
      </c>
      <c r="G152" s="191">
        <v>36834</v>
      </c>
      <c r="H152" s="191">
        <v>38328</v>
      </c>
      <c r="I152" s="192">
        <f>IFERROR(H152/G152-1,"-")</f>
        <v>4.056035184883533E-2</v>
      </c>
      <c r="J152" s="191">
        <f t="shared" si="50"/>
        <v>1494</v>
      </c>
      <c r="K152" s="192">
        <f>H152/H$8</f>
        <v>1.3761215904386693E-2</v>
      </c>
      <c r="L152" s="103"/>
    </row>
    <row r="153" spans="1:12" s="74" customFormat="1" x14ac:dyDescent="0.25">
      <c r="A153" s="193"/>
      <c r="B153" s="194" t="s">
        <v>112</v>
      </c>
      <c r="C153" s="195">
        <v>61</v>
      </c>
      <c r="D153" s="195">
        <v>5277</v>
      </c>
      <c r="E153" s="195">
        <v>10081</v>
      </c>
      <c r="F153" s="195">
        <v>10375</v>
      </c>
      <c r="G153" s="195">
        <v>10394</v>
      </c>
      <c r="H153" s="195">
        <v>4706</v>
      </c>
      <c r="I153" s="196">
        <f t="shared" ref="I153:I160" si="51">IFERROR(H153/G153-1,"-")</f>
        <v>-0.54723879161054456</v>
      </c>
      <c r="J153" s="195">
        <f t="shared" si="50"/>
        <v>-5688</v>
      </c>
      <c r="K153" s="196">
        <f t="shared" ref="K153:K160" si="52">H153/H$8</f>
        <v>1.6896337415477922E-3</v>
      </c>
      <c r="L153" s="197"/>
    </row>
    <row r="154" spans="1:12" s="74" customFormat="1" x14ac:dyDescent="0.25">
      <c r="A154" s="193"/>
      <c r="B154" s="194" t="s">
        <v>115</v>
      </c>
      <c r="C154" s="195">
        <v>621</v>
      </c>
      <c r="D154" s="195">
        <v>6599</v>
      </c>
      <c r="E154" s="195">
        <v>5508</v>
      </c>
      <c r="F154" s="195">
        <v>6218</v>
      </c>
      <c r="G154" s="195">
        <v>5753</v>
      </c>
      <c r="H154" s="195">
        <v>5632</v>
      </c>
      <c r="I154" s="196">
        <f t="shared" si="51"/>
        <v>-2.1032504780114758E-2</v>
      </c>
      <c r="J154" s="195">
        <f t="shared" si="50"/>
        <v>-121</v>
      </c>
      <c r="K154" s="196">
        <f t="shared" si="52"/>
        <v>2.0221031093066648E-3</v>
      </c>
      <c r="L154" s="197"/>
    </row>
    <row r="155" spans="1:12" x14ac:dyDescent="0.25">
      <c r="A155" s="193"/>
      <c r="B155" s="194" t="s">
        <v>118</v>
      </c>
      <c r="C155" s="195">
        <v>187</v>
      </c>
      <c r="D155" s="195">
        <v>2678</v>
      </c>
      <c r="E155" s="195">
        <v>3549</v>
      </c>
      <c r="F155" s="195">
        <v>6400</v>
      </c>
      <c r="G155" s="195">
        <v>8652</v>
      </c>
      <c r="H155" s="195">
        <v>16878</v>
      </c>
      <c r="I155" s="196">
        <f t="shared" si="51"/>
        <v>0.95076282940360612</v>
      </c>
      <c r="J155" s="195">
        <f t="shared" si="50"/>
        <v>8226</v>
      </c>
      <c r="K155" s="196">
        <f t="shared" si="52"/>
        <v>6.0598466404257617E-3</v>
      </c>
      <c r="L155" s="103"/>
    </row>
    <row r="156" spans="1:12" x14ac:dyDescent="0.25">
      <c r="A156" s="193"/>
      <c r="B156" s="194" t="s">
        <v>125</v>
      </c>
      <c r="C156" s="195">
        <v>16</v>
      </c>
      <c r="D156" s="195">
        <v>442</v>
      </c>
      <c r="E156" s="195">
        <v>626</v>
      </c>
      <c r="F156" s="195">
        <v>1017</v>
      </c>
      <c r="G156" s="195">
        <v>1441</v>
      </c>
      <c r="H156" s="195">
        <v>988</v>
      </c>
      <c r="I156" s="196">
        <f t="shared" si="51"/>
        <v>-0.3143650242886884</v>
      </c>
      <c r="J156" s="195">
        <f t="shared" si="50"/>
        <v>-453</v>
      </c>
      <c r="K156" s="196">
        <f t="shared" si="52"/>
        <v>3.5472973579456408E-4</v>
      </c>
      <c r="L156" s="103"/>
    </row>
    <row r="157" spans="1:12" x14ac:dyDescent="0.25">
      <c r="A157" s="193"/>
      <c r="B157" s="194" t="s">
        <v>121</v>
      </c>
      <c r="C157" s="195">
        <v>1392</v>
      </c>
      <c r="D157" s="195">
        <v>1688</v>
      </c>
      <c r="E157" s="195">
        <v>2120</v>
      </c>
      <c r="F157" s="195">
        <v>919</v>
      </c>
      <c r="G157" s="195">
        <v>2380</v>
      </c>
      <c r="H157" s="195">
        <v>1898</v>
      </c>
      <c r="I157" s="196">
        <f t="shared" si="51"/>
        <v>-0.20252100840336129</v>
      </c>
      <c r="J157" s="195">
        <f t="shared" si="50"/>
        <v>-482</v>
      </c>
      <c r="K157" s="196">
        <f t="shared" si="52"/>
        <v>6.8145449244745202E-4</v>
      </c>
      <c r="L157" s="103"/>
    </row>
    <row r="158" spans="1:12" x14ac:dyDescent="0.25">
      <c r="A158" s="193"/>
      <c r="B158" s="194" t="s">
        <v>130</v>
      </c>
      <c r="C158" s="195">
        <v>29</v>
      </c>
      <c r="D158" s="195">
        <v>9</v>
      </c>
      <c r="E158" s="195">
        <v>36</v>
      </c>
      <c r="F158" s="195">
        <v>36</v>
      </c>
      <c r="G158" s="195">
        <v>73</v>
      </c>
      <c r="H158" s="195">
        <v>91</v>
      </c>
      <c r="I158" s="196">
        <f t="shared" si="51"/>
        <v>0.24657534246575352</v>
      </c>
      <c r="J158" s="195">
        <f t="shared" si="50"/>
        <v>18</v>
      </c>
      <c r="K158" s="196">
        <f t="shared" si="52"/>
        <v>3.2672475665288795E-5</v>
      </c>
      <c r="L158" s="103"/>
    </row>
    <row r="159" spans="1:12" x14ac:dyDescent="0.25">
      <c r="A159" s="193" t="s">
        <v>146</v>
      </c>
      <c r="B159" s="194" t="s">
        <v>133</v>
      </c>
      <c r="C159" s="195">
        <v>0</v>
      </c>
      <c r="D159" s="195">
        <v>14</v>
      </c>
      <c r="E159" s="195">
        <v>18</v>
      </c>
      <c r="F159" s="195">
        <v>46</v>
      </c>
      <c r="G159" s="195">
        <v>35</v>
      </c>
      <c r="H159" s="195">
        <v>18</v>
      </c>
      <c r="I159" s="196">
        <f t="shared" si="51"/>
        <v>-0.48571428571428577</v>
      </c>
      <c r="J159" s="195">
        <f t="shared" si="50"/>
        <v>-17</v>
      </c>
      <c r="K159" s="196">
        <f t="shared" si="52"/>
        <v>6.462687494232949E-6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1577</v>
      </c>
      <c r="D160" s="200">
        <f t="shared" ref="D160:H160" si="54">D152-SUM(D153:D159)</f>
        <v>6075</v>
      </c>
      <c r="E160" s="200">
        <f t="shared" si="54"/>
        <v>3287</v>
      </c>
      <c r="F160" s="200">
        <f t="shared" si="54"/>
        <v>6158</v>
      </c>
      <c r="G160" s="200">
        <f t="shared" si="54"/>
        <v>8106</v>
      </c>
      <c r="H160" s="200">
        <f t="shared" si="54"/>
        <v>8117</v>
      </c>
      <c r="I160" s="201">
        <f t="shared" si="51"/>
        <v>1.3570194917345013E-3</v>
      </c>
      <c r="J160" s="200">
        <f>H160-G160</f>
        <v>11</v>
      </c>
      <c r="K160" s="201">
        <f t="shared" si="52"/>
        <v>2.914313021704936E-3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5202-56A7-4A63-A3FA-2D039280A715}">
  <sheetPr>
    <tabColor rgb="FFF29140"/>
    <pageSetUpPr fitToPage="1"/>
  </sheetPr>
  <dimension ref="A1:N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8930544</v>
      </c>
      <c r="D8" s="209">
        <v>7178852</v>
      </c>
      <c r="E8" s="209">
        <v>23015665</v>
      </c>
      <c r="F8" s="209">
        <v>25556749</v>
      </c>
      <c r="G8" s="209">
        <v>27044823</v>
      </c>
      <c r="H8" s="209">
        <v>26204731</v>
      </c>
      <c r="I8" s="210">
        <f>IFERROR(H8/G8-1,"-")</f>
        <v>-3.1062950569134773E-2</v>
      </c>
      <c r="J8" s="209">
        <f>H8-G8</f>
        <v>-840092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1358306</v>
      </c>
      <c r="D9" s="191">
        <v>2147199</v>
      </c>
      <c r="E9" s="191">
        <v>3245814</v>
      </c>
      <c r="F9" s="191">
        <v>3423966</v>
      </c>
      <c r="G9" s="191">
        <v>3369395</v>
      </c>
      <c r="H9" s="191">
        <v>3326600</v>
      </c>
      <c r="I9" s="192">
        <f>IFERROR(H9/G9-1,"-")</f>
        <v>-1.2701093222967308E-2</v>
      </c>
      <c r="J9" s="191">
        <f t="shared" ref="J9:J19" si="0">H9-G9</f>
        <v>-42795</v>
      </c>
      <c r="K9" s="192">
        <f>H9/H$8</f>
        <v>0.12694654259187016</v>
      </c>
      <c r="L9" s="103"/>
    </row>
    <row r="10" spans="1:12" x14ac:dyDescent="0.25">
      <c r="A10" s="193" t="s">
        <v>105</v>
      </c>
      <c r="B10" s="194" t="s">
        <v>105</v>
      </c>
      <c r="C10" s="195">
        <v>424865</v>
      </c>
      <c r="D10" s="195">
        <v>869041</v>
      </c>
      <c r="E10" s="195">
        <v>957251</v>
      </c>
      <c r="F10" s="195">
        <v>1065182</v>
      </c>
      <c r="G10" s="195">
        <v>1074979</v>
      </c>
      <c r="H10" s="195">
        <v>956924</v>
      </c>
      <c r="I10" s="196">
        <f>IFERROR(H10/G10-1,"-")</f>
        <v>-0.10982074998674396</v>
      </c>
      <c r="J10" s="195">
        <f t="shared" si="0"/>
        <v>-118055</v>
      </c>
      <c r="K10" s="196">
        <f>H10/H$8</f>
        <v>3.6517222786984535E-2</v>
      </c>
      <c r="L10" s="103"/>
    </row>
    <row r="11" spans="1:12" x14ac:dyDescent="0.25">
      <c r="A11" s="193" t="s">
        <v>102</v>
      </c>
      <c r="B11" s="194" t="s">
        <v>102</v>
      </c>
      <c r="C11" s="195">
        <v>933441</v>
      </c>
      <c r="D11" s="195">
        <v>1278158</v>
      </c>
      <c r="E11" s="195">
        <v>2288563</v>
      </c>
      <c r="F11" s="195">
        <v>2358784</v>
      </c>
      <c r="G11" s="195">
        <v>2294416</v>
      </c>
      <c r="H11" s="195">
        <v>2369676</v>
      </c>
      <c r="I11" s="196">
        <f>IFERROR(H11/G11-1,"-")</f>
        <v>3.2801375164747792E-2</v>
      </c>
      <c r="J11" s="195">
        <f t="shared" si="0"/>
        <v>75260</v>
      </c>
      <c r="K11" s="196">
        <f>H11/H$8</f>
        <v>9.0429319804885611E-2</v>
      </c>
      <c r="L11" s="103"/>
    </row>
    <row r="12" spans="1:12" x14ac:dyDescent="0.25">
      <c r="A12" s="1"/>
      <c r="B12" s="190" t="s">
        <v>109</v>
      </c>
      <c r="C12" s="191">
        <v>7572238</v>
      </c>
      <c r="D12" s="191">
        <v>5031653</v>
      </c>
      <c r="E12" s="191">
        <v>19769851</v>
      </c>
      <c r="F12" s="191">
        <v>22132783</v>
      </c>
      <c r="G12" s="191">
        <v>23675428</v>
      </c>
      <c r="H12" s="191">
        <v>22878131</v>
      </c>
      <c r="I12" s="192">
        <f>IFERROR(H12/G12-1,"-")</f>
        <v>-3.3676138822073209E-2</v>
      </c>
      <c r="J12" s="191">
        <f t="shared" si="0"/>
        <v>-797297</v>
      </c>
      <c r="K12" s="192">
        <f>H12/H$8</f>
        <v>0.8730534574081299</v>
      </c>
      <c r="L12" s="103"/>
    </row>
    <row r="13" spans="1:12" s="74" customFormat="1" x14ac:dyDescent="0.25">
      <c r="A13" s="193"/>
      <c r="B13" s="194" t="s">
        <v>112</v>
      </c>
      <c r="C13" s="195">
        <v>2918774</v>
      </c>
      <c r="D13" s="195">
        <v>1112121</v>
      </c>
      <c r="E13" s="195">
        <v>9382512</v>
      </c>
      <c r="F13" s="195">
        <v>10349496</v>
      </c>
      <c r="G13" s="195">
        <v>11157754</v>
      </c>
      <c r="H13" s="195">
        <v>10815343</v>
      </c>
      <c r="I13" s="196">
        <f t="shared" ref="I13:I20" si="1">IFERROR(H13/G13-1,"-")</f>
        <v>-3.0688165378085941E-2</v>
      </c>
      <c r="J13" s="195">
        <f t="shared" si="0"/>
        <v>-342411</v>
      </c>
      <c r="K13" s="196">
        <f t="shared" ref="K13:K20" si="2">H13/H$8</f>
        <v>0.4127248243838107</v>
      </c>
      <c r="L13" s="197"/>
    </row>
    <row r="14" spans="1:12" s="74" customFormat="1" x14ac:dyDescent="0.25">
      <c r="A14" s="193"/>
      <c r="B14" s="194" t="s">
        <v>115</v>
      </c>
      <c r="C14" s="195">
        <v>1150264</v>
      </c>
      <c r="D14" s="195">
        <v>842512</v>
      </c>
      <c r="E14" s="195">
        <v>2214213</v>
      </c>
      <c r="F14" s="195">
        <v>2530507</v>
      </c>
      <c r="G14" s="195">
        <v>2658876</v>
      </c>
      <c r="H14" s="195">
        <v>2521933</v>
      </c>
      <c r="I14" s="196">
        <f t="shared" si="1"/>
        <v>-5.1504094211238138E-2</v>
      </c>
      <c r="J14" s="195">
        <f t="shared" si="0"/>
        <v>-136943</v>
      </c>
      <c r="K14" s="196">
        <f t="shared" si="2"/>
        <v>9.6239606504642236E-2</v>
      </c>
      <c r="L14" s="197"/>
    </row>
    <row r="15" spans="1:12" x14ac:dyDescent="0.25">
      <c r="A15" s="193"/>
      <c r="B15" s="194" t="s">
        <v>118</v>
      </c>
      <c r="C15" s="195">
        <v>323121</v>
      </c>
      <c r="D15" s="195">
        <v>519939</v>
      </c>
      <c r="E15" s="195">
        <v>942553</v>
      </c>
      <c r="F15" s="195">
        <v>1133961</v>
      </c>
      <c r="G15" s="195">
        <v>1213515</v>
      </c>
      <c r="H15" s="195">
        <v>1185870</v>
      </c>
      <c r="I15" s="196">
        <f t="shared" si="1"/>
        <v>-2.2780929778371095E-2</v>
      </c>
      <c r="J15" s="195">
        <f t="shared" si="0"/>
        <v>-27645</v>
      </c>
      <c r="K15" s="196">
        <f t="shared" si="2"/>
        <v>4.5254042104076547E-2</v>
      </c>
      <c r="L15" s="103"/>
    </row>
    <row r="16" spans="1:12" x14ac:dyDescent="0.25">
      <c r="A16" s="193"/>
      <c r="B16" s="194" t="s">
        <v>125</v>
      </c>
      <c r="C16" s="195">
        <v>280169</v>
      </c>
      <c r="D16" s="195">
        <v>337074</v>
      </c>
      <c r="E16" s="195">
        <v>1010222</v>
      </c>
      <c r="F16" s="195">
        <v>992524</v>
      </c>
      <c r="G16" s="195">
        <v>1029391</v>
      </c>
      <c r="H16" s="195">
        <v>974840</v>
      </c>
      <c r="I16" s="196">
        <f t="shared" si="1"/>
        <v>-5.2993468953973721E-2</v>
      </c>
      <c r="J16" s="195">
        <f t="shared" si="0"/>
        <v>-54551</v>
      </c>
      <c r="K16" s="196">
        <f t="shared" si="2"/>
        <v>3.7200916124649402E-2</v>
      </c>
      <c r="L16" s="103"/>
    </row>
    <row r="17" spans="1:12" x14ac:dyDescent="0.25">
      <c r="A17" s="193"/>
      <c r="B17" s="194" t="s">
        <v>121</v>
      </c>
      <c r="C17" s="195">
        <v>381223</v>
      </c>
      <c r="D17" s="195">
        <v>366591</v>
      </c>
      <c r="E17" s="195">
        <v>826401</v>
      </c>
      <c r="F17" s="195">
        <v>849221</v>
      </c>
      <c r="G17" s="195">
        <v>877709</v>
      </c>
      <c r="H17" s="195">
        <v>798327</v>
      </c>
      <c r="I17" s="196">
        <f t="shared" si="1"/>
        <v>-9.0442276426469403E-2</v>
      </c>
      <c r="J17" s="195">
        <f t="shared" si="0"/>
        <v>-79382</v>
      </c>
      <c r="K17" s="196">
        <f t="shared" si="2"/>
        <v>3.0464995042307437E-2</v>
      </c>
      <c r="L17" s="103"/>
    </row>
    <row r="18" spans="1:12" x14ac:dyDescent="0.25">
      <c r="A18" s="193"/>
      <c r="B18" s="194" t="s">
        <v>130</v>
      </c>
      <c r="C18" s="195">
        <v>239983</v>
      </c>
      <c r="D18" s="195">
        <v>27437</v>
      </c>
      <c r="E18" s="195">
        <v>303983</v>
      </c>
      <c r="F18" s="195">
        <v>364696</v>
      </c>
      <c r="G18" s="195">
        <v>350071</v>
      </c>
      <c r="H18" s="195">
        <v>338536</v>
      </c>
      <c r="I18" s="196">
        <f t="shared" si="1"/>
        <v>-3.2950458621251122E-2</v>
      </c>
      <c r="J18" s="195">
        <f t="shared" si="0"/>
        <v>-11535</v>
      </c>
      <c r="K18" s="196">
        <f t="shared" si="2"/>
        <v>1.2918888577791545E-2</v>
      </c>
      <c r="L18" s="103"/>
    </row>
    <row r="19" spans="1:12" x14ac:dyDescent="0.25">
      <c r="A19" s="193" t="s">
        <v>146</v>
      </c>
      <c r="B19" s="194" t="s">
        <v>133</v>
      </c>
      <c r="C19" s="195">
        <v>339355</v>
      </c>
      <c r="D19" s="195">
        <v>26267</v>
      </c>
      <c r="E19" s="195">
        <v>221326</v>
      </c>
      <c r="F19" s="195">
        <v>324645</v>
      </c>
      <c r="G19" s="195">
        <v>334953</v>
      </c>
      <c r="H19" s="195">
        <v>284918</v>
      </c>
      <c r="I19" s="196">
        <f t="shared" si="1"/>
        <v>-0.14937916662934803</v>
      </c>
      <c r="J19" s="195">
        <f t="shared" si="0"/>
        <v>-50035</v>
      </c>
      <c r="K19" s="196">
        <f t="shared" si="2"/>
        <v>1.0872769501049257E-2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1939349</v>
      </c>
      <c r="D20" s="200">
        <f t="shared" ref="D20:H20" si="4">D12-SUM(D13:D19)</f>
        <v>1799712</v>
      </c>
      <c r="E20" s="200">
        <f t="shared" si="4"/>
        <v>4868641</v>
      </c>
      <c r="F20" s="200">
        <f t="shared" si="4"/>
        <v>5587733</v>
      </c>
      <c r="G20" s="200">
        <f t="shared" si="4"/>
        <v>6053159</v>
      </c>
      <c r="H20" s="200">
        <f t="shared" si="4"/>
        <v>5958364</v>
      </c>
      <c r="I20" s="201">
        <f t="shared" si="1"/>
        <v>-1.5660417973491159E-2</v>
      </c>
      <c r="J20" s="200">
        <f>H20-G20</f>
        <v>-94795</v>
      </c>
      <c r="K20" s="201">
        <f t="shared" si="2"/>
        <v>0.22737741516980273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3228073</v>
      </c>
      <c r="D22" s="209">
        <v>3053438</v>
      </c>
      <c r="E22" s="209">
        <v>9333775</v>
      </c>
      <c r="F22" s="209">
        <v>10077442</v>
      </c>
      <c r="G22" s="209">
        <v>10350937</v>
      </c>
      <c r="H22" s="209">
        <v>9774291</v>
      </c>
      <c r="I22" s="210">
        <f>IFERROR(H22/G22-1,"-")</f>
        <v>-5.5709545908742331E-2</v>
      </c>
      <c r="J22" s="209">
        <f>H22-G22</f>
        <v>-576646</v>
      </c>
      <c r="K22" s="210">
        <f>H22/H$8</f>
        <v>0.37299718894271422</v>
      </c>
      <c r="L22" s="103"/>
    </row>
    <row r="23" spans="1:12" x14ac:dyDescent="0.25">
      <c r="A23" s="193" t="s">
        <v>98</v>
      </c>
      <c r="B23" s="190" t="s">
        <v>99</v>
      </c>
      <c r="C23" s="191">
        <v>287860</v>
      </c>
      <c r="D23" s="191">
        <v>756699</v>
      </c>
      <c r="E23" s="191">
        <v>747196</v>
      </c>
      <c r="F23" s="191">
        <v>656924</v>
      </c>
      <c r="G23" s="191">
        <v>601274</v>
      </c>
      <c r="H23" s="191">
        <v>526830</v>
      </c>
      <c r="I23" s="192">
        <f>IFERROR(H23/G23-1,"-")</f>
        <v>-0.1238104424937716</v>
      </c>
      <c r="J23" s="191">
        <f t="shared" ref="J23:J33" si="5">H23-G23</f>
        <v>-74444</v>
      </c>
      <c r="K23" s="192">
        <f>H23/H$8</f>
        <v>2.0104384967737313E-2</v>
      </c>
      <c r="L23" s="103"/>
    </row>
    <row r="24" spans="1:12" x14ac:dyDescent="0.25">
      <c r="A24" s="193" t="s">
        <v>105</v>
      </c>
      <c r="B24" s="194" t="s">
        <v>105</v>
      </c>
      <c r="C24" s="195">
        <v>131807</v>
      </c>
      <c r="D24" s="195">
        <v>294333</v>
      </c>
      <c r="E24" s="195">
        <v>230301</v>
      </c>
      <c r="F24" s="195">
        <v>211250</v>
      </c>
      <c r="G24" s="195">
        <v>181841</v>
      </c>
      <c r="H24" s="195">
        <v>181882</v>
      </c>
      <c r="I24" s="196">
        <f>IFERROR(H24/G24-1,"-")</f>
        <v>2.2547170330122768E-4</v>
      </c>
      <c r="J24" s="195">
        <f t="shared" si="5"/>
        <v>41</v>
      </c>
      <c r="K24" s="196">
        <f>H24/H$8</f>
        <v>6.9408077495624739E-3</v>
      </c>
      <c r="L24" s="103"/>
    </row>
    <row r="25" spans="1:12" x14ac:dyDescent="0.25">
      <c r="A25" s="193" t="s">
        <v>102</v>
      </c>
      <c r="B25" s="194" t="s">
        <v>102</v>
      </c>
      <c r="C25" s="195">
        <v>156053</v>
      </c>
      <c r="D25" s="195">
        <v>462366</v>
      </c>
      <c r="E25" s="195">
        <v>516895</v>
      </c>
      <c r="F25" s="195">
        <v>445674</v>
      </c>
      <c r="G25" s="195">
        <v>419433</v>
      </c>
      <c r="H25" s="195">
        <v>344948</v>
      </c>
      <c r="I25" s="196">
        <f>IFERROR(H25/G25-1,"-")</f>
        <v>-0.1775849778152887</v>
      </c>
      <c r="J25" s="195">
        <f t="shared" si="5"/>
        <v>-74485</v>
      </c>
      <c r="K25" s="196">
        <f>H25/H$8</f>
        <v>1.316357721817484E-2</v>
      </c>
      <c r="L25" s="103"/>
    </row>
    <row r="26" spans="1:12" x14ac:dyDescent="0.25">
      <c r="A26" s="193"/>
      <c r="B26" s="190" t="s">
        <v>109</v>
      </c>
      <c r="C26" s="191">
        <v>2940213</v>
      </c>
      <c r="D26" s="191">
        <v>2296739</v>
      </c>
      <c r="E26" s="191">
        <v>8586579</v>
      </c>
      <c r="F26" s="191">
        <v>9420518</v>
      </c>
      <c r="G26" s="191">
        <v>9749663</v>
      </c>
      <c r="H26" s="191">
        <v>9247461</v>
      </c>
      <c r="I26" s="192">
        <f>IFERROR(H26/G26-1,"-")</f>
        <v>-5.1509677821684696E-2</v>
      </c>
      <c r="J26" s="191">
        <f t="shared" si="5"/>
        <v>-502202</v>
      </c>
      <c r="K26" s="192">
        <f>H26/H$8</f>
        <v>0.35289280397497691</v>
      </c>
      <c r="L26" s="103"/>
    </row>
    <row r="27" spans="1:12" s="74" customFormat="1" x14ac:dyDescent="0.25">
      <c r="A27" s="193"/>
      <c r="B27" s="194" t="s">
        <v>112</v>
      </c>
      <c r="C27" s="195">
        <v>1243159</v>
      </c>
      <c r="D27" s="195">
        <v>539309</v>
      </c>
      <c r="E27" s="195">
        <v>4332424</v>
      </c>
      <c r="F27" s="195">
        <v>4829410</v>
      </c>
      <c r="G27" s="195">
        <v>5052166</v>
      </c>
      <c r="H27" s="195">
        <v>4828289</v>
      </c>
      <c r="I27" s="196">
        <f t="shared" ref="I27:I34" si="6">IFERROR(H27/G27-1,"-")</f>
        <v>-4.4313072848358503E-2</v>
      </c>
      <c r="J27" s="195">
        <f t="shared" si="5"/>
        <v>-223877</v>
      </c>
      <c r="K27" s="196">
        <f t="shared" ref="K27:K34" si="7">H27/H$8</f>
        <v>0.18425256874417067</v>
      </c>
      <c r="L27" s="197"/>
    </row>
    <row r="28" spans="1:12" s="74" customFormat="1" x14ac:dyDescent="0.25">
      <c r="A28" s="193"/>
      <c r="B28" s="194" t="s">
        <v>115</v>
      </c>
      <c r="C28" s="195">
        <v>414667</v>
      </c>
      <c r="D28" s="195">
        <v>436975</v>
      </c>
      <c r="E28" s="195">
        <v>1019837</v>
      </c>
      <c r="F28" s="195">
        <v>1081490</v>
      </c>
      <c r="G28" s="195">
        <v>1062041</v>
      </c>
      <c r="H28" s="195">
        <v>977549</v>
      </c>
      <c r="I28" s="196">
        <f t="shared" si="6"/>
        <v>-7.9556250653223359E-2</v>
      </c>
      <c r="J28" s="195">
        <f t="shared" si="5"/>
        <v>-84492</v>
      </c>
      <c r="K28" s="196">
        <f t="shared" si="7"/>
        <v>3.7304294403937975E-2</v>
      </c>
      <c r="L28" s="197"/>
    </row>
    <row r="29" spans="1:12" x14ac:dyDescent="0.25">
      <c r="A29" s="193"/>
      <c r="B29" s="194" t="s">
        <v>118</v>
      </c>
      <c r="C29" s="195">
        <v>135620</v>
      </c>
      <c r="D29" s="195">
        <v>211817</v>
      </c>
      <c r="E29" s="195">
        <v>350575</v>
      </c>
      <c r="F29" s="195">
        <v>398844</v>
      </c>
      <c r="G29" s="195">
        <v>364141</v>
      </c>
      <c r="H29" s="195">
        <v>301364</v>
      </c>
      <c r="I29" s="196">
        <f t="shared" si="6"/>
        <v>-0.17239750536193399</v>
      </c>
      <c r="J29" s="195">
        <f t="shared" si="5"/>
        <v>-62777</v>
      </c>
      <c r="K29" s="196">
        <f t="shared" si="7"/>
        <v>1.1500366098014896E-2</v>
      </c>
      <c r="L29" s="103"/>
    </row>
    <row r="30" spans="1:12" x14ac:dyDescent="0.25">
      <c r="A30" s="193"/>
      <c r="B30" s="194" t="s">
        <v>125</v>
      </c>
      <c r="C30" s="195">
        <v>121574</v>
      </c>
      <c r="D30" s="195">
        <v>162431</v>
      </c>
      <c r="E30" s="195">
        <v>467069</v>
      </c>
      <c r="F30" s="195">
        <v>423389</v>
      </c>
      <c r="G30" s="195">
        <v>423920</v>
      </c>
      <c r="H30" s="195">
        <v>410540</v>
      </c>
      <c r="I30" s="196">
        <f t="shared" si="6"/>
        <v>-3.1562558973391219E-2</v>
      </c>
      <c r="J30" s="195">
        <f t="shared" si="5"/>
        <v>-13380</v>
      </c>
      <c r="K30" s="196">
        <f t="shared" si="7"/>
        <v>1.5666636684803215E-2</v>
      </c>
      <c r="L30" s="103"/>
    </row>
    <row r="31" spans="1:12" x14ac:dyDescent="0.25">
      <c r="A31" s="193"/>
      <c r="B31" s="194" t="s">
        <v>121</v>
      </c>
      <c r="C31" s="195">
        <v>188425</v>
      </c>
      <c r="D31" s="195">
        <v>209543</v>
      </c>
      <c r="E31" s="195">
        <v>472282</v>
      </c>
      <c r="F31" s="195">
        <v>444309</v>
      </c>
      <c r="G31" s="195">
        <v>458279</v>
      </c>
      <c r="H31" s="195">
        <v>422169</v>
      </c>
      <c r="I31" s="196">
        <f t="shared" si="6"/>
        <v>-7.8794795310280441E-2</v>
      </c>
      <c r="J31" s="195">
        <f t="shared" si="5"/>
        <v>-36110</v>
      </c>
      <c r="K31" s="196">
        <f t="shared" si="7"/>
        <v>1.6110411513096622E-2</v>
      </c>
      <c r="L31" s="103"/>
    </row>
    <row r="32" spans="1:12" x14ac:dyDescent="0.25">
      <c r="A32" s="193"/>
      <c r="B32" s="194" t="s">
        <v>130</v>
      </c>
      <c r="C32" s="195">
        <v>94459</v>
      </c>
      <c r="D32" s="195">
        <v>4836</v>
      </c>
      <c r="E32" s="195">
        <v>114576</v>
      </c>
      <c r="F32" s="195">
        <v>129191</v>
      </c>
      <c r="G32" s="195">
        <v>127582</v>
      </c>
      <c r="H32" s="195">
        <v>115026</v>
      </c>
      <c r="I32" s="196">
        <f t="shared" si="6"/>
        <v>-9.8415136931542024E-2</v>
      </c>
      <c r="J32" s="195">
        <f t="shared" si="5"/>
        <v>-12556</v>
      </c>
      <c r="K32" s="196">
        <f t="shared" si="7"/>
        <v>4.389512718142384E-3</v>
      </c>
      <c r="L32" s="103"/>
    </row>
    <row r="33" spans="1:12" x14ac:dyDescent="0.25">
      <c r="A33" s="193" t="s">
        <v>146</v>
      </c>
      <c r="B33" s="194" t="s">
        <v>133</v>
      </c>
      <c r="C33" s="195">
        <v>103139</v>
      </c>
      <c r="D33" s="195">
        <v>4182</v>
      </c>
      <c r="E33" s="195">
        <v>69505</v>
      </c>
      <c r="F33" s="195">
        <v>110811</v>
      </c>
      <c r="G33" s="195">
        <v>102902</v>
      </c>
      <c r="H33" s="195">
        <v>87745</v>
      </c>
      <c r="I33" s="196">
        <f t="shared" si="6"/>
        <v>-0.14729548502458645</v>
      </c>
      <c r="J33" s="195">
        <f t="shared" si="5"/>
        <v>-15157</v>
      </c>
      <c r="K33" s="196">
        <f t="shared" si="7"/>
        <v>3.3484411650705364E-3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639170</v>
      </c>
      <c r="D34" s="200">
        <f t="shared" ref="D34:H34" si="9">D26-SUM(D27:D33)</f>
        <v>727646</v>
      </c>
      <c r="E34" s="200">
        <f t="shared" si="9"/>
        <v>1760311</v>
      </c>
      <c r="F34" s="200">
        <f t="shared" si="9"/>
        <v>2003074</v>
      </c>
      <c r="G34" s="200">
        <f t="shared" si="9"/>
        <v>2158632</v>
      </c>
      <c r="H34" s="200">
        <f t="shared" si="9"/>
        <v>2104779</v>
      </c>
      <c r="I34" s="201">
        <f t="shared" si="6"/>
        <v>-2.4947744682743522E-2</v>
      </c>
      <c r="J34" s="200">
        <f>H34-G34</f>
        <v>-53853</v>
      </c>
      <c r="K34" s="201">
        <f t="shared" si="7"/>
        <v>8.032057264774059E-2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2404828</v>
      </c>
      <c r="D36" s="209">
        <v>1499277</v>
      </c>
      <c r="E36" s="209">
        <v>6487078</v>
      </c>
      <c r="F36" s="209">
        <v>7196338</v>
      </c>
      <c r="G36" s="209">
        <v>7492248</v>
      </c>
      <c r="H36" s="209">
        <v>7477039</v>
      </c>
      <c r="I36" s="210">
        <f>IFERROR(H36/G36-1,"-")</f>
        <v>-2.0299648383235169E-3</v>
      </c>
      <c r="J36" s="209">
        <f>H36-G36</f>
        <v>-15209</v>
      </c>
      <c r="K36" s="210">
        <f>H36/H$8</f>
        <v>0.28533164488504004</v>
      </c>
      <c r="L36" s="103"/>
    </row>
    <row r="37" spans="1:12" x14ac:dyDescent="0.25">
      <c r="A37" s="193" t="s">
        <v>98</v>
      </c>
      <c r="B37" s="190" t="s">
        <v>99</v>
      </c>
      <c r="C37" s="191">
        <v>174594</v>
      </c>
      <c r="D37" s="191">
        <v>253914</v>
      </c>
      <c r="E37" s="191">
        <v>407411</v>
      </c>
      <c r="F37" s="191">
        <v>450459</v>
      </c>
      <c r="G37" s="191">
        <v>438799</v>
      </c>
      <c r="H37" s="191">
        <v>447845</v>
      </c>
      <c r="I37" s="192">
        <f>IFERROR(H37/G37-1,"-")</f>
        <v>2.0615361475299521E-2</v>
      </c>
      <c r="J37" s="191">
        <f t="shared" ref="J37:J47" si="10">H37-G37</f>
        <v>9046</v>
      </c>
      <c r="K37" s="192">
        <f>H37/H$8</f>
        <v>1.7090234583976457E-2</v>
      </c>
      <c r="L37" s="103"/>
    </row>
    <row r="38" spans="1:12" x14ac:dyDescent="0.25">
      <c r="A38" s="193" t="s">
        <v>105</v>
      </c>
      <c r="B38" s="194" t="s">
        <v>105</v>
      </c>
      <c r="C38" s="195">
        <v>66491</v>
      </c>
      <c r="D38" s="195">
        <v>104061</v>
      </c>
      <c r="E38" s="195">
        <v>132386</v>
      </c>
      <c r="F38" s="195">
        <v>167419</v>
      </c>
      <c r="G38" s="195">
        <v>197752</v>
      </c>
      <c r="H38" s="195">
        <v>173496</v>
      </c>
      <c r="I38" s="196">
        <f>IFERROR(H38/G38-1,"-")</f>
        <v>-0.12265868360370569</v>
      </c>
      <c r="J38" s="195">
        <f t="shared" si="10"/>
        <v>-24256</v>
      </c>
      <c r="K38" s="196">
        <f>H38/H$8</f>
        <v>6.6207892002402161E-3</v>
      </c>
      <c r="L38" s="103"/>
    </row>
    <row r="39" spans="1:12" x14ac:dyDescent="0.25">
      <c r="A39" s="193" t="s">
        <v>102</v>
      </c>
      <c r="B39" s="194" t="s">
        <v>102</v>
      </c>
      <c r="C39" s="195">
        <v>108103</v>
      </c>
      <c r="D39" s="195">
        <v>149853</v>
      </c>
      <c r="E39" s="195">
        <v>275025</v>
      </c>
      <c r="F39" s="195">
        <v>283040</v>
      </c>
      <c r="G39" s="195">
        <v>241047</v>
      </c>
      <c r="H39" s="195">
        <v>274349</v>
      </c>
      <c r="I39" s="196">
        <f>IFERROR(H39/G39-1,"-")</f>
        <v>0.13815562940007542</v>
      </c>
      <c r="J39" s="195">
        <f t="shared" si="10"/>
        <v>33302</v>
      </c>
      <c r="K39" s="196">
        <f>H39/H$8</f>
        <v>1.0469445383736242E-2</v>
      </c>
      <c r="L39" s="103"/>
    </row>
    <row r="40" spans="1:12" x14ac:dyDescent="0.25">
      <c r="A40" s="193"/>
      <c r="B40" s="190" t="s">
        <v>109</v>
      </c>
      <c r="C40" s="191">
        <v>2230234</v>
      </c>
      <c r="D40" s="191">
        <v>1245363</v>
      </c>
      <c r="E40" s="191">
        <v>6079667</v>
      </c>
      <c r="F40" s="191">
        <v>6745879</v>
      </c>
      <c r="G40" s="191">
        <v>7053449</v>
      </c>
      <c r="H40" s="191">
        <v>7029194</v>
      </c>
      <c r="I40" s="192">
        <f>IFERROR(H40/G40-1,"-")</f>
        <v>-3.4387432304394672E-3</v>
      </c>
      <c r="J40" s="191">
        <f t="shared" si="10"/>
        <v>-24255</v>
      </c>
      <c r="K40" s="192">
        <f>H40/H$8</f>
        <v>0.26824141030106358</v>
      </c>
      <c r="L40" s="103"/>
    </row>
    <row r="41" spans="1:12" s="74" customFormat="1" x14ac:dyDescent="0.25">
      <c r="A41" s="193"/>
      <c r="B41" s="194" t="s">
        <v>112</v>
      </c>
      <c r="C41" s="195">
        <v>972971</v>
      </c>
      <c r="D41" s="195">
        <v>342910</v>
      </c>
      <c r="E41" s="195">
        <v>3165011</v>
      </c>
      <c r="F41" s="195">
        <v>3481161</v>
      </c>
      <c r="G41" s="195">
        <v>3721099</v>
      </c>
      <c r="H41" s="195">
        <v>3699191</v>
      </c>
      <c r="I41" s="196">
        <f t="shared" ref="I41:I48" si="11">IFERROR(H41/G41-1,"-")</f>
        <v>-5.8875079647168205E-3</v>
      </c>
      <c r="J41" s="195">
        <f t="shared" si="10"/>
        <v>-21908</v>
      </c>
      <c r="K41" s="196">
        <f t="shared" ref="K41:K48" si="12">H41/H$8</f>
        <v>0.14116500566252713</v>
      </c>
      <c r="L41" s="197"/>
    </row>
    <row r="42" spans="1:12" s="74" customFormat="1" x14ac:dyDescent="0.25">
      <c r="A42" s="193"/>
      <c r="B42" s="194" t="s">
        <v>115</v>
      </c>
      <c r="C42" s="195">
        <v>118015</v>
      </c>
      <c r="D42" s="195">
        <v>72820</v>
      </c>
      <c r="E42" s="195">
        <v>215817</v>
      </c>
      <c r="F42" s="195">
        <v>254303</v>
      </c>
      <c r="G42" s="195">
        <v>245100</v>
      </c>
      <c r="H42" s="195">
        <v>256838</v>
      </c>
      <c r="I42" s="196">
        <f t="shared" si="11"/>
        <v>4.789065687474503E-2</v>
      </c>
      <c r="J42" s="195">
        <f t="shared" si="10"/>
        <v>11738</v>
      </c>
      <c r="K42" s="196">
        <f t="shared" si="12"/>
        <v>9.8012072705497347E-3</v>
      </c>
      <c r="L42" s="197"/>
    </row>
    <row r="43" spans="1:12" x14ac:dyDescent="0.25">
      <c r="A43" s="193"/>
      <c r="B43" s="194" t="s">
        <v>118</v>
      </c>
      <c r="C43" s="195">
        <v>53624</v>
      </c>
      <c r="D43" s="195">
        <v>82050</v>
      </c>
      <c r="E43" s="195">
        <v>144404</v>
      </c>
      <c r="F43" s="195">
        <v>184615</v>
      </c>
      <c r="G43" s="195">
        <v>185724</v>
      </c>
      <c r="H43" s="195">
        <v>187798</v>
      </c>
      <c r="I43" s="196">
        <f t="shared" si="11"/>
        <v>1.1167108182033481E-2</v>
      </c>
      <c r="J43" s="195">
        <f t="shared" si="10"/>
        <v>2074</v>
      </c>
      <c r="K43" s="196">
        <f t="shared" si="12"/>
        <v>7.1665685100907924E-3</v>
      </c>
      <c r="L43" s="103"/>
    </row>
    <row r="44" spans="1:12" x14ac:dyDescent="0.25">
      <c r="A44" s="193"/>
      <c r="B44" s="194" t="s">
        <v>125</v>
      </c>
      <c r="C44" s="195">
        <v>102738</v>
      </c>
      <c r="D44" s="195">
        <v>118937</v>
      </c>
      <c r="E44" s="195">
        <v>374048</v>
      </c>
      <c r="F44" s="195">
        <v>377945</v>
      </c>
      <c r="G44" s="195">
        <v>372670</v>
      </c>
      <c r="H44" s="195">
        <v>349409</v>
      </c>
      <c r="I44" s="196">
        <f t="shared" si="11"/>
        <v>-6.2417151903829127E-2</v>
      </c>
      <c r="J44" s="195">
        <f t="shared" si="10"/>
        <v>-23261</v>
      </c>
      <c r="K44" s="196">
        <f t="shared" si="12"/>
        <v>1.3333813653725352E-2</v>
      </c>
      <c r="L44" s="103"/>
    </row>
    <row r="45" spans="1:12" x14ac:dyDescent="0.25">
      <c r="A45" s="193"/>
      <c r="B45" s="194" t="s">
        <v>121</v>
      </c>
      <c r="C45" s="195">
        <v>109378</v>
      </c>
      <c r="D45" s="195">
        <v>80851</v>
      </c>
      <c r="E45" s="195">
        <v>225141</v>
      </c>
      <c r="F45" s="195">
        <v>269310</v>
      </c>
      <c r="G45" s="195">
        <v>269282</v>
      </c>
      <c r="H45" s="195">
        <v>242765</v>
      </c>
      <c r="I45" s="196">
        <f t="shared" si="11"/>
        <v>-9.8472976285084002E-2</v>
      </c>
      <c r="J45" s="195">
        <f t="shared" si="10"/>
        <v>-26517</v>
      </c>
      <c r="K45" s="196">
        <f t="shared" si="12"/>
        <v>9.2641668407128473E-3</v>
      </c>
      <c r="L45" s="103"/>
    </row>
    <row r="46" spans="1:12" x14ac:dyDescent="0.25">
      <c r="A46" s="193"/>
      <c r="B46" s="194" t="s">
        <v>130</v>
      </c>
      <c r="C46" s="195">
        <v>85862</v>
      </c>
      <c r="D46" s="195">
        <v>17401</v>
      </c>
      <c r="E46" s="195">
        <v>122681</v>
      </c>
      <c r="F46" s="195">
        <v>129599</v>
      </c>
      <c r="G46" s="195">
        <v>125590</v>
      </c>
      <c r="H46" s="195">
        <v>131454</v>
      </c>
      <c r="I46" s="196">
        <f t="shared" si="11"/>
        <v>4.669161557448831E-2</v>
      </c>
      <c r="J46" s="195">
        <f t="shared" si="10"/>
        <v>5864</v>
      </c>
      <c r="K46" s="196">
        <f t="shared" si="12"/>
        <v>5.0164224162423188E-3</v>
      </c>
      <c r="L46" s="103"/>
    </row>
    <row r="47" spans="1:12" x14ac:dyDescent="0.25">
      <c r="A47" s="193" t="s">
        <v>146</v>
      </c>
      <c r="B47" s="194" t="s">
        <v>133</v>
      </c>
      <c r="C47" s="195">
        <v>139118</v>
      </c>
      <c r="D47" s="195">
        <v>16081</v>
      </c>
      <c r="E47" s="195">
        <v>101645</v>
      </c>
      <c r="F47" s="195">
        <v>131609</v>
      </c>
      <c r="G47" s="195">
        <v>138398</v>
      </c>
      <c r="H47" s="195">
        <v>119558</v>
      </c>
      <c r="I47" s="196">
        <f t="shared" si="11"/>
        <v>-0.13612913481408695</v>
      </c>
      <c r="J47" s="195">
        <f t="shared" si="10"/>
        <v>-18840</v>
      </c>
      <c r="K47" s="196">
        <f t="shared" si="12"/>
        <v>4.5624585881076209E-3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648528</v>
      </c>
      <c r="D48" s="200">
        <f t="shared" ref="D48:H48" si="14">D40-SUM(D41:D47)</f>
        <v>514313</v>
      </c>
      <c r="E48" s="200">
        <f t="shared" si="14"/>
        <v>1730920</v>
      </c>
      <c r="F48" s="200">
        <f t="shared" si="14"/>
        <v>1917337</v>
      </c>
      <c r="G48" s="200">
        <f t="shared" si="14"/>
        <v>1995586</v>
      </c>
      <c r="H48" s="200">
        <f t="shared" si="14"/>
        <v>2042181</v>
      </c>
      <c r="I48" s="201">
        <f t="shared" si="11"/>
        <v>2.3349031312105861E-2</v>
      </c>
      <c r="J48" s="200">
        <f>H48-G48</f>
        <v>46595</v>
      </c>
      <c r="K48" s="201">
        <f t="shared" si="12"/>
        <v>7.7931767359107784E-2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58399</v>
      </c>
      <c r="D50" s="209">
        <v>52951</v>
      </c>
      <c r="E50" s="209">
        <v>119118</v>
      </c>
      <c r="F50" s="209">
        <v>124202</v>
      </c>
      <c r="G50" s="209">
        <v>142297</v>
      </c>
      <c r="H50" s="209">
        <v>144492</v>
      </c>
      <c r="I50" s="210">
        <f>IFERROR(H50/G50-1,"-")</f>
        <v>1.5425483320098188E-2</v>
      </c>
      <c r="J50" s="209">
        <f>H50-G50</f>
        <v>2195</v>
      </c>
      <c r="K50" s="210">
        <f>H50/H$8</f>
        <v>5.5139661613011785E-3</v>
      </c>
      <c r="L50" s="103"/>
    </row>
    <row r="51" spans="1:12" x14ac:dyDescent="0.25">
      <c r="A51" s="193" t="s">
        <v>98</v>
      </c>
      <c r="B51" s="190" t="s">
        <v>99</v>
      </c>
      <c r="C51" s="191">
        <v>5882</v>
      </c>
      <c r="D51" s="191">
        <v>13368</v>
      </c>
      <c r="E51" s="191">
        <v>13227</v>
      </c>
      <c r="F51" s="191">
        <v>31470</v>
      </c>
      <c r="G51" s="191">
        <v>20887</v>
      </c>
      <c r="H51" s="191">
        <v>20764</v>
      </c>
      <c r="I51" s="192">
        <f>IFERROR(H51/G51-1,"-")</f>
        <v>-5.8888303729592861E-3</v>
      </c>
      <c r="J51" s="191">
        <f t="shared" ref="J51:J61" si="15">H51-G51</f>
        <v>-123</v>
      </c>
      <c r="K51" s="192">
        <f>H51/H$8</f>
        <v>7.9237600263860756E-4</v>
      </c>
      <c r="L51" s="103"/>
    </row>
    <row r="52" spans="1:12" x14ac:dyDescent="0.25">
      <c r="A52" s="193" t="s">
        <v>105</v>
      </c>
      <c r="B52" s="194" t="s">
        <v>105</v>
      </c>
      <c r="C52" s="195">
        <v>4149</v>
      </c>
      <c r="D52" s="195">
        <v>5923</v>
      </c>
      <c r="E52" s="195">
        <v>4038</v>
      </c>
      <c r="F52" s="195">
        <v>21028</v>
      </c>
      <c r="G52" s="195">
        <v>11806</v>
      </c>
      <c r="H52" s="195">
        <v>10987</v>
      </c>
      <c r="I52" s="196">
        <f>IFERROR(H52/G52-1,"-")</f>
        <v>-6.9371506013891193E-2</v>
      </c>
      <c r="J52" s="195">
        <f t="shared" si="15"/>
        <v>-819</v>
      </c>
      <c r="K52" s="196">
        <f>H52/H$8</f>
        <v>4.1927543541660472E-4</v>
      </c>
      <c r="L52" s="103"/>
    </row>
    <row r="53" spans="1:12" x14ac:dyDescent="0.25">
      <c r="A53" s="193" t="s">
        <v>102</v>
      </c>
      <c r="B53" s="194" t="s">
        <v>102</v>
      </c>
      <c r="C53" s="195">
        <v>1733</v>
      </c>
      <c r="D53" s="195">
        <v>7445</v>
      </c>
      <c r="E53" s="195">
        <v>9189</v>
      </c>
      <c r="F53" s="195">
        <v>10442</v>
      </c>
      <c r="G53" s="195">
        <v>9081</v>
      </c>
      <c r="H53" s="195">
        <v>9777</v>
      </c>
      <c r="I53" s="196">
        <f>IFERROR(H53/G53-1,"-")</f>
        <v>7.6643541460191589E-2</v>
      </c>
      <c r="J53" s="195">
        <f t="shared" si="15"/>
        <v>696</v>
      </c>
      <c r="K53" s="196">
        <f>H53/H$8</f>
        <v>3.7310056722200278E-4</v>
      </c>
      <c r="L53" s="103"/>
    </row>
    <row r="54" spans="1:12" x14ac:dyDescent="0.25">
      <c r="A54" s="193"/>
      <c r="B54" s="190" t="s">
        <v>109</v>
      </c>
      <c r="C54" s="191">
        <v>52517</v>
      </c>
      <c r="D54" s="191">
        <v>39583</v>
      </c>
      <c r="E54" s="191">
        <v>105891</v>
      </c>
      <c r="F54" s="191">
        <v>92732</v>
      </c>
      <c r="G54" s="191">
        <v>121410</v>
      </c>
      <c r="H54" s="191">
        <v>123728</v>
      </c>
      <c r="I54" s="192">
        <f>IFERROR(H54/G54-1,"-")</f>
        <v>1.9092331768388204E-2</v>
      </c>
      <c r="J54" s="191">
        <f t="shared" si="15"/>
        <v>2318</v>
      </c>
      <c r="K54" s="192">
        <f>H54/H$8</f>
        <v>4.7215901586625713E-3</v>
      </c>
      <c r="L54" s="103"/>
    </row>
    <row r="55" spans="1:12" s="74" customFormat="1" x14ac:dyDescent="0.25">
      <c r="A55" s="193"/>
      <c r="B55" s="194" t="s">
        <v>112</v>
      </c>
      <c r="C55" s="195">
        <v>19108</v>
      </c>
      <c r="D55" s="195">
        <v>7045</v>
      </c>
      <c r="E55" s="195">
        <v>48933</v>
      </c>
      <c r="F55" s="195">
        <v>39565</v>
      </c>
      <c r="G55" s="195">
        <v>51736</v>
      </c>
      <c r="H55" s="195">
        <v>51604</v>
      </c>
      <c r="I55" s="196">
        <f t="shared" ref="I55:I62" si="16">IFERROR(H55/G55-1,"-")</f>
        <v>-2.5514148755219068E-3</v>
      </c>
      <c r="J55" s="195">
        <f t="shared" si="15"/>
        <v>-132</v>
      </c>
      <c r="K55" s="196">
        <f t="shared" ref="K55:K62" si="17">H55/H$8</f>
        <v>1.9692627258795369E-3</v>
      </c>
      <c r="L55" s="197"/>
    </row>
    <row r="56" spans="1:12" s="74" customFormat="1" x14ac:dyDescent="0.25">
      <c r="A56" s="193"/>
      <c r="B56" s="194" t="s">
        <v>115</v>
      </c>
      <c r="C56" s="195">
        <v>15109</v>
      </c>
      <c r="D56" s="195">
        <v>14304</v>
      </c>
      <c r="E56" s="195">
        <v>23868</v>
      </c>
      <c r="F56" s="195">
        <v>19386</v>
      </c>
      <c r="G56" s="195">
        <v>27209</v>
      </c>
      <c r="H56" s="195">
        <v>27312</v>
      </c>
      <c r="I56" s="196">
        <f t="shared" si="16"/>
        <v>3.7855121467160746E-3</v>
      </c>
      <c r="J56" s="195">
        <f t="shared" si="15"/>
        <v>103</v>
      </c>
      <c r="K56" s="196">
        <f t="shared" si="17"/>
        <v>1.042254545562784E-3</v>
      </c>
      <c r="L56" s="197"/>
    </row>
    <row r="57" spans="1:12" x14ac:dyDescent="0.25">
      <c r="A57" s="193"/>
      <c r="B57" s="194" t="s">
        <v>118</v>
      </c>
      <c r="C57" s="195">
        <v>1405</v>
      </c>
      <c r="D57" s="195">
        <v>2642</v>
      </c>
      <c r="E57" s="195">
        <v>4506</v>
      </c>
      <c r="F57" s="195">
        <v>4837</v>
      </c>
      <c r="G57" s="195">
        <v>5012</v>
      </c>
      <c r="H57" s="195">
        <v>5286</v>
      </c>
      <c r="I57" s="196">
        <f t="shared" si="16"/>
        <v>5.4668794892258621E-2</v>
      </c>
      <c r="J57" s="195">
        <f t="shared" si="15"/>
        <v>274</v>
      </c>
      <c r="K57" s="196">
        <f t="shared" si="17"/>
        <v>2.0171930022864956E-4</v>
      </c>
      <c r="L57" s="103"/>
    </row>
    <row r="58" spans="1:12" x14ac:dyDescent="0.25">
      <c r="A58" s="193"/>
      <c r="B58" s="194" t="s">
        <v>125</v>
      </c>
      <c r="C58" s="195">
        <v>911</v>
      </c>
      <c r="D58" s="195">
        <v>1290</v>
      </c>
      <c r="E58" s="195">
        <v>2182</v>
      </c>
      <c r="F58" s="195">
        <v>1414</v>
      </c>
      <c r="G58" s="195">
        <v>3485</v>
      </c>
      <c r="H58" s="195">
        <v>3575</v>
      </c>
      <c r="I58" s="196">
        <f t="shared" si="16"/>
        <v>2.582496413199431E-2</v>
      </c>
      <c r="J58" s="195">
        <f t="shared" si="15"/>
        <v>90</v>
      </c>
      <c r="K58" s="196">
        <f t="shared" si="17"/>
        <v>1.3642574693859669E-4</v>
      </c>
      <c r="L58" s="103"/>
    </row>
    <row r="59" spans="1:12" x14ac:dyDescent="0.25">
      <c r="A59" s="193"/>
      <c r="B59" s="194" t="s">
        <v>121</v>
      </c>
      <c r="C59" s="195">
        <v>803</v>
      </c>
      <c r="D59" s="195">
        <v>764</v>
      </c>
      <c r="E59" s="195">
        <v>1904</v>
      </c>
      <c r="F59" s="195">
        <v>1892</v>
      </c>
      <c r="G59" s="195">
        <v>2225</v>
      </c>
      <c r="H59" s="195">
        <v>2137</v>
      </c>
      <c r="I59" s="196">
        <f t="shared" si="16"/>
        <v>-3.9550561797752848E-2</v>
      </c>
      <c r="J59" s="195">
        <f t="shared" si="15"/>
        <v>-88</v>
      </c>
      <c r="K59" s="196">
        <f t="shared" si="17"/>
        <v>8.1550159778400326E-5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224</v>
      </c>
      <c r="E60" s="195">
        <v>298</v>
      </c>
      <c r="F60" s="195">
        <v>583</v>
      </c>
      <c r="G60" s="195">
        <v>450</v>
      </c>
      <c r="H60" s="195">
        <v>652</v>
      </c>
      <c r="I60" s="196">
        <f t="shared" si="16"/>
        <v>0.44888888888888889</v>
      </c>
      <c r="J60" s="195">
        <f t="shared" si="15"/>
        <v>202</v>
      </c>
      <c r="K60" s="196">
        <f t="shared" si="17"/>
        <v>2.4881003357752462E-5</v>
      </c>
      <c r="L60" s="103"/>
    </row>
    <row r="61" spans="1:12" x14ac:dyDescent="0.25">
      <c r="A61" s="193" t="s">
        <v>146</v>
      </c>
      <c r="B61" s="194" t="s">
        <v>133</v>
      </c>
      <c r="C61" s="195">
        <v>1488</v>
      </c>
      <c r="D61" s="195">
        <v>112</v>
      </c>
      <c r="E61" s="195">
        <v>258</v>
      </c>
      <c r="F61" s="195">
        <v>458</v>
      </c>
      <c r="G61" s="195">
        <v>387</v>
      </c>
      <c r="H61" s="195">
        <v>1021</v>
      </c>
      <c r="I61" s="196">
        <f t="shared" si="16"/>
        <v>1.6382428940568476</v>
      </c>
      <c r="J61" s="195">
        <f t="shared" si="15"/>
        <v>634</v>
      </c>
      <c r="K61" s="196">
        <f t="shared" si="17"/>
        <v>3.8962430104701323E-5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12980</v>
      </c>
      <c r="D62" s="200">
        <f t="shared" ref="D62:H62" si="19">D54-SUM(D55:D61)</f>
        <v>13202</v>
      </c>
      <c r="E62" s="200">
        <f t="shared" si="19"/>
        <v>23942</v>
      </c>
      <c r="F62" s="200">
        <f t="shared" si="19"/>
        <v>24597</v>
      </c>
      <c r="G62" s="200">
        <f t="shared" si="19"/>
        <v>30906</v>
      </c>
      <c r="H62" s="200">
        <f t="shared" si="19"/>
        <v>32141</v>
      </c>
      <c r="I62" s="201">
        <f t="shared" si="16"/>
        <v>3.9959878340775301E-2</v>
      </c>
      <c r="J62" s="200">
        <f>H62-G62</f>
        <v>1235</v>
      </c>
      <c r="K62" s="201">
        <f t="shared" si="17"/>
        <v>1.22653424681215E-3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195183</v>
      </c>
      <c r="D64" s="209">
        <v>206512</v>
      </c>
      <c r="E64" s="209">
        <v>728683</v>
      </c>
      <c r="F64" s="209">
        <v>789742</v>
      </c>
      <c r="G64" s="209">
        <v>1039569</v>
      </c>
      <c r="H64" s="209">
        <v>832293</v>
      </c>
      <c r="I64" s="210">
        <f>IFERROR(H64/G64-1,"-")</f>
        <v>-0.19938647651093866</v>
      </c>
      <c r="J64" s="209">
        <f>H64-G64</f>
        <v>-207276</v>
      </c>
      <c r="K64" s="210">
        <f>H64/H$8</f>
        <v>3.1761173201892437E-2</v>
      </c>
      <c r="L64" s="103"/>
    </row>
    <row r="65" spans="1:12" x14ac:dyDescent="0.25">
      <c r="A65" s="193" t="s">
        <v>98</v>
      </c>
      <c r="B65" s="190" t="s">
        <v>99</v>
      </c>
      <c r="C65" s="191">
        <v>56889</v>
      </c>
      <c r="D65" s="191">
        <v>60647</v>
      </c>
      <c r="E65" s="191">
        <v>105850</v>
      </c>
      <c r="F65" s="191">
        <v>140500</v>
      </c>
      <c r="G65" s="191">
        <v>206949</v>
      </c>
      <c r="H65" s="191">
        <v>146180</v>
      </c>
      <c r="I65" s="192">
        <f>IFERROR(H65/G65-1,"-")</f>
        <v>-0.29364239498620437</v>
      </c>
      <c r="J65" s="191">
        <f t="shared" ref="J65:J75" si="20">H65-G65</f>
        <v>-60769</v>
      </c>
      <c r="K65" s="192">
        <f>H65/H$8</f>
        <v>5.5783820104850536E-3</v>
      </c>
      <c r="L65" s="103"/>
    </row>
    <row r="66" spans="1:12" x14ac:dyDescent="0.25">
      <c r="A66" s="193" t="s">
        <v>105</v>
      </c>
      <c r="B66" s="194" t="s">
        <v>105</v>
      </c>
      <c r="C66" s="195">
        <v>17826</v>
      </c>
      <c r="D66" s="195">
        <v>45811</v>
      </c>
      <c r="E66" s="195">
        <v>70658</v>
      </c>
      <c r="F66" s="195">
        <v>80295</v>
      </c>
      <c r="G66" s="195">
        <v>103269</v>
      </c>
      <c r="H66" s="195">
        <v>32664</v>
      </c>
      <c r="I66" s="196">
        <f>IFERROR(H66/G66-1,"-")</f>
        <v>-0.68369985184324433</v>
      </c>
      <c r="J66" s="195">
        <f t="shared" si="20"/>
        <v>-70605</v>
      </c>
      <c r="K66" s="196">
        <f>H66/H$8</f>
        <v>1.2464924749656847E-3</v>
      </c>
      <c r="L66" s="103"/>
    </row>
    <row r="67" spans="1:12" x14ac:dyDescent="0.25">
      <c r="A67" s="193" t="s">
        <v>102</v>
      </c>
      <c r="B67" s="194" t="s">
        <v>102</v>
      </c>
      <c r="C67" s="195">
        <v>39063</v>
      </c>
      <c r="D67" s="195">
        <v>14836</v>
      </c>
      <c r="E67" s="195">
        <v>35192</v>
      </c>
      <c r="F67" s="195">
        <v>60205</v>
      </c>
      <c r="G67" s="195">
        <v>103680</v>
      </c>
      <c r="H67" s="195">
        <v>113516</v>
      </c>
      <c r="I67" s="196">
        <f>IFERROR(H67/G67-1,"-")</f>
        <v>9.4868827160493829E-2</v>
      </c>
      <c r="J67" s="195">
        <f t="shared" si="20"/>
        <v>9836</v>
      </c>
      <c r="K67" s="196">
        <f>H67/H$8</f>
        <v>4.3318895355193687E-3</v>
      </c>
      <c r="L67" s="103"/>
    </row>
    <row r="68" spans="1:12" x14ac:dyDescent="0.25">
      <c r="A68" s="193"/>
      <c r="B68" s="190" t="s">
        <v>109</v>
      </c>
      <c r="C68" s="191">
        <v>138294</v>
      </c>
      <c r="D68" s="191">
        <v>145865</v>
      </c>
      <c r="E68" s="191">
        <v>622833</v>
      </c>
      <c r="F68" s="191">
        <v>649242</v>
      </c>
      <c r="G68" s="191">
        <v>832620</v>
      </c>
      <c r="H68" s="191">
        <v>686113</v>
      </c>
      <c r="I68" s="192">
        <f>IFERROR(H68/G68-1,"-")</f>
        <v>-0.17595902092190918</v>
      </c>
      <c r="J68" s="191">
        <f t="shared" si="20"/>
        <v>-146507</v>
      </c>
      <c r="K68" s="192">
        <f>H68/H$8</f>
        <v>2.6182791191407383E-2</v>
      </c>
      <c r="L68" s="103"/>
    </row>
    <row r="69" spans="1:12" s="74" customFormat="1" x14ac:dyDescent="0.25">
      <c r="A69" s="193"/>
      <c r="B69" s="194" t="s">
        <v>112</v>
      </c>
      <c r="C69" s="195">
        <v>50022</v>
      </c>
      <c r="D69" s="195">
        <v>26530</v>
      </c>
      <c r="E69" s="195">
        <v>299464</v>
      </c>
      <c r="F69" s="195">
        <v>244920</v>
      </c>
      <c r="G69" s="195">
        <v>355629</v>
      </c>
      <c r="H69" s="195">
        <v>340232</v>
      </c>
      <c r="I69" s="196">
        <f t="shared" ref="I69:I76" si="21">IFERROR(H69/G69-1,"-")</f>
        <v>-4.3295119351908884E-2</v>
      </c>
      <c r="J69" s="195">
        <f t="shared" si="20"/>
        <v>-15397</v>
      </c>
      <c r="K69" s="196">
        <f t="shared" ref="K69:K76" si="22">H69/H$8</f>
        <v>1.2983609715360177E-2</v>
      </c>
      <c r="L69" s="197"/>
    </row>
    <row r="70" spans="1:12" s="74" customFormat="1" x14ac:dyDescent="0.25">
      <c r="A70" s="193"/>
      <c r="B70" s="194" t="s">
        <v>115</v>
      </c>
      <c r="C70" s="195">
        <v>20686</v>
      </c>
      <c r="D70" s="195">
        <v>23664</v>
      </c>
      <c r="E70" s="195">
        <v>43033</v>
      </c>
      <c r="F70" s="195">
        <v>55732</v>
      </c>
      <c r="G70" s="195">
        <v>51511</v>
      </c>
      <c r="H70" s="195">
        <v>53722</v>
      </c>
      <c r="I70" s="196">
        <f t="shared" si="21"/>
        <v>4.2922870843120853E-2</v>
      </c>
      <c r="J70" s="195">
        <f t="shared" si="20"/>
        <v>2211</v>
      </c>
      <c r="K70" s="196">
        <f t="shared" si="22"/>
        <v>2.0500878257441375E-3</v>
      </c>
      <c r="L70" s="197"/>
    </row>
    <row r="71" spans="1:12" x14ac:dyDescent="0.25">
      <c r="A71" s="193"/>
      <c r="B71" s="194" t="s">
        <v>118</v>
      </c>
      <c r="C71" s="195">
        <v>16601</v>
      </c>
      <c r="D71" s="195">
        <v>18461</v>
      </c>
      <c r="E71" s="195">
        <v>80284</v>
      </c>
      <c r="F71" s="195">
        <v>77308</v>
      </c>
      <c r="G71" s="195">
        <v>97520</v>
      </c>
      <c r="H71" s="195">
        <v>52660</v>
      </c>
      <c r="I71" s="196">
        <f t="shared" si="21"/>
        <v>-0.46000820344544713</v>
      </c>
      <c r="J71" s="195">
        <f t="shared" si="20"/>
        <v>-44860</v>
      </c>
      <c r="K71" s="196">
        <f t="shared" si="22"/>
        <v>2.0095607926675532E-3</v>
      </c>
      <c r="L71" s="103"/>
    </row>
    <row r="72" spans="1:12" x14ac:dyDescent="0.25">
      <c r="A72" s="193"/>
      <c r="B72" s="194" t="s">
        <v>125</v>
      </c>
      <c r="C72" s="195">
        <v>1561</v>
      </c>
      <c r="D72" s="195">
        <v>7467</v>
      </c>
      <c r="E72" s="195">
        <v>17485</v>
      </c>
      <c r="F72" s="195">
        <v>19544</v>
      </c>
      <c r="G72" s="195">
        <v>34657</v>
      </c>
      <c r="H72" s="195">
        <v>30110</v>
      </c>
      <c r="I72" s="196">
        <f t="shared" si="21"/>
        <v>-0.13120004616671954</v>
      </c>
      <c r="J72" s="195">
        <f t="shared" si="20"/>
        <v>-4547</v>
      </c>
      <c r="K72" s="196">
        <f t="shared" si="22"/>
        <v>1.1490291581317893E-3</v>
      </c>
      <c r="L72" s="103"/>
    </row>
    <row r="73" spans="1:12" x14ac:dyDescent="0.25">
      <c r="A73" s="193"/>
      <c r="B73" s="194" t="s">
        <v>121</v>
      </c>
      <c r="C73" s="195">
        <v>5257</v>
      </c>
      <c r="D73" s="195">
        <v>11724</v>
      </c>
      <c r="E73" s="195">
        <v>18083</v>
      </c>
      <c r="F73" s="195">
        <v>14195</v>
      </c>
      <c r="G73" s="195">
        <v>21106</v>
      </c>
      <c r="H73" s="195">
        <v>13919</v>
      </c>
      <c r="I73" s="196">
        <f t="shared" si="21"/>
        <v>-0.34051928361603334</v>
      </c>
      <c r="J73" s="195">
        <f t="shared" si="20"/>
        <v>-7187</v>
      </c>
      <c r="K73" s="196">
        <f t="shared" si="22"/>
        <v>5.3116362843030136E-4</v>
      </c>
      <c r="L73" s="103"/>
    </row>
    <row r="74" spans="1:12" x14ac:dyDescent="0.25">
      <c r="A74" s="193"/>
      <c r="B74" s="194" t="s">
        <v>130</v>
      </c>
      <c r="C74" s="195">
        <v>5452</v>
      </c>
      <c r="D74" s="195">
        <v>68</v>
      </c>
      <c r="E74" s="195">
        <v>7866</v>
      </c>
      <c r="F74" s="195">
        <v>23161</v>
      </c>
      <c r="G74" s="195">
        <v>17511</v>
      </c>
      <c r="H74" s="195">
        <v>12235</v>
      </c>
      <c r="I74" s="196">
        <f t="shared" si="21"/>
        <v>-0.30129632802238593</v>
      </c>
      <c r="J74" s="195">
        <f t="shared" si="20"/>
        <v>-5276</v>
      </c>
      <c r="K74" s="196">
        <f t="shared" si="22"/>
        <v>4.6690042343880574E-4</v>
      </c>
      <c r="L74" s="103"/>
    </row>
    <row r="75" spans="1:12" x14ac:dyDescent="0.25">
      <c r="A75" s="193" t="s">
        <v>146</v>
      </c>
      <c r="B75" s="194" t="s">
        <v>133</v>
      </c>
      <c r="C75" s="195">
        <v>4548</v>
      </c>
      <c r="D75" s="195">
        <v>78</v>
      </c>
      <c r="E75" s="195">
        <v>2796</v>
      </c>
      <c r="F75" s="195">
        <v>6974</v>
      </c>
      <c r="G75" s="195">
        <v>12214</v>
      </c>
      <c r="H75" s="195">
        <v>15394</v>
      </c>
      <c r="I75" s="196">
        <f t="shared" si="21"/>
        <v>0.26035696741444236</v>
      </c>
      <c r="J75" s="195">
        <f t="shared" si="20"/>
        <v>3180</v>
      </c>
      <c r="K75" s="196">
        <f t="shared" si="22"/>
        <v>5.8745117437000217E-4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34167</v>
      </c>
      <c r="D76" s="200">
        <f t="shared" ref="D76:H76" si="24">D68-SUM(D69:D75)</f>
        <v>57873</v>
      </c>
      <c r="E76" s="200">
        <f t="shared" si="24"/>
        <v>153822</v>
      </c>
      <c r="F76" s="200">
        <f t="shared" si="24"/>
        <v>207408</v>
      </c>
      <c r="G76" s="200">
        <f t="shared" si="24"/>
        <v>242472</v>
      </c>
      <c r="H76" s="200">
        <f t="shared" si="24"/>
        <v>167841</v>
      </c>
      <c r="I76" s="201">
        <f t="shared" si="21"/>
        <v>-0.30779223992873406</v>
      </c>
      <c r="J76" s="200">
        <f>H76-G76</f>
        <v>-74631</v>
      </c>
      <c r="K76" s="201">
        <f t="shared" si="22"/>
        <v>6.4049884732646179E-3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1338661</v>
      </c>
      <c r="D78" s="209">
        <v>1092978</v>
      </c>
      <c r="E78" s="209">
        <v>3164473</v>
      </c>
      <c r="F78" s="209">
        <v>3797412</v>
      </c>
      <c r="G78" s="209">
        <v>4309024</v>
      </c>
      <c r="H78" s="209">
        <v>4269487</v>
      </c>
      <c r="I78" s="210">
        <f>IFERROR(H78/G78-1,"-")</f>
        <v>-9.1753956348351595E-3</v>
      </c>
      <c r="J78" s="209">
        <f>H78-G78</f>
        <v>-39537</v>
      </c>
      <c r="K78" s="210">
        <f>H78/H$8</f>
        <v>0.16292809874674921</v>
      </c>
      <c r="L78" s="103"/>
    </row>
    <row r="79" spans="1:12" x14ac:dyDescent="0.25">
      <c r="A79" s="193" t="s">
        <v>98</v>
      </c>
      <c r="B79" s="190" t="s">
        <v>99</v>
      </c>
      <c r="C79" s="191">
        <v>371015</v>
      </c>
      <c r="D79" s="191">
        <v>546801</v>
      </c>
      <c r="E79" s="191">
        <v>1298150</v>
      </c>
      <c r="F79" s="191">
        <v>1358012</v>
      </c>
      <c r="G79" s="191">
        <v>1351953</v>
      </c>
      <c r="H79" s="191">
        <v>1392078</v>
      </c>
      <c r="I79" s="192">
        <f>IFERROR(H79/G79-1,"-")</f>
        <v>2.9679286188203369E-2</v>
      </c>
      <c r="J79" s="191">
        <f t="shared" ref="J79:J89" si="25">H79-G79</f>
        <v>40125</v>
      </c>
      <c r="K79" s="192">
        <f>H79/H$8</f>
        <v>5.3123155509591E-2</v>
      </c>
      <c r="L79" s="103"/>
    </row>
    <row r="80" spans="1:12" x14ac:dyDescent="0.25">
      <c r="A80" s="193" t="s">
        <v>105</v>
      </c>
      <c r="B80" s="194" t="s">
        <v>105</v>
      </c>
      <c r="C80" s="195">
        <v>41775</v>
      </c>
      <c r="D80" s="195">
        <v>129980</v>
      </c>
      <c r="E80" s="195">
        <v>192946</v>
      </c>
      <c r="F80" s="195">
        <v>217002</v>
      </c>
      <c r="G80" s="195">
        <v>232668</v>
      </c>
      <c r="H80" s="195">
        <v>191562</v>
      </c>
      <c r="I80" s="196">
        <f>IFERROR(H80/G80-1,"-")</f>
        <v>-0.17667233998659038</v>
      </c>
      <c r="J80" s="195">
        <f t="shared" si="25"/>
        <v>-41106</v>
      </c>
      <c r="K80" s="196">
        <f>H80/H$8</f>
        <v>7.3102066951192899E-3</v>
      </c>
      <c r="L80" s="103"/>
    </row>
    <row r="81" spans="1:12" x14ac:dyDescent="0.25">
      <c r="A81" s="193" t="s">
        <v>102</v>
      </c>
      <c r="B81" s="194" t="s">
        <v>102</v>
      </c>
      <c r="C81" s="195">
        <v>329240</v>
      </c>
      <c r="D81" s="195">
        <v>416821</v>
      </c>
      <c r="E81" s="195">
        <v>1105204</v>
      </c>
      <c r="F81" s="195">
        <v>1141010</v>
      </c>
      <c r="G81" s="195">
        <v>1119285</v>
      </c>
      <c r="H81" s="195">
        <v>1200516</v>
      </c>
      <c r="I81" s="196">
        <f>IFERROR(H81/G81-1,"-")</f>
        <v>7.2574009300580222E-2</v>
      </c>
      <c r="J81" s="195">
        <f t="shared" si="25"/>
        <v>81231</v>
      </c>
      <c r="K81" s="196">
        <f>H81/H$8</f>
        <v>4.5812948814471705E-2</v>
      </c>
      <c r="L81" s="103"/>
    </row>
    <row r="82" spans="1:12" x14ac:dyDescent="0.25">
      <c r="A82" s="193"/>
      <c r="B82" s="190" t="s">
        <v>109</v>
      </c>
      <c r="C82" s="191">
        <v>967646</v>
      </c>
      <c r="D82" s="191">
        <v>546177</v>
      </c>
      <c r="E82" s="191">
        <v>1866323</v>
      </c>
      <c r="F82" s="191">
        <v>2439400</v>
      </c>
      <c r="G82" s="191">
        <v>2957071</v>
      </c>
      <c r="H82" s="191">
        <v>2877409</v>
      </c>
      <c r="I82" s="192">
        <f>IFERROR(H82/G82-1,"-")</f>
        <v>-2.6939495196429131E-2</v>
      </c>
      <c r="J82" s="191">
        <f t="shared" si="25"/>
        <v>-79662</v>
      </c>
      <c r="K82" s="192">
        <f>H82/H$8</f>
        <v>0.10980494323715821</v>
      </c>
      <c r="L82" s="103"/>
    </row>
    <row r="83" spans="1:12" s="74" customFormat="1" x14ac:dyDescent="0.25">
      <c r="A83" s="193"/>
      <c r="B83" s="194" t="s">
        <v>112</v>
      </c>
      <c r="C83" s="195">
        <v>140598</v>
      </c>
      <c r="D83" s="195">
        <v>41245</v>
      </c>
      <c r="E83" s="195">
        <v>362744</v>
      </c>
      <c r="F83" s="195">
        <v>476707</v>
      </c>
      <c r="G83" s="195">
        <v>584844</v>
      </c>
      <c r="H83" s="195">
        <v>575187</v>
      </c>
      <c r="I83" s="196">
        <f t="shared" ref="I83:I90" si="26">IFERROR(H83/G83-1,"-")</f>
        <v>-1.6512095533167792E-2</v>
      </c>
      <c r="J83" s="195">
        <f t="shared" si="25"/>
        <v>-9657</v>
      </c>
      <c r="K83" s="196">
        <f t="shared" ref="K83:K90" si="27">H83/H$8</f>
        <v>2.1949738770453319E-2</v>
      </c>
      <c r="L83" s="197"/>
    </row>
    <row r="84" spans="1:12" s="74" customFormat="1" x14ac:dyDescent="0.25">
      <c r="A84" s="193"/>
      <c r="B84" s="194" t="s">
        <v>115</v>
      </c>
      <c r="C84" s="195">
        <v>406865</v>
      </c>
      <c r="D84" s="195">
        <v>185171</v>
      </c>
      <c r="E84" s="195">
        <v>689086</v>
      </c>
      <c r="F84" s="195">
        <v>832824</v>
      </c>
      <c r="G84" s="195">
        <v>975376</v>
      </c>
      <c r="H84" s="195">
        <v>913895</v>
      </c>
      <c r="I84" s="196">
        <f t="shared" si="26"/>
        <v>-6.3033127737405881E-2</v>
      </c>
      <c r="J84" s="195">
        <f t="shared" si="25"/>
        <v>-61481</v>
      </c>
      <c r="K84" s="196">
        <f t="shared" si="27"/>
        <v>3.4875191048517155E-2</v>
      </c>
      <c r="L84" s="197"/>
    </row>
    <row r="85" spans="1:12" x14ac:dyDescent="0.25">
      <c r="A85" s="193"/>
      <c r="B85" s="194" t="s">
        <v>118</v>
      </c>
      <c r="C85" s="195">
        <v>41361</v>
      </c>
      <c r="D85" s="195">
        <v>64716</v>
      </c>
      <c r="E85" s="195">
        <v>133627</v>
      </c>
      <c r="F85" s="195">
        <v>199415</v>
      </c>
      <c r="G85" s="195">
        <v>297137</v>
      </c>
      <c r="H85" s="195">
        <v>295128</v>
      </c>
      <c r="I85" s="196">
        <f t="shared" si="26"/>
        <v>-6.7611909657834257E-3</v>
      </c>
      <c r="J85" s="195">
        <f t="shared" si="25"/>
        <v>-2009</v>
      </c>
      <c r="K85" s="196">
        <f t="shared" si="27"/>
        <v>1.126239380209627E-2</v>
      </c>
      <c r="L85" s="103"/>
    </row>
    <row r="86" spans="1:12" x14ac:dyDescent="0.25">
      <c r="A86" s="193"/>
      <c r="B86" s="194" t="s">
        <v>125</v>
      </c>
      <c r="C86" s="195">
        <v>12762</v>
      </c>
      <c r="D86" s="195">
        <v>17012</v>
      </c>
      <c r="E86" s="195">
        <v>55181</v>
      </c>
      <c r="F86" s="195">
        <v>65462</v>
      </c>
      <c r="G86" s="195">
        <v>98245</v>
      </c>
      <c r="H86" s="195">
        <v>90312</v>
      </c>
      <c r="I86" s="196">
        <f t="shared" si="26"/>
        <v>-8.0747111812305983E-2</v>
      </c>
      <c r="J86" s="195">
        <f t="shared" si="25"/>
        <v>-7933</v>
      </c>
      <c r="K86" s="196">
        <f t="shared" si="27"/>
        <v>3.4464005755296631E-3</v>
      </c>
      <c r="L86" s="103"/>
    </row>
    <row r="87" spans="1:12" x14ac:dyDescent="0.25">
      <c r="A87" s="193"/>
      <c r="B87" s="194" t="s">
        <v>121</v>
      </c>
      <c r="C87" s="195">
        <v>12354</v>
      </c>
      <c r="D87" s="195">
        <v>18104</v>
      </c>
      <c r="E87" s="195">
        <v>24540</v>
      </c>
      <c r="F87" s="195">
        <v>33952</v>
      </c>
      <c r="G87" s="195">
        <v>43900</v>
      </c>
      <c r="H87" s="195">
        <v>45489</v>
      </c>
      <c r="I87" s="196">
        <f t="shared" si="26"/>
        <v>3.6195899772209605E-2</v>
      </c>
      <c r="J87" s="195">
        <f t="shared" si="25"/>
        <v>1589</v>
      </c>
      <c r="K87" s="196">
        <f t="shared" si="27"/>
        <v>1.7359079167803707E-3</v>
      </c>
      <c r="L87" s="103"/>
    </row>
    <row r="88" spans="1:12" x14ac:dyDescent="0.25">
      <c r="A88" s="193"/>
      <c r="B88" s="194" t="s">
        <v>130</v>
      </c>
      <c r="C88" s="195">
        <v>30296</v>
      </c>
      <c r="D88" s="195">
        <v>3409</v>
      </c>
      <c r="E88" s="195">
        <v>35518</v>
      </c>
      <c r="F88" s="195">
        <v>50535</v>
      </c>
      <c r="G88" s="195">
        <v>46488</v>
      </c>
      <c r="H88" s="195">
        <v>50142</v>
      </c>
      <c r="I88" s="196">
        <f t="shared" si="26"/>
        <v>7.8600929272070186E-2</v>
      </c>
      <c r="J88" s="195">
        <f t="shared" si="25"/>
        <v>3654</v>
      </c>
      <c r="K88" s="196">
        <f t="shared" si="27"/>
        <v>1.9134712735650672E-3</v>
      </c>
      <c r="L88" s="103"/>
    </row>
    <row r="89" spans="1:12" x14ac:dyDescent="0.25">
      <c r="A89" s="193" t="s">
        <v>146</v>
      </c>
      <c r="B89" s="194" t="s">
        <v>133</v>
      </c>
      <c r="C89" s="195">
        <v>48839</v>
      </c>
      <c r="D89" s="195">
        <v>4499</v>
      </c>
      <c r="E89" s="195">
        <v>29720</v>
      </c>
      <c r="F89" s="195">
        <v>49558</v>
      </c>
      <c r="G89" s="195">
        <v>53306</v>
      </c>
      <c r="H89" s="195">
        <v>40876</v>
      </c>
      <c r="I89" s="196">
        <f t="shared" si="26"/>
        <v>-0.23318200577796122</v>
      </c>
      <c r="J89" s="195">
        <f t="shared" si="25"/>
        <v>-12430</v>
      </c>
      <c r="K89" s="196">
        <f t="shared" si="27"/>
        <v>1.5598710019194626E-3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274571</v>
      </c>
      <c r="D90" s="200">
        <f t="shared" ref="D90:H90" si="29">D82-SUM(D83:D89)</f>
        <v>212021</v>
      </c>
      <c r="E90" s="200">
        <f t="shared" si="29"/>
        <v>535907</v>
      </c>
      <c r="F90" s="200">
        <f t="shared" si="29"/>
        <v>730947</v>
      </c>
      <c r="G90" s="200">
        <f t="shared" si="29"/>
        <v>857775</v>
      </c>
      <c r="H90" s="200">
        <f t="shared" si="29"/>
        <v>866380</v>
      </c>
      <c r="I90" s="201">
        <f t="shared" si="26"/>
        <v>1.0031768237591443E-2</v>
      </c>
      <c r="J90" s="200">
        <f>H90-G90</f>
        <v>8605</v>
      </c>
      <c r="K90" s="201">
        <f t="shared" si="27"/>
        <v>3.3061968848296895E-2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44367</v>
      </c>
      <c r="D92" s="209">
        <v>49897</v>
      </c>
      <c r="E92" s="209">
        <v>100995</v>
      </c>
      <c r="F92" s="209">
        <v>112147</v>
      </c>
      <c r="G92" s="209">
        <v>111822</v>
      </c>
      <c r="H92" s="209">
        <v>111166</v>
      </c>
      <c r="I92" s="210">
        <f>IFERROR(H92/G92-1,"-")</f>
        <v>-5.8664663483035673E-3</v>
      </c>
      <c r="J92" s="209">
        <f>H92-G92</f>
        <v>-656</v>
      </c>
      <c r="K92" s="210">
        <f>H92/H$8</f>
        <v>4.2422110724967942E-3</v>
      </c>
      <c r="L92" s="103"/>
    </row>
    <row r="93" spans="1:12" x14ac:dyDescent="0.25">
      <c r="A93" s="193" t="s">
        <v>98</v>
      </c>
      <c r="B93" s="190" t="s">
        <v>99</v>
      </c>
      <c r="C93" s="191">
        <v>21472</v>
      </c>
      <c r="D93" s="191">
        <v>27401</v>
      </c>
      <c r="E93" s="191">
        <v>53443</v>
      </c>
      <c r="F93" s="191">
        <v>57667</v>
      </c>
      <c r="G93" s="191">
        <v>51706</v>
      </c>
      <c r="H93" s="191">
        <v>54795</v>
      </c>
      <c r="I93" s="192">
        <f>IFERROR(H93/G93-1,"-")</f>
        <v>5.9741616060031699E-2</v>
      </c>
      <c r="J93" s="191">
        <f t="shared" ref="J93:J103" si="30">H93-G93</f>
        <v>3089</v>
      </c>
      <c r="K93" s="192">
        <f>H93/H$8</f>
        <v>2.091034630349764E-3</v>
      </c>
      <c r="L93" s="103"/>
    </row>
    <row r="94" spans="1:12" x14ac:dyDescent="0.25">
      <c r="A94" s="193" t="s">
        <v>105</v>
      </c>
      <c r="B94" s="194" t="s">
        <v>105</v>
      </c>
      <c r="C94" s="195">
        <v>10036</v>
      </c>
      <c r="D94" s="195">
        <v>13047</v>
      </c>
      <c r="E94" s="195">
        <v>22783</v>
      </c>
      <c r="F94" s="195">
        <v>15570</v>
      </c>
      <c r="G94" s="195">
        <v>14648</v>
      </c>
      <c r="H94" s="195">
        <v>19078</v>
      </c>
      <c r="I94" s="196">
        <f>IFERROR(H94/G94-1,"-")</f>
        <v>0.30243036592026207</v>
      </c>
      <c r="J94" s="195">
        <f t="shared" si="30"/>
        <v>4430</v>
      </c>
      <c r="K94" s="196">
        <f>H94/H$8</f>
        <v>7.2803647555092247E-4</v>
      </c>
      <c r="L94" s="103"/>
    </row>
    <row r="95" spans="1:12" x14ac:dyDescent="0.25">
      <c r="A95" s="193" t="s">
        <v>102</v>
      </c>
      <c r="B95" s="194" t="s">
        <v>102</v>
      </c>
      <c r="C95" s="195">
        <v>11436</v>
      </c>
      <c r="D95" s="195">
        <v>14354</v>
      </c>
      <c r="E95" s="195">
        <v>30660</v>
      </c>
      <c r="F95" s="195">
        <v>42097</v>
      </c>
      <c r="G95" s="195">
        <v>37058</v>
      </c>
      <c r="H95" s="195">
        <v>35717</v>
      </c>
      <c r="I95" s="196">
        <f>IFERROR(H95/G95-1,"-")</f>
        <v>-3.6186518430568304E-2</v>
      </c>
      <c r="J95" s="195">
        <f t="shared" si="30"/>
        <v>-1341</v>
      </c>
      <c r="K95" s="196">
        <f>H95/H$8</f>
        <v>1.3629981547988415E-3</v>
      </c>
      <c r="L95" s="103"/>
    </row>
    <row r="96" spans="1:12" x14ac:dyDescent="0.25">
      <c r="A96" s="193"/>
      <c r="B96" s="190" t="s">
        <v>109</v>
      </c>
      <c r="C96" s="191">
        <v>22895</v>
      </c>
      <c r="D96" s="191">
        <v>22496</v>
      </c>
      <c r="E96" s="191">
        <v>47552</v>
      </c>
      <c r="F96" s="191">
        <v>54480</v>
      </c>
      <c r="G96" s="191">
        <v>60116</v>
      </c>
      <c r="H96" s="191">
        <v>56371</v>
      </c>
      <c r="I96" s="192">
        <f>IFERROR(H96/G96-1,"-")</f>
        <v>-6.2296227293898498E-2</v>
      </c>
      <c r="J96" s="191">
        <f t="shared" si="30"/>
        <v>-3745</v>
      </c>
      <c r="K96" s="192">
        <f>H96/H$8</f>
        <v>2.1511764421470307E-3</v>
      </c>
      <c r="L96" s="103"/>
    </row>
    <row r="97" spans="1:12" s="74" customFormat="1" x14ac:dyDescent="0.25">
      <c r="A97" s="193"/>
      <c r="B97" s="194" t="s">
        <v>112</v>
      </c>
      <c r="C97" s="195">
        <v>4549</v>
      </c>
      <c r="D97" s="195">
        <v>1221</v>
      </c>
      <c r="E97" s="195">
        <v>6678</v>
      </c>
      <c r="F97" s="195">
        <v>8437</v>
      </c>
      <c r="G97" s="195">
        <v>9512</v>
      </c>
      <c r="H97" s="195">
        <v>7152</v>
      </c>
      <c r="I97" s="196">
        <f t="shared" ref="I97:I104" si="31">IFERROR(H97/G97-1,"-")</f>
        <v>-0.24810765349032804</v>
      </c>
      <c r="J97" s="195">
        <f t="shared" si="30"/>
        <v>-2360</v>
      </c>
      <c r="K97" s="196">
        <f t="shared" ref="K97:K104" si="32">H97/H$8</f>
        <v>2.7292781597338284E-4</v>
      </c>
      <c r="L97" s="197"/>
    </row>
    <row r="98" spans="1:12" s="74" customFormat="1" x14ac:dyDescent="0.25">
      <c r="A98" s="193"/>
      <c r="B98" s="194" t="s">
        <v>115</v>
      </c>
      <c r="C98" s="195">
        <v>6846</v>
      </c>
      <c r="D98" s="195">
        <v>7309</v>
      </c>
      <c r="E98" s="195">
        <v>14680</v>
      </c>
      <c r="F98" s="195">
        <v>15937</v>
      </c>
      <c r="G98" s="195">
        <v>17843</v>
      </c>
      <c r="H98" s="195">
        <v>15957</v>
      </c>
      <c r="I98" s="196">
        <f t="shared" si="31"/>
        <v>-0.10569971417362556</v>
      </c>
      <c r="J98" s="195">
        <f t="shared" si="30"/>
        <v>-1886</v>
      </c>
      <c r="K98" s="196">
        <f t="shared" si="32"/>
        <v>6.0893584444732523E-4</v>
      </c>
      <c r="L98" s="197"/>
    </row>
    <row r="99" spans="1:12" x14ac:dyDescent="0.25">
      <c r="A99" s="193"/>
      <c r="B99" s="194" t="s">
        <v>118</v>
      </c>
      <c r="C99" s="195">
        <v>3672</v>
      </c>
      <c r="D99" s="195">
        <v>5246</v>
      </c>
      <c r="E99" s="195">
        <v>6004</v>
      </c>
      <c r="F99" s="195">
        <v>6518</v>
      </c>
      <c r="G99" s="195">
        <v>7642</v>
      </c>
      <c r="H99" s="195">
        <v>7238</v>
      </c>
      <c r="I99" s="196">
        <f t="shared" si="31"/>
        <v>-5.2865741952368484E-2</v>
      </c>
      <c r="J99" s="195">
        <f t="shared" si="30"/>
        <v>-404</v>
      </c>
      <c r="K99" s="196">
        <f t="shared" si="32"/>
        <v>2.7620966610952807E-4</v>
      </c>
      <c r="L99" s="103"/>
    </row>
    <row r="100" spans="1:12" x14ac:dyDescent="0.25">
      <c r="A100" s="193"/>
      <c r="B100" s="194" t="s">
        <v>125</v>
      </c>
      <c r="C100" s="195">
        <v>864</v>
      </c>
      <c r="D100" s="195">
        <v>584</v>
      </c>
      <c r="E100" s="195">
        <v>3436</v>
      </c>
      <c r="F100" s="195">
        <v>2670</v>
      </c>
      <c r="G100" s="195">
        <v>3162</v>
      </c>
      <c r="H100" s="195">
        <v>2110</v>
      </c>
      <c r="I100" s="196">
        <f t="shared" si="31"/>
        <v>-0.33270082226438957</v>
      </c>
      <c r="J100" s="195">
        <f t="shared" si="30"/>
        <v>-1052</v>
      </c>
      <c r="K100" s="196">
        <f t="shared" si="32"/>
        <v>8.0519811479843085E-5</v>
      </c>
      <c r="L100" s="103"/>
    </row>
    <row r="101" spans="1:12" x14ac:dyDescent="0.25">
      <c r="A101" s="193"/>
      <c r="B101" s="194" t="s">
        <v>121</v>
      </c>
      <c r="C101" s="195">
        <v>500</v>
      </c>
      <c r="D101" s="195">
        <v>658</v>
      </c>
      <c r="E101" s="195">
        <v>1540</v>
      </c>
      <c r="F101" s="195">
        <v>1223</v>
      </c>
      <c r="G101" s="195">
        <v>1693</v>
      </c>
      <c r="H101" s="195">
        <v>2087</v>
      </c>
      <c r="I101" s="196">
        <f t="shared" si="31"/>
        <v>0.23272297696396937</v>
      </c>
      <c r="J101" s="195">
        <f t="shared" si="30"/>
        <v>394</v>
      </c>
      <c r="K101" s="196">
        <f t="shared" si="32"/>
        <v>7.9642107373664695E-5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41</v>
      </c>
      <c r="E102" s="195">
        <v>630</v>
      </c>
      <c r="F102" s="195">
        <v>298</v>
      </c>
      <c r="G102" s="195">
        <v>632</v>
      </c>
      <c r="H102" s="195">
        <v>365</v>
      </c>
      <c r="I102" s="196">
        <f t="shared" si="31"/>
        <v>-0.42246835443037978</v>
      </c>
      <c r="J102" s="195">
        <f t="shared" si="30"/>
        <v>-267</v>
      </c>
      <c r="K102" s="196">
        <f t="shared" si="32"/>
        <v>1.3928782554570013E-5</v>
      </c>
      <c r="L102" s="103"/>
    </row>
    <row r="103" spans="1:12" x14ac:dyDescent="0.25">
      <c r="A103" s="193" t="s">
        <v>146</v>
      </c>
      <c r="B103" s="194" t="s">
        <v>133</v>
      </c>
      <c r="C103" s="195">
        <v>219</v>
      </c>
      <c r="D103" s="195">
        <v>165</v>
      </c>
      <c r="E103" s="195">
        <v>247</v>
      </c>
      <c r="F103" s="195">
        <v>680</v>
      </c>
      <c r="G103" s="195">
        <v>871</v>
      </c>
      <c r="H103" s="195">
        <v>481</v>
      </c>
      <c r="I103" s="196">
        <f t="shared" si="31"/>
        <v>-0.44776119402985071</v>
      </c>
      <c r="J103" s="195">
        <f t="shared" si="30"/>
        <v>-390</v>
      </c>
      <c r="K103" s="196">
        <f t="shared" si="32"/>
        <v>1.8355464133556647E-5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5677</v>
      </c>
      <c r="D104" s="200">
        <f t="shared" ref="D104:H104" si="34">D96-SUM(D97:D103)</f>
        <v>7272</v>
      </c>
      <c r="E104" s="200">
        <f t="shared" si="34"/>
        <v>14337</v>
      </c>
      <c r="F104" s="200">
        <f t="shared" si="34"/>
        <v>18717</v>
      </c>
      <c r="G104" s="200">
        <f t="shared" si="34"/>
        <v>18761</v>
      </c>
      <c r="H104" s="200">
        <f t="shared" si="34"/>
        <v>20981</v>
      </c>
      <c r="I104" s="201">
        <f t="shared" si="31"/>
        <v>0.11833057939342262</v>
      </c>
      <c r="J104" s="200">
        <f>H104-G104</f>
        <v>2220</v>
      </c>
      <c r="K104" s="201">
        <f t="shared" si="32"/>
        <v>8.006569500751601E-4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350068</v>
      </c>
      <c r="D106" s="209">
        <v>455604</v>
      </c>
      <c r="E106" s="209">
        <v>960692</v>
      </c>
      <c r="F106" s="209">
        <v>1064225</v>
      </c>
      <c r="G106" s="209">
        <v>1119703</v>
      </c>
      <c r="H106" s="209">
        <v>1089624</v>
      </c>
      <c r="I106" s="210">
        <f>IFERROR(H106/G106-1,"-")</f>
        <v>-2.6863373591032635E-2</v>
      </c>
      <c r="J106" s="209">
        <f>H106-G106</f>
        <v>-30079</v>
      </c>
      <c r="K106" s="210">
        <f>H106/H$8</f>
        <v>4.1581193869152863E-2</v>
      </c>
      <c r="L106" s="103"/>
    </row>
    <row r="107" spans="1:12" x14ac:dyDescent="0.25">
      <c r="A107" s="193" t="s">
        <v>98</v>
      </c>
      <c r="B107" s="190" t="s">
        <v>99</v>
      </c>
      <c r="C107" s="191">
        <v>103323</v>
      </c>
      <c r="D107" s="191">
        <v>153248</v>
      </c>
      <c r="E107" s="191">
        <v>146210</v>
      </c>
      <c r="F107" s="191">
        <v>171102</v>
      </c>
      <c r="G107" s="191">
        <v>170181</v>
      </c>
      <c r="H107" s="191">
        <v>178141</v>
      </c>
      <c r="I107" s="192">
        <f>IFERROR(H107/G107-1,"-")</f>
        <v>4.6773729147202125E-2</v>
      </c>
      <c r="J107" s="191">
        <f t="shared" ref="J107:J117" si="35">H107-G107</f>
        <v>7960</v>
      </c>
      <c r="K107" s="192">
        <f>H107/H$8</f>
        <v>6.798047268640155E-3</v>
      </c>
      <c r="L107" s="103"/>
    </row>
    <row r="108" spans="1:12" x14ac:dyDescent="0.25">
      <c r="A108" s="193" t="s">
        <v>105</v>
      </c>
      <c r="B108" s="194" t="s">
        <v>105</v>
      </c>
      <c r="C108" s="195">
        <v>5277</v>
      </c>
      <c r="D108" s="195">
        <v>84294</v>
      </c>
      <c r="E108" s="195">
        <v>48303</v>
      </c>
      <c r="F108" s="195">
        <v>49108</v>
      </c>
      <c r="G108" s="195">
        <v>48234</v>
      </c>
      <c r="H108" s="195">
        <v>62481</v>
      </c>
      <c r="I108" s="196">
        <f>IFERROR(H108/G108-1,"-")</f>
        <v>0.29537255877596724</v>
      </c>
      <c r="J108" s="195">
        <f t="shared" si="35"/>
        <v>14247</v>
      </c>
      <c r="K108" s="196">
        <f>H108/H$8</f>
        <v>2.3843404460057232E-3</v>
      </c>
      <c r="L108" s="103"/>
    </row>
    <row r="109" spans="1:12" x14ac:dyDescent="0.25">
      <c r="A109" s="193" t="s">
        <v>102</v>
      </c>
      <c r="B109" s="194" t="s">
        <v>102</v>
      </c>
      <c r="C109" s="195">
        <v>98046</v>
      </c>
      <c r="D109" s="195">
        <v>68954</v>
      </c>
      <c r="E109" s="195">
        <v>97907</v>
      </c>
      <c r="F109" s="195">
        <v>121994</v>
      </c>
      <c r="G109" s="195">
        <v>121947</v>
      </c>
      <c r="H109" s="195">
        <v>115660</v>
      </c>
      <c r="I109" s="196">
        <f>IFERROR(H109/G109-1,"-")</f>
        <v>-5.155518380935975E-2</v>
      </c>
      <c r="J109" s="195">
        <f t="shared" si="35"/>
        <v>-6287</v>
      </c>
      <c r="K109" s="196">
        <f>H109/H$8</f>
        <v>4.4137068226344318E-3</v>
      </c>
      <c r="L109" s="103"/>
    </row>
    <row r="110" spans="1:12" x14ac:dyDescent="0.25">
      <c r="A110" s="193"/>
      <c r="B110" s="190" t="s">
        <v>109</v>
      </c>
      <c r="C110" s="191">
        <v>246745</v>
      </c>
      <c r="D110" s="191">
        <v>302356</v>
      </c>
      <c r="E110" s="191">
        <v>814482</v>
      </c>
      <c r="F110" s="191">
        <v>893123</v>
      </c>
      <c r="G110" s="191">
        <v>949522</v>
      </c>
      <c r="H110" s="191">
        <v>911483</v>
      </c>
      <c r="I110" s="192">
        <f>IFERROR(H110/G110-1,"-")</f>
        <v>-4.0061209745535176E-2</v>
      </c>
      <c r="J110" s="191">
        <f t="shared" si="35"/>
        <v>-38039</v>
      </c>
      <c r="K110" s="192">
        <f>H110/H$8</f>
        <v>3.478314660051271E-2</v>
      </c>
      <c r="L110" s="103"/>
    </row>
    <row r="111" spans="1:12" s="74" customFormat="1" x14ac:dyDescent="0.25">
      <c r="A111" s="193"/>
      <c r="B111" s="194" t="s">
        <v>112</v>
      </c>
      <c r="C111" s="195">
        <v>127632</v>
      </c>
      <c r="D111" s="195">
        <v>98883</v>
      </c>
      <c r="E111" s="195">
        <v>499233</v>
      </c>
      <c r="F111" s="195">
        <v>559863</v>
      </c>
      <c r="G111" s="195">
        <v>589805</v>
      </c>
      <c r="H111" s="195">
        <v>540634</v>
      </c>
      <c r="I111" s="196">
        <f t="shared" ref="I111:I118" si="36">IFERROR(H111/G111-1,"-")</f>
        <v>-8.3368231873246268E-2</v>
      </c>
      <c r="J111" s="195">
        <f t="shared" si="35"/>
        <v>-49171</v>
      </c>
      <c r="K111" s="196">
        <f t="shared" ref="K111:K118" si="37">H111/H$8</f>
        <v>2.0631160075636725E-2</v>
      </c>
      <c r="L111" s="197"/>
    </row>
    <row r="112" spans="1:12" s="74" customFormat="1" x14ac:dyDescent="0.25">
      <c r="A112" s="193"/>
      <c r="B112" s="194" t="s">
        <v>115</v>
      </c>
      <c r="C112" s="195">
        <v>18556</v>
      </c>
      <c r="D112" s="195">
        <v>40887</v>
      </c>
      <c r="E112" s="195">
        <v>32869</v>
      </c>
      <c r="F112" s="195">
        <v>43496</v>
      </c>
      <c r="G112" s="195">
        <v>41195</v>
      </c>
      <c r="H112" s="195">
        <v>46961</v>
      </c>
      <c r="I112" s="196">
        <f t="shared" si="36"/>
        <v>0.13996844277218101</v>
      </c>
      <c r="J112" s="195">
        <f t="shared" si="35"/>
        <v>5766</v>
      </c>
      <c r="K112" s="196">
        <f t="shared" si="37"/>
        <v>1.7920809795757874E-3</v>
      </c>
      <c r="L112" s="197"/>
    </row>
    <row r="113" spans="1:12" x14ac:dyDescent="0.25">
      <c r="A113" s="193"/>
      <c r="B113" s="194" t="s">
        <v>118</v>
      </c>
      <c r="C113" s="195">
        <v>10673</v>
      </c>
      <c r="D113" s="195">
        <v>53172</v>
      </c>
      <c r="E113" s="195">
        <v>49017</v>
      </c>
      <c r="F113" s="195">
        <v>63689</v>
      </c>
      <c r="G113" s="195">
        <v>60200</v>
      </c>
      <c r="H113" s="195">
        <v>78226</v>
      </c>
      <c r="I113" s="196">
        <f t="shared" si="36"/>
        <v>0.29943521594684386</v>
      </c>
      <c r="J113" s="195">
        <f t="shared" si="35"/>
        <v>18026</v>
      </c>
      <c r="K113" s="196">
        <f t="shared" si="37"/>
        <v>2.9851861482569691E-3</v>
      </c>
      <c r="L113" s="103"/>
    </row>
    <row r="114" spans="1:12" x14ac:dyDescent="0.25">
      <c r="A114" s="193"/>
      <c r="B114" s="194" t="s">
        <v>125</v>
      </c>
      <c r="C114" s="195">
        <v>7421</v>
      </c>
      <c r="D114" s="195">
        <v>18602</v>
      </c>
      <c r="E114" s="195">
        <v>31602</v>
      </c>
      <c r="F114" s="195">
        <v>28649</v>
      </c>
      <c r="G114" s="195">
        <v>29803</v>
      </c>
      <c r="H114" s="195">
        <v>33080</v>
      </c>
      <c r="I114" s="196">
        <f t="shared" si="36"/>
        <v>0.10995537362010532</v>
      </c>
      <c r="J114" s="195">
        <f t="shared" si="35"/>
        <v>3277</v>
      </c>
      <c r="K114" s="196">
        <f t="shared" si="37"/>
        <v>1.2623674709730849E-3</v>
      </c>
      <c r="L114" s="103"/>
    </row>
    <row r="115" spans="1:12" x14ac:dyDescent="0.25">
      <c r="A115" s="193"/>
      <c r="B115" s="194" t="s">
        <v>121</v>
      </c>
      <c r="C115" s="195">
        <v>17411</v>
      </c>
      <c r="D115" s="195">
        <v>25177</v>
      </c>
      <c r="E115" s="195">
        <v>34248</v>
      </c>
      <c r="F115" s="195">
        <v>33161</v>
      </c>
      <c r="G115" s="195">
        <v>23224</v>
      </c>
      <c r="H115" s="195">
        <v>26128</v>
      </c>
      <c r="I115" s="196">
        <f t="shared" si="36"/>
        <v>0.12504305890458145</v>
      </c>
      <c r="J115" s="195">
        <f t="shared" si="35"/>
        <v>2904</v>
      </c>
      <c r="K115" s="196">
        <f t="shared" si="37"/>
        <v>9.9707186461864467E-4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405</v>
      </c>
      <c r="E116" s="195">
        <v>4391</v>
      </c>
      <c r="F116" s="195">
        <v>7117</v>
      </c>
      <c r="G116" s="195">
        <v>9993</v>
      </c>
      <c r="H116" s="195">
        <v>6310</v>
      </c>
      <c r="I116" s="196">
        <f t="shared" si="36"/>
        <v>-0.36855799059341543</v>
      </c>
      <c r="J116" s="195">
        <f t="shared" si="35"/>
        <v>-3683</v>
      </c>
      <c r="K116" s="196">
        <f t="shared" si="37"/>
        <v>2.40796213477635E-4</v>
      </c>
      <c r="L116" s="103"/>
    </row>
    <row r="117" spans="1:12" x14ac:dyDescent="0.25">
      <c r="A117" s="193" t="s">
        <v>146</v>
      </c>
      <c r="B117" s="194" t="s">
        <v>133</v>
      </c>
      <c r="C117" s="195">
        <v>7242</v>
      </c>
      <c r="D117" s="195">
        <v>167</v>
      </c>
      <c r="E117" s="195">
        <v>5361</v>
      </c>
      <c r="F117" s="195">
        <v>4471</v>
      </c>
      <c r="G117" s="195">
        <v>8914</v>
      </c>
      <c r="H117" s="195">
        <v>5102</v>
      </c>
      <c r="I117" s="196">
        <f t="shared" si="36"/>
        <v>-0.42764191159973075</v>
      </c>
      <c r="J117" s="195">
        <f t="shared" si="35"/>
        <v>-3812</v>
      </c>
      <c r="K117" s="196">
        <f t="shared" si="37"/>
        <v>1.9469766737922247E-4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55481</v>
      </c>
      <c r="D118" s="200">
        <f t="shared" ref="D118:H118" si="39">D110-SUM(D111:D117)</f>
        <v>65063</v>
      </c>
      <c r="E118" s="200">
        <f t="shared" si="39"/>
        <v>157761</v>
      </c>
      <c r="F118" s="200">
        <f t="shared" si="39"/>
        <v>152677</v>
      </c>
      <c r="G118" s="200">
        <f t="shared" si="39"/>
        <v>186388</v>
      </c>
      <c r="H118" s="200">
        <f t="shared" si="39"/>
        <v>175042</v>
      </c>
      <c r="I118" s="201">
        <f t="shared" si="36"/>
        <v>-6.0873017576238864E-2</v>
      </c>
      <c r="J118" s="200">
        <f>H118-G118</f>
        <v>-11346</v>
      </c>
      <c r="K118" s="201">
        <f t="shared" si="37"/>
        <v>6.6797861805946417E-3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147987</v>
      </c>
      <c r="D120" s="209">
        <v>220493</v>
      </c>
      <c r="E120" s="209">
        <v>385149</v>
      </c>
      <c r="F120" s="209">
        <v>418024</v>
      </c>
      <c r="G120" s="209">
        <v>432765</v>
      </c>
      <c r="H120" s="209">
        <v>448403</v>
      </c>
      <c r="I120" s="210">
        <f>IFERROR(H120/G120-1,"-")</f>
        <v>3.6135084861298905E-2</v>
      </c>
      <c r="J120" s="209">
        <f>H120-G120</f>
        <v>15638</v>
      </c>
      <c r="K120" s="210">
        <f>H120/H$8</f>
        <v>1.7111528448813307E-2</v>
      </c>
      <c r="L120" s="103"/>
    </row>
    <row r="121" spans="1:12" x14ac:dyDescent="0.25">
      <c r="A121" s="193" t="s">
        <v>98</v>
      </c>
      <c r="B121" s="190" t="s">
        <v>99</v>
      </c>
      <c r="C121" s="191">
        <v>70562</v>
      </c>
      <c r="D121" s="191">
        <v>136811</v>
      </c>
      <c r="E121" s="191">
        <v>199002</v>
      </c>
      <c r="F121" s="191">
        <v>224961</v>
      </c>
      <c r="G121" s="191">
        <v>229892</v>
      </c>
      <c r="H121" s="191">
        <v>256681</v>
      </c>
      <c r="I121" s="192">
        <f>IFERROR(H121/G121-1,"-")</f>
        <v>0.11652863083534881</v>
      </c>
      <c r="J121" s="191">
        <f t="shared" ref="J121:J131" si="40">H121-G121</f>
        <v>26789</v>
      </c>
      <c r="K121" s="192">
        <f>H121/H$8</f>
        <v>9.7952159859988636E-3</v>
      </c>
      <c r="L121" s="103"/>
    </row>
    <row r="122" spans="1:12" x14ac:dyDescent="0.25">
      <c r="A122" s="193" t="s">
        <v>105</v>
      </c>
      <c r="B122" s="194" t="s">
        <v>105</v>
      </c>
      <c r="C122" s="195">
        <v>28268</v>
      </c>
      <c r="D122" s="195">
        <v>62946</v>
      </c>
      <c r="E122" s="195">
        <v>94805</v>
      </c>
      <c r="F122" s="195">
        <v>89743</v>
      </c>
      <c r="G122" s="195">
        <v>103806</v>
      </c>
      <c r="H122" s="195">
        <v>120276</v>
      </c>
      <c r="I122" s="196">
        <f>IFERROR(H122/G122-1,"-")</f>
        <v>0.15866134905496798</v>
      </c>
      <c r="J122" s="195">
        <f t="shared" si="40"/>
        <v>16470</v>
      </c>
      <c r="K122" s="196">
        <f>H122/H$8</f>
        <v>4.5898582206396242E-3</v>
      </c>
      <c r="L122" s="103"/>
    </row>
    <row r="123" spans="1:12" x14ac:dyDescent="0.25">
      <c r="A123" s="193" t="s">
        <v>102</v>
      </c>
      <c r="B123" s="194" t="s">
        <v>102</v>
      </c>
      <c r="C123" s="195">
        <v>42294</v>
      </c>
      <c r="D123" s="195">
        <v>73865</v>
      </c>
      <c r="E123" s="195">
        <v>104197</v>
      </c>
      <c r="F123" s="195">
        <v>135218</v>
      </c>
      <c r="G123" s="195">
        <v>126086</v>
      </c>
      <c r="H123" s="195">
        <v>136405</v>
      </c>
      <c r="I123" s="196">
        <f>IFERROR(H123/G123-1,"-")</f>
        <v>8.1840965690084477E-2</v>
      </c>
      <c r="J123" s="195">
        <f t="shared" si="40"/>
        <v>10319</v>
      </c>
      <c r="K123" s="196">
        <f>H123/H$8</f>
        <v>5.2053577653592403E-3</v>
      </c>
      <c r="L123" s="103"/>
    </row>
    <row r="124" spans="1:12" x14ac:dyDescent="0.25">
      <c r="A124" s="193"/>
      <c r="B124" s="190" t="s">
        <v>109</v>
      </c>
      <c r="C124" s="191">
        <v>77425</v>
      </c>
      <c r="D124" s="191">
        <v>83682</v>
      </c>
      <c r="E124" s="191">
        <v>186147</v>
      </c>
      <c r="F124" s="191">
        <v>193063</v>
      </c>
      <c r="G124" s="191">
        <v>202873</v>
      </c>
      <c r="H124" s="191">
        <v>191722</v>
      </c>
      <c r="I124" s="192">
        <f>IFERROR(H124/G124-1,"-")</f>
        <v>-5.4965421717034779E-2</v>
      </c>
      <c r="J124" s="191">
        <f t="shared" si="40"/>
        <v>-11151</v>
      </c>
      <c r="K124" s="192">
        <f>H124/H$8</f>
        <v>7.316312462814444E-3</v>
      </c>
      <c r="L124" s="103"/>
    </row>
    <row r="125" spans="1:12" s="74" customFormat="1" x14ac:dyDescent="0.25">
      <c r="A125" s="193"/>
      <c r="B125" s="194" t="s">
        <v>112</v>
      </c>
      <c r="C125" s="195">
        <v>9418</v>
      </c>
      <c r="D125" s="195">
        <v>4179</v>
      </c>
      <c r="E125" s="195">
        <v>24863</v>
      </c>
      <c r="F125" s="195">
        <v>28361</v>
      </c>
      <c r="G125" s="195">
        <v>28012</v>
      </c>
      <c r="H125" s="195">
        <v>22116</v>
      </c>
      <c r="I125" s="196">
        <f t="shared" ref="I125:I132" si="41">IFERROR(H125/G125-1,"-")</f>
        <v>-0.2104812223332857</v>
      </c>
      <c r="J125" s="195">
        <f t="shared" si="40"/>
        <v>-5896</v>
      </c>
      <c r="K125" s="196">
        <f t="shared" ref="K125:K132" si="42">H125/H$8</f>
        <v>8.4396973966265867E-4</v>
      </c>
      <c r="L125" s="197"/>
    </row>
    <row r="126" spans="1:12" s="74" customFormat="1" x14ac:dyDescent="0.25">
      <c r="A126" s="193"/>
      <c r="B126" s="194" t="s">
        <v>115</v>
      </c>
      <c r="C126" s="195">
        <v>9614</v>
      </c>
      <c r="D126" s="195">
        <v>9311</v>
      </c>
      <c r="E126" s="195">
        <v>21838</v>
      </c>
      <c r="F126" s="195">
        <v>29620</v>
      </c>
      <c r="G126" s="195">
        <v>29011</v>
      </c>
      <c r="H126" s="195">
        <v>27606</v>
      </c>
      <c r="I126" s="196">
        <f t="shared" si="41"/>
        <v>-4.842990589776297E-2</v>
      </c>
      <c r="J126" s="195">
        <f t="shared" si="40"/>
        <v>-1405</v>
      </c>
      <c r="K126" s="196">
        <f t="shared" si="42"/>
        <v>1.0534738937026296E-3</v>
      </c>
      <c r="L126" s="197"/>
    </row>
    <row r="127" spans="1:12" x14ac:dyDescent="0.25">
      <c r="A127" s="193"/>
      <c r="B127" s="194" t="s">
        <v>118</v>
      </c>
      <c r="C127" s="195">
        <v>5562</v>
      </c>
      <c r="D127" s="195">
        <v>12322</v>
      </c>
      <c r="E127" s="195">
        <v>17063</v>
      </c>
      <c r="F127" s="195">
        <v>19930</v>
      </c>
      <c r="G127" s="195">
        <v>20245</v>
      </c>
      <c r="H127" s="195">
        <v>19941</v>
      </c>
      <c r="I127" s="196">
        <f t="shared" si="41"/>
        <v>-1.5016053346505354E-2</v>
      </c>
      <c r="J127" s="195">
        <f t="shared" si="40"/>
        <v>-304</v>
      </c>
      <c r="K127" s="196">
        <f t="shared" si="42"/>
        <v>7.6096946005665923E-4</v>
      </c>
      <c r="L127" s="103"/>
    </row>
    <row r="128" spans="1:12" x14ac:dyDescent="0.25">
      <c r="A128" s="193"/>
      <c r="B128" s="194" t="s">
        <v>125</v>
      </c>
      <c r="C128" s="195">
        <v>1417</v>
      </c>
      <c r="D128" s="195">
        <v>1804</v>
      </c>
      <c r="E128" s="195">
        <v>4492</v>
      </c>
      <c r="F128" s="195">
        <v>5134</v>
      </c>
      <c r="G128" s="195">
        <v>5463</v>
      </c>
      <c r="H128" s="195">
        <v>6561</v>
      </c>
      <c r="I128" s="196">
        <f t="shared" si="41"/>
        <v>0.20098846787479396</v>
      </c>
      <c r="J128" s="195">
        <f t="shared" si="40"/>
        <v>1098</v>
      </c>
      <c r="K128" s="196">
        <f t="shared" si="42"/>
        <v>2.5037463654940784E-4</v>
      </c>
      <c r="L128" s="103"/>
    </row>
    <row r="129" spans="1:12" x14ac:dyDescent="0.25">
      <c r="A129" s="193"/>
      <c r="B129" s="194" t="s">
        <v>121</v>
      </c>
      <c r="C129" s="195">
        <v>1386</v>
      </c>
      <c r="D129" s="195">
        <v>1405</v>
      </c>
      <c r="E129" s="195">
        <v>3426</v>
      </c>
      <c r="F129" s="195">
        <v>3937</v>
      </c>
      <c r="G129" s="195">
        <v>4203</v>
      </c>
      <c r="H129" s="195">
        <v>4608</v>
      </c>
      <c r="I129" s="196">
        <f t="shared" si="41"/>
        <v>9.6359743040685286E-2</v>
      </c>
      <c r="J129" s="195">
        <f t="shared" si="40"/>
        <v>405</v>
      </c>
      <c r="K129" s="196">
        <f t="shared" si="42"/>
        <v>1.7584610962043457E-4</v>
      </c>
      <c r="L129" s="103"/>
    </row>
    <row r="130" spans="1:12" x14ac:dyDescent="0.25">
      <c r="A130" s="193"/>
      <c r="B130" s="194" t="s">
        <v>130</v>
      </c>
      <c r="C130" s="195">
        <v>1591</v>
      </c>
      <c r="D130" s="195">
        <v>309</v>
      </c>
      <c r="E130" s="195">
        <v>1703</v>
      </c>
      <c r="F130" s="195">
        <v>2395</v>
      </c>
      <c r="G130" s="195">
        <v>2990</v>
      </c>
      <c r="H130" s="195">
        <v>1992</v>
      </c>
      <c r="I130" s="196">
        <f t="shared" si="41"/>
        <v>-0.3337792642140468</v>
      </c>
      <c r="J130" s="195">
        <f t="shared" si="40"/>
        <v>-998</v>
      </c>
      <c r="K130" s="196">
        <f t="shared" si="42"/>
        <v>7.6016807804667029E-5</v>
      </c>
      <c r="L130" s="103"/>
    </row>
    <row r="131" spans="1:12" x14ac:dyDescent="0.25">
      <c r="A131" s="193" t="s">
        <v>146</v>
      </c>
      <c r="B131" s="194" t="s">
        <v>133</v>
      </c>
      <c r="C131" s="195">
        <v>1985</v>
      </c>
      <c r="D131" s="195">
        <v>588</v>
      </c>
      <c r="E131" s="195">
        <v>2533</v>
      </c>
      <c r="F131" s="195">
        <v>3169</v>
      </c>
      <c r="G131" s="195">
        <v>3494</v>
      </c>
      <c r="H131" s="195">
        <v>2909</v>
      </c>
      <c r="I131" s="196">
        <f t="shared" si="41"/>
        <v>-0.16742987979393242</v>
      </c>
      <c r="J131" s="195">
        <f t="shared" si="40"/>
        <v>-585</v>
      </c>
      <c r="K131" s="196">
        <f t="shared" si="42"/>
        <v>1.1101048890751827E-4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46452</v>
      </c>
      <c r="D132" s="200">
        <f t="shared" ref="D132:H132" si="44">D124-SUM(D125:D131)</f>
        <v>53764</v>
      </c>
      <c r="E132" s="200">
        <f t="shared" si="44"/>
        <v>110229</v>
      </c>
      <c r="F132" s="200">
        <f t="shared" si="44"/>
        <v>100517</v>
      </c>
      <c r="G132" s="200">
        <f t="shared" si="44"/>
        <v>109455</v>
      </c>
      <c r="H132" s="200">
        <f t="shared" si="44"/>
        <v>105989</v>
      </c>
      <c r="I132" s="201">
        <f t="shared" si="41"/>
        <v>-3.1665981453565362E-2</v>
      </c>
      <c r="J132" s="200">
        <f>H132-G132</f>
        <v>-3466</v>
      </c>
      <c r="K132" s="201">
        <f t="shared" si="42"/>
        <v>4.0446513265104686E-3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496113</v>
      </c>
      <c r="D134" s="209">
        <v>377103</v>
      </c>
      <c r="E134" s="209">
        <v>1289839</v>
      </c>
      <c r="F134" s="209">
        <v>1393117</v>
      </c>
      <c r="G134" s="209">
        <v>1487889</v>
      </c>
      <c r="H134" s="209">
        <v>1504746</v>
      </c>
      <c r="I134" s="210">
        <f>IFERROR(H134/G134-1,"-")</f>
        <v>1.1329474174484711E-2</v>
      </c>
      <c r="J134" s="209">
        <f>H134-G134</f>
        <v>16857</v>
      </c>
      <c r="K134" s="210">
        <f>H134/H$8</f>
        <v>5.742268447632605E-2</v>
      </c>
      <c r="L134" s="103"/>
    </row>
    <row r="135" spans="1:12" x14ac:dyDescent="0.25">
      <c r="A135" s="193" t="s">
        <v>98</v>
      </c>
      <c r="B135" s="190" t="s">
        <v>99</v>
      </c>
      <c r="C135" s="191">
        <v>44417</v>
      </c>
      <c r="D135" s="191">
        <v>117743</v>
      </c>
      <c r="E135" s="191">
        <v>87836</v>
      </c>
      <c r="F135" s="191">
        <v>95606</v>
      </c>
      <c r="G135" s="191">
        <v>80930</v>
      </c>
      <c r="H135" s="191">
        <v>99103</v>
      </c>
      <c r="I135" s="192">
        <f>IFERROR(H135/G135-1,"-")</f>
        <v>0.2245520820462128</v>
      </c>
      <c r="J135" s="191">
        <f t="shared" ref="J135:J145" si="45">H135-G135</f>
        <v>18173</v>
      </c>
      <c r="K135" s="192">
        <f>H135/H$8</f>
        <v>3.7818743493302793E-3</v>
      </c>
      <c r="L135" s="103"/>
    </row>
    <row r="136" spans="1:12" x14ac:dyDescent="0.25">
      <c r="A136" s="193" t="s">
        <v>105</v>
      </c>
      <c r="B136" s="194" t="s">
        <v>105</v>
      </c>
      <c r="C136" s="195">
        <v>27488</v>
      </c>
      <c r="D136" s="195">
        <v>71638</v>
      </c>
      <c r="E136" s="195">
        <v>48763</v>
      </c>
      <c r="F136" s="195">
        <v>51759</v>
      </c>
      <c r="G136" s="195">
        <v>38627</v>
      </c>
      <c r="H136" s="195">
        <v>45047</v>
      </c>
      <c r="I136" s="196">
        <f>IFERROR(H136/G136-1,"-")</f>
        <v>0.16620498614958445</v>
      </c>
      <c r="J136" s="195">
        <f t="shared" si="45"/>
        <v>6420</v>
      </c>
      <c r="K136" s="196">
        <f>H136/H$8</f>
        <v>1.7190407335225077E-3</v>
      </c>
      <c r="L136" s="103"/>
    </row>
    <row r="137" spans="1:12" x14ac:dyDescent="0.25">
      <c r="A137" s="193" t="s">
        <v>102</v>
      </c>
      <c r="B137" s="194" t="s">
        <v>102</v>
      </c>
      <c r="C137" s="195">
        <v>16929</v>
      </c>
      <c r="D137" s="195">
        <v>46105</v>
      </c>
      <c r="E137" s="195">
        <v>39073</v>
      </c>
      <c r="F137" s="195">
        <v>43847</v>
      </c>
      <c r="G137" s="195">
        <v>42303</v>
      </c>
      <c r="H137" s="195">
        <v>54056</v>
      </c>
      <c r="I137" s="196">
        <f>IFERROR(H137/G137-1,"-")</f>
        <v>0.27782899557950969</v>
      </c>
      <c r="J137" s="195">
        <f t="shared" si="45"/>
        <v>11753</v>
      </c>
      <c r="K137" s="196">
        <f>H137/H$8</f>
        <v>2.0628336158077716E-3</v>
      </c>
      <c r="L137" s="103"/>
    </row>
    <row r="138" spans="1:12" x14ac:dyDescent="0.25">
      <c r="A138" s="193"/>
      <c r="B138" s="190" t="s">
        <v>109</v>
      </c>
      <c r="C138" s="191">
        <v>451696</v>
      </c>
      <c r="D138" s="191">
        <v>259360</v>
      </c>
      <c r="E138" s="191">
        <v>1202003</v>
      </c>
      <c r="F138" s="191">
        <v>1297511</v>
      </c>
      <c r="G138" s="191">
        <v>1406959</v>
      </c>
      <c r="H138" s="191">
        <v>1405643</v>
      </c>
      <c r="I138" s="192">
        <f>IFERROR(H138/G138-1,"-")</f>
        <v>-9.353506392154598E-4</v>
      </c>
      <c r="J138" s="191">
        <f t="shared" si="45"/>
        <v>-1316</v>
      </c>
      <c r="K138" s="192">
        <f>H138/H$8</f>
        <v>5.3640810126995772E-2</v>
      </c>
      <c r="L138" s="103"/>
    </row>
    <row r="139" spans="1:12" s="74" customFormat="1" x14ac:dyDescent="0.25">
      <c r="A139" s="193"/>
      <c r="B139" s="194" t="s">
        <v>112</v>
      </c>
      <c r="C139" s="195">
        <v>201614</v>
      </c>
      <c r="D139" s="195">
        <v>41816</v>
      </c>
      <c r="E139" s="195">
        <v>545991</v>
      </c>
      <c r="F139" s="195">
        <v>546223</v>
      </c>
      <c r="G139" s="195">
        <v>642780</v>
      </c>
      <c r="H139" s="195">
        <v>675423</v>
      </c>
      <c r="I139" s="196">
        <f t="shared" ref="I139:I146" si="46">IFERROR(H139/G139-1,"-")</f>
        <v>5.0784094091290921E-2</v>
      </c>
      <c r="J139" s="195">
        <f t="shared" si="45"/>
        <v>32643</v>
      </c>
      <c r="K139" s="196">
        <f t="shared" ref="K139:K146" si="47">H139/H$8</f>
        <v>2.5774849587274908E-2</v>
      </c>
      <c r="L139" s="197"/>
    </row>
    <row r="140" spans="1:12" s="74" customFormat="1" x14ac:dyDescent="0.25">
      <c r="A140" s="193"/>
      <c r="B140" s="194" t="s">
        <v>115</v>
      </c>
      <c r="C140" s="195">
        <v>33554</v>
      </c>
      <c r="D140" s="195">
        <v>27997</v>
      </c>
      <c r="E140" s="195">
        <v>87472</v>
      </c>
      <c r="F140" s="195">
        <v>126602</v>
      </c>
      <c r="G140" s="195">
        <v>137590</v>
      </c>
      <c r="H140" s="195">
        <v>135228</v>
      </c>
      <c r="I140" s="196">
        <f t="shared" si="46"/>
        <v>-1.716694527218543E-2</v>
      </c>
      <c r="J140" s="195">
        <f t="shared" si="45"/>
        <v>-2362</v>
      </c>
      <c r="K140" s="196">
        <f t="shared" si="47"/>
        <v>5.1604422117517632E-3</v>
      </c>
      <c r="L140" s="197"/>
    </row>
    <row r="141" spans="1:12" x14ac:dyDescent="0.25">
      <c r="A141" s="193"/>
      <c r="B141" s="194" t="s">
        <v>118</v>
      </c>
      <c r="C141" s="195">
        <v>31657</v>
      </c>
      <c r="D141" s="195">
        <v>51409</v>
      </c>
      <c r="E141" s="195">
        <v>129202</v>
      </c>
      <c r="F141" s="195">
        <v>125634</v>
      </c>
      <c r="G141" s="195">
        <v>132022</v>
      </c>
      <c r="H141" s="195">
        <v>121631</v>
      </c>
      <c r="I141" s="196">
        <f t="shared" si="46"/>
        <v>-7.870657920649593E-2</v>
      </c>
      <c r="J141" s="195">
        <f t="shared" si="45"/>
        <v>-10391</v>
      </c>
      <c r="K141" s="196">
        <f t="shared" si="47"/>
        <v>4.6415664408079593E-3</v>
      </c>
      <c r="L141" s="103"/>
    </row>
    <row r="142" spans="1:12" x14ac:dyDescent="0.25">
      <c r="A142" s="193"/>
      <c r="B142" s="194" t="s">
        <v>125</v>
      </c>
      <c r="C142" s="195">
        <v>6814</v>
      </c>
      <c r="D142" s="195">
        <v>6432</v>
      </c>
      <c r="E142" s="195">
        <v>48781</v>
      </c>
      <c r="F142" s="195">
        <v>59613</v>
      </c>
      <c r="G142" s="195">
        <v>46562</v>
      </c>
      <c r="H142" s="195">
        <v>40018</v>
      </c>
      <c r="I142" s="196">
        <f t="shared" si="46"/>
        <v>-0.14054379107426662</v>
      </c>
      <c r="J142" s="195">
        <f t="shared" si="45"/>
        <v>-6544</v>
      </c>
      <c r="K142" s="196">
        <f t="shared" si="47"/>
        <v>1.5271288226541993E-3</v>
      </c>
      <c r="L142" s="103"/>
    </row>
    <row r="143" spans="1:12" x14ac:dyDescent="0.25">
      <c r="A143" s="193"/>
      <c r="B143" s="194" t="s">
        <v>121</v>
      </c>
      <c r="C143" s="195">
        <v>10282</v>
      </c>
      <c r="D143" s="195">
        <v>10605</v>
      </c>
      <c r="E143" s="195">
        <v>23580</v>
      </c>
      <c r="F143" s="195">
        <v>29909</v>
      </c>
      <c r="G143" s="195">
        <v>33614</v>
      </c>
      <c r="H143" s="195">
        <v>24116</v>
      </c>
      <c r="I143" s="196">
        <f t="shared" si="46"/>
        <v>-0.28256083774617724</v>
      </c>
      <c r="J143" s="195">
        <f t="shared" si="45"/>
        <v>-9498</v>
      </c>
      <c r="K143" s="196">
        <f t="shared" si="47"/>
        <v>9.2029183585208335E-4</v>
      </c>
      <c r="L143" s="103"/>
    </row>
    <row r="144" spans="1:12" x14ac:dyDescent="0.25">
      <c r="A144" s="193"/>
      <c r="B144" s="194" t="s">
        <v>130</v>
      </c>
      <c r="C144" s="195">
        <v>15295</v>
      </c>
      <c r="D144" s="195">
        <v>452</v>
      </c>
      <c r="E144" s="195">
        <v>14810</v>
      </c>
      <c r="F144" s="195">
        <v>18646</v>
      </c>
      <c r="G144" s="195">
        <v>16618</v>
      </c>
      <c r="H144" s="195">
        <v>18598</v>
      </c>
      <c r="I144" s="196">
        <f t="shared" si="46"/>
        <v>0.11914791190275609</v>
      </c>
      <c r="J144" s="195">
        <f t="shared" si="45"/>
        <v>1980</v>
      </c>
      <c r="K144" s="196">
        <f t="shared" si="47"/>
        <v>7.0971917246546057E-4</v>
      </c>
      <c r="L144" s="103"/>
    </row>
    <row r="145" spans="1:12" x14ac:dyDescent="0.25">
      <c r="A145" s="193" t="s">
        <v>146</v>
      </c>
      <c r="B145" s="194" t="s">
        <v>133</v>
      </c>
      <c r="C145" s="195">
        <v>28797</v>
      </c>
      <c r="D145" s="195">
        <v>206</v>
      </c>
      <c r="E145" s="195">
        <v>6614</v>
      </c>
      <c r="F145" s="195">
        <v>12913</v>
      </c>
      <c r="G145" s="195">
        <v>10719</v>
      </c>
      <c r="H145" s="195">
        <v>9034</v>
      </c>
      <c r="I145" s="196">
        <f t="shared" si="46"/>
        <v>-0.15719749976676933</v>
      </c>
      <c r="J145" s="195">
        <f t="shared" si="45"/>
        <v>-1685</v>
      </c>
      <c r="K145" s="196">
        <f t="shared" si="47"/>
        <v>3.4474690848763147E-4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123683</v>
      </c>
      <c r="D146" s="200">
        <f t="shared" ref="D146:H146" si="49">D138-SUM(D139:D145)</f>
        <v>120443</v>
      </c>
      <c r="E146" s="200">
        <f t="shared" si="49"/>
        <v>345553</v>
      </c>
      <c r="F146" s="200">
        <f t="shared" si="49"/>
        <v>377971</v>
      </c>
      <c r="G146" s="200">
        <f t="shared" si="49"/>
        <v>387054</v>
      </c>
      <c r="H146" s="200">
        <f t="shared" si="49"/>
        <v>381595</v>
      </c>
      <c r="I146" s="201">
        <f t="shared" si="46"/>
        <v>-1.4103975155921433E-2</v>
      </c>
      <c r="J146" s="200">
        <f>H146-G146</f>
        <v>-5459</v>
      </c>
      <c r="K146" s="201">
        <f t="shared" si="47"/>
        <v>1.4562065147701765E-2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197758</v>
      </c>
      <c r="D148" s="209">
        <v>170599</v>
      </c>
      <c r="E148" s="209">
        <v>445863</v>
      </c>
      <c r="F148" s="209">
        <v>584100</v>
      </c>
      <c r="G148" s="209">
        <v>558569</v>
      </c>
      <c r="H148" s="209">
        <v>553190</v>
      </c>
      <c r="I148" s="210">
        <f>IFERROR(H148/G148-1,"-")</f>
        <v>-9.6299651430709066E-3</v>
      </c>
      <c r="J148" s="209">
        <f>H148-G148</f>
        <v>-5379</v>
      </c>
      <c r="K148" s="210">
        <f>H148/H$8</f>
        <v>2.1110310195513932E-2</v>
      </c>
      <c r="L148" s="103"/>
    </row>
    <row r="149" spans="1:12" x14ac:dyDescent="0.25">
      <c r="A149" s="193" t="s">
        <v>98</v>
      </c>
      <c r="B149" s="190" t="s">
        <v>99</v>
      </c>
      <c r="C149" s="191">
        <v>72110</v>
      </c>
      <c r="D149" s="191">
        <v>80567</v>
      </c>
      <c r="E149" s="191">
        <v>187489</v>
      </c>
      <c r="F149" s="191">
        <v>237265</v>
      </c>
      <c r="G149" s="191">
        <v>216824</v>
      </c>
      <c r="H149" s="191">
        <v>204183</v>
      </c>
      <c r="I149" s="192">
        <f>IFERROR(H149/G149-1,"-")</f>
        <v>-5.8300741615319285E-2</v>
      </c>
      <c r="J149" s="191">
        <f t="shared" ref="J149:J159" si="50">H149-G149</f>
        <v>-12641</v>
      </c>
      <c r="K149" s="192">
        <f>H149/H$8</f>
        <v>7.791837283122654E-3</v>
      </c>
      <c r="L149" s="103"/>
    </row>
    <row r="150" spans="1:12" x14ac:dyDescent="0.25">
      <c r="A150" s="193" t="s">
        <v>105</v>
      </c>
      <c r="B150" s="194" t="s">
        <v>105</v>
      </c>
      <c r="C150" s="195">
        <v>30833</v>
      </c>
      <c r="D150" s="195">
        <v>57008</v>
      </c>
      <c r="E150" s="195">
        <v>112268</v>
      </c>
      <c r="F150" s="195">
        <v>162008</v>
      </c>
      <c r="G150" s="195">
        <v>142328</v>
      </c>
      <c r="H150" s="195">
        <v>119451</v>
      </c>
      <c r="I150" s="196">
        <f>IFERROR(H150/G150-1,"-")</f>
        <v>-0.16073436006969821</v>
      </c>
      <c r="J150" s="195">
        <f t="shared" si="50"/>
        <v>-22877</v>
      </c>
      <c r="K150" s="196">
        <f>H150/H$8</f>
        <v>4.5583753559614868E-3</v>
      </c>
      <c r="L150" s="103"/>
    </row>
    <row r="151" spans="1:12" x14ac:dyDescent="0.25">
      <c r="A151" s="193" t="s">
        <v>102</v>
      </c>
      <c r="B151" s="194" t="s">
        <v>102</v>
      </c>
      <c r="C151" s="195">
        <v>41277</v>
      </c>
      <c r="D151" s="195">
        <v>23559</v>
      </c>
      <c r="E151" s="195">
        <v>75221</v>
      </c>
      <c r="F151" s="195">
        <v>75257</v>
      </c>
      <c r="G151" s="195">
        <v>74496</v>
      </c>
      <c r="H151" s="195">
        <v>84732</v>
      </c>
      <c r="I151" s="196">
        <f>IFERROR(H151/G151-1,"-")</f>
        <v>0.13740335051546393</v>
      </c>
      <c r="J151" s="195">
        <f t="shared" si="50"/>
        <v>10236</v>
      </c>
      <c r="K151" s="196">
        <f>H151/H$8</f>
        <v>3.2334619271611681E-3</v>
      </c>
      <c r="L151" s="103"/>
    </row>
    <row r="152" spans="1:12" x14ac:dyDescent="0.25">
      <c r="A152" s="193"/>
      <c r="B152" s="190" t="s">
        <v>109</v>
      </c>
      <c r="C152" s="191">
        <v>125648</v>
      </c>
      <c r="D152" s="191">
        <v>90032</v>
      </c>
      <c r="E152" s="191">
        <v>258374</v>
      </c>
      <c r="F152" s="191">
        <v>346835</v>
      </c>
      <c r="G152" s="191">
        <v>341745</v>
      </c>
      <c r="H152" s="191">
        <v>349007</v>
      </c>
      <c r="I152" s="192">
        <f>IFERROR(H152/G152-1,"-")</f>
        <v>2.1249762249630599E-2</v>
      </c>
      <c r="J152" s="191">
        <f t="shared" si="50"/>
        <v>7262</v>
      </c>
      <c r="K152" s="192">
        <f>H152/H$8</f>
        <v>1.3318472912391278E-2</v>
      </c>
      <c r="L152" s="103"/>
    </row>
    <row r="153" spans="1:12" s="74" customFormat="1" x14ac:dyDescent="0.25">
      <c r="A153" s="193"/>
      <c r="B153" s="194" t="s">
        <v>112</v>
      </c>
      <c r="C153" s="195">
        <v>26762</v>
      </c>
      <c r="D153" s="195">
        <v>8983</v>
      </c>
      <c r="E153" s="195">
        <v>97171</v>
      </c>
      <c r="F153" s="195">
        <v>134849</v>
      </c>
      <c r="G153" s="195">
        <v>122171</v>
      </c>
      <c r="H153" s="195">
        <v>75515</v>
      </c>
      <c r="I153" s="196">
        <f t="shared" ref="I153:I160" si="51">IFERROR(H153/G153-1,"-")</f>
        <v>-0.38189095611888257</v>
      </c>
      <c r="J153" s="195">
        <f t="shared" si="50"/>
        <v>-46656</v>
      </c>
      <c r="K153" s="196">
        <f t="shared" ref="K153:K160" si="52">H153/H$8</f>
        <v>2.881731546872204E-3</v>
      </c>
      <c r="L153" s="197"/>
    </row>
    <row r="154" spans="1:12" s="74" customFormat="1" x14ac:dyDescent="0.25">
      <c r="A154" s="193"/>
      <c r="B154" s="194" t="s">
        <v>115</v>
      </c>
      <c r="C154" s="195">
        <v>45902</v>
      </c>
      <c r="D154" s="195">
        <v>24074</v>
      </c>
      <c r="E154" s="195">
        <v>65713</v>
      </c>
      <c r="F154" s="195">
        <v>71117</v>
      </c>
      <c r="G154" s="195">
        <v>72000</v>
      </c>
      <c r="H154" s="195">
        <v>66865</v>
      </c>
      <c r="I154" s="196">
        <f t="shared" si="51"/>
        <v>-7.1319444444444491E-2</v>
      </c>
      <c r="J154" s="195">
        <f t="shared" si="50"/>
        <v>-5135</v>
      </c>
      <c r="K154" s="196">
        <f t="shared" si="52"/>
        <v>2.5516384808529423E-3</v>
      </c>
      <c r="L154" s="197"/>
    </row>
    <row r="155" spans="1:12" x14ac:dyDescent="0.25">
      <c r="A155" s="193"/>
      <c r="B155" s="194" t="s">
        <v>118</v>
      </c>
      <c r="C155" s="195">
        <v>12904</v>
      </c>
      <c r="D155" s="195">
        <v>18104</v>
      </c>
      <c r="E155" s="195">
        <v>27871</v>
      </c>
      <c r="F155" s="195">
        <v>53171</v>
      </c>
      <c r="G155" s="195">
        <v>43872</v>
      </c>
      <c r="H155" s="195">
        <v>116598</v>
      </c>
      <c r="I155" s="196">
        <f t="shared" si="51"/>
        <v>1.6576859956236323</v>
      </c>
      <c r="J155" s="195">
        <f t="shared" si="50"/>
        <v>72726</v>
      </c>
      <c r="K155" s="196">
        <f t="shared" si="52"/>
        <v>4.4495018857472722E-3</v>
      </c>
      <c r="L155" s="103"/>
    </row>
    <row r="156" spans="1:12" x14ac:dyDescent="0.25">
      <c r="A156" s="193"/>
      <c r="B156" s="194" t="s">
        <v>125</v>
      </c>
      <c r="C156" s="195">
        <v>2471</v>
      </c>
      <c r="D156" s="195">
        <v>2515</v>
      </c>
      <c r="E156" s="195">
        <v>5946</v>
      </c>
      <c r="F156" s="195">
        <v>8704</v>
      </c>
      <c r="G156" s="195">
        <v>11424</v>
      </c>
      <c r="H156" s="195">
        <v>9125</v>
      </c>
      <c r="I156" s="196">
        <f t="shared" si="51"/>
        <v>-0.2012429971988795</v>
      </c>
      <c r="J156" s="195">
        <f t="shared" si="50"/>
        <v>-2299</v>
      </c>
      <c r="K156" s="196">
        <f t="shared" si="52"/>
        <v>3.482195638642503E-4</v>
      </c>
      <c r="L156" s="103"/>
    </row>
    <row r="157" spans="1:12" x14ac:dyDescent="0.25">
      <c r="A157" s="193"/>
      <c r="B157" s="194" t="s">
        <v>121</v>
      </c>
      <c r="C157" s="195">
        <v>8377</v>
      </c>
      <c r="D157" s="195">
        <v>7760</v>
      </c>
      <c r="E157" s="195">
        <v>21657</v>
      </c>
      <c r="F157" s="195">
        <v>17333</v>
      </c>
      <c r="G157" s="195">
        <v>20183</v>
      </c>
      <c r="H157" s="195">
        <v>14909</v>
      </c>
      <c r="I157" s="196">
        <f t="shared" si="51"/>
        <v>-0.26130902244463161</v>
      </c>
      <c r="J157" s="195">
        <f t="shared" si="50"/>
        <v>-5274</v>
      </c>
      <c r="K157" s="196">
        <f t="shared" si="52"/>
        <v>5.6894306604406662E-4</v>
      </c>
      <c r="L157" s="103"/>
    </row>
    <row r="158" spans="1:12" x14ac:dyDescent="0.25">
      <c r="A158" s="193"/>
      <c r="B158" s="194" t="s">
        <v>130</v>
      </c>
      <c r="C158" s="195">
        <v>2803</v>
      </c>
      <c r="D158" s="195">
        <v>292</v>
      </c>
      <c r="E158" s="195">
        <v>1510</v>
      </c>
      <c r="F158" s="195">
        <v>3171</v>
      </c>
      <c r="G158" s="195">
        <v>2217</v>
      </c>
      <c r="H158" s="195">
        <v>1762</v>
      </c>
      <c r="I158" s="196">
        <f t="shared" si="51"/>
        <v>-0.20523229589535408</v>
      </c>
      <c r="J158" s="195">
        <f t="shared" si="50"/>
        <v>-455</v>
      </c>
      <c r="K158" s="196">
        <f t="shared" si="52"/>
        <v>6.7239766742883185E-5</v>
      </c>
      <c r="L158" s="103"/>
    </row>
    <row r="159" spans="1:12" x14ac:dyDescent="0.25">
      <c r="A159" s="193" t="s">
        <v>146</v>
      </c>
      <c r="B159" s="194" t="s">
        <v>133</v>
      </c>
      <c r="C159" s="195">
        <v>3726</v>
      </c>
      <c r="D159" s="195">
        <v>189</v>
      </c>
      <c r="E159" s="195">
        <v>2647</v>
      </c>
      <c r="F159" s="195">
        <v>4002</v>
      </c>
      <c r="G159" s="195">
        <v>3748</v>
      </c>
      <c r="H159" s="195">
        <v>2798</v>
      </c>
      <c r="I159" s="196">
        <f t="shared" si="51"/>
        <v>-0.25346851654215585</v>
      </c>
      <c r="J159" s="195">
        <f t="shared" si="50"/>
        <v>-950</v>
      </c>
      <c r="K159" s="196">
        <f t="shared" si="52"/>
        <v>1.067746125690052E-4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22703</v>
      </c>
      <c r="D160" s="200">
        <f t="shared" ref="D160:H160" si="54">D152-SUM(D153:D159)</f>
        <v>28115</v>
      </c>
      <c r="E160" s="200">
        <f t="shared" si="54"/>
        <v>35859</v>
      </c>
      <c r="F160" s="200">
        <f t="shared" si="54"/>
        <v>54488</v>
      </c>
      <c r="G160" s="200">
        <f t="shared" si="54"/>
        <v>66130</v>
      </c>
      <c r="H160" s="200">
        <f t="shared" si="54"/>
        <v>61435</v>
      </c>
      <c r="I160" s="201">
        <f t="shared" si="51"/>
        <v>-7.0996522002117035E-2</v>
      </c>
      <c r="J160" s="200">
        <f>H160-G160</f>
        <v>-4695</v>
      </c>
      <c r="K160" s="201">
        <f t="shared" si="52"/>
        <v>2.3444239896986542E-3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8149-7635-4313-874D-7B68846D8D98}">
  <sheetPr>
    <tabColor rgb="FFF29140"/>
    <pageSetUpPr fitToPage="1"/>
  </sheetPr>
  <dimension ref="A1:P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9289-800F-4537-98A6-7471017DEF49}">
  <sheetPr>
    <tabColor theme="3" tint="0.39997558519241921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C803-1492-400F-929A-29C13542080E}">
  <sheetPr>
    <tabColor theme="8" tint="0.59999389629810485"/>
  </sheetPr>
  <dimension ref="B1:P22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280035</v>
      </c>
      <c r="F7" s="87">
        <v>390968</v>
      </c>
      <c r="G7" s="87">
        <v>423998</v>
      </c>
      <c r="H7" s="87">
        <v>434954</v>
      </c>
      <c r="I7" s="87">
        <v>435535</v>
      </c>
      <c r="J7" s="88">
        <f>I7/H7-1</f>
        <v>1.3357734381107544E-3</v>
      </c>
      <c r="K7" s="87">
        <f>I7-H7</f>
        <v>581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105384</v>
      </c>
      <c r="F8" s="19">
        <v>140395</v>
      </c>
      <c r="G8" s="19">
        <v>153067</v>
      </c>
      <c r="H8" s="19">
        <v>148572</v>
      </c>
      <c r="I8" s="19">
        <v>143018</v>
      </c>
      <c r="J8" s="20">
        <f t="shared" ref="J8:J63" si="0">I8/H8-1</f>
        <v>-3.738254852865952E-2</v>
      </c>
      <c r="K8" s="19">
        <f t="shared" ref="K8:K50" si="1">I8-H8</f>
        <v>-5554</v>
      </c>
      <c r="L8" s="21">
        <f t="shared" ref="L8:L17" si="2">I8/$I$7</f>
        <v>0.32837315026346908</v>
      </c>
      <c r="P8" s="89"/>
    </row>
    <row r="9" spans="2:16" x14ac:dyDescent="0.25">
      <c r="B9" s="22"/>
      <c r="C9" s="23"/>
      <c r="D9" s="24" t="s">
        <v>47</v>
      </c>
      <c r="E9" s="25">
        <v>59020</v>
      </c>
      <c r="F9" s="25">
        <v>103298</v>
      </c>
      <c r="G9" s="25">
        <v>107312</v>
      </c>
      <c r="H9" s="25">
        <v>111150</v>
      </c>
      <c r="I9" s="25">
        <v>115871</v>
      </c>
      <c r="J9" s="80">
        <f t="shared" si="0"/>
        <v>4.2474134053081425E-2</v>
      </c>
      <c r="K9" s="25">
        <f t="shared" si="1"/>
        <v>4721</v>
      </c>
      <c r="L9" s="81">
        <f t="shared" si="2"/>
        <v>0.26604291273950431</v>
      </c>
      <c r="P9" s="89"/>
    </row>
    <row r="10" spans="2:16" x14ac:dyDescent="0.25">
      <c r="B10" s="22"/>
      <c r="C10" s="23"/>
      <c r="D10" s="24" t="s">
        <v>48</v>
      </c>
      <c r="E10" s="25">
        <v>2289</v>
      </c>
      <c r="F10" s="25">
        <v>3143</v>
      </c>
      <c r="G10" s="25">
        <v>3734</v>
      </c>
      <c r="H10" s="25">
        <v>3135</v>
      </c>
      <c r="I10" s="25">
        <v>3984</v>
      </c>
      <c r="J10" s="80">
        <f t="shared" si="0"/>
        <v>0.27081339712918662</v>
      </c>
      <c r="K10" s="25">
        <f t="shared" si="1"/>
        <v>849</v>
      </c>
      <c r="L10" s="81">
        <f t="shared" si="2"/>
        <v>9.1473704753923333E-3</v>
      </c>
      <c r="P10" s="89"/>
    </row>
    <row r="11" spans="2:16" x14ac:dyDescent="0.25">
      <c r="B11" s="22"/>
      <c r="C11" s="23"/>
      <c r="D11" s="24" t="s">
        <v>49</v>
      </c>
      <c r="E11" s="25">
        <v>8360</v>
      </c>
      <c r="F11" s="25">
        <v>10763</v>
      </c>
      <c r="G11" s="25">
        <v>16386</v>
      </c>
      <c r="H11" s="25">
        <v>17100</v>
      </c>
      <c r="I11" s="25">
        <v>13666</v>
      </c>
      <c r="J11" s="80">
        <f t="shared" si="0"/>
        <v>-0.20081871345029245</v>
      </c>
      <c r="K11" s="25">
        <f t="shared" si="1"/>
        <v>-3434</v>
      </c>
      <c r="L11" s="81">
        <f t="shared" si="2"/>
        <v>3.1377501234114362E-2</v>
      </c>
      <c r="P11" s="89"/>
    </row>
    <row r="12" spans="2:16" x14ac:dyDescent="0.25">
      <c r="B12" s="22"/>
      <c r="C12" s="23"/>
      <c r="D12" s="24" t="s">
        <v>50</v>
      </c>
      <c r="E12" s="25">
        <v>48518</v>
      </c>
      <c r="F12" s="25">
        <v>62173</v>
      </c>
      <c r="G12" s="25">
        <v>71851</v>
      </c>
      <c r="H12" s="25">
        <v>77584</v>
      </c>
      <c r="I12" s="25">
        <v>79102</v>
      </c>
      <c r="J12" s="80">
        <f t="shared" si="0"/>
        <v>1.9565889874200826E-2</v>
      </c>
      <c r="K12" s="25">
        <f t="shared" si="1"/>
        <v>1518</v>
      </c>
      <c r="L12" s="81">
        <f t="shared" si="2"/>
        <v>0.18162030606036253</v>
      </c>
      <c r="P12" s="89"/>
    </row>
    <row r="13" spans="2:16" x14ac:dyDescent="0.25">
      <c r="B13" s="22"/>
      <c r="C13" s="23"/>
      <c r="D13" s="24" t="s">
        <v>51</v>
      </c>
      <c r="E13" s="25">
        <v>3914</v>
      </c>
      <c r="F13" s="25">
        <v>4578</v>
      </c>
      <c r="G13" s="25">
        <v>4521</v>
      </c>
      <c r="H13" s="25">
        <v>5087</v>
      </c>
      <c r="I13" s="25">
        <v>4387</v>
      </c>
      <c r="J13" s="80">
        <f t="shared" si="0"/>
        <v>-0.13760566149007269</v>
      </c>
      <c r="K13" s="25">
        <f t="shared" si="1"/>
        <v>-700</v>
      </c>
      <c r="L13" s="81">
        <f t="shared" si="2"/>
        <v>1.0072669245870022E-2</v>
      </c>
      <c r="P13" s="89"/>
    </row>
    <row r="14" spans="2:16" x14ac:dyDescent="0.25">
      <c r="B14" s="22"/>
      <c r="C14" s="23"/>
      <c r="D14" s="24" t="s">
        <v>52</v>
      </c>
      <c r="E14" s="25">
        <v>13048</v>
      </c>
      <c r="F14" s="25">
        <v>17425</v>
      </c>
      <c r="G14" s="25">
        <v>18863</v>
      </c>
      <c r="H14" s="25">
        <v>20469</v>
      </c>
      <c r="I14" s="25">
        <v>18177</v>
      </c>
      <c r="J14" s="80">
        <f t="shared" si="0"/>
        <v>-0.11197420489520737</v>
      </c>
      <c r="K14" s="25">
        <f t="shared" si="1"/>
        <v>-2292</v>
      </c>
      <c r="L14" s="81">
        <f t="shared" si="2"/>
        <v>4.1734877793977519E-2</v>
      </c>
      <c r="P14" s="89"/>
    </row>
    <row r="15" spans="2:16" x14ac:dyDescent="0.25">
      <c r="B15" s="22"/>
      <c r="C15" s="23"/>
      <c r="D15" s="24" t="s">
        <v>53</v>
      </c>
      <c r="E15" s="25">
        <v>16473</v>
      </c>
      <c r="F15" s="25">
        <v>19959</v>
      </c>
      <c r="G15" s="25">
        <v>15933</v>
      </c>
      <c r="H15" s="25">
        <v>19577</v>
      </c>
      <c r="I15" s="25">
        <v>21810</v>
      </c>
      <c r="J15" s="80">
        <f t="shared" si="0"/>
        <v>0.11406242018695401</v>
      </c>
      <c r="K15" s="25">
        <f t="shared" si="1"/>
        <v>2233</v>
      </c>
      <c r="L15" s="81">
        <f t="shared" si="2"/>
        <v>5.0076342888631227E-2</v>
      </c>
      <c r="P15" s="89"/>
    </row>
    <row r="16" spans="2:16" x14ac:dyDescent="0.25">
      <c r="B16" s="22"/>
      <c r="C16" s="23"/>
      <c r="D16" s="24" t="s">
        <v>54</v>
      </c>
      <c r="E16" s="25">
        <v>15267</v>
      </c>
      <c r="F16" s="25">
        <v>20130</v>
      </c>
      <c r="G16" s="25">
        <v>22106</v>
      </c>
      <c r="H16" s="25">
        <v>21182</v>
      </c>
      <c r="I16" s="25">
        <v>24257</v>
      </c>
      <c r="J16" s="80">
        <f t="shared" si="0"/>
        <v>0.14517042772165056</v>
      </c>
      <c r="K16" s="25">
        <f t="shared" si="1"/>
        <v>3075</v>
      </c>
      <c r="L16" s="81">
        <f t="shared" si="2"/>
        <v>5.5694720286544139E-2</v>
      </c>
      <c r="P16" s="89"/>
    </row>
    <row r="17" spans="2:16" x14ac:dyDescent="0.25">
      <c r="B17" s="22"/>
      <c r="C17" s="28"/>
      <c r="D17" s="29" t="s">
        <v>55</v>
      </c>
      <c r="E17" s="90">
        <v>7762</v>
      </c>
      <c r="F17" s="90">
        <v>9104</v>
      </c>
      <c r="G17" s="90">
        <v>10225</v>
      </c>
      <c r="H17" s="90">
        <v>11098</v>
      </c>
      <c r="I17" s="90">
        <v>11263</v>
      </c>
      <c r="J17" s="31">
        <f t="shared" si="0"/>
        <v>1.4867543701567953E-2</v>
      </c>
      <c r="K17" s="90">
        <f t="shared" si="1"/>
        <v>165</v>
      </c>
      <c r="L17" s="58">
        <f t="shared" si="2"/>
        <v>2.5860149012134501E-2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325738</v>
      </c>
      <c r="F18" s="87">
        <v>465229</v>
      </c>
      <c r="G18" s="87">
        <v>499749</v>
      </c>
      <c r="H18" s="87">
        <v>518511</v>
      </c>
      <c r="I18" s="87">
        <v>513690</v>
      </c>
      <c r="J18" s="88">
        <f t="shared" si="0"/>
        <v>-9.2977776749191277E-3</v>
      </c>
      <c r="K18" s="87">
        <f t="shared" si="1"/>
        <v>-4821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126117</v>
      </c>
      <c r="F19" s="34">
        <v>171345</v>
      </c>
      <c r="G19" s="34">
        <v>183654</v>
      </c>
      <c r="H19" s="34">
        <v>181999</v>
      </c>
      <c r="I19" s="34">
        <v>173169</v>
      </c>
      <c r="J19" s="35">
        <f t="shared" si="0"/>
        <v>-4.8516750092033489E-2</v>
      </c>
      <c r="K19" s="34">
        <f t="shared" si="1"/>
        <v>-8830</v>
      </c>
      <c r="L19" s="21">
        <f t="shared" si="3"/>
        <v>0.33710798341412135</v>
      </c>
    </row>
    <row r="20" spans="2:16" x14ac:dyDescent="0.25">
      <c r="B20" s="22"/>
      <c r="C20" s="36"/>
      <c r="D20" s="4" t="s">
        <v>47</v>
      </c>
      <c r="E20" s="37">
        <v>68931</v>
      </c>
      <c r="F20" s="37">
        <v>125170</v>
      </c>
      <c r="G20" s="37">
        <v>128953</v>
      </c>
      <c r="H20" s="37">
        <v>134918</v>
      </c>
      <c r="I20" s="37">
        <v>139149</v>
      </c>
      <c r="J20" s="91">
        <f t="shared" si="0"/>
        <v>3.1359788908818631E-2</v>
      </c>
      <c r="K20" s="37">
        <f t="shared" si="1"/>
        <v>4231</v>
      </c>
      <c r="L20" s="81">
        <f>I20/$I$18</f>
        <v>0.27088127080534952</v>
      </c>
    </row>
    <row r="21" spans="2:16" x14ac:dyDescent="0.25">
      <c r="B21" s="22"/>
      <c r="C21" s="36"/>
      <c r="D21" s="4" t="s">
        <v>48</v>
      </c>
      <c r="E21" s="37">
        <v>2558</v>
      </c>
      <c r="F21" s="37">
        <v>3499</v>
      </c>
      <c r="G21" s="37">
        <v>4023</v>
      </c>
      <c r="H21" s="37">
        <v>3471</v>
      </c>
      <c r="I21" s="37">
        <v>4391</v>
      </c>
      <c r="J21" s="91">
        <f t="shared" si="0"/>
        <v>0.26505329876116401</v>
      </c>
      <c r="K21" s="37">
        <f t="shared" si="1"/>
        <v>920</v>
      </c>
      <c r="L21" s="81">
        <f t="shared" ref="L21:L28" si="4">I21/$I$18</f>
        <v>8.5479569390099087E-3</v>
      </c>
    </row>
    <row r="22" spans="2:16" x14ac:dyDescent="0.25">
      <c r="B22" s="22"/>
      <c r="C22" s="36"/>
      <c r="D22" s="4" t="s">
        <v>49</v>
      </c>
      <c r="E22" s="37">
        <v>9924</v>
      </c>
      <c r="F22" s="37">
        <v>13134</v>
      </c>
      <c r="G22" s="37">
        <v>18421</v>
      </c>
      <c r="H22" s="37">
        <v>19553</v>
      </c>
      <c r="I22" s="37">
        <v>15854</v>
      </c>
      <c r="J22" s="91">
        <f t="shared" si="0"/>
        <v>-0.18917813123305882</v>
      </c>
      <c r="K22" s="37">
        <f t="shared" si="1"/>
        <v>-3699</v>
      </c>
      <c r="L22" s="81">
        <f t="shared" si="4"/>
        <v>3.0862971831260098E-2</v>
      </c>
    </row>
    <row r="23" spans="2:16" x14ac:dyDescent="0.25">
      <c r="B23" s="22"/>
      <c r="C23" s="36"/>
      <c r="D23" s="4" t="s">
        <v>50</v>
      </c>
      <c r="E23" s="37">
        <v>55397</v>
      </c>
      <c r="F23" s="37">
        <v>71676</v>
      </c>
      <c r="G23" s="37">
        <v>83171</v>
      </c>
      <c r="H23" s="37">
        <v>91131</v>
      </c>
      <c r="I23" s="37">
        <v>91031</v>
      </c>
      <c r="J23" s="91">
        <f t="shared" si="0"/>
        <v>-1.0973214383689367E-3</v>
      </c>
      <c r="K23" s="37">
        <f t="shared" si="1"/>
        <v>-100</v>
      </c>
      <c r="L23" s="81">
        <f t="shared" si="4"/>
        <v>0.17720999046117308</v>
      </c>
    </row>
    <row r="24" spans="2:16" x14ac:dyDescent="0.25">
      <c r="B24" s="22"/>
      <c r="C24" s="36"/>
      <c r="D24" s="4" t="s">
        <v>51</v>
      </c>
      <c r="E24" s="37">
        <v>3996</v>
      </c>
      <c r="F24" s="37">
        <v>4766</v>
      </c>
      <c r="G24" s="37">
        <v>4736</v>
      </c>
      <c r="H24" s="37">
        <v>5250</v>
      </c>
      <c r="I24" s="37">
        <v>4564</v>
      </c>
      <c r="J24" s="91">
        <f t="shared" si="0"/>
        <v>-0.13066666666666671</v>
      </c>
      <c r="K24" s="37">
        <f t="shared" si="1"/>
        <v>-686</v>
      </c>
      <c r="L24" s="81">
        <f t="shared" si="4"/>
        <v>8.8847359302302951E-3</v>
      </c>
    </row>
    <row r="25" spans="2:16" x14ac:dyDescent="0.25">
      <c r="B25" s="22"/>
      <c r="C25" s="36"/>
      <c r="D25" s="4" t="s">
        <v>52</v>
      </c>
      <c r="E25" s="37">
        <v>15344</v>
      </c>
      <c r="F25" s="37">
        <v>20526</v>
      </c>
      <c r="G25" s="37">
        <v>22179</v>
      </c>
      <c r="H25" s="37">
        <v>24127</v>
      </c>
      <c r="I25" s="37">
        <v>21413</v>
      </c>
      <c r="J25" s="91">
        <f t="shared" si="0"/>
        <v>-0.11248808388941844</v>
      </c>
      <c r="K25" s="37">
        <f t="shared" si="1"/>
        <v>-2714</v>
      </c>
      <c r="L25" s="81">
        <f t="shared" si="4"/>
        <v>4.1684673635850412E-2</v>
      </c>
    </row>
    <row r="26" spans="2:16" x14ac:dyDescent="0.25">
      <c r="B26" s="22"/>
      <c r="C26" s="36"/>
      <c r="D26" s="4" t="s">
        <v>53</v>
      </c>
      <c r="E26" s="37">
        <v>16992</v>
      </c>
      <c r="F26" s="37">
        <v>20549</v>
      </c>
      <c r="G26" s="37">
        <v>16671</v>
      </c>
      <c r="H26" s="37">
        <v>20174</v>
      </c>
      <c r="I26" s="37">
        <v>22521</v>
      </c>
      <c r="J26" s="91">
        <f t="shared" si="0"/>
        <v>0.11633786061266971</v>
      </c>
      <c r="K26" s="37">
        <f t="shared" si="1"/>
        <v>2347</v>
      </c>
      <c r="L26" s="81">
        <f t="shared" si="4"/>
        <v>4.3841616539157857E-2</v>
      </c>
    </row>
    <row r="27" spans="2:16" x14ac:dyDescent="0.25">
      <c r="B27" s="22"/>
      <c r="C27" s="36"/>
      <c r="D27" s="4" t="s">
        <v>54</v>
      </c>
      <c r="E27" s="37">
        <v>17890</v>
      </c>
      <c r="F27" s="37">
        <v>24264</v>
      </c>
      <c r="G27" s="37">
        <v>26447</v>
      </c>
      <c r="H27" s="37">
        <v>25421</v>
      </c>
      <c r="I27" s="37">
        <v>28817</v>
      </c>
      <c r="J27" s="38">
        <f t="shared" si="0"/>
        <v>0.13359033869635351</v>
      </c>
      <c r="K27" s="37">
        <f t="shared" si="1"/>
        <v>3396</v>
      </c>
      <c r="L27" s="39">
        <f t="shared" si="4"/>
        <v>5.609803578033444E-2</v>
      </c>
    </row>
    <row r="28" spans="2:16" x14ac:dyDescent="0.25">
      <c r="B28" s="22"/>
      <c r="C28" s="40"/>
      <c r="D28" s="41" t="s">
        <v>55</v>
      </c>
      <c r="E28" s="92">
        <v>8589</v>
      </c>
      <c r="F28" s="92">
        <v>10300</v>
      </c>
      <c r="G28" s="92">
        <v>11494</v>
      </c>
      <c r="H28" s="92">
        <v>12467</v>
      </c>
      <c r="I28" s="92">
        <v>12781</v>
      </c>
      <c r="J28" s="43">
        <f t="shared" si="0"/>
        <v>2.51864923397771E-2</v>
      </c>
      <c r="K28" s="92">
        <f t="shared" si="1"/>
        <v>314</v>
      </c>
      <c r="L28" s="93">
        <f t="shared" si="4"/>
        <v>2.4880764663513015E-2</v>
      </c>
    </row>
    <row r="29" spans="2:16" x14ac:dyDescent="0.25">
      <c r="B29" s="22"/>
      <c r="C29" s="17" t="s">
        <v>21</v>
      </c>
      <c r="D29" s="86" t="s">
        <v>45</v>
      </c>
      <c r="E29" s="87">
        <v>1786950</v>
      </c>
      <c r="F29" s="87">
        <v>2570788</v>
      </c>
      <c r="G29" s="87">
        <v>2803075</v>
      </c>
      <c r="H29" s="87">
        <v>2881997</v>
      </c>
      <c r="I29" s="87">
        <v>2785219</v>
      </c>
      <c r="J29" s="88">
        <f t="shared" si="0"/>
        <v>-3.358018762684345E-2</v>
      </c>
      <c r="K29" s="87">
        <f t="shared" si="1"/>
        <v>-96778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762012</v>
      </c>
      <c r="F30" s="19">
        <v>1013730</v>
      </c>
      <c r="G30" s="19">
        <v>1102818</v>
      </c>
      <c r="H30" s="19">
        <v>1101231</v>
      </c>
      <c r="I30" s="19">
        <v>1027929</v>
      </c>
      <c r="J30" s="20">
        <f t="shared" si="0"/>
        <v>-6.6563690996711888E-2</v>
      </c>
      <c r="K30" s="19">
        <f t="shared" si="1"/>
        <v>-73302</v>
      </c>
      <c r="L30" s="21">
        <f t="shared" si="5"/>
        <v>0.36906577184774342</v>
      </c>
    </row>
    <row r="31" spans="2:16" x14ac:dyDescent="0.25">
      <c r="B31" s="22"/>
      <c r="C31" s="23"/>
      <c r="D31" s="24" t="s">
        <v>47</v>
      </c>
      <c r="E31" s="25">
        <v>422869</v>
      </c>
      <c r="F31" s="25">
        <v>748642</v>
      </c>
      <c r="G31" s="25">
        <v>799868</v>
      </c>
      <c r="H31" s="25">
        <v>807680</v>
      </c>
      <c r="I31" s="25">
        <v>815302</v>
      </c>
      <c r="J31" s="80">
        <f>I31/H31-1</f>
        <v>9.4369057052297034E-3</v>
      </c>
      <c r="K31" s="25">
        <f t="shared" si="1"/>
        <v>7622</v>
      </c>
      <c r="L31" s="81">
        <f>I31/$I$29</f>
        <v>0.29272455774572842</v>
      </c>
    </row>
    <row r="32" spans="2:16" x14ac:dyDescent="0.25">
      <c r="B32" s="22"/>
      <c r="C32" s="23"/>
      <c r="D32" s="24" t="s">
        <v>48</v>
      </c>
      <c r="E32" s="25">
        <v>12114</v>
      </c>
      <c r="F32" s="25">
        <v>13618</v>
      </c>
      <c r="G32" s="25">
        <v>13736</v>
      </c>
      <c r="H32" s="25">
        <v>17692</v>
      </c>
      <c r="I32" s="25">
        <v>16653</v>
      </c>
      <c r="J32" s="80">
        <f t="shared" ref="J32:J41" si="6">I32/H32-1</f>
        <v>-5.872710829753558E-2</v>
      </c>
      <c r="K32" s="25">
        <f t="shared" si="1"/>
        <v>-1039</v>
      </c>
      <c r="L32" s="81">
        <f t="shared" ref="L32:L39" si="7">I32/$I$29</f>
        <v>5.9790630467478501E-3</v>
      </c>
    </row>
    <row r="33" spans="2:12" x14ac:dyDescent="0.25">
      <c r="B33" s="22"/>
      <c r="C33" s="23"/>
      <c r="D33" s="24" t="s">
        <v>49</v>
      </c>
      <c r="E33" s="25">
        <v>47142</v>
      </c>
      <c r="F33" s="25">
        <v>74490</v>
      </c>
      <c r="G33" s="25">
        <v>66924</v>
      </c>
      <c r="H33" s="25">
        <v>81749</v>
      </c>
      <c r="I33" s="25">
        <v>78737</v>
      </c>
      <c r="J33" s="80">
        <f t="shared" si="6"/>
        <v>-3.6844487394341208E-2</v>
      </c>
      <c r="K33" s="25">
        <f t="shared" si="1"/>
        <v>-3012</v>
      </c>
      <c r="L33" s="81">
        <f t="shared" si="7"/>
        <v>2.8269590290745539E-2</v>
      </c>
    </row>
    <row r="34" spans="2:12" x14ac:dyDescent="0.25">
      <c r="B34" s="22"/>
      <c r="C34" s="23"/>
      <c r="D34" s="24" t="s">
        <v>50</v>
      </c>
      <c r="E34" s="25">
        <v>281990</v>
      </c>
      <c r="F34" s="25">
        <v>378277</v>
      </c>
      <c r="G34" s="25">
        <v>441114</v>
      </c>
      <c r="H34" s="25">
        <v>489204</v>
      </c>
      <c r="I34" s="25">
        <v>455849</v>
      </c>
      <c r="J34" s="80">
        <f t="shared" si="6"/>
        <v>-6.8182189843091989E-2</v>
      </c>
      <c r="K34" s="25">
        <f t="shared" si="1"/>
        <v>-33355</v>
      </c>
      <c r="L34" s="81">
        <f t="shared" si="7"/>
        <v>0.1636672017532553</v>
      </c>
    </row>
    <row r="35" spans="2:12" x14ac:dyDescent="0.25">
      <c r="B35" s="22"/>
      <c r="C35" s="23"/>
      <c r="D35" s="24" t="s">
        <v>51</v>
      </c>
      <c r="E35" s="25">
        <v>9600</v>
      </c>
      <c r="F35" s="25">
        <v>10967</v>
      </c>
      <c r="G35" s="25">
        <v>10606</v>
      </c>
      <c r="H35" s="25">
        <v>11345</v>
      </c>
      <c r="I35" s="25">
        <v>10902</v>
      </c>
      <c r="J35" s="80">
        <f t="shared" si="6"/>
        <v>-3.9048038783605077E-2</v>
      </c>
      <c r="K35" s="25">
        <f t="shared" si="1"/>
        <v>-443</v>
      </c>
      <c r="L35" s="81">
        <f t="shared" si="7"/>
        <v>3.9142343923404231E-3</v>
      </c>
    </row>
    <row r="36" spans="2:12" x14ac:dyDescent="0.25">
      <c r="B36" s="22"/>
      <c r="C36" s="23"/>
      <c r="D36" s="24" t="s">
        <v>52</v>
      </c>
      <c r="E36" s="25">
        <v>89465</v>
      </c>
      <c r="F36" s="25">
        <v>107425</v>
      </c>
      <c r="G36" s="25">
        <v>125237</v>
      </c>
      <c r="H36" s="25">
        <v>124231</v>
      </c>
      <c r="I36" s="25">
        <v>107287</v>
      </c>
      <c r="J36" s="80">
        <f t="shared" si="6"/>
        <v>-0.13639107791131033</v>
      </c>
      <c r="K36" s="25">
        <f t="shared" si="1"/>
        <v>-16944</v>
      </c>
      <c r="L36" s="81">
        <f t="shared" si="7"/>
        <v>3.8520130732987247E-2</v>
      </c>
    </row>
    <row r="37" spans="2:12" x14ac:dyDescent="0.25">
      <c r="B37" s="22"/>
      <c r="C37" s="23"/>
      <c r="D37" s="24" t="s">
        <v>53</v>
      </c>
      <c r="E37" s="25">
        <v>36202</v>
      </c>
      <c r="F37" s="25">
        <v>42224</v>
      </c>
      <c r="G37" s="25">
        <v>40151</v>
      </c>
      <c r="H37" s="25">
        <v>43154</v>
      </c>
      <c r="I37" s="25">
        <v>47691</v>
      </c>
      <c r="J37" s="80">
        <f t="shared" si="6"/>
        <v>0.10513509755758443</v>
      </c>
      <c r="K37" s="25">
        <f t="shared" si="1"/>
        <v>4537</v>
      </c>
      <c r="L37" s="81">
        <f t="shared" si="7"/>
        <v>1.7122890515970199E-2</v>
      </c>
    </row>
    <row r="38" spans="2:12" x14ac:dyDescent="0.25">
      <c r="B38" s="22"/>
      <c r="C38" s="23"/>
      <c r="D38" s="24" t="s">
        <v>54</v>
      </c>
      <c r="E38" s="25">
        <v>89027</v>
      </c>
      <c r="F38" s="25">
        <v>136089</v>
      </c>
      <c r="G38" s="25">
        <v>150809</v>
      </c>
      <c r="H38" s="25">
        <v>145872</v>
      </c>
      <c r="I38" s="25">
        <v>164231</v>
      </c>
      <c r="J38" s="26">
        <f t="shared" si="6"/>
        <v>0.12585691565207857</v>
      </c>
      <c r="K38" s="25">
        <f t="shared" si="1"/>
        <v>18359</v>
      </c>
      <c r="L38" s="27">
        <f t="shared" si="7"/>
        <v>5.8965201659187304E-2</v>
      </c>
    </row>
    <row r="39" spans="2:12" x14ac:dyDescent="0.25">
      <c r="B39" s="22"/>
      <c r="C39" s="28"/>
      <c r="D39" s="29" t="s">
        <v>55</v>
      </c>
      <c r="E39" s="90">
        <v>36529</v>
      </c>
      <c r="F39" s="90">
        <v>45326</v>
      </c>
      <c r="G39" s="90">
        <v>51812</v>
      </c>
      <c r="H39" s="90">
        <v>59839</v>
      </c>
      <c r="I39" s="90">
        <v>60638</v>
      </c>
      <c r="J39" s="31">
        <f t="shared" si="6"/>
        <v>1.3352495863901526E-2</v>
      </c>
      <c r="K39" s="90">
        <f t="shared" si="1"/>
        <v>799</v>
      </c>
      <c r="L39" s="58">
        <f t="shared" si="7"/>
        <v>2.1771358015294309E-2</v>
      </c>
    </row>
    <row r="40" spans="2:12" x14ac:dyDescent="0.25">
      <c r="B40" s="22"/>
      <c r="C40" s="94" t="s">
        <v>22</v>
      </c>
      <c r="D40" s="86" t="s">
        <v>45</v>
      </c>
      <c r="E40" s="95">
        <v>6.3811666398843006</v>
      </c>
      <c r="F40" s="95">
        <v>6.575443514558736</v>
      </c>
      <c r="G40" s="95">
        <v>6.6110571276279604</v>
      </c>
      <c r="H40" s="95">
        <v>6.625981138235308</v>
      </c>
      <c r="I40" s="95">
        <v>6.3949372610697193</v>
      </c>
      <c r="J40" s="88">
        <f t="shared" si="6"/>
        <v>-3.4869383468713377E-2</v>
      </c>
      <c r="K40" s="95">
        <f t="shared" si="1"/>
        <v>-0.23104387716558872</v>
      </c>
      <c r="L40" s="88"/>
    </row>
    <row r="41" spans="2:12" x14ac:dyDescent="0.25">
      <c r="B41" s="22"/>
      <c r="C41" s="96"/>
      <c r="D41" s="33" t="s">
        <v>46</v>
      </c>
      <c r="E41" s="44">
        <v>7.2308130266454107</v>
      </c>
      <c r="F41" s="44">
        <v>7.2205562876170806</v>
      </c>
      <c r="G41" s="44">
        <v>7.2048057386634614</v>
      </c>
      <c r="H41" s="44">
        <v>7.4121032226799128</v>
      </c>
      <c r="I41" s="44">
        <v>7.1874099763666113</v>
      </c>
      <c r="J41" s="45">
        <f t="shared" si="6"/>
        <v>-3.0314370909700017E-2</v>
      </c>
      <c r="K41" s="46">
        <f t="shared" si="1"/>
        <v>-0.22469324631330156</v>
      </c>
      <c r="L41" s="47"/>
    </row>
    <row r="42" spans="2:12" x14ac:dyDescent="0.25">
      <c r="B42" s="22"/>
      <c r="C42" s="96"/>
      <c r="D42" s="4" t="s">
        <v>47</v>
      </c>
      <c r="E42" s="48">
        <v>7.164842426296171</v>
      </c>
      <c r="F42" s="48">
        <v>7.2474007241185694</v>
      </c>
      <c r="G42" s="48">
        <v>7.4536678097510061</v>
      </c>
      <c r="H42" s="48">
        <v>7.2665766981556459</v>
      </c>
      <c r="I42" s="48">
        <v>7.0362903573801896</v>
      </c>
      <c r="J42" s="97">
        <f t="shared" si="0"/>
        <v>-3.1691173208686529E-2</v>
      </c>
      <c r="K42" s="50">
        <f t="shared" si="1"/>
        <v>-0.23028634077545629</v>
      </c>
      <c r="L42" s="98"/>
    </row>
    <row r="43" spans="2:12" x14ac:dyDescent="0.25">
      <c r="B43" s="22"/>
      <c r="C43" s="96"/>
      <c r="D43" s="4" t="s">
        <v>48</v>
      </c>
      <c r="E43" s="48">
        <v>5.2922673656618615</v>
      </c>
      <c r="F43" s="48">
        <v>4.3328030544066181</v>
      </c>
      <c r="G43" s="48">
        <v>3.6786288162828065</v>
      </c>
      <c r="H43" s="48">
        <v>5.6433811802232858</v>
      </c>
      <c r="I43" s="48">
        <v>4.1799698795180724</v>
      </c>
      <c r="J43" s="97">
        <f t="shared" si="0"/>
        <v>-0.25931462964678065</v>
      </c>
      <c r="K43" s="50">
        <f t="shared" si="1"/>
        <v>-1.4634113007052134</v>
      </c>
      <c r="L43" s="98"/>
    </row>
    <row r="44" spans="2:12" x14ac:dyDescent="0.25">
      <c r="B44" s="22"/>
      <c r="C44" s="96"/>
      <c r="D44" s="4" t="s">
        <v>49</v>
      </c>
      <c r="E44" s="48">
        <v>5.638995215311005</v>
      </c>
      <c r="F44" s="48">
        <v>6.9209328254204214</v>
      </c>
      <c r="G44" s="48">
        <v>4.0842182350787262</v>
      </c>
      <c r="H44" s="48">
        <v>4.7806432748538015</v>
      </c>
      <c r="I44" s="48">
        <v>5.7615249524367043</v>
      </c>
      <c r="J44" s="97">
        <f t="shared" si="0"/>
        <v>0.20517775980951014</v>
      </c>
      <c r="K44" s="50">
        <f t="shared" si="1"/>
        <v>0.98088167758290279</v>
      </c>
      <c r="L44" s="98"/>
    </row>
    <row r="45" spans="2:12" x14ac:dyDescent="0.25">
      <c r="B45" s="22"/>
      <c r="C45" s="96"/>
      <c r="D45" s="4" t="s">
        <v>50</v>
      </c>
      <c r="E45" s="48">
        <v>5.8120697473102769</v>
      </c>
      <c r="F45" s="48">
        <v>6.0842648738198255</v>
      </c>
      <c r="G45" s="48">
        <v>6.1392882492936769</v>
      </c>
      <c r="H45" s="48">
        <v>6.305475355743452</v>
      </c>
      <c r="I45" s="48">
        <v>5.7627999292053298</v>
      </c>
      <c r="J45" s="97">
        <f t="shared" si="0"/>
        <v>-8.606415788205668E-2</v>
      </c>
      <c r="K45" s="50">
        <f t="shared" si="1"/>
        <v>-0.54267542653812217</v>
      </c>
      <c r="L45" s="98"/>
    </row>
    <row r="46" spans="2:12" x14ac:dyDescent="0.25">
      <c r="B46" s="22"/>
      <c r="C46" s="96"/>
      <c r="D46" s="4" t="s">
        <v>51</v>
      </c>
      <c r="E46" s="48">
        <v>2.452733776188043</v>
      </c>
      <c r="F46" s="48">
        <v>2.3955875928352994</v>
      </c>
      <c r="G46" s="48">
        <v>2.3459411634594116</v>
      </c>
      <c r="H46" s="48">
        <v>2.2301946137212503</v>
      </c>
      <c r="I46" s="48">
        <v>2.4850695235924323</v>
      </c>
      <c r="J46" s="97">
        <f t="shared" si="0"/>
        <v>0.1142837079343062</v>
      </c>
      <c r="K46" s="50">
        <f t="shared" si="1"/>
        <v>0.254874909871182</v>
      </c>
      <c r="L46" s="98"/>
    </row>
    <row r="47" spans="2:12" x14ac:dyDescent="0.25">
      <c r="B47" s="22"/>
      <c r="C47" s="96"/>
      <c r="D47" s="4" t="s">
        <v>52</v>
      </c>
      <c r="E47" s="48">
        <v>6.8566063764561616</v>
      </c>
      <c r="F47" s="48">
        <v>6.1649928263988523</v>
      </c>
      <c r="G47" s="48">
        <v>6.6392938556963363</v>
      </c>
      <c r="H47" s="48">
        <v>6.0692266353998727</v>
      </c>
      <c r="I47" s="48">
        <v>5.9023491225174674</v>
      </c>
      <c r="J47" s="97">
        <f t="shared" si="0"/>
        <v>-2.7495679912340365E-2</v>
      </c>
      <c r="K47" s="50">
        <f t="shared" si="1"/>
        <v>-0.16687751288240538</v>
      </c>
      <c r="L47" s="98"/>
    </row>
    <row r="48" spans="2:12" x14ac:dyDescent="0.25">
      <c r="B48" s="22"/>
      <c r="C48" s="96"/>
      <c r="D48" s="4" t="s">
        <v>53</v>
      </c>
      <c r="E48" s="48">
        <v>2.197656771687003</v>
      </c>
      <c r="F48" s="48">
        <v>2.1155368505436143</v>
      </c>
      <c r="G48" s="48">
        <v>2.5199899579489111</v>
      </c>
      <c r="H48" s="48">
        <v>2.2043213975583593</v>
      </c>
      <c r="I48" s="48">
        <v>2.1866574965612107</v>
      </c>
      <c r="J48" s="97">
        <f t="shared" si="0"/>
        <v>-8.0133055990447843E-3</v>
      </c>
      <c r="K48" s="50">
        <f t="shared" si="1"/>
        <v>-1.7663900997148652E-2</v>
      </c>
      <c r="L48" s="98"/>
    </row>
    <row r="49" spans="2:12" x14ac:dyDescent="0.25">
      <c r="B49" s="22"/>
      <c r="C49" s="96"/>
      <c r="D49" s="4" t="s">
        <v>54</v>
      </c>
      <c r="E49" s="48">
        <v>5.8313355603589443</v>
      </c>
      <c r="F49" s="48">
        <v>6.7605067064083455</v>
      </c>
      <c r="G49" s="48">
        <v>6.8220845019451737</v>
      </c>
      <c r="H49" s="48">
        <v>6.8866018317439339</v>
      </c>
      <c r="I49" s="48">
        <v>6.7704580121202129</v>
      </c>
      <c r="J49" s="49">
        <f t="shared" si="0"/>
        <v>-1.6865185829149199E-2</v>
      </c>
      <c r="K49" s="50">
        <f t="shared" si="1"/>
        <v>-0.116143819623721</v>
      </c>
      <c r="L49" s="51"/>
    </row>
    <row r="50" spans="2:12" x14ac:dyDescent="0.25">
      <c r="B50" s="22"/>
      <c r="C50" s="99"/>
      <c r="D50" s="41" t="s">
        <v>55</v>
      </c>
      <c r="E50" s="100">
        <v>4.7061324400927598</v>
      </c>
      <c r="F50" s="100">
        <v>4.9786906854130049</v>
      </c>
      <c r="G50" s="100">
        <v>5.0671882640586796</v>
      </c>
      <c r="H50" s="100">
        <v>5.3918724094431427</v>
      </c>
      <c r="I50" s="100">
        <v>5.3838231377075383</v>
      </c>
      <c r="J50" s="83">
        <f t="shared" si="0"/>
        <v>-1.4928527836651773E-3</v>
      </c>
      <c r="K50" s="101">
        <f t="shared" si="1"/>
        <v>-8.0492717356044352E-3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0.54899999999999993</v>
      </c>
      <c r="F51" s="88">
        <v>0.68879999999999997</v>
      </c>
      <c r="G51" s="88">
        <v>18.428800000000003</v>
      </c>
      <c r="H51" s="88">
        <v>18.601900000000001</v>
      </c>
      <c r="I51" s="88">
        <v>18.190899999999999</v>
      </c>
      <c r="J51" s="88">
        <f t="shared" si="0"/>
        <v>-2.2094517226734944E-2</v>
      </c>
      <c r="K51" s="95">
        <f t="shared" ref="K51" si="8">(I51-H51)*100</f>
        <v>-41.100000000000136</v>
      </c>
      <c r="L51" s="88"/>
    </row>
    <row r="52" spans="2:12" x14ac:dyDescent="0.25">
      <c r="B52" s="22"/>
      <c r="C52" s="55"/>
      <c r="D52" s="18" t="s">
        <v>46</v>
      </c>
      <c r="E52" s="21">
        <v>0.65239999999999998</v>
      </c>
      <c r="F52" s="21">
        <v>0.76670000000000005</v>
      </c>
      <c r="G52" s="21">
        <v>0.79319999999999991</v>
      </c>
      <c r="H52" s="21">
        <v>0.7923</v>
      </c>
      <c r="I52" s="21">
        <v>0.75680000000000003</v>
      </c>
      <c r="J52" s="20">
        <f t="shared" si="0"/>
        <v>-4.4806260254953933E-2</v>
      </c>
      <c r="K52" s="54">
        <f>(I52-H52)*100</f>
        <v>-3.5499999999999976</v>
      </c>
      <c r="L52" s="21"/>
    </row>
    <row r="53" spans="2:12" x14ac:dyDescent="0.25">
      <c r="B53" s="22"/>
      <c r="C53" s="55"/>
      <c r="D53" s="24" t="s">
        <v>47</v>
      </c>
      <c r="E53" s="81">
        <v>0.41299999999999998</v>
      </c>
      <c r="F53" s="81">
        <v>0.63939999999999997</v>
      </c>
      <c r="G53" s="81">
        <v>0.6966</v>
      </c>
      <c r="H53" s="81">
        <v>0.70640000000000003</v>
      </c>
      <c r="I53" s="81">
        <v>0.73419999999999996</v>
      </c>
      <c r="J53" s="80">
        <f t="shared" si="0"/>
        <v>3.9354473386183475E-2</v>
      </c>
      <c r="K53" s="56">
        <f t="shared" ref="K53:K61" si="9">(I53-H53)*100</f>
        <v>2.7799999999999936</v>
      </c>
      <c r="L53" s="81"/>
    </row>
    <row r="54" spans="2:12" x14ac:dyDescent="0.25">
      <c r="B54" s="22"/>
      <c r="C54" s="55"/>
      <c r="D54" s="24" t="s">
        <v>48</v>
      </c>
      <c r="E54" s="81">
        <v>0.50350000000000006</v>
      </c>
      <c r="F54" s="81">
        <v>0.50549999999999995</v>
      </c>
      <c r="G54" s="81">
        <v>0.502</v>
      </c>
      <c r="H54" s="81">
        <v>0.64379999999999993</v>
      </c>
      <c r="I54" s="81">
        <v>0.61340000000000006</v>
      </c>
      <c r="J54" s="80">
        <f t="shared" si="0"/>
        <v>-4.7219633426529795E-2</v>
      </c>
      <c r="K54" s="56">
        <f t="shared" si="9"/>
        <v>-3.0399999999999872</v>
      </c>
      <c r="L54" s="81"/>
    </row>
    <row r="55" spans="2:12" x14ac:dyDescent="0.25">
      <c r="B55" s="22"/>
      <c r="C55" s="55"/>
      <c r="D55" s="24" t="s">
        <v>49</v>
      </c>
      <c r="E55" s="81">
        <v>0.36749999999999999</v>
      </c>
      <c r="F55" s="81">
        <v>0.54430000000000001</v>
      </c>
      <c r="G55" s="81">
        <v>0.52170000000000005</v>
      </c>
      <c r="H55" s="81">
        <v>0.63280000000000003</v>
      </c>
      <c r="I55" s="81">
        <v>0.56859999999999999</v>
      </c>
      <c r="J55" s="80">
        <f t="shared" si="0"/>
        <v>-0.10145385587863465</v>
      </c>
      <c r="K55" s="56">
        <f t="shared" si="9"/>
        <v>-6.4200000000000035</v>
      </c>
      <c r="L55" s="81"/>
    </row>
    <row r="56" spans="2:12" x14ac:dyDescent="0.25">
      <c r="B56" s="22"/>
      <c r="C56" s="55"/>
      <c r="D56" s="24" t="s">
        <v>50</v>
      </c>
      <c r="E56" s="81">
        <v>0.60299999999999998</v>
      </c>
      <c r="F56" s="81">
        <v>0.69769999999999999</v>
      </c>
      <c r="G56" s="81">
        <v>0.75659999999999994</v>
      </c>
      <c r="H56" s="81">
        <v>0.80830000000000002</v>
      </c>
      <c r="I56" s="81">
        <v>0.75560000000000005</v>
      </c>
      <c r="J56" s="80">
        <f t="shared" si="0"/>
        <v>-6.519856488927378E-2</v>
      </c>
      <c r="K56" s="56">
        <f t="shared" si="9"/>
        <v>-5.2699999999999969</v>
      </c>
      <c r="L56" s="81"/>
    </row>
    <row r="57" spans="2:12" x14ac:dyDescent="0.25">
      <c r="B57" s="22"/>
      <c r="C57" s="55"/>
      <c r="D57" s="24" t="s">
        <v>51</v>
      </c>
      <c r="E57" s="81">
        <v>0.51200000000000001</v>
      </c>
      <c r="F57" s="81">
        <v>0.5514</v>
      </c>
      <c r="G57" s="81">
        <v>0.53320000000000001</v>
      </c>
      <c r="H57" s="81">
        <v>0.56189999999999996</v>
      </c>
      <c r="I57" s="81">
        <v>0.54</v>
      </c>
      <c r="J57" s="80">
        <f t="shared" si="0"/>
        <v>-3.8974906567004641E-2</v>
      </c>
      <c r="K57" s="56">
        <f t="shared" si="9"/>
        <v>-2.189999999999992</v>
      </c>
      <c r="L57" s="81"/>
    </row>
    <row r="58" spans="2:12" x14ac:dyDescent="0.25">
      <c r="B58" s="22"/>
      <c r="C58" s="55"/>
      <c r="D58" s="24" t="s">
        <v>52</v>
      </c>
      <c r="E58" s="81">
        <v>0.85939999999999994</v>
      </c>
      <c r="F58" s="81">
        <v>0.74739999999999995</v>
      </c>
      <c r="G58" s="81">
        <v>0.87129999999999996</v>
      </c>
      <c r="H58" s="81">
        <v>0.86329999999999996</v>
      </c>
      <c r="I58" s="81">
        <v>0.77159999999999995</v>
      </c>
      <c r="J58" s="80">
        <f t="shared" si="0"/>
        <v>-0.10622031738677173</v>
      </c>
      <c r="K58" s="56">
        <f t="shared" si="9"/>
        <v>-9.17</v>
      </c>
      <c r="L58" s="81"/>
    </row>
    <row r="59" spans="2:12" x14ac:dyDescent="0.25">
      <c r="B59" s="22"/>
      <c r="C59" s="55"/>
      <c r="D59" s="24" t="s">
        <v>53</v>
      </c>
      <c r="E59" s="81">
        <v>0.48560000000000003</v>
      </c>
      <c r="F59" s="81">
        <v>0.498</v>
      </c>
      <c r="G59" s="81">
        <v>0.48670000000000002</v>
      </c>
      <c r="H59" s="81">
        <v>0.57379999999999998</v>
      </c>
      <c r="I59" s="81">
        <v>0.5696</v>
      </c>
      <c r="J59" s="80">
        <f t="shared" si="0"/>
        <v>-7.319623562216715E-3</v>
      </c>
      <c r="K59" s="56">
        <f t="shared" si="9"/>
        <v>-0.41999999999999815</v>
      </c>
      <c r="L59" s="81"/>
    </row>
    <row r="60" spans="2:12" x14ac:dyDescent="0.25">
      <c r="B60" s="22"/>
      <c r="C60" s="55"/>
      <c r="D60" s="24" t="s">
        <v>54</v>
      </c>
      <c r="E60" s="27">
        <v>0.5484</v>
      </c>
      <c r="F60" s="27">
        <v>0.70709999999999995</v>
      </c>
      <c r="G60" s="27">
        <v>0.78359999999999996</v>
      </c>
      <c r="H60" s="27">
        <v>0.75800000000000001</v>
      </c>
      <c r="I60" s="27">
        <v>0.84260000000000002</v>
      </c>
      <c r="J60" s="26">
        <f t="shared" si="0"/>
        <v>0.11160949868073877</v>
      </c>
      <c r="K60" s="56">
        <f t="shared" si="9"/>
        <v>8.4600000000000009</v>
      </c>
      <c r="L60" s="27"/>
    </row>
    <row r="61" spans="2:12" x14ac:dyDescent="0.25">
      <c r="B61" s="22"/>
      <c r="C61" s="57"/>
      <c r="D61" s="29" t="s">
        <v>55</v>
      </c>
      <c r="E61" s="58">
        <v>0.43780000000000002</v>
      </c>
      <c r="F61" s="58">
        <v>0.4904</v>
      </c>
      <c r="G61" s="58">
        <v>0.56479999999999997</v>
      </c>
      <c r="H61" s="58">
        <v>0.64069999999999994</v>
      </c>
      <c r="I61" s="58">
        <v>0.6493000000000001</v>
      </c>
      <c r="J61" s="31">
        <f t="shared" si="0"/>
        <v>1.3422818791946511E-2</v>
      </c>
      <c r="K61" s="102">
        <f t="shared" si="9"/>
        <v>0.86000000000001631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108506</v>
      </c>
      <c r="F62" s="87">
        <v>124412</v>
      </c>
      <c r="G62" s="87">
        <v>126917</v>
      </c>
      <c r="H62" s="87">
        <v>127349</v>
      </c>
      <c r="I62" s="87">
        <v>125629</v>
      </c>
      <c r="J62" s="88">
        <f t="shared" si="0"/>
        <v>-1.3506191646577514E-2</v>
      </c>
      <c r="K62" s="87">
        <f t="shared" ref="K62:K63" si="10">I62-H62</f>
        <v>-1720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38935</v>
      </c>
      <c r="F63" s="34">
        <v>44073</v>
      </c>
      <c r="G63" s="34">
        <v>46343</v>
      </c>
      <c r="H63" s="34">
        <v>46333</v>
      </c>
      <c r="I63" s="34">
        <v>45273</v>
      </c>
      <c r="J63" s="45">
        <f t="shared" si="0"/>
        <v>-2.2877862430664919E-2</v>
      </c>
      <c r="K63" s="34">
        <f t="shared" si="10"/>
        <v>-1060</v>
      </c>
      <c r="L63" s="47">
        <f t="shared" si="11"/>
        <v>0.36037061506499296</v>
      </c>
    </row>
    <row r="64" spans="2:12" x14ac:dyDescent="0.25">
      <c r="B64" s="22"/>
      <c r="C64" s="60"/>
      <c r="D64" s="4" t="s">
        <v>47</v>
      </c>
      <c r="E64" s="37">
        <v>34133</v>
      </c>
      <c r="F64" s="37">
        <v>39030</v>
      </c>
      <c r="G64" s="37">
        <v>38275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0.29463738468028877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916</v>
      </c>
      <c r="I65" s="37">
        <v>905</v>
      </c>
      <c r="J65" s="97">
        <f t="shared" ref="J65:J72" si="12">I65/H65-1</f>
        <v>-1.2008733624454093E-2</v>
      </c>
      <c r="K65" s="37">
        <f t="shared" ref="K65:K72" si="13">I65-H65</f>
        <v>-11</v>
      </c>
      <c r="L65" s="98">
        <f t="shared" ref="L65:L72" si="14">I65/$I$62</f>
        <v>7.2037507263450319E-3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3.6743108677136649E-2</v>
      </c>
    </row>
    <row r="67" spans="2:12" x14ac:dyDescent="0.25">
      <c r="B67" s="22"/>
      <c r="C67" s="60"/>
      <c r="D67" s="4" t="s">
        <v>50</v>
      </c>
      <c r="E67" s="37">
        <v>15588</v>
      </c>
      <c r="F67" s="37">
        <v>18073</v>
      </c>
      <c r="G67" s="37">
        <v>19434</v>
      </c>
      <c r="H67" s="37">
        <v>20174</v>
      </c>
      <c r="I67" s="37">
        <v>20111</v>
      </c>
      <c r="J67" s="97">
        <f t="shared" si="12"/>
        <v>-3.1228313671062269E-3</v>
      </c>
      <c r="K67" s="37">
        <f t="shared" si="13"/>
        <v>-63</v>
      </c>
      <c r="L67" s="98">
        <f t="shared" si="14"/>
        <v>0.16008246503593915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663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5.3570433578234329E-3</v>
      </c>
    </row>
    <row r="69" spans="2:12" x14ac:dyDescent="0.25">
      <c r="B69" s="22"/>
      <c r="C69" s="60"/>
      <c r="D69" s="4" t="s">
        <v>52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3.6894347642662126E-2</v>
      </c>
    </row>
    <row r="70" spans="2:12" x14ac:dyDescent="0.25">
      <c r="B70" s="22"/>
      <c r="C70" s="60"/>
      <c r="D70" s="4" t="s">
        <v>53</v>
      </c>
      <c r="E70" s="37">
        <v>2485</v>
      </c>
      <c r="F70" s="37">
        <v>2826</v>
      </c>
      <c r="G70" s="37">
        <v>2750</v>
      </c>
      <c r="H70" s="37">
        <v>2507</v>
      </c>
      <c r="I70" s="37">
        <v>2791</v>
      </c>
      <c r="J70" s="97">
        <f t="shared" si="12"/>
        <v>0.1132828081372157</v>
      </c>
      <c r="K70" s="37">
        <f t="shared" si="13"/>
        <v>284</v>
      </c>
      <c r="L70" s="98">
        <f t="shared" si="14"/>
        <v>2.2216208041136998E-2</v>
      </c>
    </row>
    <row r="71" spans="2:12" x14ac:dyDescent="0.25">
      <c r="B71" s="22"/>
      <c r="C71" s="60"/>
      <c r="D71" s="4" t="s">
        <v>54</v>
      </c>
      <c r="E71" s="37">
        <v>5411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5.1715766264158754E-2</v>
      </c>
    </row>
    <row r="72" spans="2:12" x14ac:dyDescent="0.25">
      <c r="B72" s="61"/>
      <c r="C72" s="62"/>
      <c r="D72" s="41" t="s">
        <v>55</v>
      </c>
      <c r="E72" s="92">
        <v>2781</v>
      </c>
      <c r="F72" s="92">
        <v>3081</v>
      </c>
      <c r="G72" s="92">
        <v>3058</v>
      </c>
      <c r="H72" s="92">
        <v>3113</v>
      </c>
      <c r="I72" s="92">
        <v>3113</v>
      </c>
      <c r="J72" s="83">
        <f t="shared" si="12"/>
        <v>0</v>
      </c>
      <c r="K72" s="92">
        <f t="shared" si="13"/>
        <v>0</v>
      </c>
      <c r="L72" s="73">
        <f t="shared" si="14"/>
        <v>2.4779310509516116E-2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75" x14ac:dyDescent="0.25">
      <c r="B79" s="4"/>
      <c r="C79" s="4"/>
      <c r="D79" s="4"/>
      <c r="E79" s="14" t="s">
        <v>234</v>
      </c>
      <c r="F79" s="14" t="s">
        <v>235</v>
      </c>
      <c r="G79" s="14" t="s">
        <v>236</v>
      </c>
      <c r="H79" s="14" t="s">
        <v>237</v>
      </c>
      <c r="I79" s="14" t="s">
        <v>238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septiembre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1311969</v>
      </c>
      <c r="F80" s="87">
        <v>3492085</v>
      </c>
      <c r="G80" s="87">
        <v>3849133</v>
      </c>
      <c r="H80" s="87">
        <v>4095618</v>
      </c>
      <c r="I80" s="87">
        <v>4071791</v>
      </c>
      <c r="J80" s="88">
        <f t="shared" ref="J80:J81" si="15">I80/H80-1</f>
        <v>-5.8176812388264221E-3</v>
      </c>
      <c r="K80" s="87">
        <f t="shared" ref="K80:K81" si="16">I80-H80</f>
        <v>-23827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505565</v>
      </c>
      <c r="F81" s="19">
        <v>1298122</v>
      </c>
      <c r="G81" s="19">
        <v>1400057</v>
      </c>
      <c r="H81" s="19">
        <v>1449683</v>
      </c>
      <c r="I81" s="19">
        <v>1380443</v>
      </c>
      <c r="J81" s="21">
        <f t="shared" si="15"/>
        <v>-4.7762165935587242E-2</v>
      </c>
      <c r="K81" s="19">
        <f t="shared" si="16"/>
        <v>-69240</v>
      </c>
      <c r="L81" s="21">
        <f t="shared" si="17"/>
        <v>0.33902599617711221</v>
      </c>
      <c r="M81" s="103"/>
    </row>
    <row r="82" spans="2:13" x14ac:dyDescent="0.25">
      <c r="B82" s="22"/>
      <c r="C82" s="23"/>
      <c r="D82" s="24" t="s">
        <v>47</v>
      </c>
      <c r="E82" s="25">
        <v>235520</v>
      </c>
      <c r="F82" s="25">
        <v>914043</v>
      </c>
      <c r="G82" s="25">
        <v>974839</v>
      </c>
      <c r="H82" s="25">
        <v>1033377</v>
      </c>
      <c r="I82" s="25">
        <v>1061717</v>
      </c>
      <c r="J82" s="81">
        <f>I82/H82-1</f>
        <v>2.7424647539087799E-2</v>
      </c>
      <c r="K82" s="25">
        <f>I82-H82</f>
        <v>28340</v>
      </c>
      <c r="L82" s="81">
        <f>I82/$I$80</f>
        <v>0.26074938522139274</v>
      </c>
      <c r="M82" s="103"/>
    </row>
    <row r="83" spans="2:13" x14ac:dyDescent="0.25">
      <c r="B83" s="22"/>
      <c r="C83" s="23"/>
      <c r="D83" s="24" t="s">
        <v>48</v>
      </c>
      <c r="E83" s="25">
        <v>11501</v>
      </c>
      <c r="F83" s="25">
        <v>25651</v>
      </c>
      <c r="G83" s="25">
        <v>37060</v>
      </c>
      <c r="H83" s="25">
        <v>32035</v>
      </c>
      <c r="I83" s="25">
        <v>31967</v>
      </c>
      <c r="J83" s="81">
        <f t="shared" ref="J83:J136" si="18">I83/H83-1</f>
        <v>-2.1226783205868793E-3</v>
      </c>
      <c r="K83" s="25">
        <f t="shared" ref="K83:K112" si="19">I83-H83</f>
        <v>-68</v>
      </c>
      <c r="L83" s="81">
        <f t="shared" ref="L83:L90" si="20">I83/$I$80</f>
        <v>7.8508449967102933E-3</v>
      </c>
      <c r="M83" s="103"/>
    </row>
    <row r="84" spans="2:13" x14ac:dyDescent="0.25">
      <c r="B84" s="22"/>
      <c r="C84" s="23"/>
      <c r="D84" s="24" t="s">
        <v>49</v>
      </c>
      <c r="E84" s="25">
        <v>34184</v>
      </c>
      <c r="F84" s="25">
        <v>117560</v>
      </c>
      <c r="G84" s="25">
        <v>137595</v>
      </c>
      <c r="H84" s="25">
        <v>175857</v>
      </c>
      <c r="I84" s="25">
        <v>141765</v>
      </c>
      <c r="J84" s="81">
        <f t="shared" si="18"/>
        <v>-0.19386205837697679</v>
      </c>
      <c r="K84" s="25">
        <f t="shared" si="19"/>
        <v>-34092</v>
      </c>
      <c r="L84" s="81">
        <f t="shared" si="20"/>
        <v>3.4816374416073909E-2</v>
      </c>
      <c r="M84" s="103"/>
    </row>
    <row r="85" spans="2:13" x14ac:dyDescent="0.25">
      <c r="B85" s="22"/>
      <c r="C85" s="23"/>
      <c r="D85" s="24" t="s">
        <v>50</v>
      </c>
      <c r="E85" s="25">
        <v>210211</v>
      </c>
      <c r="F85" s="25">
        <v>523202</v>
      </c>
      <c r="G85" s="25">
        <v>598329</v>
      </c>
      <c r="H85" s="25">
        <v>691297</v>
      </c>
      <c r="I85" s="25">
        <v>711805</v>
      </c>
      <c r="J85" s="81">
        <f t="shared" si="18"/>
        <v>2.9665975694961766E-2</v>
      </c>
      <c r="K85" s="25">
        <f t="shared" si="19"/>
        <v>20508</v>
      </c>
      <c r="L85" s="81">
        <f t="shared" si="20"/>
        <v>0.17481373675613507</v>
      </c>
      <c r="M85" s="103"/>
    </row>
    <row r="86" spans="2:13" x14ac:dyDescent="0.25">
      <c r="B86" s="22"/>
      <c r="C86" s="23"/>
      <c r="D86" s="24" t="s">
        <v>51</v>
      </c>
      <c r="E86" s="25">
        <v>21073</v>
      </c>
      <c r="F86" s="25">
        <v>37456</v>
      </c>
      <c r="G86" s="25">
        <v>44189</v>
      </c>
      <c r="H86" s="25">
        <v>41777</v>
      </c>
      <c r="I86" s="25">
        <v>40413</v>
      </c>
      <c r="J86" s="81">
        <f t="shared" si="18"/>
        <v>-3.2649544007468223E-2</v>
      </c>
      <c r="K86" s="25">
        <f t="shared" si="19"/>
        <v>-1364</v>
      </c>
      <c r="L86" s="81">
        <f t="shared" si="20"/>
        <v>9.9251164905074934E-3</v>
      </c>
      <c r="M86" s="103"/>
    </row>
    <row r="87" spans="2:13" x14ac:dyDescent="0.25">
      <c r="B87" s="22"/>
      <c r="C87" s="23"/>
      <c r="D87" s="24" t="s">
        <v>52</v>
      </c>
      <c r="E87" s="25">
        <v>69853</v>
      </c>
      <c r="F87" s="25">
        <v>146094</v>
      </c>
      <c r="G87" s="25">
        <v>187734</v>
      </c>
      <c r="H87" s="25">
        <v>181355</v>
      </c>
      <c r="I87" s="25">
        <v>192018</v>
      </c>
      <c r="J87" s="81">
        <f t="shared" si="18"/>
        <v>5.8796283532298599E-2</v>
      </c>
      <c r="K87" s="25">
        <f t="shared" si="19"/>
        <v>10663</v>
      </c>
      <c r="L87" s="81">
        <f t="shared" si="20"/>
        <v>4.7158117889646106E-2</v>
      </c>
      <c r="M87" s="103"/>
    </row>
    <row r="88" spans="2:13" x14ac:dyDescent="0.25">
      <c r="B88" s="22"/>
      <c r="C88" s="23"/>
      <c r="D88" s="24" t="s">
        <v>53</v>
      </c>
      <c r="E88" s="25">
        <v>103599</v>
      </c>
      <c r="F88" s="25">
        <v>157983</v>
      </c>
      <c r="G88" s="25">
        <v>174312</v>
      </c>
      <c r="H88" s="25">
        <v>181820</v>
      </c>
      <c r="I88" s="25">
        <v>203413</v>
      </c>
      <c r="J88" s="81">
        <f t="shared" si="18"/>
        <v>0.11876031239687612</v>
      </c>
      <c r="K88" s="25">
        <f t="shared" si="19"/>
        <v>21593</v>
      </c>
      <c r="L88" s="81">
        <f t="shared" si="20"/>
        <v>4.995664070184349E-2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77584</v>
      </c>
      <c r="F89" s="25">
        <v>190426</v>
      </c>
      <c r="G89" s="25">
        <v>205238</v>
      </c>
      <c r="H89" s="25">
        <v>213816</v>
      </c>
      <c r="I89" s="25">
        <v>213733</v>
      </c>
      <c r="J89" s="27">
        <f t="shared" si="18"/>
        <v>-3.8818423317243944E-4</v>
      </c>
      <c r="K89" s="25">
        <f t="shared" si="19"/>
        <v>-83</v>
      </c>
      <c r="L89" s="27">
        <f t="shared" si="20"/>
        <v>5.2491151927984515E-2</v>
      </c>
      <c r="M89" s="103"/>
    </row>
    <row r="90" spans="2:13" x14ac:dyDescent="0.25">
      <c r="B90" s="22"/>
      <c r="C90" s="28"/>
      <c r="D90" s="29" t="s">
        <v>55</v>
      </c>
      <c r="E90" s="90">
        <v>42879</v>
      </c>
      <c r="F90" s="90">
        <v>81548</v>
      </c>
      <c r="G90" s="90">
        <v>89780</v>
      </c>
      <c r="H90" s="90">
        <v>94601</v>
      </c>
      <c r="I90" s="90">
        <v>94517</v>
      </c>
      <c r="J90" s="58">
        <f t="shared" si="18"/>
        <v>-8.8793987378565919E-4</v>
      </c>
      <c r="K90" s="90">
        <f t="shared" si="19"/>
        <v>-84</v>
      </c>
      <c r="L90" s="58">
        <f t="shared" si="20"/>
        <v>2.3212635422594136E-2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1477278</v>
      </c>
      <c r="F91" s="87">
        <v>4116712</v>
      </c>
      <c r="G91" s="87">
        <v>4555390</v>
      </c>
      <c r="H91" s="87">
        <v>4846999</v>
      </c>
      <c r="I91" s="87">
        <v>4783955</v>
      </c>
      <c r="J91" s="88">
        <f t="shared" si="18"/>
        <v>-1.3006811018529185E-2</v>
      </c>
      <c r="K91" s="87">
        <f t="shared" si="19"/>
        <v>-63044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579611</v>
      </c>
      <c r="F92" s="34">
        <v>1558686</v>
      </c>
      <c r="G92" s="34">
        <v>1686480</v>
      </c>
      <c r="H92" s="34">
        <v>1747927</v>
      </c>
      <c r="I92" s="34">
        <v>1654003</v>
      </c>
      <c r="J92" s="104">
        <f t="shared" si="18"/>
        <v>-5.3734509507548101E-2</v>
      </c>
      <c r="K92" s="34">
        <f t="shared" si="19"/>
        <v>-93924</v>
      </c>
      <c r="L92" s="47">
        <f t="shared" si="21"/>
        <v>0.34573966519333899</v>
      </c>
    </row>
    <row r="93" spans="2:13" x14ac:dyDescent="0.25">
      <c r="B93" s="22"/>
      <c r="C93" s="36"/>
      <c r="D93" s="4" t="s">
        <v>47</v>
      </c>
      <c r="E93" s="37">
        <v>269519</v>
      </c>
      <c r="F93" s="37">
        <v>1092077</v>
      </c>
      <c r="G93" s="37">
        <v>1177799</v>
      </c>
      <c r="H93" s="37">
        <v>1245078</v>
      </c>
      <c r="I93" s="37">
        <v>1269157</v>
      </c>
      <c r="J93" s="105">
        <f t="shared" si="18"/>
        <v>1.9339350627028962E-2</v>
      </c>
      <c r="K93" s="37">
        <f t="shared" si="19"/>
        <v>24079</v>
      </c>
      <c r="L93" s="98">
        <f>I93/$I$91</f>
        <v>0.26529451050438391</v>
      </c>
    </row>
    <row r="94" spans="2:13" x14ac:dyDescent="0.25">
      <c r="B94" s="22"/>
      <c r="C94" s="36"/>
      <c r="D94" s="4" t="s">
        <v>48</v>
      </c>
      <c r="E94" s="37">
        <v>12698</v>
      </c>
      <c r="F94" s="37">
        <v>28629</v>
      </c>
      <c r="G94" s="37">
        <v>39892</v>
      </c>
      <c r="H94" s="37">
        <v>35375</v>
      </c>
      <c r="I94" s="37">
        <v>35673</v>
      </c>
      <c r="J94" s="105">
        <f t="shared" si="18"/>
        <v>8.4240282685512646E-3</v>
      </c>
      <c r="K94" s="37">
        <f t="shared" si="19"/>
        <v>298</v>
      </c>
      <c r="L94" s="98">
        <f t="shared" ref="L94:L101" si="22">I94/$I$91</f>
        <v>7.4568009105436817E-3</v>
      </c>
    </row>
    <row r="95" spans="2:13" x14ac:dyDescent="0.25">
      <c r="B95" s="22"/>
      <c r="C95" s="36"/>
      <c r="D95" s="4" t="s">
        <v>49</v>
      </c>
      <c r="E95" s="37">
        <v>40371</v>
      </c>
      <c r="F95" s="37">
        <v>138765</v>
      </c>
      <c r="G95" s="37">
        <v>159652</v>
      </c>
      <c r="H95" s="37">
        <v>203839</v>
      </c>
      <c r="I95" s="37">
        <v>163994</v>
      </c>
      <c r="J95" s="105">
        <f t="shared" si="18"/>
        <v>-0.19547289772810894</v>
      </c>
      <c r="K95" s="37">
        <f t="shared" si="19"/>
        <v>-39845</v>
      </c>
      <c r="L95" s="98">
        <f t="shared" si="22"/>
        <v>3.4280004724124707E-2</v>
      </c>
    </row>
    <row r="96" spans="2:13" x14ac:dyDescent="0.25">
      <c r="B96" s="22"/>
      <c r="C96" s="36"/>
      <c r="D96" s="4" t="s">
        <v>50</v>
      </c>
      <c r="E96" s="37">
        <v>232764</v>
      </c>
      <c r="F96" s="37">
        <v>604155</v>
      </c>
      <c r="G96" s="37">
        <v>699601</v>
      </c>
      <c r="H96" s="37">
        <v>804878</v>
      </c>
      <c r="I96" s="37">
        <v>822866</v>
      </c>
      <c r="J96" s="105">
        <f t="shared" si="18"/>
        <v>2.2348728627195724E-2</v>
      </c>
      <c r="K96" s="37">
        <f t="shared" si="19"/>
        <v>17988</v>
      </c>
      <c r="L96" s="98">
        <f t="shared" si="22"/>
        <v>0.17200538048539335</v>
      </c>
    </row>
    <row r="97" spans="2:12" x14ac:dyDescent="0.25">
      <c r="B97" s="22"/>
      <c r="C97" s="36"/>
      <c r="D97" s="4" t="s">
        <v>51</v>
      </c>
      <c r="E97" s="37">
        <v>21851</v>
      </c>
      <c r="F97" s="37">
        <v>39143</v>
      </c>
      <c r="G97" s="37">
        <v>46340</v>
      </c>
      <c r="H97" s="37">
        <v>43855</v>
      </c>
      <c r="I97" s="37">
        <v>42521</v>
      </c>
      <c r="J97" s="105">
        <f t="shared" si="18"/>
        <v>-3.0418424352981366E-2</v>
      </c>
      <c r="K97" s="37">
        <f t="shared" si="19"/>
        <v>-1334</v>
      </c>
      <c r="L97" s="98">
        <f t="shared" si="22"/>
        <v>8.8882525023751269E-3</v>
      </c>
    </row>
    <row r="98" spans="2:12" x14ac:dyDescent="0.25">
      <c r="B98" s="22"/>
      <c r="C98" s="36"/>
      <c r="D98" s="4" t="s">
        <v>52</v>
      </c>
      <c r="E98" s="37">
        <v>81129</v>
      </c>
      <c r="F98" s="37">
        <v>171217</v>
      </c>
      <c r="G98" s="37">
        <v>213329</v>
      </c>
      <c r="H98" s="37">
        <v>211792</v>
      </c>
      <c r="I98" s="37">
        <v>220769</v>
      </c>
      <c r="J98" s="105">
        <f t="shared" si="18"/>
        <v>4.2385925814006242E-2</v>
      </c>
      <c r="K98" s="37">
        <f t="shared" si="19"/>
        <v>8977</v>
      </c>
      <c r="L98" s="98">
        <f t="shared" si="22"/>
        <v>4.6147800303305529E-2</v>
      </c>
    </row>
    <row r="99" spans="2:12" x14ac:dyDescent="0.25">
      <c r="B99" s="22"/>
      <c r="C99" s="36"/>
      <c r="D99" s="4" t="s">
        <v>53</v>
      </c>
      <c r="E99" s="37">
        <v>106775</v>
      </c>
      <c r="F99" s="37">
        <v>165117</v>
      </c>
      <c r="G99" s="37">
        <v>182016</v>
      </c>
      <c r="H99" s="37">
        <v>189705</v>
      </c>
      <c r="I99" s="37">
        <v>211709</v>
      </c>
      <c r="J99" s="105">
        <f t="shared" si="18"/>
        <v>0.11599061701062174</v>
      </c>
      <c r="K99" s="37">
        <f t="shared" si="19"/>
        <v>22004</v>
      </c>
      <c r="L99" s="98">
        <f t="shared" si="22"/>
        <v>4.4253969780234138E-2</v>
      </c>
    </row>
    <row r="100" spans="2:12" x14ac:dyDescent="0.25">
      <c r="B100" s="22"/>
      <c r="C100" s="36"/>
      <c r="D100" s="4" t="s">
        <v>54</v>
      </c>
      <c r="E100" s="37">
        <v>86363</v>
      </c>
      <c r="F100" s="37">
        <v>226073</v>
      </c>
      <c r="G100" s="37">
        <v>244622</v>
      </c>
      <c r="H100" s="37">
        <v>256066</v>
      </c>
      <c r="I100" s="37">
        <v>254821</v>
      </c>
      <c r="J100" s="39">
        <f t="shared" si="18"/>
        <v>-4.8620277584685567E-3</v>
      </c>
      <c r="K100" s="37">
        <f t="shared" si="19"/>
        <v>-1245</v>
      </c>
      <c r="L100" s="51">
        <f t="shared" si="22"/>
        <v>5.3265760233948689E-2</v>
      </c>
    </row>
    <row r="101" spans="2:12" x14ac:dyDescent="0.25">
      <c r="B101" s="22"/>
      <c r="C101" s="40"/>
      <c r="D101" s="41" t="s">
        <v>55</v>
      </c>
      <c r="E101" s="92">
        <v>46197</v>
      </c>
      <c r="F101" s="92">
        <v>92850</v>
      </c>
      <c r="G101" s="92">
        <v>105659</v>
      </c>
      <c r="H101" s="92">
        <v>108484</v>
      </c>
      <c r="I101" s="92">
        <v>108442</v>
      </c>
      <c r="J101" s="93">
        <f t="shared" si="18"/>
        <v>-3.8715386600784996E-4</v>
      </c>
      <c r="K101" s="92">
        <f t="shared" si="19"/>
        <v>-42</v>
      </c>
      <c r="L101" s="73">
        <f t="shared" si="22"/>
        <v>2.2667855362351861E-2</v>
      </c>
    </row>
    <row r="102" spans="2:12" x14ac:dyDescent="0.25">
      <c r="B102" s="22"/>
      <c r="C102" s="17" t="s">
        <v>21</v>
      </c>
      <c r="D102" s="86" t="s">
        <v>45</v>
      </c>
      <c r="E102" s="87">
        <v>7178852</v>
      </c>
      <c r="F102" s="87">
        <v>23015665</v>
      </c>
      <c r="G102" s="87">
        <v>25556749</v>
      </c>
      <c r="H102" s="87">
        <v>27044823</v>
      </c>
      <c r="I102" s="87">
        <v>26204731</v>
      </c>
      <c r="J102" s="88">
        <f t="shared" si="18"/>
        <v>-3.1062950569134773E-2</v>
      </c>
      <c r="K102" s="87">
        <f t="shared" si="19"/>
        <v>-840092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3053438</v>
      </c>
      <c r="F103" s="19">
        <v>9333775</v>
      </c>
      <c r="G103" s="19">
        <v>10077442</v>
      </c>
      <c r="H103" s="19">
        <v>10350937</v>
      </c>
      <c r="I103" s="19">
        <v>9774291</v>
      </c>
      <c r="J103" s="21">
        <f t="shared" si="18"/>
        <v>-5.5709545908742331E-2</v>
      </c>
      <c r="K103" s="19">
        <f t="shared" si="19"/>
        <v>-576646</v>
      </c>
      <c r="L103" s="21">
        <f t="shared" si="23"/>
        <v>0.37299718894271422</v>
      </c>
    </row>
    <row r="104" spans="2:12" x14ac:dyDescent="0.25">
      <c r="B104" s="22"/>
      <c r="C104" s="23"/>
      <c r="D104" s="24" t="s">
        <v>47</v>
      </c>
      <c r="E104" s="25">
        <v>1499277</v>
      </c>
      <c r="F104" s="25">
        <v>6487078</v>
      </c>
      <c r="G104" s="25">
        <v>7196338</v>
      </c>
      <c r="H104" s="25">
        <v>7492248</v>
      </c>
      <c r="I104" s="25">
        <v>7477039</v>
      </c>
      <c r="J104" s="81">
        <f t="shared" si="18"/>
        <v>-2.0299648383235169E-3</v>
      </c>
      <c r="K104" s="25">
        <f t="shared" si="19"/>
        <v>-15209</v>
      </c>
      <c r="L104" s="81">
        <f>I104/$I$102</f>
        <v>0.28533164488504004</v>
      </c>
    </row>
    <row r="105" spans="2:12" x14ac:dyDescent="0.25">
      <c r="B105" s="22"/>
      <c r="C105" s="23"/>
      <c r="D105" s="24" t="s">
        <v>48</v>
      </c>
      <c r="E105" s="25">
        <v>52951</v>
      </c>
      <c r="F105" s="25">
        <v>119118</v>
      </c>
      <c r="G105" s="25">
        <v>124202</v>
      </c>
      <c r="H105" s="25">
        <v>142297</v>
      </c>
      <c r="I105" s="25">
        <v>144492</v>
      </c>
      <c r="J105" s="81">
        <f t="shared" si="18"/>
        <v>1.5425483320098188E-2</v>
      </c>
      <c r="K105" s="25">
        <f t="shared" si="19"/>
        <v>2195</v>
      </c>
      <c r="L105" s="81">
        <f t="shared" ref="L105:L112" si="24">I105/$I$102</f>
        <v>5.5139661613011785E-3</v>
      </c>
    </row>
    <row r="106" spans="2:12" x14ac:dyDescent="0.25">
      <c r="B106" s="22"/>
      <c r="C106" s="23"/>
      <c r="D106" s="24" t="s">
        <v>49</v>
      </c>
      <c r="E106" s="25">
        <v>206512</v>
      </c>
      <c r="F106" s="25">
        <v>728683</v>
      </c>
      <c r="G106" s="25">
        <v>789742</v>
      </c>
      <c r="H106" s="25">
        <v>1039569</v>
      </c>
      <c r="I106" s="25">
        <v>832293</v>
      </c>
      <c r="J106" s="81">
        <f t="shared" si="18"/>
        <v>-0.19938647651093866</v>
      </c>
      <c r="K106" s="25">
        <f t="shared" si="19"/>
        <v>-207276</v>
      </c>
      <c r="L106" s="81">
        <f t="shared" si="24"/>
        <v>3.1761173201892437E-2</v>
      </c>
    </row>
    <row r="107" spans="2:12" x14ac:dyDescent="0.25">
      <c r="B107" s="22"/>
      <c r="C107" s="23"/>
      <c r="D107" s="24" t="s">
        <v>50</v>
      </c>
      <c r="E107" s="25">
        <v>1092978</v>
      </c>
      <c r="F107" s="25">
        <v>3164473</v>
      </c>
      <c r="G107" s="25">
        <v>3797412</v>
      </c>
      <c r="H107" s="25">
        <v>4309024</v>
      </c>
      <c r="I107" s="25">
        <v>4269487</v>
      </c>
      <c r="J107" s="81">
        <f t="shared" si="18"/>
        <v>-9.1753956348351595E-3</v>
      </c>
      <c r="K107" s="25">
        <f t="shared" si="19"/>
        <v>-39537</v>
      </c>
      <c r="L107" s="81">
        <f t="shared" si="24"/>
        <v>0.16292809874674921</v>
      </c>
    </row>
    <row r="108" spans="2:12" x14ac:dyDescent="0.25">
      <c r="B108" s="22"/>
      <c r="C108" s="23"/>
      <c r="D108" s="24" t="s">
        <v>51</v>
      </c>
      <c r="E108" s="25">
        <v>49897</v>
      </c>
      <c r="F108" s="25">
        <v>100995</v>
      </c>
      <c r="G108" s="25">
        <v>112147</v>
      </c>
      <c r="H108" s="25">
        <v>111822</v>
      </c>
      <c r="I108" s="25">
        <v>111166</v>
      </c>
      <c r="J108" s="81">
        <f t="shared" si="18"/>
        <v>-5.8664663483035673E-3</v>
      </c>
      <c r="K108" s="25">
        <f t="shared" si="19"/>
        <v>-656</v>
      </c>
      <c r="L108" s="81">
        <f t="shared" si="24"/>
        <v>4.2422110724967942E-3</v>
      </c>
    </row>
    <row r="109" spans="2:12" x14ac:dyDescent="0.25">
      <c r="B109" s="22"/>
      <c r="C109" s="23"/>
      <c r="D109" s="24" t="s">
        <v>52</v>
      </c>
      <c r="E109" s="25">
        <v>455604</v>
      </c>
      <c r="F109" s="25">
        <v>960692</v>
      </c>
      <c r="G109" s="25">
        <v>1064225</v>
      </c>
      <c r="H109" s="25">
        <v>1119703</v>
      </c>
      <c r="I109" s="25">
        <v>1089624</v>
      </c>
      <c r="J109" s="81">
        <f t="shared" si="18"/>
        <v>-2.6863373591032635E-2</v>
      </c>
      <c r="K109" s="25">
        <f t="shared" si="19"/>
        <v>-30079</v>
      </c>
      <c r="L109" s="81">
        <f t="shared" si="24"/>
        <v>4.1581193869152863E-2</v>
      </c>
    </row>
    <row r="110" spans="2:12" x14ac:dyDescent="0.25">
      <c r="B110" s="22"/>
      <c r="C110" s="23"/>
      <c r="D110" s="24" t="s">
        <v>53</v>
      </c>
      <c r="E110" s="25">
        <v>220493</v>
      </c>
      <c r="F110" s="25">
        <v>385149</v>
      </c>
      <c r="G110" s="25">
        <v>418024</v>
      </c>
      <c r="H110" s="25">
        <v>432765</v>
      </c>
      <c r="I110" s="25">
        <v>448403</v>
      </c>
      <c r="J110" s="81">
        <f t="shared" si="18"/>
        <v>3.6135084861298905E-2</v>
      </c>
      <c r="K110" s="25">
        <f t="shared" si="19"/>
        <v>15638</v>
      </c>
      <c r="L110" s="81">
        <f t="shared" si="24"/>
        <v>1.7111528448813307E-2</v>
      </c>
    </row>
    <row r="111" spans="2:12" x14ac:dyDescent="0.25">
      <c r="B111" s="22"/>
      <c r="C111" s="23"/>
      <c r="D111" s="24" t="s">
        <v>54</v>
      </c>
      <c r="E111" s="25">
        <v>377103</v>
      </c>
      <c r="F111" s="25">
        <v>1289839</v>
      </c>
      <c r="G111" s="25">
        <v>1393117</v>
      </c>
      <c r="H111" s="25">
        <v>1487889</v>
      </c>
      <c r="I111" s="25">
        <v>1504746</v>
      </c>
      <c r="J111" s="27">
        <f t="shared" si="18"/>
        <v>1.1329474174484711E-2</v>
      </c>
      <c r="K111" s="25">
        <f t="shared" si="19"/>
        <v>16857</v>
      </c>
      <c r="L111" s="27">
        <f t="shared" si="24"/>
        <v>5.742268447632605E-2</v>
      </c>
    </row>
    <row r="112" spans="2:12" x14ac:dyDescent="0.25">
      <c r="B112" s="22"/>
      <c r="C112" s="28"/>
      <c r="D112" s="29" t="s">
        <v>55</v>
      </c>
      <c r="E112" s="90">
        <v>170599</v>
      </c>
      <c r="F112" s="90">
        <v>445863</v>
      </c>
      <c r="G112" s="90">
        <v>584100</v>
      </c>
      <c r="H112" s="90">
        <v>558569</v>
      </c>
      <c r="I112" s="90">
        <v>553190</v>
      </c>
      <c r="J112" s="58">
        <f t="shared" si="18"/>
        <v>-9.6299651430709066E-3</v>
      </c>
      <c r="K112" s="90">
        <f t="shared" si="19"/>
        <v>-5379</v>
      </c>
      <c r="L112" s="58">
        <f t="shared" si="24"/>
        <v>2.1110310195513932E-2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5.4718152639277298</v>
      </c>
      <c r="F113" s="95">
        <f t="shared" si="25"/>
        <v>6.5908089293359122</v>
      </c>
      <c r="G113" s="95">
        <f t="shared" si="25"/>
        <v>6.6396118294691302</v>
      </c>
      <c r="H113" s="95">
        <f t="shared" si="25"/>
        <v>6.6033558305486499</v>
      </c>
      <c r="I113" s="95">
        <f t="shared" si="25"/>
        <v>6.4356768311536623</v>
      </c>
      <c r="J113" s="88">
        <f t="shared" si="18"/>
        <v>-2.5392997696605413E-2</v>
      </c>
      <c r="K113" s="95">
        <f t="shared" ref="K113:K114" si="26">(I113-H113)</f>
        <v>-0.16767899939498765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6.0396546438143464</v>
      </c>
      <c r="F114" s="46">
        <f t="shared" si="25"/>
        <v>7.1902140168643625</v>
      </c>
      <c r="G114" s="46">
        <f t="shared" si="25"/>
        <v>7.1978798006081179</v>
      </c>
      <c r="H114" s="46">
        <f t="shared" si="25"/>
        <v>7.1401382233219266</v>
      </c>
      <c r="I114" s="46">
        <f t="shared" si="25"/>
        <v>7.0805466071398815</v>
      </c>
      <c r="J114" s="104">
        <f t="shared" si="18"/>
        <v>-8.3460031610312901E-3</v>
      </c>
      <c r="K114" s="46">
        <f t="shared" si="26"/>
        <v>-5.9591616182045115E-2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6.3658160665760866</v>
      </c>
      <c r="F115" s="50">
        <f>F104/F82</f>
        <v>7.0971256275689436</v>
      </c>
      <c r="G115" s="50">
        <f>G104/G82</f>
        <v>7.3820784765484353</v>
      </c>
      <c r="H115" s="50">
        <f>H104/H82</f>
        <v>7.250256198850952</v>
      </c>
      <c r="I115" s="50">
        <f>I104/I82</f>
        <v>7.0424030132323399</v>
      </c>
      <c r="J115" s="105">
        <f t="shared" si="18"/>
        <v>-2.8668391835802054E-2</v>
      </c>
      <c r="K115" s="50">
        <f>(I115-H115)</f>
        <v>-0.2078531856186121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4.6040344317885404</v>
      </c>
      <c r="F116" s="50">
        <f t="shared" si="27"/>
        <v>4.6437955635257886</v>
      </c>
      <c r="G116" s="50">
        <f t="shared" si="27"/>
        <v>3.3513761467889909</v>
      </c>
      <c r="H116" s="50">
        <f t="shared" si="27"/>
        <v>4.4419228968315903</v>
      </c>
      <c r="I116" s="50">
        <f t="shared" si="27"/>
        <v>4.5200362874214033</v>
      </c>
      <c r="J116" s="105">
        <f t="shared" si="18"/>
        <v>1.758548997902043E-2</v>
      </c>
      <c r="K116" s="50">
        <f t="shared" ref="K116:K123" si="28">(I116-H116)</f>
        <v>7.8113390589813037E-2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6.0411888602855139</v>
      </c>
      <c r="F117" s="50">
        <f t="shared" si="27"/>
        <v>6.1983923103096288</v>
      </c>
      <c r="G117" s="50">
        <f t="shared" si="27"/>
        <v>5.739612631272939</v>
      </c>
      <c r="H117" s="50">
        <f t="shared" si="27"/>
        <v>5.911445094593903</v>
      </c>
      <c r="I117" s="50">
        <f t="shared" si="27"/>
        <v>5.8709342926674424</v>
      </c>
      <c r="J117" s="105">
        <f t="shared" si="18"/>
        <v>-6.8529439550252258E-3</v>
      </c>
      <c r="K117" s="50">
        <f t="shared" si="28"/>
        <v>-4.0510801926460616E-2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5.1994329507019135</v>
      </c>
      <c r="F118" s="50">
        <f t="shared" si="27"/>
        <v>6.0482815432662722</v>
      </c>
      <c r="G118" s="50">
        <f t="shared" si="27"/>
        <v>6.3466955470986699</v>
      </c>
      <c r="H118" s="50">
        <f t="shared" si="27"/>
        <v>6.2332456238056873</v>
      </c>
      <c r="I118" s="50">
        <f t="shared" si="27"/>
        <v>5.9981132473079004</v>
      </c>
      <c r="J118" s="105">
        <f t="shared" si="18"/>
        <v>-3.7722302422959486E-2</v>
      </c>
      <c r="K118" s="50">
        <f t="shared" si="28"/>
        <v>-0.23513237649778684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2.3678166374033123</v>
      </c>
      <c r="F119" s="50">
        <f t="shared" si="27"/>
        <v>2.6963637334472446</v>
      </c>
      <c r="G119" s="50">
        <f t="shared" si="27"/>
        <v>2.5378940460295549</v>
      </c>
      <c r="H119" s="50">
        <f t="shared" si="27"/>
        <v>2.6766402566005216</v>
      </c>
      <c r="I119" s="50">
        <f t="shared" si="27"/>
        <v>2.7507485215153538</v>
      </c>
      <c r="J119" s="105">
        <f t="shared" si="18"/>
        <v>2.7687047122631814E-2</v>
      </c>
      <c r="K119" s="50">
        <f t="shared" si="28"/>
        <v>7.4108264914832134E-2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6.5223254548838279</v>
      </c>
      <c r="F120" s="50">
        <f t="shared" si="27"/>
        <v>6.575848426355634</v>
      </c>
      <c r="G120" s="50">
        <f t="shared" si="27"/>
        <v>5.6687920142329036</v>
      </c>
      <c r="H120" s="50">
        <f t="shared" si="27"/>
        <v>6.1740950070304104</v>
      </c>
      <c r="I120" s="50">
        <f t="shared" si="27"/>
        <v>5.674593006905603</v>
      </c>
      <c r="J120" s="105">
        <f t="shared" si="18"/>
        <v>-8.0902869093531393E-2</v>
      </c>
      <c r="K120" s="50">
        <f t="shared" si="28"/>
        <v>-0.49950200012480739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2.1283313545497542</v>
      </c>
      <c r="F121" s="50">
        <f t="shared" si="27"/>
        <v>2.4379142059588692</v>
      </c>
      <c r="G121" s="50">
        <f t="shared" si="27"/>
        <v>2.3981366744687684</v>
      </c>
      <c r="H121" s="50">
        <f t="shared" si="27"/>
        <v>2.3801836981630182</v>
      </c>
      <c r="I121" s="50">
        <f t="shared" si="27"/>
        <v>2.2043969657789817</v>
      </c>
      <c r="J121" s="105">
        <f t="shared" si="18"/>
        <v>-7.3854271214320755E-2</v>
      </c>
      <c r="K121" s="50">
        <f t="shared" si="28"/>
        <v>-0.17578673238403653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4.8605769230769234</v>
      </c>
      <c r="F122" s="50">
        <f t="shared" si="27"/>
        <v>6.7734395513217729</v>
      </c>
      <c r="G122" s="50">
        <f t="shared" si="27"/>
        <v>6.7878121985207418</v>
      </c>
      <c r="H122" s="50">
        <f t="shared" si="27"/>
        <v>6.958735548321922</v>
      </c>
      <c r="I122" s="50">
        <f t="shared" si="27"/>
        <v>7.0403072992939792</v>
      </c>
      <c r="J122" s="39">
        <f t="shared" si="18"/>
        <v>1.1722208784285204E-2</v>
      </c>
      <c r="K122" s="50">
        <f t="shared" si="28"/>
        <v>8.1571750972057266E-2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3.9786142400708973</v>
      </c>
      <c r="F123" s="101">
        <f t="shared" si="27"/>
        <v>5.4674915387256586</v>
      </c>
      <c r="G123" s="101">
        <f t="shared" si="27"/>
        <v>6.5059033192247719</v>
      </c>
      <c r="H123" s="101">
        <f t="shared" si="27"/>
        <v>5.9044724685785566</v>
      </c>
      <c r="I123" s="101">
        <f t="shared" si="27"/>
        <v>5.8528095474888113</v>
      </c>
      <c r="J123" s="93">
        <f t="shared" si="18"/>
        <v>-8.7497945607633021E-3</v>
      </c>
      <c r="K123" s="101">
        <f t="shared" si="28"/>
        <v>-5.166292108974524E-2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0.3687953172560467</v>
      </c>
      <c r="F124" s="88">
        <v>0.68498858231579329</v>
      </c>
      <c r="G124" s="88">
        <v>0.74770237320670863</v>
      </c>
      <c r="H124" s="88">
        <v>0.77667613521817547</v>
      </c>
      <c r="I124" s="88">
        <v>0.76651282431094159</v>
      </c>
      <c r="J124" s="88">
        <f t="shared" si="18"/>
        <v>-1.3085648504416736E-2</v>
      </c>
      <c r="K124" s="95">
        <f t="shared" ref="K124:K125" si="29">(I124-H124)*100</f>
        <v>-1.016331090723388</v>
      </c>
      <c r="L124" s="88"/>
    </row>
    <row r="125" spans="2:12" x14ac:dyDescent="0.25">
      <c r="B125" s="22"/>
      <c r="C125" s="55"/>
      <c r="D125" s="18" t="s">
        <v>46</v>
      </c>
      <c r="E125" s="21">
        <v>0.43335869530198978</v>
      </c>
      <c r="F125" s="21">
        <v>0.77661439051066494</v>
      </c>
      <c r="G125" s="21">
        <v>0.80803859299525338</v>
      </c>
      <c r="H125" s="21">
        <v>0.81492615902123866</v>
      </c>
      <c r="I125" s="21">
        <v>0.80078058626142623</v>
      </c>
      <c r="J125" s="21">
        <f t="shared" si="18"/>
        <v>-1.7358103679972481E-2</v>
      </c>
      <c r="K125" s="54">
        <f t="shared" si="29"/>
        <v>-1.414557275981243</v>
      </c>
      <c r="L125" s="21"/>
    </row>
    <row r="126" spans="2:12" x14ac:dyDescent="0.25">
      <c r="B126" s="22"/>
      <c r="C126" s="55"/>
      <c r="D126" s="24" t="s">
        <v>47</v>
      </c>
      <c r="E126" s="81">
        <v>0.27185977021123353</v>
      </c>
      <c r="F126" s="81">
        <v>0.62608418535382115</v>
      </c>
      <c r="G126" s="81">
        <v>0.70375449470776241</v>
      </c>
      <c r="H126" s="81">
        <v>0.72458016215087573</v>
      </c>
      <c r="I126" s="81">
        <v>0.73453854529118257</v>
      </c>
      <c r="J126" s="81">
        <f t="shared" si="18"/>
        <v>1.3743659653537854E-2</v>
      </c>
      <c r="K126" s="56">
        <f>(I126-H126)*100</f>
        <v>0.99583831403068368</v>
      </c>
      <c r="L126" s="81"/>
    </row>
    <row r="127" spans="2:12" x14ac:dyDescent="0.25">
      <c r="B127" s="22"/>
      <c r="C127" s="55"/>
      <c r="D127" s="24" t="s">
        <v>48</v>
      </c>
      <c r="E127" s="81">
        <v>0.3103337123298911</v>
      </c>
      <c r="F127" s="81">
        <v>0.51891058313076666</v>
      </c>
      <c r="G127" s="81">
        <v>0.50828091685525689</v>
      </c>
      <c r="H127" s="81">
        <v>0.57953147781606107</v>
      </c>
      <c r="I127" s="81">
        <v>0.57886176256139477</v>
      </c>
      <c r="J127" s="81">
        <f t="shared" si="18"/>
        <v>-1.1556149757215861E-3</v>
      </c>
      <c r="K127" s="56">
        <f t="shared" ref="K127:K134" si="30">(I127-H127)*100</f>
        <v>-6.6971525466630322E-2</v>
      </c>
      <c r="L127" s="81"/>
    </row>
    <row r="128" spans="2:12" x14ac:dyDescent="0.25">
      <c r="B128" s="22"/>
      <c r="C128" s="55"/>
      <c r="D128" s="24" t="s">
        <v>49</v>
      </c>
      <c r="E128" s="81">
        <v>0.19585661662892023</v>
      </c>
      <c r="F128" s="81">
        <v>0.58508735163711056</v>
      </c>
      <c r="G128" s="81">
        <v>0.65720481863543012</v>
      </c>
      <c r="H128" s="81">
        <v>0.86969496187650897</v>
      </c>
      <c r="I128" s="81">
        <v>0.66046193840821221</v>
      </c>
      <c r="J128" s="81">
        <f t="shared" si="18"/>
        <v>-0.24058208066060582</v>
      </c>
      <c r="K128" s="56">
        <f t="shared" si="30"/>
        <v>-20.923302346829676</v>
      </c>
      <c r="L128" s="81"/>
    </row>
    <row r="129" spans="2:12" x14ac:dyDescent="0.25">
      <c r="B129" s="22"/>
      <c r="C129" s="55"/>
      <c r="D129" s="24" t="s">
        <v>50</v>
      </c>
      <c r="E129" s="81">
        <v>0.43434260744334358</v>
      </c>
      <c r="F129" s="81">
        <v>0.63168429289481354</v>
      </c>
      <c r="G129" s="81">
        <v>0.72699057407837087</v>
      </c>
      <c r="H129" s="81">
        <v>0.78514425692677769</v>
      </c>
      <c r="I129" s="81">
        <v>0.78197866571816699</v>
      </c>
      <c r="J129" s="81">
        <f t="shared" si="18"/>
        <v>-4.0318593439140349E-3</v>
      </c>
      <c r="K129" s="56">
        <f t="shared" si="30"/>
        <v>-0.31655912086107074</v>
      </c>
      <c r="L129" s="81"/>
    </row>
    <row r="130" spans="2:12" x14ac:dyDescent="0.25">
      <c r="B130" s="22"/>
      <c r="C130" s="55"/>
      <c r="D130" s="24" t="s">
        <v>51</v>
      </c>
      <c r="E130" s="81">
        <v>0.36499762261804614</v>
      </c>
      <c r="F130" s="81">
        <v>0.56873278935009208</v>
      </c>
      <c r="G130" s="81">
        <v>0.62226451526988635</v>
      </c>
      <c r="H130" s="81">
        <v>0.60640340126462833</v>
      </c>
      <c r="I130" s="81">
        <v>0.60505418306309833</v>
      </c>
      <c r="J130" s="81">
        <f t="shared" si="18"/>
        <v>-2.2249515730226044E-3</v>
      </c>
      <c r="K130" s="56">
        <f t="shared" si="30"/>
        <v>-0.13492182015300003</v>
      </c>
      <c r="L130" s="81"/>
    </row>
    <row r="131" spans="2:12" x14ac:dyDescent="0.25">
      <c r="B131" s="22"/>
      <c r="C131" s="55"/>
      <c r="D131" s="24" t="s">
        <v>52</v>
      </c>
      <c r="E131" s="81">
        <v>0.66839387359896718</v>
      </c>
      <c r="F131" s="81">
        <v>0.79976956587976633</v>
      </c>
      <c r="G131" s="81">
        <v>0.81366313363808662</v>
      </c>
      <c r="H131" s="81">
        <v>0.8518881174213202</v>
      </c>
      <c r="I131" s="81">
        <v>0.83949418815627375</v>
      </c>
      <c r="J131" s="81">
        <f t="shared" si="18"/>
        <v>-1.4548775844606343E-2</v>
      </c>
      <c r="K131" s="56">
        <f t="shared" si="30"/>
        <v>-1.2393929265046455</v>
      </c>
      <c r="L131" s="81"/>
    </row>
    <row r="132" spans="2:12" x14ac:dyDescent="0.25">
      <c r="B132" s="22"/>
      <c r="C132" s="55"/>
      <c r="D132" s="24" t="s">
        <v>53</v>
      </c>
      <c r="E132" s="81">
        <v>0.36710470891251973</v>
      </c>
      <c r="F132" s="81">
        <v>0.53640054315657537</v>
      </c>
      <c r="G132" s="81">
        <v>0.55102850551985505</v>
      </c>
      <c r="H132" s="81">
        <v>0.57920398516004346</v>
      </c>
      <c r="I132" s="81">
        <v>0.61421198116283082</v>
      </c>
      <c r="J132" s="81">
        <f t="shared" si="18"/>
        <v>6.0441566183482065E-2</v>
      </c>
      <c r="K132" s="56">
        <f t="shared" si="30"/>
        <v>3.5007996002787367</v>
      </c>
      <c r="L132" s="81"/>
    </row>
    <row r="133" spans="2:12" x14ac:dyDescent="0.25">
      <c r="B133" s="22"/>
      <c r="C133" s="55"/>
      <c r="D133" s="24" t="s">
        <v>54</v>
      </c>
      <c r="E133" s="81">
        <v>0.37046791956066843</v>
      </c>
      <c r="F133" s="81">
        <v>0.73677340932757318</v>
      </c>
      <c r="G133" s="81">
        <v>0.80543894470342625</v>
      </c>
      <c r="H133" s="81">
        <v>0.84649287994037692</v>
      </c>
      <c r="I133" s="81">
        <v>0.84837465136064494</v>
      </c>
      <c r="J133" s="81">
        <f t="shared" si="18"/>
        <v>2.2230209666980194E-3</v>
      </c>
      <c r="K133" s="56">
        <f t="shared" si="30"/>
        <v>0.18817714202680191</v>
      </c>
      <c r="L133" s="27"/>
    </row>
    <row r="134" spans="2:12" x14ac:dyDescent="0.25">
      <c r="B134" s="22"/>
      <c r="C134" s="57"/>
      <c r="D134" s="29" t="s">
        <v>55</v>
      </c>
      <c r="E134" s="81">
        <v>0.23482344779552347</v>
      </c>
      <c r="F134" s="81">
        <v>0.5020182606140241</v>
      </c>
      <c r="G134" s="81">
        <v>0.69757276683561598</v>
      </c>
      <c r="H134" s="81">
        <v>0.65969651803577634</v>
      </c>
      <c r="I134" s="81">
        <v>0.65333671896683065</v>
      </c>
      <c r="J134" s="81">
        <f t="shared" si="18"/>
        <v>-9.6404920976114195E-3</v>
      </c>
      <c r="K134" s="56">
        <f t="shared" si="30"/>
        <v>-0.63597990689456818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71127.555555555562</v>
      </c>
      <c r="F135" s="87">
        <v>123056.66666666667</v>
      </c>
      <c r="G135" s="87">
        <v>125209.88888888889</v>
      </c>
      <c r="H135" s="87">
        <v>127085.55555555556</v>
      </c>
      <c r="I135" s="87">
        <v>125236.22222222222</v>
      </c>
      <c r="J135" s="88">
        <f t="shared" si="18"/>
        <v>-1.4551876688495113E-2</v>
      </c>
      <c r="K135" s="87">
        <f t="shared" ref="K135:K136" si="31">I135-H135</f>
        <v>-1849.333333333343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25728.333333333332</v>
      </c>
      <c r="F136" s="34">
        <v>44020.777777777781</v>
      </c>
      <c r="G136" s="34">
        <v>45688.888888888891</v>
      </c>
      <c r="H136" s="34">
        <v>46356.222222222219</v>
      </c>
      <c r="I136" s="34">
        <v>44710.111111111109</v>
      </c>
      <c r="J136" s="45">
        <f t="shared" si="18"/>
        <v>-3.5510035809647955E-2</v>
      </c>
      <c r="K136" s="34">
        <f t="shared" si="31"/>
        <v>-1646.1111111111095</v>
      </c>
      <c r="L136" s="47">
        <f t="shared" ref="L136:L145" si="32">I136/$I$135</f>
        <v>0.35700622645560476</v>
      </c>
    </row>
    <row r="137" spans="2:12" x14ac:dyDescent="0.25">
      <c r="B137" s="22"/>
      <c r="C137" s="36"/>
      <c r="D137" s="4" t="s">
        <v>47</v>
      </c>
      <c r="E137" s="37">
        <v>20162</v>
      </c>
      <c r="F137" s="37">
        <v>37935.555555555555</v>
      </c>
      <c r="G137" s="37">
        <v>37454.444444444445</v>
      </c>
      <c r="H137" s="37">
        <v>37738.555555555555</v>
      </c>
      <c r="I137" s="37">
        <v>37292.555555555555</v>
      </c>
      <c r="J137" s="97">
        <f>I137/H137-1</f>
        <v>-1.1818152375849045E-2</v>
      </c>
      <c r="K137" s="37">
        <f>I137-H137</f>
        <v>-446</v>
      </c>
      <c r="L137" s="98">
        <f t="shared" si="32"/>
        <v>0.29777771074396298</v>
      </c>
    </row>
    <row r="138" spans="2:12" x14ac:dyDescent="0.25">
      <c r="B138" s="22"/>
      <c r="C138" s="36"/>
      <c r="D138" s="4" t="s">
        <v>48</v>
      </c>
      <c r="E138" s="37">
        <v>624.22222222222217</v>
      </c>
      <c r="F138" s="37">
        <v>840.66666666666663</v>
      </c>
      <c r="G138" s="37">
        <v>895.44444444444446</v>
      </c>
      <c r="H138" s="37">
        <v>895.88888888888891</v>
      </c>
      <c r="I138" s="37">
        <v>914.33333333333337</v>
      </c>
      <c r="J138" s="97">
        <f t="shared" ref="J138:J145" si="33">I138/H138-1</f>
        <v>2.0587870519657603E-2</v>
      </c>
      <c r="K138" s="37">
        <f t="shared" ref="K138:K145" si="34">I138-H138</f>
        <v>18.444444444444457</v>
      </c>
      <c r="L138" s="98">
        <f t="shared" si="32"/>
        <v>7.3008696454522392E-3</v>
      </c>
    </row>
    <row r="139" spans="2:12" x14ac:dyDescent="0.25">
      <c r="B139" s="22"/>
      <c r="C139" s="36"/>
      <c r="D139" s="4" t="s">
        <v>49</v>
      </c>
      <c r="E139" s="37">
        <v>3860</v>
      </c>
      <c r="F139" s="37">
        <v>4562</v>
      </c>
      <c r="G139" s="37">
        <v>4403.1111111111113</v>
      </c>
      <c r="H139" s="37">
        <v>4363.333333333333</v>
      </c>
      <c r="I139" s="37">
        <v>4616</v>
      </c>
      <c r="J139" s="97">
        <f t="shared" si="33"/>
        <v>5.7906799083269789E-2</v>
      </c>
      <c r="K139" s="37">
        <f t="shared" si="34"/>
        <v>252.66666666666697</v>
      </c>
      <c r="L139" s="98">
        <f t="shared" si="32"/>
        <v>3.685834591696048E-2</v>
      </c>
    </row>
    <row r="140" spans="2:12" x14ac:dyDescent="0.25">
      <c r="B140" s="22"/>
      <c r="C140" s="36"/>
      <c r="D140" s="4" t="s">
        <v>50</v>
      </c>
      <c r="E140" s="37">
        <v>9187.7777777777774</v>
      </c>
      <c r="F140" s="37">
        <v>18350.777777777777</v>
      </c>
      <c r="G140" s="37">
        <v>19134.444444444445</v>
      </c>
      <c r="H140" s="37">
        <v>20029.333333333332</v>
      </c>
      <c r="I140" s="37">
        <v>20001.888888888891</v>
      </c>
      <c r="J140" s="97">
        <f t="shared" si="33"/>
        <v>-1.370212577109009E-3</v>
      </c>
      <c r="K140" s="37">
        <f t="shared" si="34"/>
        <v>-27.444444444441615</v>
      </c>
      <c r="L140" s="98">
        <f t="shared" si="32"/>
        <v>0.15971328848771124</v>
      </c>
    </row>
    <row r="141" spans="2:12" x14ac:dyDescent="0.25">
      <c r="B141" s="22"/>
      <c r="C141" s="36"/>
      <c r="D141" s="4" t="s">
        <v>51</v>
      </c>
      <c r="E141" s="37">
        <v>500.55555555555554</v>
      </c>
      <c r="F141" s="37">
        <v>650.33333333333337</v>
      </c>
      <c r="G141" s="37">
        <v>660.22222222222217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5.3738446278410752E-3</v>
      </c>
    </row>
    <row r="142" spans="2:12" x14ac:dyDescent="0.25">
      <c r="B142" s="22"/>
      <c r="C142" s="36"/>
      <c r="D142" s="4" t="s">
        <v>52</v>
      </c>
      <c r="E142" s="37">
        <v>2487.3333333333335</v>
      </c>
      <c r="F142" s="37">
        <v>4398.7777777777774</v>
      </c>
      <c r="G142" s="37">
        <v>4791</v>
      </c>
      <c r="H142" s="37">
        <v>4797</v>
      </c>
      <c r="I142" s="37">
        <v>4755</v>
      </c>
      <c r="J142" s="97">
        <f t="shared" si="33"/>
        <v>-8.7554721701063043E-3</v>
      </c>
      <c r="K142" s="37">
        <f t="shared" si="34"/>
        <v>-42</v>
      </c>
      <c r="L142" s="98">
        <f t="shared" si="32"/>
        <v>3.7968248447822164E-2</v>
      </c>
    </row>
    <row r="143" spans="2:12" x14ac:dyDescent="0.25">
      <c r="B143" s="22"/>
      <c r="C143" s="36"/>
      <c r="D143" s="4" t="s">
        <v>53</v>
      </c>
      <c r="E143" s="37">
        <v>2196.5555555555557</v>
      </c>
      <c r="F143" s="37">
        <v>2629.6666666666665</v>
      </c>
      <c r="G143" s="37">
        <v>2779.4444444444443</v>
      </c>
      <c r="H143" s="37">
        <v>2726.7777777777778</v>
      </c>
      <c r="I143" s="37">
        <v>2674.6666666666665</v>
      </c>
      <c r="J143" s="97">
        <f t="shared" si="33"/>
        <v>-1.9110875677437855E-2</v>
      </c>
      <c r="K143" s="37">
        <f t="shared" si="34"/>
        <v>-52.111111111111313</v>
      </c>
      <c r="L143" s="98">
        <f t="shared" si="32"/>
        <v>2.1356973399602172E-2</v>
      </c>
    </row>
    <row r="144" spans="2:12" x14ac:dyDescent="0.25">
      <c r="B144" s="22"/>
      <c r="C144" s="36"/>
      <c r="D144" s="4" t="s">
        <v>54</v>
      </c>
      <c r="E144" s="37">
        <v>3719.3333333333335</v>
      </c>
      <c r="F144" s="37">
        <v>6412.666666666667</v>
      </c>
      <c r="G144" s="37">
        <v>6335.666666666667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5.1877962179915998E-2</v>
      </c>
    </row>
    <row r="145" spans="2:12" x14ac:dyDescent="0.25">
      <c r="B145" s="61"/>
      <c r="C145" s="40"/>
      <c r="D145" s="41" t="s">
        <v>55</v>
      </c>
      <c r="E145" s="92">
        <v>2661.4444444444443</v>
      </c>
      <c r="F145" s="92">
        <v>3255.4444444444443</v>
      </c>
      <c r="G145" s="92">
        <v>3067.2222222222222</v>
      </c>
      <c r="H145" s="92">
        <v>3090.4444444444443</v>
      </c>
      <c r="I145" s="92">
        <v>3101.6666666666665</v>
      </c>
      <c r="J145" s="83">
        <f t="shared" si="33"/>
        <v>3.6312648306608963E-3</v>
      </c>
      <c r="K145" s="92">
        <f t="shared" si="34"/>
        <v>11.222222222222172</v>
      </c>
      <c r="L145" s="73">
        <f t="shared" si="32"/>
        <v>2.4766530095126898E-2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0.53127749995092155</v>
      </c>
      <c r="H207" s="81">
        <v>0.69652045193105105</v>
      </c>
      <c r="I207" s="81">
        <v>0.64923634412435949</v>
      </c>
      <c r="J207" s="81">
        <f t="shared" si="38"/>
        <v>-6.788617286915255E-2</v>
      </c>
      <c r="K207" s="56">
        <f t="shared" si="51"/>
        <v>-4.7284107806691562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</v>
      </c>
      <c r="I208" s="87">
        <v>127400</v>
      </c>
      <c r="J208" s="88">
        <f t="shared" si="38"/>
        <v>1.4848330359418904E-2</v>
      </c>
      <c r="K208" s="87">
        <f t="shared" ref="K208:K209" si="52">I208-H208</f>
        <v>1864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</v>
      </c>
      <c r="G209" s="34">
        <v>44233</v>
      </c>
      <c r="H209" s="34">
        <v>45902</v>
      </c>
      <c r="I209" s="34">
        <v>46521</v>
      </c>
      <c r="J209" s="45">
        <f t="shared" si="38"/>
        <v>1.3485251187312031E-2</v>
      </c>
      <c r="K209" s="34">
        <f t="shared" si="52"/>
        <v>619</v>
      </c>
      <c r="L209" s="47">
        <f t="shared" si="53"/>
        <v>0.3651569858712716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</v>
      </c>
      <c r="I215" s="37">
        <v>4797</v>
      </c>
      <c r="J215" s="97">
        <f t="shared" si="38"/>
        <v>1.4613778705636626E-3</v>
      </c>
      <c r="K215" s="37">
        <f t="shared" si="54"/>
        <v>7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B86B-5AAD-4E13-8945-802418D04112}">
  <sheetPr>
    <tabColor theme="4" tint="0.79998168889431442"/>
  </sheetPr>
  <dimension ref="A1:O29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233</v>
      </c>
      <c r="E1" t="s">
        <v>233</v>
      </c>
      <c r="G1" t="s">
        <v>233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6.4893508611026194</v>
      </c>
      <c r="D9" s="221">
        <v>-0.12135175327646586</v>
      </c>
      <c r="E9" s="220">
        <v>10.78780284043442</v>
      </c>
      <c r="F9" s="221">
        <f t="shared" ref="F9:J21" si="0">IFERROR(E9-C9,"-")</f>
        <v>4.2984519793318006</v>
      </c>
      <c r="G9" s="220">
        <v>7.1439975747776883</v>
      </c>
      <c r="H9" s="221">
        <f t="shared" si="0"/>
        <v>-3.6438052656567317</v>
      </c>
      <c r="I9" s="220">
        <v>6.6944336100741069</v>
      </c>
      <c r="J9" s="221">
        <f t="shared" si="0"/>
        <v>-0.4495639647035814</v>
      </c>
      <c r="K9" s="220">
        <v>5.6493276939587149</v>
      </c>
      <c r="L9" s="221">
        <f t="shared" ref="L9:L21" si="1">IFERROR(K9-I9,"-")</f>
        <v>-1.0451059161153919</v>
      </c>
      <c r="M9" s="220">
        <v>6.1282796862320801</v>
      </c>
      <c r="N9" s="221">
        <f t="shared" ref="N9:N17" si="2">IFERROR(M9-K9,"-")</f>
        <v>0.47895199227336516</v>
      </c>
    </row>
    <row r="10" spans="1:15" x14ac:dyDescent="0.25">
      <c r="A10" s="1" t="s">
        <v>74</v>
      </c>
      <c r="B10" s="145" t="s">
        <v>75</v>
      </c>
      <c r="C10" s="220">
        <v>5.4963622357271245</v>
      </c>
      <c r="D10" s="221">
        <v>-0.80516232666700294</v>
      </c>
      <c r="E10" s="220">
        <v>8.326898326898327</v>
      </c>
      <c r="F10" s="221">
        <f t="shared" si="0"/>
        <v>2.8305360911712025</v>
      </c>
      <c r="G10" s="220">
        <v>5.433778974704242</v>
      </c>
      <c r="H10" s="221">
        <f t="shared" si="0"/>
        <v>-2.893119352194085</v>
      </c>
      <c r="I10" s="220">
        <v>6.3448800913589647</v>
      </c>
      <c r="J10" s="221">
        <f t="shared" si="0"/>
        <v>0.91110111665472271</v>
      </c>
      <c r="K10" s="220">
        <v>5.967058630720695</v>
      </c>
      <c r="L10" s="221">
        <f t="shared" si="1"/>
        <v>-0.37782146063826971</v>
      </c>
      <c r="M10" s="220">
        <v>5.8275534140620051</v>
      </c>
      <c r="N10" s="221">
        <f t="shared" si="2"/>
        <v>-0.13950521665868987</v>
      </c>
    </row>
    <row r="11" spans="1:15" x14ac:dyDescent="0.25">
      <c r="A11" s="1" t="s">
        <v>76</v>
      </c>
      <c r="B11" s="145" t="s">
        <v>77</v>
      </c>
      <c r="C11" s="220">
        <v>7.823050058207218</v>
      </c>
      <c r="D11" s="221">
        <v>1.7752964554945869</v>
      </c>
      <c r="E11" s="220">
        <v>6.4167224080267555</v>
      </c>
      <c r="F11" s="221">
        <f t="shared" si="0"/>
        <v>-1.4063276501804625</v>
      </c>
      <c r="G11" s="220">
        <v>6.3085224128389594</v>
      </c>
      <c r="H11" s="221">
        <f t="shared" si="0"/>
        <v>-0.10819999518779611</v>
      </c>
      <c r="I11" s="220">
        <v>6.6754663196380992</v>
      </c>
      <c r="J11" s="221">
        <f t="shared" si="0"/>
        <v>0.3669439067991398</v>
      </c>
      <c r="K11" s="220">
        <v>6.3053628992869006</v>
      </c>
      <c r="L11" s="221">
        <f t="shared" si="1"/>
        <v>-0.37010342035119859</v>
      </c>
      <c r="M11" s="220">
        <v>6.0208905641091164</v>
      </c>
      <c r="N11" s="221">
        <f t="shared" si="2"/>
        <v>-0.28447233517778425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7.1521080187379447</v>
      </c>
      <c r="F12" s="221" t="str">
        <f t="shared" si="0"/>
        <v>-</v>
      </c>
      <c r="G12" s="220">
        <v>5.8118570448830296</v>
      </c>
      <c r="H12" s="221">
        <f t="shared" si="0"/>
        <v>-1.3402509738549151</v>
      </c>
      <c r="I12" s="220">
        <v>6.111035131207796</v>
      </c>
      <c r="J12" s="221">
        <f t="shared" si="0"/>
        <v>0.29917808632476639</v>
      </c>
      <c r="K12" s="220">
        <v>6.8823199146594805</v>
      </c>
      <c r="L12" s="221">
        <f t="shared" si="1"/>
        <v>0.7712847834516845</v>
      </c>
      <c r="M12" s="220">
        <v>5.601424409193914</v>
      </c>
      <c r="N12" s="221">
        <f t="shared" si="2"/>
        <v>-1.2808955054655664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8.0949849780448346</v>
      </c>
      <c r="F13" s="221" t="str">
        <f t="shared" si="0"/>
        <v>-</v>
      </c>
      <c r="G13" s="220">
        <v>5.3957282471626735</v>
      </c>
      <c r="H13" s="221">
        <f t="shared" si="0"/>
        <v>-2.6992567308821611</v>
      </c>
      <c r="I13" s="220">
        <v>5.4464900662251656</v>
      </c>
      <c r="J13" s="221">
        <f t="shared" si="0"/>
        <v>5.0761819062492108E-2</v>
      </c>
      <c r="K13" s="220">
        <v>5.6039879642520321</v>
      </c>
      <c r="L13" s="221">
        <f t="shared" si="1"/>
        <v>0.15749789802686642</v>
      </c>
      <c r="M13" s="220">
        <v>5.2006609142647333</v>
      </c>
      <c r="N13" s="221">
        <f t="shared" si="2"/>
        <v>-0.40332704998729874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4.2604482132041186</v>
      </c>
      <c r="F14" s="221" t="str">
        <f t="shared" si="0"/>
        <v>-</v>
      </c>
      <c r="G14" s="220">
        <v>4.8837811900191941</v>
      </c>
      <c r="H14" s="221">
        <f t="shared" si="0"/>
        <v>0.62333297681507549</v>
      </c>
      <c r="I14" s="220">
        <v>4.1083433775277891</v>
      </c>
      <c r="J14" s="221">
        <f t="shared" si="0"/>
        <v>-0.77543781249140498</v>
      </c>
      <c r="K14" s="220">
        <v>4.8911242603550296</v>
      </c>
      <c r="L14" s="221">
        <f t="shared" si="1"/>
        <v>0.78278088282724045</v>
      </c>
      <c r="M14" s="220">
        <v>5.7150620638547522</v>
      </c>
      <c r="N14" s="221">
        <f t="shared" si="2"/>
        <v>0.82393780349972268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2.7734342160571668</v>
      </c>
      <c r="F15" s="221" t="str">
        <f t="shared" si="0"/>
        <v>-</v>
      </c>
      <c r="G15" s="220">
        <v>5.606170672978819</v>
      </c>
      <c r="H15" s="221">
        <f t="shared" si="0"/>
        <v>2.8327364569216522</v>
      </c>
      <c r="I15" s="220">
        <v>5.7056444673894342</v>
      </c>
      <c r="J15" s="221">
        <f t="shared" si="0"/>
        <v>9.9473794410615213E-2</v>
      </c>
      <c r="K15" s="220">
        <v>5.9049370994540711</v>
      </c>
      <c r="L15" s="221">
        <f t="shared" si="1"/>
        <v>0.19929263206463688</v>
      </c>
      <c r="M15" s="220">
        <v>6.1261570106273568</v>
      </c>
      <c r="N15" s="221">
        <f t="shared" si="2"/>
        <v>0.22121991117328577</v>
      </c>
    </row>
    <row r="16" spans="1:15" x14ac:dyDescent="0.25">
      <c r="A16" s="1" t="s">
        <v>86</v>
      </c>
      <c r="B16" s="145" t="s">
        <v>87</v>
      </c>
      <c r="C16" s="220">
        <v>3.9101733232856066</v>
      </c>
      <c r="D16" s="221">
        <v>-2.6130182835614395</v>
      </c>
      <c r="E16" s="220">
        <v>5.0702761402420107</v>
      </c>
      <c r="F16" s="221">
        <f t="shared" si="0"/>
        <v>1.160102816956404</v>
      </c>
      <c r="G16" s="220">
        <v>8.4148579849946401</v>
      </c>
      <c r="H16" s="221">
        <f t="shared" si="0"/>
        <v>3.3445818447526294</v>
      </c>
      <c r="I16" s="220">
        <v>6.3387567424175435</v>
      </c>
      <c r="J16" s="221">
        <f t="shared" si="0"/>
        <v>-2.0761012425770966</v>
      </c>
      <c r="K16" s="220">
        <v>6.7142914171656685</v>
      </c>
      <c r="L16" s="221">
        <f t="shared" si="1"/>
        <v>0.37553467474812496</v>
      </c>
      <c r="M16" s="220">
        <v>6.431723969763472</v>
      </c>
      <c r="N16" s="221">
        <f t="shared" si="2"/>
        <v>-0.28256744740219641</v>
      </c>
    </row>
    <row r="17" spans="1:15" x14ac:dyDescent="0.25">
      <c r="A17" s="1" t="s">
        <v>88</v>
      </c>
      <c r="B17" s="145" t="s">
        <v>89</v>
      </c>
      <c r="C17" s="220">
        <v>3.3972097498396407</v>
      </c>
      <c r="D17" s="221">
        <v>-2.2513461312821677</v>
      </c>
      <c r="E17" s="220">
        <v>5.638995215311005</v>
      </c>
      <c r="F17" s="221">
        <f t="shared" si="0"/>
        <v>2.2417854654713643</v>
      </c>
      <c r="G17" s="220">
        <v>6.9209328254204214</v>
      </c>
      <c r="H17" s="221">
        <f t="shared" si="0"/>
        <v>1.2819376101094164</v>
      </c>
      <c r="I17" s="220">
        <v>4.0842182350787262</v>
      </c>
      <c r="J17" s="221">
        <f t="shared" si="0"/>
        <v>-2.8367145903416953</v>
      </c>
      <c r="K17" s="220">
        <v>4.7806432748538015</v>
      </c>
      <c r="L17" s="221">
        <f t="shared" si="1"/>
        <v>0.69642503977507531</v>
      </c>
      <c r="M17" s="220">
        <v>5.7615249524367043</v>
      </c>
      <c r="N17" s="221">
        <f t="shared" si="2"/>
        <v>0.98088167758290279</v>
      </c>
    </row>
    <row r="18" spans="1:15" x14ac:dyDescent="0.25">
      <c r="A18" s="1" t="s">
        <v>90</v>
      </c>
      <c r="B18" s="145" t="s">
        <v>91</v>
      </c>
      <c r="C18" s="220">
        <v>3.4566877591097533</v>
      </c>
      <c r="D18" s="221">
        <v>-2.1620331799862145</v>
      </c>
      <c r="E18" s="220">
        <v>5.4538399590013906</v>
      </c>
      <c r="F18" s="221">
        <f t="shared" si="0"/>
        <v>1.9971521998916373</v>
      </c>
      <c r="G18" s="220">
        <v>6.51228260133992</v>
      </c>
      <c r="H18" s="221">
        <f t="shared" si="0"/>
        <v>1.0584426423385294</v>
      </c>
      <c r="I18" s="220">
        <v>5.9405797936718345</v>
      </c>
      <c r="J18" s="221">
        <f t="shared" si="0"/>
        <v>-0.57170280766808546</v>
      </c>
      <c r="K18" s="220">
        <v>5.9375076235007116</v>
      </c>
      <c r="L18" s="221">
        <f t="shared" si="1"/>
        <v>-3.0721701711229343E-3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4.9024390243902438</v>
      </c>
      <c r="D19" s="221">
        <v>-1.7745880026367828</v>
      </c>
      <c r="E19" s="220">
        <v>6.2151449722393588</v>
      </c>
      <c r="F19" s="221">
        <f t="shared" si="0"/>
        <v>1.312705947849115</v>
      </c>
      <c r="G19" s="220">
        <v>6.6308302557789629</v>
      </c>
      <c r="H19" s="221">
        <f t="shared" si="0"/>
        <v>0.4156852835396041</v>
      </c>
      <c r="I19" s="220">
        <v>5.6851358980562949</v>
      </c>
      <c r="J19" s="221">
        <f t="shared" si="0"/>
        <v>-0.94569435772266797</v>
      </c>
      <c r="K19" s="220">
        <v>5.6613178343546657</v>
      </c>
      <c r="L19" s="221">
        <f t="shared" si="1"/>
        <v>-2.38180637016292E-2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7.5859700760363014</v>
      </c>
      <c r="D20" s="221">
        <v>1.4749520228071926</v>
      </c>
      <c r="E20" s="220">
        <v>6.0851153481512696</v>
      </c>
      <c r="F20" s="221">
        <f t="shared" si="0"/>
        <v>-1.5008547278850317</v>
      </c>
      <c r="G20" s="220">
        <v>6.5736137667304018</v>
      </c>
      <c r="H20" s="221">
        <f t="shared" si="0"/>
        <v>0.48849841857913212</v>
      </c>
      <c r="I20" s="220">
        <v>5.73503041946846</v>
      </c>
      <c r="J20" s="221">
        <f t="shared" si="0"/>
        <v>-0.83858334726194173</v>
      </c>
      <c r="K20" s="220">
        <v>5.5345104333868376</v>
      </c>
      <c r="L20" s="221">
        <f t="shared" si="1"/>
        <v>-0.20051998608162247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5.3491945835517871</v>
      </c>
      <c r="D21" s="223">
        <v>-0.736653468604624</v>
      </c>
      <c r="E21" s="222">
        <v>5.9650944469731453</v>
      </c>
      <c r="F21" s="223">
        <f t="shared" si="0"/>
        <v>0.61589986342135816</v>
      </c>
      <c r="G21" s="222">
        <v>6.2993357337968714</v>
      </c>
      <c r="H21" s="223">
        <f t="shared" si="0"/>
        <v>0.33424128682372611</v>
      </c>
      <c r="I21" s="222">
        <v>5.7549280737556785</v>
      </c>
      <c r="J21" s="223">
        <f t="shared" si="0"/>
        <v>-0.5444076600411929</v>
      </c>
      <c r="K21" s="222">
        <v>5.8718126768338967</v>
      </c>
      <c r="L21" s="223">
        <f t="shared" si="1"/>
        <v>0.11688460307821824</v>
      </c>
      <c r="M21" s="222">
        <v>5.8709342926674424</v>
      </c>
      <c r="N21" s="223">
        <v>-4.0510801926460616E-2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4.6670880741677205</v>
      </c>
      <c r="D31" s="221">
        <v>0.21040791222440092</v>
      </c>
      <c r="E31" s="220">
        <v>5.6070175438596488</v>
      </c>
      <c r="F31" s="221">
        <f t="shared" ref="F31:J43" si="3">IFERROR(E31-C31,"-")</f>
        <v>0.93992946969192825</v>
      </c>
      <c r="G31" s="220">
        <v>5.190523690773067</v>
      </c>
      <c r="H31" s="221">
        <f t="shared" si="3"/>
        <v>-0.41649385308658182</v>
      </c>
      <c r="I31" s="220">
        <v>4.5303193397918911</v>
      </c>
      <c r="J31" s="221">
        <f t="shared" si="3"/>
        <v>-0.66020435098117591</v>
      </c>
      <c r="K31" s="220">
        <v>4.3015362629510543</v>
      </c>
      <c r="L31" s="221">
        <f t="shared" ref="L31:N43" si="4">IFERROR(K31-I31,"-")</f>
        <v>-0.22878307684083676</v>
      </c>
      <c r="M31" s="220">
        <v>4.4570624120131397</v>
      </c>
      <c r="N31" s="221">
        <f t="shared" si="4"/>
        <v>0.15552614906208539</v>
      </c>
    </row>
    <row r="32" spans="1:15" x14ac:dyDescent="0.25">
      <c r="B32" s="145" t="s">
        <v>75</v>
      </c>
      <c r="C32" s="220">
        <v>3.0909090909090908</v>
      </c>
      <c r="D32" s="221">
        <v>-0.33984208279982919</v>
      </c>
      <c r="E32" s="220">
        <v>2.6389937106918238</v>
      </c>
      <c r="F32" s="221">
        <f t="shared" si="3"/>
        <v>-0.45191538021726707</v>
      </c>
      <c r="G32" s="220">
        <v>3.356354720065386</v>
      </c>
      <c r="H32" s="221">
        <f t="shared" si="3"/>
        <v>0.71736100937356229</v>
      </c>
      <c r="I32" s="220">
        <v>3.19493006993007</v>
      </c>
      <c r="J32" s="221">
        <f t="shared" si="3"/>
        <v>-0.16142465013531604</v>
      </c>
      <c r="K32" s="220">
        <v>3.8014281790716837</v>
      </c>
      <c r="L32" s="221">
        <f t="shared" si="4"/>
        <v>0.60649810914161373</v>
      </c>
      <c r="M32" s="220">
        <v>4.082027168234065</v>
      </c>
      <c r="N32" s="221">
        <f t="shared" si="4"/>
        <v>0.28059898916238124</v>
      </c>
    </row>
    <row r="33" spans="2:15" x14ac:dyDescent="0.25">
      <c r="B33" s="145" t="s">
        <v>77</v>
      </c>
      <c r="C33" s="220">
        <v>4.125</v>
      </c>
      <c r="D33" s="221">
        <v>0.6723993288590604</v>
      </c>
      <c r="E33" s="220">
        <v>2.7068155111633372</v>
      </c>
      <c r="F33" s="221">
        <f t="shared" si="3"/>
        <v>-1.4181844888366628</v>
      </c>
      <c r="G33" s="220">
        <v>3.3214643931795385</v>
      </c>
      <c r="H33" s="221">
        <f t="shared" si="3"/>
        <v>0.61464888201620127</v>
      </c>
      <c r="I33" s="220">
        <v>3.9745222929936306</v>
      </c>
      <c r="J33" s="221">
        <f t="shared" si="3"/>
        <v>0.65305789981409212</v>
      </c>
      <c r="K33" s="220">
        <v>4.0634615384615387</v>
      </c>
      <c r="L33" s="221">
        <f t="shared" si="4"/>
        <v>8.8939245467908101E-2</v>
      </c>
      <c r="M33" s="220">
        <v>4.294401544401544</v>
      </c>
      <c r="N33" s="221">
        <f t="shared" si="4"/>
        <v>0.2309400059400053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3.1786809815950918</v>
      </c>
      <c r="F34" s="221" t="str">
        <f>IFERROR(E34-C34,"-")</f>
        <v>-</v>
      </c>
      <c r="G34" s="220">
        <v>3.5522642151855637</v>
      </c>
      <c r="H34" s="221">
        <f>IFERROR(G34-E34,"-")</f>
        <v>0.37358323359047185</v>
      </c>
      <c r="I34" s="220">
        <v>3.982905982905983</v>
      </c>
      <c r="J34" s="221">
        <f>IFERROR(I34-G34,"-")</f>
        <v>0.43064176772041929</v>
      </c>
      <c r="K34" s="220">
        <v>6.1038406827880509</v>
      </c>
      <c r="L34" s="221">
        <f>IFERROR(K34-I34,"-")</f>
        <v>2.120934699882068</v>
      </c>
      <c r="M34" s="220">
        <v>3.906801007556675</v>
      </c>
      <c r="N34" s="221">
        <f t="shared" si="4"/>
        <v>-2.1970396752313759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3.0007710100231302</v>
      </c>
      <c r="F35" s="221" t="str">
        <f t="shared" si="3"/>
        <v>-</v>
      </c>
      <c r="G35" s="220">
        <v>3.2111142139067299</v>
      </c>
      <c r="H35" s="221">
        <f t="shared" si="3"/>
        <v>0.21034320388359973</v>
      </c>
      <c r="I35" s="220">
        <v>3.585343228200371</v>
      </c>
      <c r="J35" s="221">
        <f t="shared" si="3"/>
        <v>0.37422901429364108</v>
      </c>
      <c r="K35" s="220">
        <v>4.1656030965582174</v>
      </c>
      <c r="L35" s="221">
        <f t="shared" si="4"/>
        <v>0.58025986835784638</v>
      </c>
      <c r="M35" s="220">
        <v>3.4609045611345342</v>
      </c>
      <c r="N35" s="221">
        <f t="shared" si="4"/>
        <v>-0.70469853542368321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1.8985074626865672</v>
      </c>
      <c r="F36" s="221" t="str">
        <f t="shared" si="3"/>
        <v>-</v>
      </c>
      <c r="G36" s="220">
        <v>2.7494692144373674</v>
      </c>
      <c r="H36" s="221">
        <f t="shared" si="3"/>
        <v>0.85096175175080013</v>
      </c>
      <c r="I36" s="220">
        <v>2.8345461052129308</v>
      </c>
      <c r="J36" s="221">
        <f t="shared" si="3"/>
        <v>8.5076890775563463E-2</v>
      </c>
      <c r="K36" s="220">
        <v>4.0688060538116595</v>
      </c>
      <c r="L36" s="221">
        <f t="shared" si="4"/>
        <v>1.2342599485987287</v>
      </c>
      <c r="M36" s="220">
        <v>4.0372522214627482</v>
      </c>
      <c r="N36" s="221">
        <f t="shared" si="4"/>
        <v>-3.1553832348911293E-2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2.3212735166425471</v>
      </c>
      <c r="F37" s="221" t="str">
        <f t="shared" si="3"/>
        <v>-</v>
      </c>
      <c r="G37" s="220">
        <v>3.3948813244361853</v>
      </c>
      <c r="H37" s="221">
        <f t="shared" si="3"/>
        <v>1.0736078077936382</v>
      </c>
      <c r="I37" s="220">
        <v>3.7118304688803603</v>
      </c>
      <c r="J37" s="221">
        <f t="shared" si="3"/>
        <v>0.31694914444417499</v>
      </c>
      <c r="K37" s="220">
        <v>4.9375448671931084</v>
      </c>
      <c r="L37" s="221">
        <f t="shared" si="4"/>
        <v>1.2257143983127481</v>
      </c>
      <c r="M37" s="220">
        <v>4.6951162427835857</v>
      </c>
      <c r="N37" s="221">
        <f t="shared" si="4"/>
        <v>-0.24242862440952262</v>
      </c>
    </row>
    <row r="38" spans="2:15" x14ac:dyDescent="0.25">
      <c r="B38" s="145" t="s">
        <v>87</v>
      </c>
      <c r="C38" s="220">
        <v>3.3576394777005256</v>
      </c>
      <c r="D38" s="221">
        <v>-1.0868577511197439</v>
      </c>
      <c r="E38" s="220">
        <v>3.4103554868624419</v>
      </c>
      <c r="F38" s="221">
        <f t="shared" si="3"/>
        <v>5.2716009161916322E-2</v>
      </c>
      <c r="G38" s="220">
        <v>5.1111111111111107</v>
      </c>
      <c r="H38" s="221">
        <f t="shared" si="3"/>
        <v>1.7007556242486688</v>
      </c>
      <c r="I38" s="220">
        <v>5.7862292718096615</v>
      </c>
      <c r="J38" s="221">
        <f t="shared" si="3"/>
        <v>0.6751181606985508</v>
      </c>
      <c r="K38" s="220">
        <v>4.0212790039615163</v>
      </c>
      <c r="L38" s="221">
        <f t="shared" si="4"/>
        <v>-1.7649502678481452</v>
      </c>
      <c r="M38" s="220">
        <v>5.3672446208481306</v>
      </c>
      <c r="N38" s="221">
        <f t="shared" si="4"/>
        <v>1.3459656168866143</v>
      </c>
    </row>
    <row r="39" spans="2:15" x14ac:dyDescent="0.25">
      <c r="B39" s="145" t="s">
        <v>89</v>
      </c>
      <c r="C39" s="220">
        <v>2.9156934306569342</v>
      </c>
      <c r="D39" s="221">
        <v>-0.68167016019906468</v>
      </c>
      <c r="E39" s="220">
        <v>3.8592896174863389</v>
      </c>
      <c r="F39" s="221">
        <f t="shared" si="3"/>
        <v>0.94359618682940472</v>
      </c>
      <c r="G39" s="220">
        <v>5.4221146085552867</v>
      </c>
      <c r="H39" s="221">
        <f t="shared" si="3"/>
        <v>1.5628249910689478</v>
      </c>
      <c r="I39" s="220">
        <v>3.1962110960757779</v>
      </c>
      <c r="J39" s="221">
        <f t="shared" si="3"/>
        <v>-2.2259035124795088</v>
      </c>
      <c r="K39" s="220">
        <v>3.7254203476774008</v>
      </c>
      <c r="L39" s="221">
        <f t="shared" si="4"/>
        <v>0.52920925160162291</v>
      </c>
      <c r="M39" s="220">
        <v>4.463377723970944</v>
      </c>
      <c r="N39" s="221">
        <f t="shared" si="4"/>
        <v>0.73795737629354319</v>
      </c>
    </row>
    <row r="40" spans="2:15" x14ac:dyDescent="0.25">
      <c r="B40" s="145" t="s">
        <v>91</v>
      </c>
      <c r="C40" s="220">
        <v>2.8420068557182923</v>
      </c>
      <c r="D40" s="221">
        <v>-0.45652133089653679</v>
      </c>
      <c r="E40" s="220">
        <v>3.2298095863427445</v>
      </c>
      <c r="F40" s="221">
        <f t="shared" si="3"/>
        <v>0.38780273062445225</v>
      </c>
      <c r="G40" s="220">
        <v>4.0484003281378182</v>
      </c>
      <c r="H40" s="221">
        <f t="shared" si="3"/>
        <v>0.81859074179507374</v>
      </c>
      <c r="I40" s="220">
        <v>4.9653250773993811</v>
      </c>
      <c r="J40" s="221">
        <f t="shared" si="3"/>
        <v>0.91692474926156287</v>
      </c>
      <c r="K40" s="220">
        <v>3.7469455373783394</v>
      </c>
      <c r="L40" s="221">
        <f t="shared" si="4"/>
        <v>-1.2183795400210418</v>
      </c>
      <c r="M40" s="220"/>
      <c r="N40" s="221"/>
    </row>
    <row r="41" spans="2:15" x14ac:dyDescent="0.25">
      <c r="B41" s="145" t="s">
        <v>93</v>
      </c>
      <c r="C41" s="220">
        <v>3.1256072172102707</v>
      </c>
      <c r="D41" s="221">
        <v>-0.71165806926060071</v>
      </c>
      <c r="E41" s="220">
        <v>3.1038039974210188</v>
      </c>
      <c r="F41" s="221">
        <f t="shared" si="3"/>
        <v>-2.1803219789251926E-2</v>
      </c>
      <c r="G41" s="220">
        <v>4.5678866587957501</v>
      </c>
      <c r="H41" s="221">
        <f t="shared" si="3"/>
        <v>1.4640826613747313</v>
      </c>
      <c r="I41" s="220">
        <v>3.7732156561780505</v>
      </c>
      <c r="J41" s="221">
        <f t="shared" si="3"/>
        <v>-0.79467100261769952</v>
      </c>
      <c r="K41" s="220">
        <v>4.0761339092872566</v>
      </c>
      <c r="L41" s="221">
        <f t="shared" si="4"/>
        <v>0.30291825310920606</v>
      </c>
      <c r="M41" s="220"/>
      <c r="N41" s="221"/>
    </row>
    <row r="42" spans="2:15" x14ac:dyDescent="0.25">
      <c r="B42" s="145" t="s">
        <v>95</v>
      </c>
      <c r="C42" s="220">
        <v>13.531013615733738</v>
      </c>
      <c r="D42" s="221">
        <v>9.1248439499239691</v>
      </c>
      <c r="E42" s="220">
        <v>4.0667433831990794</v>
      </c>
      <c r="F42" s="221">
        <f t="shared" si="3"/>
        <v>-9.464270232534659</v>
      </c>
      <c r="G42" s="220">
        <v>5.2474344355758271</v>
      </c>
      <c r="H42" s="221">
        <f t="shared" si="3"/>
        <v>1.1806910523767478</v>
      </c>
      <c r="I42" s="220">
        <v>4.1252729257641922</v>
      </c>
      <c r="J42" s="221">
        <f t="shared" si="3"/>
        <v>-1.1221615098116349</v>
      </c>
      <c r="K42" s="220">
        <v>4.0338561115260143</v>
      </c>
      <c r="L42" s="221">
        <f t="shared" si="4"/>
        <v>-9.1416814238177935E-2</v>
      </c>
      <c r="M42" s="220"/>
      <c r="N42" s="221"/>
    </row>
    <row r="43" spans="2:15" ht="15.75" x14ac:dyDescent="0.25">
      <c r="B43" s="148" t="s">
        <v>32</v>
      </c>
      <c r="C43" s="222">
        <v>3.489638693198204</v>
      </c>
      <c r="D43" s="223">
        <v>-0.29136073406411001</v>
      </c>
      <c r="E43" s="222">
        <v>3.1831553342708374</v>
      </c>
      <c r="F43" s="223">
        <f t="shared" si="3"/>
        <v>-0.30648335892736656</v>
      </c>
      <c r="G43" s="222">
        <v>3.6835830115830115</v>
      </c>
      <c r="H43" s="223">
        <f t="shared" si="3"/>
        <v>0.50042767731217408</v>
      </c>
      <c r="I43" s="222">
        <v>3.6854550862581799</v>
      </c>
      <c r="J43" s="223">
        <f t="shared" si="3"/>
        <v>1.872074675168367E-3</v>
      </c>
      <c r="K43" s="222">
        <v>4.1809923016701465</v>
      </c>
      <c r="L43" s="223">
        <f t="shared" si="4"/>
        <v>0.4955372154119666</v>
      </c>
      <c r="M43" s="222">
        <v>4.3412924685198382</v>
      </c>
      <c r="N43" s="223">
        <v>9.7229468642884953E-2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5.4175615919140876</v>
      </c>
      <c r="D53" s="221">
        <v>-3.5453835855898674E-2</v>
      </c>
      <c r="E53" s="220">
        <v>6.875</v>
      </c>
      <c r="F53" s="221">
        <f t="shared" ref="F53:J65" si="5">IFERROR(E53-C53,"-")</f>
        <v>1.4574384080859124</v>
      </c>
      <c r="G53" s="220">
        <v>5.7173366834170851</v>
      </c>
      <c r="H53" s="221">
        <f t="shared" si="5"/>
        <v>-1.1576633165829149</v>
      </c>
      <c r="I53" s="220">
        <v>6.9343065693430654</v>
      </c>
      <c r="J53" s="221">
        <f t="shared" si="5"/>
        <v>1.2169698859259803</v>
      </c>
      <c r="K53" s="220">
        <v>5.8929313929313931</v>
      </c>
      <c r="L53" s="221">
        <f t="shared" ref="L53:N65" si="6">IFERROR(K53-I53,"-")</f>
        <v>-1.0413751764116723</v>
      </c>
      <c r="M53" s="220">
        <v>5.0063805104408354</v>
      </c>
      <c r="N53" s="221">
        <f t="shared" si="6"/>
        <v>-0.88655088249055769</v>
      </c>
    </row>
    <row r="54" spans="1:15" x14ac:dyDescent="0.25">
      <c r="A54" s="1">
        <v>2</v>
      </c>
      <c r="B54" s="145" t="s">
        <v>75</v>
      </c>
      <c r="C54" s="220">
        <v>3.8131021194605008</v>
      </c>
      <c r="D54" s="221">
        <v>-7.7220461184660305E-2</v>
      </c>
      <c r="E54" s="220">
        <v>6.2777777777777777</v>
      </c>
      <c r="F54" s="221">
        <f t="shared" si="5"/>
        <v>2.4646756583172769</v>
      </c>
      <c r="G54" s="220">
        <v>4.3866213151927438</v>
      </c>
      <c r="H54" s="221">
        <f t="shared" si="5"/>
        <v>-1.8911564625850339</v>
      </c>
      <c r="I54" s="220">
        <v>4.2623456790123457</v>
      </c>
      <c r="J54" s="221">
        <f t="shared" si="5"/>
        <v>-0.12427563618039805</v>
      </c>
      <c r="K54" s="220">
        <v>4.3759946949602124</v>
      </c>
      <c r="L54" s="221">
        <f t="shared" si="6"/>
        <v>0.11364901594786669</v>
      </c>
      <c r="M54" s="220">
        <v>4.4253915910964547</v>
      </c>
      <c r="N54" s="221">
        <f t="shared" si="6"/>
        <v>4.9396896136242319E-2</v>
      </c>
    </row>
    <row r="55" spans="1:15" x14ac:dyDescent="0.25">
      <c r="A55" s="1">
        <v>3</v>
      </c>
      <c r="B55" s="145" t="s">
        <v>77</v>
      </c>
      <c r="C55" s="220">
        <v>5.359154929577465</v>
      </c>
      <c r="D55" s="221">
        <v>0.82192088702427313</v>
      </c>
      <c r="E55" s="220">
        <v>7.24</v>
      </c>
      <c r="F55" s="221">
        <f t="shared" si="5"/>
        <v>1.8808450704225352</v>
      </c>
      <c r="G55" s="220">
        <v>3.9177545691906004</v>
      </c>
      <c r="H55" s="221">
        <f t="shared" si="5"/>
        <v>-3.3222454308093998</v>
      </c>
      <c r="I55" s="220">
        <v>4.0708661417322833</v>
      </c>
      <c r="J55" s="221">
        <f t="shared" si="5"/>
        <v>0.15311157254168295</v>
      </c>
      <c r="K55" s="220">
        <v>4.780533168009919</v>
      </c>
      <c r="L55" s="221">
        <f t="shared" si="6"/>
        <v>0.70966702627763567</v>
      </c>
      <c r="M55" s="220">
        <v>4.3775587566338139</v>
      </c>
      <c r="N55" s="221">
        <f t="shared" si="6"/>
        <v>-0.40297441137610512</v>
      </c>
    </row>
    <row r="56" spans="1:15" x14ac:dyDescent="0.25">
      <c r="A56" s="1">
        <v>4</v>
      </c>
      <c r="B56" s="145" t="s">
        <v>79</v>
      </c>
      <c r="C56" s="220" t="s">
        <v>233</v>
      </c>
      <c r="D56" s="221" t="s">
        <v>233</v>
      </c>
      <c r="E56" s="220">
        <v>19.470588235294116</v>
      </c>
      <c r="F56" s="221" t="str">
        <f>IFERROR(E56-C56,"-")</f>
        <v>-</v>
      </c>
      <c r="G56" s="220">
        <v>4.6966292134831464</v>
      </c>
      <c r="H56" s="221">
        <f>IFERROR(G56-E56,"-")</f>
        <v>-14.77395902181097</v>
      </c>
      <c r="I56" s="220">
        <v>4.6390532544378695</v>
      </c>
      <c r="J56" s="221">
        <f>IFERROR(I56-G56,"-")</f>
        <v>-5.7575959045276903E-2</v>
      </c>
      <c r="K56" s="220">
        <v>6.2548842801322513</v>
      </c>
      <c r="L56" s="221">
        <f>IFERROR(K56-I56,"-")</f>
        <v>1.6158310256943818</v>
      </c>
      <c r="M56" s="220">
        <v>4.3886435331230285</v>
      </c>
      <c r="N56" s="221">
        <f t="shared" si="6"/>
        <v>-1.8662407470092228</v>
      </c>
    </row>
    <row r="57" spans="1:15" x14ac:dyDescent="0.25">
      <c r="A57" s="1">
        <v>5</v>
      </c>
      <c r="B57" s="145" t="s">
        <v>81</v>
      </c>
      <c r="C57" s="220" t="s">
        <v>233</v>
      </c>
      <c r="D57" s="221" t="s">
        <v>233</v>
      </c>
      <c r="E57" s="220">
        <v>2.2325581395348837</v>
      </c>
      <c r="F57" s="221" t="str">
        <f t="shared" si="5"/>
        <v>-</v>
      </c>
      <c r="G57" s="220">
        <v>4.0926966292134832</v>
      </c>
      <c r="H57" s="221">
        <f t="shared" si="5"/>
        <v>1.8601384896785995</v>
      </c>
      <c r="I57" s="220">
        <v>3.8256189451022604</v>
      </c>
      <c r="J57" s="221">
        <f t="shared" si="5"/>
        <v>-0.26707768411122279</v>
      </c>
      <c r="K57" s="220">
        <v>6.3711133400200604</v>
      </c>
      <c r="L57" s="221">
        <f t="shared" si="6"/>
        <v>2.5454943949177999</v>
      </c>
      <c r="M57" s="220">
        <v>4.7421434327155518</v>
      </c>
      <c r="N57" s="221">
        <f t="shared" si="6"/>
        <v>-1.6289699073045085</v>
      </c>
    </row>
    <row r="58" spans="1:15" x14ac:dyDescent="0.25">
      <c r="A58" s="1">
        <v>6</v>
      </c>
      <c r="B58" s="145" t="s">
        <v>83</v>
      </c>
      <c r="C58" s="220" t="s">
        <v>233</v>
      </c>
      <c r="D58" s="221" t="s">
        <v>233</v>
      </c>
      <c r="E58" s="220">
        <v>5.9526066350710902</v>
      </c>
      <c r="F58" s="221" t="str">
        <f t="shared" si="5"/>
        <v>-</v>
      </c>
      <c r="G58" s="220">
        <v>4.3195876288659791</v>
      </c>
      <c r="H58" s="221">
        <f t="shared" si="5"/>
        <v>-1.6330190062051111</v>
      </c>
      <c r="I58" s="220">
        <v>4.8683574879227054</v>
      </c>
      <c r="J58" s="221">
        <f t="shared" si="5"/>
        <v>0.54876985905672626</v>
      </c>
      <c r="K58" s="220">
        <v>5.9084321475625821</v>
      </c>
      <c r="L58" s="221">
        <f t="shared" si="6"/>
        <v>1.0400746596398767</v>
      </c>
      <c r="M58" s="220">
        <v>5.10387323943662</v>
      </c>
      <c r="N58" s="221">
        <f t="shared" si="6"/>
        <v>-0.80455890812596209</v>
      </c>
    </row>
    <row r="59" spans="1:15" x14ac:dyDescent="0.25">
      <c r="A59" s="1">
        <v>7</v>
      </c>
      <c r="B59" s="145" t="s">
        <v>85</v>
      </c>
      <c r="C59" s="220" t="s">
        <v>233</v>
      </c>
      <c r="D59" s="221" t="s">
        <v>233</v>
      </c>
      <c r="E59" s="220">
        <v>3.0642201834862384</v>
      </c>
      <c r="F59" s="221" t="str">
        <f t="shared" si="5"/>
        <v>-</v>
      </c>
      <c r="G59" s="220">
        <v>6.3602875112309079</v>
      </c>
      <c r="H59" s="221">
        <f t="shared" si="5"/>
        <v>3.2960673277446695</v>
      </c>
      <c r="I59" s="220">
        <v>6.7743399339933994</v>
      </c>
      <c r="J59" s="221">
        <f t="shared" si="5"/>
        <v>0.41405242276249155</v>
      </c>
      <c r="K59" s="220">
        <v>6.2042961608775133</v>
      </c>
      <c r="L59" s="221">
        <f t="shared" si="6"/>
        <v>-0.57004377311588605</v>
      </c>
      <c r="M59" s="220">
        <v>6.0305182846619312</v>
      </c>
      <c r="N59" s="221">
        <f t="shared" si="6"/>
        <v>-0.17377787621558216</v>
      </c>
    </row>
    <row r="60" spans="1:15" x14ac:dyDescent="0.25">
      <c r="A60" s="1">
        <v>8</v>
      </c>
      <c r="B60" s="145" t="s">
        <v>87</v>
      </c>
      <c r="C60" s="220">
        <v>2.8794204322200394</v>
      </c>
      <c r="D60" s="221">
        <v>-2.5900631358550776</v>
      </c>
      <c r="E60" s="220">
        <v>5.4540229885057467</v>
      </c>
      <c r="F60" s="221">
        <f t="shared" si="5"/>
        <v>2.5746025562857073</v>
      </c>
      <c r="G60" s="220">
        <v>7.6011342155009451</v>
      </c>
      <c r="H60" s="221">
        <f t="shared" si="5"/>
        <v>2.1471112269951984</v>
      </c>
      <c r="I60" s="220">
        <v>6.1051990251827783</v>
      </c>
      <c r="J60" s="221">
        <f t="shared" si="5"/>
        <v>-1.4959351903181668</v>
      </c>
      <c r="K60" s="220">
        <v>5.8572443181818183</v>
      </c>
      <c r="L60" s="221">
        <f t="shared" si="6"/>
        <v>-0.24795470700096001</v>
      </c>
      <c r="M60" s="220">
        <v>6.2784356926466538</v>
      </c>
      <c r="N60" s="221">
        <f t="shared" si="6"/>
        <v>0.42119137446483546</v>
      </c>
    </row>
    <row r="61" spans="1:15" x14ac:dyDescent="0.25">
      <c r="A61" s="1">
        <v>9</v>
      </c>
      <c r="B61" s="145" t="s">
        <v>89</v>
      </c>
      <c r="C61" s="220">
        <v>3.4508009153318078</v>
      </c>
      <c r="D61" s="221">
        <v>-0.87278582930756876</v>
      </c>
      <c r="E61" s="220">
        <v>6.2024390243902436</v>
      </c>
      <c r="F61" s="221">
        <f t="shared" si="5"/>
        <v>2.7516381090584359</v>
      </c>
      <c r="G61" s="220">
        <v>5.7415036045314105</v>
      </c>
      <c r="H61" s="221">
        <f t="shared" si="5"/>
        <v>-0.46093541985883313</v>
      </c>
      <c r="I61" s="220">
        <v>5.4869009584664541</v>
      </c>
      <c r="J61" s="221">
        <f t="shared" si="5"/>
        <v>-0.25460264606495642</v>
      </c>
      <c r="K61" s="220">
        <v>5.5717141429285357</v>
      </c>
      <c r="L61" s="221">
        <f t="shared" si="6"/>
        <v>8.4813184462081637E-2</v>
      </c>
      <c r="M61" s="220">
        <v>5.6177442189712128</v>
      </c>
      <c r="N61" s="221">
        <f t="shared" si="6"/>
        <v>4.6030076042677059E-2</v>
      </c>
    </row>
    <row r="62" spans="1:15" x14ac:dyDescent="0.25">
      <c r="A62" s="1">
        <v>10</v>
      </c>
      <c r="B62" s="145" t="s">
        <v>91</v>
      </c>
      <c r="C62" s="220">
        <v>3.4426386233269599</v>
      </c>
      <c r="D62" s="221">
        <v>-0.62511205417981541</v>
      </c>
      <c r="E62" s="220">
        <v>4.4868004223864837</v>
      </c>
      <c r="F62" s="221">
        <f t="shared" si="5"/>
        <v>1.0441617990595238</v>
      </c>
      <c r="G62" s="220">
        <v>4.4811946902654869</v>
      </c>
      <c r="H62" s="221">
        <f t="shared" si="5"/>
        <v>-5.6057321209967981E-3</v>
      </c>
      <c r="I62" s="220">
        <v>5.1779999999999999</v>
      </c>
      <c r="J62" s="221">
        <f t="shared" si="5"/>
        <v>0.69680530973451305</v>
      </c>
      <c r="K62" s="220">
        <v>5.2609383236689506</v>
      </c>
      <c r="L62" s="221">
        <f t="shared" si="6"/>
        <v>8.2938323668950709E-2</v>
      </c>
      <c r="M62" s="220"/>
      <c r="N62" s="221"/>
    </row>
    <row r="63" spans="1:15" x14ac:dyDescent="0.25">
      <c r="A63" s="1">
        <v>11</v>
      </c>
      <c r="B63" s="145" t="s">
        <v>93</v>
      </c>
      <c r="C63" s="220">
        <v>3.7736842105263158</v>
      </c>
      <c r="D63" s="221">
        <v>-0.99538795442213779</v>
      </c>
      <c r="E63" s="220">
        <v>4.4462962962962962</v>
      </c>
      <c r="F63" s="221">
        <f t="shared" si="5"/>
        <v>0.67261208576998044</v>
      </c>
      <c r="G63" s="220">
        <v>5.1796322489391793</v>
      </c>
      <c r="H63" s="221">
        <f t="shared" si="5"/>
        <v>0.73333595264288309</v>
      </c>
      <c r="I63" s="220">
        <v>5.3680851063829786</v>
      </c>
      <c r="J63" s="221">
        <f t="shared" si="5"/>
        <v>0.18845285744379936</v>
      </c>
      <c r="K63" s="220">
        <v>4.7133526850507979</v>
      </c>
      <c r="L63" s="221">
        <f t="shared" si="6"/>
        <v>-0.65473242133218079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24.523510971786834</v>
      </c>
      <c r="D64" s="221">
        <v>-1.2518682756615291</v>
      </c>
      <c r="E64" s="220">
        <v>4.3074670571010252</v>
      </c>
      <c r="F64" s="221">
        <f t="shared" si="5"/>
        <v>-20.216043914685809</v>
      </c>
      <c r="G64" s="220">
        <v>4.8375499334221042</v>
      </c>
      <c r="H64" s="221">
        <f t="shared" si="5"/>
        <v>0.53008287632107898</v>
      </c>
      <c r="I64" s="220">
        <v>4.6484089723526347</v>
      </c>
      <c r="J64" s="221">
        <f t="shared" si="5"/>
        <v>-0.18914096106946943</v>
      </c>
      <c r="K64" s="220">
        <v>4.6817111459968599</v>
      </c>
      <c r="L64" s="221">
        <f t="shared" si="6"/>
        <v>3.3302173644225164E-2</v>
      </c>
      <c r="M64" s="220"/>
      <c r="N64" s="221"/>
    </row>
    <row r="65" spans="1:15" ht="15.75" x14ac:dyDescent="0.25">
      <c r="B65" s="148" t="s">
        <v>32</v>
      </c>
      <c r="C65" s="222">
        <v>3.9917877859610247</v>
      </c>
      <c r="D65" s="223">
        <v>-0.73079993333722104</v>
      </c>
      <c r="E65" s="222">
        <v>5.1492411467116357</v>
      </c>
      <c r="F65" s="223">
        <f t="shared" si="5"/>
        <v>1.157453360750611</v>
      </c>
      <c r="G65" s="222">
        <v>5.1497178267124042</v>
      </c>
      <c r="H65" s="223">
        <f t="shared" si="5"/>
        <v>4.7668000076850348E-4</v>
      </c>
      <c r="I65" s="222">
        <v>5.4369234853009489</v>
      </c>
      <c r="J65" s="223">
        <f t="shared" si="5"/>
        <v>0.28720565858854474</v>
      </c>
      <c r="K65" s="222">
        <v>5.5614315789473681</v>
      </c>
      <c r="L65" s="223">
        <f t="shared" si="6"/>
        <v>0.12450809364641913</v>
      </c>
      <c r="M65" s="222">
        <v>5.3338971901137109</v>
      </c>
      <c r="N65" s="223">
        <v>-0.44955793344293582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3.1632911392405063</v>
      </c>
      <c r="D75" s="221">
        <v>6.7505698627479571E-2</v>
      </c>
      <c r="E75" s="220">
        <v>5.5889679715302494</v>
      </c>
      <c r="F75" s="221">
        <f t="shared" ref="F75:J77" si="7">IFERROR(E75-C75,"-")</f>
        <v>2.4256768322897431</v>
      </c>
      <c r="G75" s="220">
        <v>4.8436724565756828</v>
      </c>
      <c r="H75" s="221">
        <f t="shared" si="7"/>
        <v>-0.74529551495456658</v>
      </c>
      <c r="I75" s="220">
        <v>3.9419383653416702</v>
      </c>
      <c r="J75" s="221">
        <f t="shared" si="7"/>
        <v>-0.9017340912340126</v>
      </c>
      <c r="K75" s="220">
        <v>3.4681545998911267</v>
      </c>
      <c r="L75" s="221">
        <f t="shared" ref="L75:L77" si="8">IFERROR(K75-I75,"-")</f>
        <v>-0.47378376545054346</v>
      </c>
      <c r="M75" s="220">
        <v>2.13022113022113</v>
      </c>
      <c r="N75" s="221">
        <f t="shared" ref="N75:N83" si="9">IFERROR(M75-K75,"-")</f>
        <v>-1.3379334696699967</v>
      </c>
    </row>
    <row r="76" spans="1:15" x14ac:dyDescent="0.25">
      <c r="A76" s="1">
        <v>2</v>
      </c>
      <c r="B76" s="145" t="s">
        <v>75</v>
      </c>
      <c r="C76" s="220">
        <v>2.2825305535585909</v>
      </c>
      <c r="D76" s="221">
        <v>-0.34267138505207129</v>
      </c>
      <c r="E76" s="220">
        <v>2.5546975546975546</v>
      </c>
      <c r="F76" s="221">
        <f t="shared" si="7"/>
        <v>0.27216700113896364</v>
      </c>
      <c r="G76" s="220">
        <v>2.7757188498402554</v>
      </c>
      <c r="H76" s="221">
        <f t="shared" si="7"/>
        <v>0.22102129514270086</v>
      </c>
      <c r="I76" s="220">
        <v>3.0188391038696536</v>
      </c>
      <c r="J76" s="221">
        <f t="shared" si="7"/>
        <v>0.24312025402939819</v>
      </c>
      <c r="K76" s="220">
        <v>3.3952180028129395</v>
      </c>
      <c r="L76" s="221">
        <f t="shared" si="8"/>
        <v>0.37637889894328591</v>
      </c>
      <c r="M76" s="220">
        <v>3.4878744650499285</v>
      </c>
      <c r="N76" s="221">
        <f t="shared" si="9"/>
        <v>9.2656462236988979E-2</v>
      </c>
    </row>
    <row r="77" spans="1:15" x14ac:dyDescent="0.25">
      <c r="A77" s="1">
        <v>3</v>
      </c>
      <c r="B77" s="145" t="s">
        <v>77</v>
      </c>
      <c r="C77" s="220">
        <v>1.9878048780487805</v>
      </c>
      <c r="D77" s="221">
        <v>-0.49069830666459513</v>
      </c>
      <c r="E77" s="220">
        <v>2.6392367322599881</v>
      </c>
      <c r="F77" s="221">
        <f t="shared" si="7"/>
        <v>0.65143185421120764</v>
      </c>
      <c r="G77" s="220">
        <v>2.949511400651466</v>
      </c>
      <c r="H77" s="221">
        <f t="shared" si="7"/>
        <v>0.31027466839147788</v>
      </c>
      <c r="I77" s="220">
        <v>3.5666666666666669</v>
      </c>
      <c r="J77" s="221">
        <f t="shared" si="7"/>
        <v>0.61715526601520088</v>
      </c>
      <c r="K77" s="220">
        <v>1.5867237687366167</v>
      </c>
      <c r="L77" s="221">
        <f t="shared" si="8"/>
        <v>-1.9799428979300502</v>
      </c>
      <c r="M77" s="220">
        <v>4.1487383798140769</v>
      </c>
      <c r="N77" s="221">
        <f t="shared" si="9"/>
        <v>2.5620146110774602</v>
      </c>
    </row>
    <row r="78" spans="1:15" x14ac:dyDescent="0.25">
      <c r="A78" s="1">
        <v>4</v>
      </c>
      <c r="B78" s="145" t="s">
        <v>79</v>
      </c>
      <c r="C78" s="220" t="s">
        <v>233</v>
      </c>
      <c r="D78" s="221" t="s">
        <v>233</v>
      </c>
      <c r="E78" s="220">
        <v>2.9634809634809636</v>
      </c>
      <c r="F78" s="221" t="str">
        <f>IFERROR(E78-C78,"-")</f>
        <v>-</v>
      </c>
      <c r="G78" s="220">
        <v>3.1860674157303372</v>
      </c>
      <c r="H78" s="221">
        <f>IFERROR(G78-E78,"-")</f>
        <v>0.22258645224937368</v>
      </c>
      <c r="I78" s="220">
        <v>2.2769230769230768</v>
      </c>
      <c r="J78" s="221">
        <f>IFERROR(I78-G78,"-")</f>
        <v>-0.90914433880726042</v>
      </c>
      <c r="K78" s="220">
        <v>3.4308510638297873</v>
      </c>
      <c r="L78" s="221">
        <f>IFERROR(K78-I78,"-")</f>
        <v>1.1539279869067105</v>
      </c>
      <c r="M78" s="220">
        <v>1.9975000000000001</v>
      </c>
      <c r="N78" s="221">
        <f t="shared" si="9"/>
        <v>-1.4333510638297873</v>
      </c>
    </row>
    <row r="79" spans="1:15" x14ac:dyDescent="0.25">
      <c r="A79" s="1">
        <v>5</v>
      </c>
      <c r="B79" s="145" t="s">
        <v>81</v>
      </c>
      <c r="C79" s="220" t="s">
        <v>233</v>
      </c>
      <c r="D79" s="221" t="s">
        <v>233</v>
      </c>
      <c r="E79" s="220">
        <v>3.0271132376395533</v>
      </c>
      <c r="F79" s="221" t="str">
        <f t="shared" ref="F79:J87" si="10">IFERROR(E79-C79,"-")</f>
        <v>-</v>
      </c>
      <c r="G79" s="220">
        <v>2.9923318229348204</v>
      </c>
      <c r="H79" s="221">
        <f t="shared" si="10"/>
        <v>-3.4781414704732949E-2</v>
      </c>
      <c r="I79" s="220">
        <v>2.087248322147651</v>
      </c>
      <c r="J79" s="221">
        <f t="shared" si="10"/>
        <v>-0.90508350078716937</v>
      </c>
      <c r="K79" s="220">
        <v>3.5842696629213484</v>
      </c>
      <c r="L79" s="221">
        <f t="shared" ref="L79:L87" si="11">IFERROR(K79-I79,"-")</f>
        <v>1.4970213407736974</v>
      </c>
      <c r="M79" s="220">
        <v>2.2986111111111112</v>
      </c>
      <c r="N79" s="221">
        <f t="shared" si="9"/>
        <v>-1.2856585518102372</v>
      </c>
    </row>
    <row r="80" spans="1:15" x14ac:dyDescent="0.25">
      <c r="A80" s="1">
        <v>6</v>
      </c>
      <c r="B80" s="145" t="s">
        <v>83</v>
      </c>
      <c r="C80" s="220" t="s">
        <v>233</v>
      </c>
      <c r="D80" s="221" t="s">
        <v>233</v>
      </c>
      <c r="E80" s="220">
        <v>1.4230127848804892</v>
      </c>
      <c r="F80" s="221" t="str">
        <f t="shared" si="10"/>
        <v>-</v>
      </c>
      <c r="G80" s="220">
        <v>2.6085145765849145</v>
      </c>
      <c r="H80" s="221">
        <f t="shared" si="10"/>
        <v>1.1855017917044253</v>
      </c>
      <c r="I80" s="220">
        <v>2.3338784004756952</v>
      </c>
      <c r="J80" s="221">
        <f t="shared" si="10"/>
        <v>-0.27463617610921931</v>
      </c>
      <c r="K80" s="220">
        <v>3.5717337130651479</v>
      </c>
      <c r="L80" s="221">
        <f t="shared" si="11"/>
        <v>1.2378553125894527</v>
      </c>
      <c r="M80" s="220">
        <v>2.5499181669394435</v>
      </c>
      <c r="N80" s="221">
        <f t="shared" si="9"/>
        <v>-1.0218155461257044</v>
      </c>
    </row>
    <row r="81" spans="1:15" x14ac:dyDescent="0.25">
      <c r="A81" s="1">
        <v>7</v>
      </c>
      <c r="B81" s="145" t="s">
        <v>85</v>
      </c>
      <c r="C81" s="220" t="s">
        <v>233</v>
      </c>
      <c r="D81" s="221" t="s">
        <v>233</v>
      </c>
      <c r="E81" s="220">
        <v>2.2800407331975561</v>
      </c>
      <c r="F81" s="221" t="str">
        <f t="shared" si="10"/>
        <v>-</v>
      </c>
      <c r="G81" s="220">
        <v>3.087171359313817</v>
      </c>
      <c r="H81" s="221">
        <f t="shared" si="10"/>
        <v>0.80713062611626096</v>
      </c>
      <c r="I81" s="220">
        <v>2.9354737502614516</v>
      </c>
      <c r="J81" s="221">
        <f t="shared" si="10"/>
        <v>-0.1516976090523654</v>
      </c>
      <c r="K81" s="220">
        <v>3.5454545454545454</v>
      </c>
      <c r="L81" s="221">
        <f t="shared" si="11"/>
        <v>0.60998079519309378</v>
      </c>
      <c r="M81" s="220">
        <v>2.7488496932515338</v>
      </c>
      <c r="N81" s="221">
        <f t="shared" si="9"/>
        <v>-0.79660485220301158</v>
      </c>
    </row>
    <row r="82" spans="1:15" x14ac:dyDescent="0.25">
      <c r="A82" s="1">
        <v>8</v>
      </c>
      <c r="B82" s="145" t="s">
        <v>87</v>
      </c>
      <c r="C82" s="220">
        <v>4.4246575342465757</v>
      </c>
      <c r="D82" s="221">
        <v>0.78055149927759659</v>
      </c>
      <c r="E82" s="220">
        <v>2.8200531208499338</v>
      </c>
      <c r="F82" s="221">
        <f t="shared" si="10"/>
        <v>-1.6046044133966419</v>
      </c>
      <c r="G82" s="220">
        <v>2.5079051383399209</v>
      </c>
      <c r="H82" s="221">
        <f t="shared" si="10"/>
        <v>-0.31214798251001286</v>
      </c>
      <c r="I82" s="220">
        <v>3.2692307692307692</v>
      </c>
      <c r="J82" s="221">
        <f t="shared" si="10"/>
        <v>0.76132563089084826</v>
      </c>
      <c r="K82" s="220">
        <v>3.1623193221465358</v>
      </c>
      <c r="L82" s="221">
        <f t="shared" si="11"/>
        <v>-0.10691144708423339</v>
      </c>
      <c r="M82" s="220">
        <v>2.5051903114186853</v>
      </c>
      <c r="N82" s="221">
        <f t="shared" si="9"/>
        <v>-0.65712901072785046</v>
      </c>
    </row>
    <row r="83" spans="1:15" x14ac:dyDescent="0.25">
      <c r="A83" s="1">
        <v>9</v>
      </c>
      <c r="B83" s="145" t="s">
        <v>89</v>
      </c>
      <c r="C83" s="220">
        <v>1.9727822580645162</v>
      </c>
      <c r="D83" s="221">
        <v>-1.0811850698234651</v>
      </c>
      <c r="E83" s="220">
        <v>2.9478178368121442</v>
      </c>
      <c r="F83" s="221">
        <f t="shared" si="10"/>
        <v>0.97503557874762792</v>
      </c>
      <c r="G83" s="220">
        <v>4.2649253731343286</v>
      </c>
      <c r="H83" s="221">
        <f t="shared" si="10"/>
        <v>1.3171075363221845</v>
      </c>
      <c r="I83" s="220">
        <v>2.7053265781185813</v>
      </c>
      <c r="J83" s="221">
        <f t="shared" si="10"/>
        <v>-1.5595987950157473</v>
      </c>
      <c r="K83" s="220">
        <v>2.989037273270879</v>
      </c>
      <c r="L83" s="221">
        <f t="shared" si="11"/>
        <v>0.28371069515229763</v>
      </c>
      <c r="M83" s="220">
        <v>2.39915611814346</v>
      </c>
      <c r="N83" s="221">
        <f t="shared" si="9"/>
        <v>-0.58988115512741901</v>
      </c>
    </row>
    <row r="84" spans="1:15" x14ac:dyDescent="0.25">
      <c r="A84" s="1">
        <v>10</v>
      </c>
      <c r="B84" s="145" t="s">
        <v>91</v>
      </c>
      <c r="C84" s="220">
        <v>1.7170993733213966</v>
      </c>
      <c r="D84" s="221">
        <v>-1.0471359207962503</v>
      </c>
      <c r="E84" s="220">
        <v>2.9011595803423522</v>
      </c>
      <c r="F84" s="221">
        <f t="shared" si="10"/>
        <v>1.1840602070209556</v>
      </c>
      <c r="G84" s="220">
        <v>2.8063492063492061</v>
      </c>
      <c r="H84" s="221">
        <f t="shared" si="10"/>
        <v>-9.4810373993146069E-2</v>
      </c>
      <c r="I84" s="220">
        <v>2.1913043478260867</v>
      </c>
      <c r="J84" s="221">
        <f t="shared" si="10"/>
        <v>-0.61504485852311941</v>
      </c>
      <c r="K84" s="220">
        <v>2.7673942701227832</v>
      </c>
      <c r="L84" s="221">
        <f t="shared" si="11"/>
        <v>0.57608992229669642</v>
      </c>
      <c r="M84" s="220"/>
      <c r="N84" s="221"/>
    </row>
    <row r="85" spans="1:15" x14ac:dyDescent="0.25">
      <c r="A85" s="1">
        <v>11</v>
      </c>
      <c r="B85" s="145" t="s">
        <v>93</v>
      </c>
      <c r="C85" s="220">
        <v>1.8716904276985744</v>
      </c>
      <c r="D85" s="221">
        <v>-1.1490864467368365</v>
      </c>
      <c r="E85" s="220">
        <v>2.3867457962413452</v>
      </c>
      <c r="F85" s="221">
        <f t="shared" si="10"/>
        <v>0.51505536854277079</v>
      </c>
      <c r="G85" s="220">
        <v>1.4785714285714286</v>
      </c>
      <c r="H85" s="221">
        <f t="shared" si="10"/>
        <v>-0.90817436766991655</v>
      </c>
      <c r="I85" s="220">
        <v>2.8733493397358942</v>
      </c>
      <c r="J85" s="221">
        <f t="shared" si="10"/>
        <v>1.3947779111644656</v>
      </c>
      <c r="K85" s="220">
        <v>3.6986242476354256</v>
      </c>
      <c r="L85" s="221">
        <f t="shared" si="11"/>
        <v>0.8252749078995314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3.2777777777777777</v>
      </c>
      <c r="D86" s="221">
        <v>-1.5222147641750148</v>
      </c>
      <c r="E86" s="220">
        <v>3.182795698924731</v>
      </c>
      <c r="F86" s="221">
        <f t="shared" si="10"/>
        <v>-9.4982078853046659E-2</v>
      </c>
      <c r="G86" s="220">
        <v>7.6904761904761907</v>
      </c>
      <c r="H86" s="221">
        <f t="shared" si="10"/>
        <v>4.5076804915514597</v>
      </c>
      <c r="I86" s="220">
        <v>3.5512306811677159</v>
      </c>
      <c r="J86" s="221">
        <f t="shared" si="10"/>
        <v>-4.1392455093084752</v>
      </c>
      <c r="K86" s="220">
        <v>2.910142954390742</v>
      </c>
      <c r="L86" s="221">
        <f t="shared" si="11"/>
        <v>-0.6410877267769739</v>
      </c>
      <c r="M86" s="220"/>
      <c r="N86" s="221"/>
    </row>
    <row r="87" spans="1:15" ht="15.75" x14ac:dyDescent="0.25">
      <c r="B87" s="148" t="s">
        <v>32</v>
      </c>
      <c r="C87" s="222">
        <v>2.6268756998880178</v>
      </c>
      <c r="D87" s="223">
        <v>-0.36152092458455609</v>
      </c>
      <c r="E87" s="222">
        <v>2.7506839152408773</v>
      </c>
      <c r="F87" s="223">
        <f t="shared" si="10"/>
        <v>0.12380821535285946</v>
      </c>
      <c r="G87" s="222">
        <v>3.1158625417773589</v>
      </c>
      <c r="H87" s="223">
        <f t="shared" si="10"/>
        <v>0.36517862653648159</v>
      </c>
      <c r="I87" s="222">
        <v>2.8606518953717304</v>
      </c>
      <c r="J87" s="223">
        <f t="shared" si="10"/>
        <v>-0.25521064640562852</v>
      </c>
      <c r="K87" s="222">
        <v>3.3081571801288536</v>
      </c>
      <c r="L87" s="223">
        <f t="shared" si="11"/>
        <v>0.44750528475712326</v>
      </c>
      <c r="M87" s="222">
        <v>2.6363196125907988</v>
      </c>
      <c r="N87" s="223">
        <v>-0.71276422071550893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7.070564516129032</v>
      </c>
      <c r="D97" s="221">
        <v>0.14897984860536706</v>
      </c>
      <c r="E97" s="220">
        <v>15.497607655502392</v>
      </c>
      <c r="F97" s="221">
        <f t="shared" ref="F97:J99" si="12">IFERROR(E97-C97,"-")</f>
        <v>8.4270431393733602</v>
      </c>
      <c r="G97" s="220">
        <v>7.6403497655556967</v>
      </c>
      <c r="H97" s="221">
        <f t="shared" si="12"/>
        <v>-7.8572578899466956</v>
      </c>
      <c r="I97" s="220">
        <v>7.0922823218997362</v>
      </c>
      <c r="J97" s="221">
        <f t="shared" si="12"/>
        <v>-0.5480674436559605</v>
      </c>
      <c r="K97" s="220">
        <v>5.9385830394111334</v>
      </c>
      <c r="L97" s="221">
        <f t="shared" ref="L97:L99" si="13">IFERROR(K97-I97,"-")</f>
        <v>-1.1536992824886028</v>
      </c>
      <c r="M97" s="220">
        <v>6.4096547365094416</v>
      </c>
      <c r="N97" s="221">
        <f t="shared" ref="N97:N105" si="14">IFERROR(M97-K97,"-")</f>
        <v>0.47107169709830821</v>
      </c>
    </row>
    <row r="98" spans="2:14" x14ac:dyDescent="0.25">
      <c r="B98" s="145" t="s">
        <v>75</v>
      </c>
      <c r="C98" s="220">
        <v>6.3081854607899253</v>
      </c>
      <c r="D98" s="221">
        <v>-0.54162399897245983</v>
      </c>
      <c r="E98" s="220">
        <v>14.284584980237154</v>
      </c>
      <c r="F98" s="221">
        <f t="shared" si="12"/>
        <v>7.976399519447229</v>
      </c>
      <c r="G98" s="220">
        <v>6.0732075471698117</v>
      </c>
      <c r="H98" s="221">
        <f t="shared" si="12"/>
        <v>-8.2113774330673426</v>
      </c>
      <c r="I98" s="220">
        <v>6.7924973604123968</v>
      </c>
      <c r="J98" s="221">
        <f t="shared" si="12"/>
        <v>0.71928981324258512</v>
      </c>
      <c r="K98" s="220">
        <v>6.3467687566214002</v>
      </c>
      <c r="L98" s="221">
        <f t="shared" si="13"/>
        <v>-0.44572860379099666</v>
      </c>
      <c r="M98" s="220">
        <v>6.0686196695288261</v>
      </c>
      <c r="N98" s="221">
        <f t="shared" si="14"/>
        <v>-0.27814908709257402</v>
      </c>
    </row>
    <row r="99" spans="2:14" x14ac:dyDescent="0.25">
      <c r="B99" s="145" t="s">
        <v>77</v>
      </c>
      <c r="C99" s="220">
        <v>8.1750956226094349</v>
      </c>
      <c r="D99" s="221">
        <v>1.3758729820166984</v>
      </c>
      <c r="E99" s="220">
        <v>11.319099378881987</v>
      </c>
      <c r="F99" s="221">
        <f t="shared" si="12"/>
        <v>3.1440037562725518</v>
      </c>
      <c r="G99" s="220">
        <v>6.981690777576854</v>
      </c>
      <c r="H99" s="221">
        <f t="shared" si="12"/>
        <v>-4.3374086013051327</v>
      </c>
      <c r="I99" s="220">
        <v>6.8135747785304845</v>
      </c>
      <c r="J99" s="221">
        <f t="shared" si="12"/>
        <v>-0.16811599904636942</v>
      </c>
      <c r="K99" s="220">
        <v>6.5588778949657494</v>
      </c>
      <c r="L99" s="221">
        <f t="shared" si="13"/>
        <v>-0.25469688356473519</v>
      </c>
      <c r="M99" s="220">
        <v>6.2842942345924451</v>
      </c>
      <c r="N99" s="221">
        <f t="shared" si="14"/>
        <v>-0.27458366037330428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>
        <v>9.3806451612903228</v>
      </c>
      <c r="F100" s="221" t="str">
        <f>IFERROR(E100-C100,"-")</f>
        <v>-</v>
      </c>
      <c r="G100" s="220">
        <v>6.4633811113292756</v>
      </c>
      <c r="H100" s="221">
        <f>IFERROR(G100-E100,"-")</f>
        <v>-2.9172640499610472</v>
      </c>
      <c r="I100" s="220">
        <v>6.1544701264718711</v>
      </c>
      <c r="J100" s="221">
        <f>IFERROR(I100-G100,"-")</f>
        <v>-0.30891098485740454</v>
      </c>
      <c r="K100" s="220">
        <v>7.0737269166200338</v>
      </c>
      <c r="L100" s="221">
        <f>IFERROR(K100-I100,"-")</f>
        <v>0.91925679014816275</v>
      </c>
      <c r="M100" s="220">
        <v>5.8513372956909357</v>
      </c>
      <c r="N100" s="221">
        <f t="shared" si="14"/>
        <v>-1.2223896209290981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>
        <v>15.720138488170802</v>
      </c>
      <c r="F101" s="221" t="str">
        <f t="shared" ref="F101:J109" si="15">IFERROR(E101-C101,"-")</f>
        <v>-</v>
      </c>
      <c r="G101" s="220">
        <v>6.2547490941034365</v>
      </c>
      <c r="H101" s="221">
        <f t="shared" si="15"/>
        <v>-9.4653893940673655</v>
      </c>
      <c r="I101" s="220">
        <v>5.7564894932014834</v>
      </c>
      <c r="J101" s="221">
        <f t="shared" si="15"/>
        <v>-0.49825960090195309</v>
      </c>
      <c r="K101" s="220">
        <v>6.6859458608750391</v>
      </c>
      <c r="L101" s="221">
        <f t="shared" ref="L101:L109" si="16">IFERROR(K101-I101,"-")</f>
        <v>0.92945636767355566</v>
      </c>
      <c r="M101" s="220">
        <v>6.0168120111480716</v>
      </c>
      <c r="N101" s="221">
        <f t="shared" si="14"/>
        <v>-0.66913384972696743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>
        <v>7.9349845201238391</v>
      </c>
      <c r="F102" s="221" t="str">
        <f t="shared" si="15"/>
        <v>-</v>
      </c>
      <c r="G102" s="220">
        <v>5.5070055796652202</v>
      </c>
      <c r="H102" s="221">
        <f t="shared" si="15"/>
        <v>-2.427978940458619</v>
      </c>
      <c r="I102" s="220">
        <v>5.7383605556403605</v>
      </c>
      <c r="J102" s="221">
        <f t="shared" si="15"/>
        <v>0.23135497597514032</v>
      </c>
      <c r="K102" s="220">
        <v>5.549052584370445</v>
      </c>
      <c r="L102" s="221">
        <f t="shared" si="16"/>
        <v>-0.1893079712699155</v>
      </c>
      <c r="M102" s="220">
        <v>6.6645392128420848</v>
      </c>
      <c r="N102" s="221">
        <f t="shared" si="14"/>
        <v>1.1154866284716398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>
        <v>5.8366013071895422</v>
      </c>
      <c r="F103" s="221" t="str">
        <f t="shared" si="15"/>
        <v>-</v>
      </c>
      <c r="G103" s="220">
        <v>7.6734049273531273</v>
      </c>
      <c r="H103" s="221">
        <f t="shared" si="15"/>
        <v>1.8368036201635851</v>
      </c>
      <c r="I103" s="220">
        <v>7.8283887013679161</v>
      </c>
      <c r="J103" s="221">
        <f t="shared" si="15"/>
        <v>0.1549837740147888</v>
      </c>
      <c r="K103" s="220">
        <v>6.2239406612483235</v>
      </c>
      <c r="L103" s="221">
        <f t="shared" si="16"/>
        <v>-1.6044480401195926</v>
      </c>
      <c r="M103" s="220">
        <v>6.9529432975750476</v>
      </c>
      <c r="N103" s="221">
        <f t="shared" si="14"/>
        <v>0.72900263632672413</v>
      </c>
    </row>
    <row r="104" spans="2:14" x14ac:dyDescent="0.25">
      <c r="B104" s="145" t="s">
        <v>87</v>
      </c>
      <c r="C104" s="220">
        <v>8.3252032520325212</v>
      </c>
      <c r="D104" s="221">
        <v>0.19587497600168824</v>
      </c>
      <c r="E104" s="220">
        <v>7.5834633385335417</v>
      </c>
      <c r="F104" s="221">
        <f t="shared" si="15"/>
        <v>-0.7417399134989795</v>
      </c>
      <c r="G104" s="220">
        <v>8.6609803498164535</v>
      </c>
      <c r="H104" s="221">
        <f t="shared" si="15"/>
        <v>1.0775170112829118</v>
      </c>
      <c r="I104" s="220">
        <v>6.5183362624487406</v>
      </c>
      <c r="J104" s="221">
        <f t="shared" si="15"/>
        <v>-2.1426440873677128</v>
      </c>
      <c r="K104" s="220">
        <v>8.1816219549799563</v>
      </c>
      <c r="L104" s="221">
        <f t="shared" si="16"/>
        <v>1.6632856925312156</v>
      </c>
      <c r="M104" s="220">
        <v>6.8703623999311354</v>
      </c>
      <c r="N104" s="221">
        <f t="shared" si="14"/>
        <v>-1.3112595550488209</v>
      </c>
    </row>
    <row r="105" spans="2:14" x14ac:dyDescent="0.25">
      <c r="B105" s="145" t="s">
        <v>89</v>
      </c>
      <c r="C105" s="220">
        <v>6.8875661375661377</v>
      </c>
      <c r="D105" s="221">
        <v>-0.82631155060590533</v>
      </c>
      <c r="E105" s="220">
        <v>7.6088709677419351</v>
      </c>
      <c r="F105" s="221">
        <f t="shared" si="15"/>
        <v>0.72130483017579738</v>
      </c>
      <c r="G105" s="220">
        <v>7.1159176816463674</v>
      </c>
      <c r="H105" s="221">
        <f t="shared" si="15"/>
        <v>-0.49295328609556766</v>
      </c>
      <c r="I105" s="220">
        <v>5.1316839584996012</v>
      </c>
      <c r="J105" s="221">
        <f t="shared" si="15"/>
        <v>-1.9842337231467662</v>
      </c>
      <c r="K105" s="220">
        <v>5.5151755604046819</v>
      </c>
      <c r="L105" s="221">
        <f t="shared" si="16"/>
        <v>0.38349160190508069</v>
      </c>
      <c r="M105" s="220">
        <v>6.1754487550665891</v>
      </c>
      <c r="N105" s="221">
        <f t="shared" si="14"/>
        <v>0.66027319466190715</v>
      </c>
    </row>
    <row r="106" spans="2:14" x14ac:dyDescent="0.25">
      <c r="B106" s="145" t="s">
        <v>91</v>
      </c>
      <c r="C106" s="220">
        <v>4.8922852983988356</v>
      </c>
      <c r="D106" s="221">
        <v>-1.6042475866610513</v>
      </c>
      <c r="E106" s="220">
        <v>6.5717271727172717</v>
      </c>
      <c r="F106" s="221">
        <f t="shared" si="15"/>
        <v>1.6794418743184361</v>
      </c>
      <c r="G106" s="220">
        <v>6.7338102965039095</v>
      </c>
      <c r="H106" s="221">
        <f t="shared" si="15"/>
        <v>0.16208312378663781</v>
      </c>
      <c r="I106" s="220">
        <v>6.0406710726995421</v>
      </c>
      <c r="J106" s="221">
        <f t="shared" si="15"/>
        <v>-0.69313922380436743</v>
      </c>
      <c r="K106" s="220">
        <v>6.4726803602145093</v>
      </c>
      <c r="L106" s="221">
        <f t="shared" si="16"/>
        <v>0.43200928751496726</v>
      </c>
      <c r="M106" s="220"/>
      <c r="N106" s="221"/>
    </row>
    <row r="107" spans="2:14" x14ac:dyDescent="0.25">
      <c r="B107" s="145" t="s">
        <v>93</v>
      </c>
      <c r="C107" s="220">
        <v>6.5969556585043021</v>
      </c>
      <c r="D107" s="221">
        <v>-0.86201292163622512</v>
      </c>
      <c r="E107" s="220">
        <v>6.6378207935534732</v>
      </c>
      <c r="F107" s="221">
        <f t="shared" si="15"/>
        <v>4.0865135049171109E-2</v>
      </c>
      <c r="G107" s="220">
        <v>6.7576769509981851</v>
      </c>
      <c r="H107" s="221">
        <f t="shared" si="15"/>
        <v>0.1198561574447119</v>
      </c>
      <c r="I107" s="220">
        <v>6.1939140202185232</v>
      </c>
      <c r="J107" s="221">
        <f t="shared" si="15"/>
        <v>-0.56376293077966189</v>
      </c>
      <c r="K107" s="220">
        <v>6.1455670103092785</v>
      </c>
      <c r="L107" s="221">
        <f t="shared" si="16"/>
        <v>-4.8347009909244676E-2</v>
      </c>
      <c r="M107" s="220"/>
      <c r="N107" s="221"/>
    </row>
    <row r="108" spans="2:14" x14ac:dyDescent="0.25">
      <c r="B108" s="145" t="s">
        <v>95</v>
      </c>
      <c r="C108" s="220">
        <v>7.0615240891498736</v>
      </c>
      <c r="D108" s="221">
        <v>0.47747748905477128</v>
      </c>
      <c r="E108" s="220">
        <v>6.2884972170686453</v>
      </c>
      <c r="F108" s="221">
        <f t="shared" si="15"/>
        <v>-0.77302687208122833</v>
      </c>
      <c r="G108" s="220">
        <v>6.66143159166415</v>
      </c>
      <c r="H108" s="221">
        <f t="shared" si="15"/>
        <v>0.37293437459550471</v>
      </c>
      <c r="I108" s="220">
        <v>6.4031490711372907</v>
      </c>
      <c r="J108" s="221">
        <f t="shared" si="15"/>
        <v>-0.25828252052685929</v>
      </c>
      <c r="K108" s="220">
        <v>6.0560650631597159</v>
      </c>
      <c r="L108" s="221">
        <f t="shared" si="16"/>
        <v>-0.34708400797757477</v>
      </c>
      <c r="M108" s="220"/>
      <c r="N108" s="221"/>
    </row>
    <row r="109" spans="2:14" ht="15.75" x14ac:dyDescent="0.25">
      <c r="B109" s="148" t="s">
        <v>32</v>
      </c>
      <c r="C109" s="222">
        <v>6.8033505154639178</v>
      </c>
      <c r="D109" s="223">
        <v>-0.29678390725352166</v>
      </c>
      <c r="E109" s="222">
        <v>7.6288955061032437</v>
      </c>
      <c r="F109" s="223">
        <f t="shared" si="15"/>
        <v>0.82554499063932596</v>
      </c>
      <c r="G109" s="222">
        <v>6.9573132356940288</v>
      </c>
      <c r="H109" s="223">
        <f t="shared" si="15"/>
        <v>-0.67158227040921492</v>
      </c>
      <c r="I109" s="222">
        <v>6.4885779059870901</v>
      </c>
      <c r="J109" s="223">
        <f t="shared" si="15"/>
        <v>-0.46873532970693876</v>
      </c>
      <c r="K109" s="222">
        <v>6.479676798949245</v>
      </c>
      <c r="L109" s="223">
        <f t="shared" si="16"/>
        <v>-8.9011070378450796E-3</v>
      </c>
      <c r="M109" s="222">
        <v>6.3474323036644371</v>
      </c>
      <c r="N109" s="223">
        <v>-0.20373021256358115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7.2750000000000004</v>
      </c>
      <c r="D119" s="221">
        <v>0.13516066646831337</v>
      </c>
      <c r="E119" s="220">
        <v>36.75</v>
      </c>
      <c r="F119" s="221">
        <f t="shared" ref="F119:J121" si="17">IFERROR(E119-C119,"-")</f>
        <v>29.475000000000001</v>
      </c>
      <c r="G119" s="220">
        <v>8.5618043350908017</v>
      </c>
      <c r="H119" s="221">
        <f t="shared" si="17"/>
        <v>-28.188195664909198</v>
      </c>
      <c r="I119" s="220">
        <v>7.1305812973883738</v>
      </c>
      <c r="J119" s="221">
        <f t="shared" si="17"/>
        <v>-1.431223037702428</v>
      </c>
      <c r="K119" s="220">
        <v>5.342488875249348</v>
      </c>
      <c r="L119" s="221">
        <f t="shared" ref="L119:L121" si="18">IFERROR(K119-I119,"-")</f>
        <v>-1.7880924221390258</v>
      </c>
      <c r="M119" s="220">
        <v>5.8226386522809008</v>
      </c>
      <c r="N119" s="221">
        <f t="shared" ref="N119:N127" si="19">IFERROR(M119-K119,"-")</f>
        <v>0.48014977703155282</v>
      </c>
    </row>
    <row r="120" spans="1:15" x14ac:dyDescent="0.25">
      <c r="B120" s="145" t="s">
        <v>75</v>
      </c>
      <c r="C120" s="220">
        <v>5.7806385169927905</v>
      </c>
      <c r="D120" s="221">
        <v>-0.69367655150036001</v>
      </c>
      <c r="E120" s="220">
        <v>105</v>
      </c>
      <c r="F120" s="221">
        <f t="shared" si="17"/>
        <v>99.219361483007205</v>
      </c>
      <c r="G120" s="220">
        <v>6.0318320352184216</v>
      </c>
      <c r="H120" s="221">
        <f t="shared" si="17"/>
        <v>-98.968167964781571</v>
      </c>
      <c r="I120" s="220">
        <v>6.4372230428360417</v>
      </c>
      <c r="J120" s="221">
        <f t="shared" si="17"/>
        <v>0.40539100761762015</v>
      </c>
      <c r="K120" s="220">
        <v>5.7417790574329448</v>
      </c>
      <c r="L120" s="221">
        <f t="shared" si="18"/>
        <v>-0.69544398540309693</v>
      </c>
      <c r="M120" s="220">
        <v>5.5155934833204032</v>
      </c>
      <c r="N120" s="221">
        <f t="shared" si="19"/>
        <v>-0.22618557411254159</v>
      </c>
    </row>
    <row r="121" spans="1:15" x14ac:dyDescent="0.25">
      <c r="B121" s="145" t="s">
        <v>77</v>
      </c>
      <c r="C121" s="220">
        <v>7.9797794117647056</v>
      </c>
      <c r="D121" s="221">
        <v>1.2817581027844929</v>
      </c>
      <c r="E121" s="220" t="s">
        <v>233</v>
      </c>
      <c r="F121" s="221" t="str">
        <f t="shared" si="17"/>
        <v>-</v>
      </c>
      <c r="G121" s="220">
        <v>6.5032475342795282</v>
      </c>
      <c r="H121" s="221" t="str">
        <f t="shared" si="17"/>
        <v>-</v>
      </c>
      <c r="I121" s="220">
        <v>6.4449346682504665</v>
      </c>
      <c r="J121" s="221">
        <f t="shared" si="17"/>
        <v>-5.8312866029061716E-2</v>
      </c>
      <c r="K121" s="220">
        <v>5.8906840838776215</v>
      </c>
      <c r="L121" s="221">
        <f t="shared" si="18"/>
        <v>-0.55425058437284491</v>
      </c>
      <c r="M121" s="220">
        <v>5.7580746315459388</v>
      </c>
      <c r="N121" s="221">
        <f t="shared" si="19"/>
        <v>-0.13260945233168275</v>
      </c>
    </row>
    <row r="122" spans="1:15" x14ac:dyDescent="0.25">
      <c r="B122" s="145" t="s">
        <v>79</v>
      </c>
      <c r="C122" s="220" t="s">
        <v>233</v>
      </c>
      <c r="D122" s="221" t="s">
        <v>233</v>
      </c>
      <c r="E122" s="220">
        <v>9.4343220338983045</v>
      </c>
      <c r="F122" s="221" t="str">
        <f>IFERROR(E122-C122,"-")</f>
        <v>-</v>
      </c>
      <c r="G122" s="220">
        <v>6.5539982030548067</v>
      </c>
      <c r="H122" s="221">
        <f>IFERROR(G122-E122,"-")</f>
        <v>-2.8803238308434977</v>
      </c>
      <c r="I122" s="220">
        <v>6.5164857257740252</v>
      </c>
      <c r="J122" s="221">
        <f>IFERROR(I122-G122,"-")</f>
        <v>-3.7512477280781553E-2</v>
      </c>
      <c r="K122" s="220">
        <v>6.6464646464646462</v>
      </c>
      <c r="L122" s="221">
        <f>IFERROR(K122-I122,"-")</f>
        <v>0.129978920690621</v>
      </c>
      <c r="M122" s="220">
        <v>5.7282608695652177</v>
      </c>
      <c r="N122" s="221">
        <f t="shared" si="19"/>
        <v>-0.91820377689942845</v>
      </c>
    </row>
    <row r="123" spans="1:15" x14ac:dyDescent="0.25">
      <c r="B123" s="145" t="s">
        <v>81</v>
      </c>
      <c r="C123" s="220" t="s">
        <v>233</v>
      </c>
      <c r="D123" s="221" t="s">
        <v>233</v>
      </c>
      <c r="E123" s="220">
        <v>41.938596491228068</v>
      </c>
      <c r="F123" s="221" t="str">
        <f t="shared" ref="F123:J131" si="20">IFERROR(E123-C123,"-")</f>
        <v>-</v>
      </c>
      <c r="G123" s="220">
        <v>5.3047647587653577</v>
      </c>
      <c r="H123" s="221">
        <f t="shared" si="20"/>
        <v>-36.63383173246271</v>
      </c>
      <c r="I123" s="220">
        <v>5.5824602250679085</v>
      </c>
      <c r="J123" s="221">
        <f t="shared" si="20"/>
        <v>0.27769546630255082</v>
      </c>
      <c r="K123" s="220">
        <v>6.5125332320546905</v>
      </c>
      <c r="L123" s="221">
        <f t="shared" ref="L123:L131" si="21">IFERROR(K123-I123,"-")</f>
        <v>0.93007300698678197</v>
      </c>
      <c r="M123" s="220">
        <v>5.9487570535305778</v>
      </c>
      <c r="N123" s="221">
        <f t="shared" si="19"/>
        <v>-0.56377617852411266</v>
      </c>
    </row>
    <row r="124" spans="1:15" x14ac:dyDescent="0.25">
      <c r="B124" s="145" t="s">
        <v>83</v>
      </c>
      <c r="C124" s="220" t="s">
        <v>233</v>
      </c>
      <c r="D124" s="221" t="s">
        <v>233</v>
      </c>
      <c r="E124" s="220">
        <v>7.5244755244755241</v>
      </c>
      <c r="F124" s="221" t="str">
        <f t="shared" si="20"/>
        <v>-</v>
      </c>
      <c r="G124" s="220">
        <v>6.0645947592931142</v>
      </c>
      <c r="H124" s="221">
        <f t="shared" si="20"/>
        <v>-1.4598807651824099</v>
      </c>
      <c r="I124" s="220">
        <v>6.9035498995311455</v>
      </c>
      <c r="J124" s="221">
        <f t="shared" si="20"/>
        <v>0.8389551402380313</v>
      </c>
      <c r="K124" s="220">
        <v>5.9067413310359678</v>
      </c>
      <c r="L124" s="221">
        <f t="shared" si="21"/>
        <v>-0.99680856849517774</v>
      </c>
      <c r="M124" s="220">
        <v>6.7218453188602441</v>
      </c>
      <c r="N124" s="221">
        <f t="shared" si="19"/>
        <v>0.81510398782427629</v>
      </c>
    </row>
    <row r="125" spans="1:15" x14ac:dyDescent="0.25">
      <c r="B125" s="145" t="s">
        <v>85</v>
      </c>
      <c r="C125" s="220" t="s">
        <v>233</v>
      </c>
      <c r="D125" s="221" t="s">
        <v>233</v>
      </c>
      <c r="E125" s="220" t="s">
        <v>233</v>
      </c>
      <c r="F125" s="221" t="str">
        <f t="shared" si="20"/>
        <v>-</v>
      </c>
      <c r="G125" s="220">
        <v>7.4414571851055253</v>
      </c>
      <c r="H125" s="221" t="str">
        <f t="shared" si="20"/>
        <v>-</v>
      </c>
      <c r="I125" s="220">
        <v>7.5992654560293822</v>
      </c>
      <c r="J125" s="221">
        <f t="shared" si="20"/>
        <v>0.15780827092385685</v>
      </c>
      <c r="K125" s="220">
        <v>6.0359646844975332</v>
      </c>
      <c r="L125" s="221">
        <f t="shared" si="21"/>
        <v>-1.563300771531849</v>
      </c>
      <c r="M125" s="220">
        <v>6.7674786459981018</v>
      </c>
      <c r="N125" s="221">
        <f t="shared" si="19"/>
        <v>0.73151396150056858</v>
      </c>
    </row>
    <row r="126" spans="1:15" x14ac:dyDescent="0.25">
      <c r="B126" s="145" t="s">
        <v>87</v>
      </c>
      <c r="C126" s="220">
        <v>7.666666666666667</v>
      </c>
      <c r="D126" s="221">
        <v>-0.28404301075268812</v>
      </c>
      <c r="E126" s="220">
        <v>5.8409090909090908</v>
      </c>
      <c r="F126" s="221">
        <f t="shared" si="20"/>
        <v>-1.8257575757575761</v>
      </c>
      <c r="G126" s="220">
        <v>8.8067338575700518</v>
      </c>
      <c r="H126" s="221">
        <f t="shared" si="20"/>
        <v>2.965824766660961</v>
      </c>
      <c r="I126" s="220">
        <v>6.2380407415884642</v>
      </c>
      <c r="J126" s="221">
        <f t="shared" si="20"/>
        <v>-2.5686931159815876</v>
      </c>
      <c r="K126" s="220">
        <v>8.4613835583984844</v>
      </c>
      <c r="L126" s="221">
        <f t="shared" si="21"/>
        <v>2.2233428168100202</v>
      </c>
      <c r="M126" s="220">
        <v>6.4309696092619388</v>
      </c>
      <c r="N126" s="221">
        <f t="shared" si="19"/>
        <v>-2.0304139491365456</v>
      </c>
    </row>
    <row r="127" spans="1:15" x14ac:dyDescent="0.25">
      <c r="B127" s="145" t="s">
        <v>89</v>
      </c>
      <c r="C127" s="220">
        <v>6.3863636363636367</v>
      </c>
      <c r="D127" s="221">
        <v>-1.7217976222400999</v>
      </c>
      <c r="E127" s="220">
        <v>8.2763615295480886</v>
      </c>
      <c r="F127" s="221">
        <f t="shared" si="20"/>
        <v>1.8899978931844519</v>
      </c>
      <c r="G127" s="220">
        <v>7.8096076458752517</v>
      </c>
      <c r="H127" s="221">
        <f t="shared" si="20"/>
        <v>-0.46675388367283688</v>
      </c>
      <c r="I127" s="220">
        <v>5.6116176967240801</v>
      </c>
      <c r="J127" s="221">
        <f t="shared" si="20"/>
        <v>-2.1979899491511716</v>
      </c>
      <c r="K127" s="220">
        <v>5.9173657718120802</v>
      </c>
      <c r="L127" s="221">
        <f t="shared" si="21"/>
        <v>0.30574807508800017</v>
      </c>
      <c r="M127" s="220">
        <v>5.9709084084084081</v>
      </c>
      <c r="N127" s="221">
        <f t="shared" si="19"/>
        <v>5.3542636596327853E-2</v>
      </c>
    </row>
    <row r="128" spans="1:15" x14ac:dyDescent="0.25">
      <c r="A128" s="151"/>
      <c r="B128" s="145" t="s">
        <v>91</v>
      </c>
      <c r="C128" s="220">
        <v>4.419776119402985</v>
      </c>
      <c r="D128" s="221">
        <v>-2.0378027735095863</v>
      </c>
      <c r="E128" s="220">
        <v>6.5399652476107732</v>
      </c>
      <c r="F128" s="221">
        <f t="shared" si="20"/>
        <v>2.1201891282077883</v>
      </c>
      <c r="G128" s="220">
        <v>7.0763655647869896</v>
      </c>
      <c r="H128" s="221">
        <f t="shared" si="20"/>
        <v>0.53640031717621639</v>
      </c>
      <c r="I128" s="220">
        <v>6.0672817281728175</v>
      </c>
      <c r="J128" s="221">
        <f t="shared" si="20"/>
        <v>-1.0090838366141721</v>
      </c>
      <c r="K128" s="220">
        <v>5.9782175587727453</v>
      </c>
      <c r="L128" s="221">
        <f t="shared" si="21"/>
        <v>-8.9064169400072224E-2</v>
      </c>
      <c r="M128" s="220"/>
      <c r="N128" s="221"/>
    </row>
    <row r="129" spans="2:15" x14ac:dyDescent="0.25">
      <c r="B129" s="145" t="s">
        <v>93</v>
      </c>
      <c r="C129" s="220">
        <v>7.0533117932148626</v>
      </c>
      <c r="D129" s="221">
        <v>-0.20360232614467133</v>
      </c>
      <c r="E129" s="220">
        <v>5.3751886507696955</v>
      </c>
      <c r="F129" s="221">
        <f t="shared" si="20"/>
        <v>-1.678123142445167</v>
      </c>
      <c r="G129" s="220">
        <v>6.9541828128561658</v>
      </c>
      <c r="H129" s="221">
        <f t="shared" si="20"/>
        <v>1.5789941620864703</v>
      </c>
      <c r="I129" s="220">
        <v>5.8860013103297666</v>
      </c>
      <c r="J129" s="221">
        <f t="shared" si="20"/>
        <v>-1.0681815025263992</v>
      </c>
      <c r="K129" s="220">
        <v>5.7116443745082615</v>
      </c>
      <c r="L129" s="221">
        <f t="shared" si="21"/>
        <v>-0.17435693582150513</v>
      </c>
      <c r="M129" s="220"/>
      <c r="N129" s="221"/>
    </row>
    <row r="130" spans="2:15" x14ac:dyDescent="0.25">
      <c r="B130" s="145" t="s">
        <v>95</v>
      </c>
      <c r="C130" s="220">
        <v>7.3490139687756777</v>
      </c>
      <c r="D130" s="221">
        <v>1.0358932160312975</v>
      </c>
      <c r="E130" s="220">
        <v>6.6219806763285023</v>
      </c>
      <c r="F130" s="221">
        <f t="shared" si="20"/>
        <v>-0.72703329244717541</v>
      </c>
      <c r="G130" s="220">
        <v>6.406141114982578</v>
      </c>
      <c r="H130" s="221">
        <f t="shared" si="20"/>
        <v>-0.2158395613459243</v>
      </c>
      <c r="I130" s="220">
        <v>6.3249634324719652</v>
      </c>
      <c r="J130" s="221">
        <f t="shared" si="20"/>
        <v>-8.1177682510612748E-2</v>
      </c>
      <c r="K130" s="220">
        <v>5.2975084459459456</v>
      </c>
      <c r="L130" s="221">
        <f t="shared" si="21"/>
        <v>-1.0274549865260196</v>
      </c>
      <c r="M130" s="220"/>
      <c r="N130" s="221"/>
    </row>
    <row r="131" spans="2:15" ht="15.75" x14ac:dyDescent="0.25">
      <c r="B131" s="148" t="s">
        <v>32</v>
      </c>
      <c r="C131" s="222">
        <v>6.7717101949780556</v>
      </c>
      <c r="D131" s="223">
        <v>-0.20715686493517005</v>
      </c>
      <c r="E131" s="222">
        <v>6.9646118721461185</v>
      </c>
      <c r="F131" s="223">
        <f t="shared" si="20"/>
        <v>0.19290167716806295</v>
      </c>
      <c r="G131" s="222">
        <v>7.1221982489613236</v>
      </c>
      <c r="H131" s="223">
        <f t="shared" si="20"/>
        <v>0.15758637681520504</v>
      </c>
      <c r="I131" s="222">
        <v>6.4367679410190854</v>
      </c>
      <c r="J131" s="223">
        <f t="shared" si="20"/>
        <v>-0.68543030794223814</v>
      </c>
      <c r="K131" s="222">
        <v>6.2090876819311323</v>
      </c>
      <c r="L131" s="223">
        <f t="shared" si="21"/>
        <v>-0.2276802590879532</v>
      </c>
      <c r="M131" s="222">
        <v>6.0735107731305451</v>
      </c>
      <c r="N131" s="223">
        <v>-0.28916433824297183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7.8617021276595747</v>
      </c>
      <c r="D141" s="221">
        <v>-0.2739856046824336</v>
      </c>
      <c r="E141" s="220">
        <v>10.762376237623762</v>
      </c>
      <c r="F141" s="221">
        <f t="shared" ref="F141:J143" si="22">IFERROR(E141-C141,"-")</f>
        <v>2.9006741099641875</v>
      </c>
      <c r="G141" s="220">
        <v>8.0026954177897576</v>
      </c>
      <c r="H141" s="221">
        <f t="shared" si="22"/>
        <v>-2.7596808198340046</v>
      </c>
      <c r="I141" s="220">
        <v>8.2559456398641</v>
      </c>
      <c r="J141" s="221">
        <f t="shared" si="22"/>
        <v>0.25325022207434245</v>
      </c>
      <c r="K141" s="220">
        <v>7.1475548060708265</v>
      </c>
      <c r="L141" s="221">
        <f t="shared" ref="L141:L143" si="23">IFERROR(K141-I141,"-")</f>
        <v>-1.1083908337932735</v>
      </c>
      <c r="M141" s="220">
        <v>7.3878143133462286</v>
      </c>
      <c r="N141" s="221">
        <f t="shared" ref="N141:N149" si="24">IFERROR(M141-K141,"-")</f>
        <v>0.24025950727540213</v>
      </c>
    </row>
    <row r="142" spans="2:15" x14ac:dyDescent="0.25">
      <c r="B142" s="145" t="s">
        <v>75</v>
      </c>
      <c r="C142" s="220">
        <v>7.505226480836237</v>
      </c>
      <c r="D142" s="221">
        <v>-1.1654938185089456</v>
      </c>
      <c r="E142" s="220">
        <v>19.736318407960198</v>
      </c>
      <c r="F142" s="221">
        <f t="shared" si="22"/>
        <v>12.231091927123961</v>
      </c>
      <c r="G142" s="220">
        <v>6.4764444444444447</v>
      </c>
      <c r="H142" s="221">
        <f t="shared" si="22"/>
        <v>-13.259873963515753</v>
      </c>
      <c r="I142" s="220">
        <v>10.370414201183433</v>
      </c>
      <c r="J142" s="221">
        <f t="shared" si="22"/>
        <v>3.8939697567389882</v>
      </c>
      <c r="K142" s="220">
        <v>8.3796526054590572</v>
      </c>
      <c r="L142" s="221">
        <f t="shared" si="23"/>
        <v>-1.9907615957243756</v>
      </c>
      <c r="M142" s="220">
        <v>6.8422590068159685</v>
      </c>
      <c r="N142" s="221">
        <f t="shared" si="24"/>
        <v>-1.5373935986430887</v>
      </c>
    </row>
    <row r="143" spans="2:15" x14ac:dyDescent="0.25">
      <c r="B143" s="145" t="s">
        <v>77</v>
      </c>
      <c r="C143" s="220">
        <v>9.7437185929648233</v>
      </c>
      <c r="D143" s="221">
        <v>1.0972157574260706</v>
      </c>
      <c r="E143" s="220">
        <v>10.463869463869464</v>
      </c>
      <c r="F143" s="221">
        <f t="shared" si="22"/>
        <v>0.72015087090464114</v>
      </c>
      <c r="G143" s="220">
        <v>7.698924731182796</v>
      </c>
      <c r="H143" s="221">
        <f t="shared" si="22"/>
        <v>-2.7649447326866685</v>
      </c>
      <c r="I143" s="220">
        <v>7.2857142857142856</v>
      </c>
      <c r="J143" s="221">
        <f t="shared" si="22"/>
        <v>-0.41321044546851038</v>
      </c>
      <c r="K143" s="220">
        <v>5.5732217573221758</v>
      </c>
      <c r="L143" s="221">
        <f t="shared" si="23"/>
        <v>-1.7124925283921097</v>
      </c>
      <c r="M143" s="220">
        <v>7.3555027711797312</v>
      </c>
      <c r="N143" s="221">
        <f t="shared" si="24"/>
        <v>1.7822810138575553</v>
      </c>
    </row>
    <row r="144" spans="2:15" x14ac:dyDescent="0.25">
      <c r="B144" s="145" t="s">
        <v>79</v>
      </c>
      <c r="C144" s="220" t="s">
        <v>233</v>
      </c>
      <c r="D144" s="221" t="s">
        <v>233</v>
      </c>
      <c r="E144" s="220">
        <v>22.977777777777778</v>
      </c>
      <c r="F144" s="221" t="str">
        <f>IFERROR(E144-C144,"-")</f>
        <v>-</v>
      </c>
      <c r="G144" s="220">
        <v>7.1142857142857139</v>
      </c>
      <c r="H144" s="221">
        <f>IFERROR(G144-E144,"-")</f>
        <v>-15.863492063492064</v>
      </c>
      <c r="I144" s="220">
        <v>7.2047413793103452</v>
      </c>
      <c r="J144" s="221">
        <f>IFERROR(I144-G144,"-")</f>
        <v>9.0455665024631315E-2</v>
      </c>
      <c r="K144" s="220">
        <v>12.068527918781726</v>
      </c>
      <c r="L144" s="221">
        <f>IFERROR(K144-I144,"-")</f>
        <v>4.8637865394713806</v>
      </c>
      <c r="M144" s="220">
        <v>6.2781818181818183</v>
      </c>
      <c r="N144" s="221">
        <f t="shared" si="24"/>
        <v>-5.7903461005999075</v>
      </c>
    </row>
    <row r="145" spans="1:15" x14ac:dyDescent="0.25">
      <c r="B145" s="145" t="s">
        <v>81</v>
      </c>
      <c r="C145" s="220" t="s">
        <v>233</v>
      </c>
      <c r="D145" s="221" t="s">
        <v>233</v>
      </c>
      <c r="E145" s="220">
        <v>15.326923076923077</v>
      </c>
      <c r="F145" s="221" t="str">
        <f t="shared" ref="F145:J153" si="25">IFERROR(E145-C145,"-")</f>
        <v>-</v>
      </c>
      <c r="G145" s="220">
        <v>6.7809110629067249</v>
      </c>
      <c r="H145" s="221">
        <f t="shared" si="25"/>
        <v>-8.5460120140163518</v>
      </c>
      <c r="I145" s="220">
        <v>7.3737373737373737</v>
      </c>
      <c r="J145" s="221">
        <f t="shared" si="25"/>
        <v>0.59282631083064885</v>
      </c>
      <c r="K145" s="220">
        <v>9.1675824175824179</v>
      </c>
      <c r="L145" s="221">
        <f t="shared" ref="L145:L153" si="26">IFERROR(K145-I145,"-")</f>
        <v>1.7938450438450442</v>
      </c>
      <c r="M145" s="220">
        <v>7.4332129963898916</v>
      </c>
      <c r="N145" s="221">
        <f t="shared" si="24"/>
        <v>-1.7343694211925262</v>
      </c>
    </row>
    <row r="146" spans="1:15" x14ac:dyDescent="0.25">
      <c r="B146" s="145" t="s">
        <v>83</v>
      </c>
      <c r="C146" s="220" t="s">
        <v>233</v>
      </c>
      <c r="D146" s="221" t="s">
        <v>233</v>
      </c>
      <c r="E146" s="220">
        <v>17.822784810126581</v>
      </c>
      <c r="F146" s="221" t="str">
        <f t="shared" si="25"/>
        <v>-</v>
      </c>
      <c r="G146" s="220">
        <v>5.6285266457680247</v>
      </c>
      <c r="H146" s="221">
        <f t="shared" si="25"/>
        <v>-12.194258164358557</v>
      </c>
      <c r="I146" s="220">
        <v>6.3149792776791003</v>
      </c>
      <c r="J146" s="221">
        <f t="shared" si="25"/>
        <v>0.68645263191107553</v>
      </c>
      <c r="K146" s="220">
        <v>6.4553571428571432</v>
      </c>
      <c r="L146" s="221">
        <f t="shared" si="26"/>
        <v>0.14037786517804296</v>
      </c>
      <c r="M146" s="220">
        <v>7.3386837881219904</v>
      </c>
      <c r="N146" s="221">
        <f t="shared" si="24"/>
        <v>0.88332664526484717</v>
      </c>
    </row>
    <row r="147" spans="1:15" x14ac:dyDescent="0.25">
      <c r="B147" s="145" t="s">
        <v>85</v>
      </c>
      <c r="C147" s="220" t="s">
        <v>233</v>
      </c>
      <c r="D147" s="221" t="s">
        <v>233</v>
      </c>
      <c r="E147" s="220">
        <v>9.8461538461538467</v>
      </c>
      <c r="F147" s="221" t="str">
        <f t="shared" si="25"/>
        <v>-</v>
      </c>
      <c r="G147" s="220">
        <v>8.2565445026178015</v>
      </c>
      <c r="H147" s="221">
        <f t="shared" si="25"/>
        <v>-1.5896093435360452</v>
      </c>
      <c r="I147" s="220">
        <v>16.43010752688172</v>
      </c>
      <c r="J147" s="221">
        <f t="shared" si="25"/>
        <v>8.1735630242639186</v>
      </c>
      <c r="K147" s="220">
        <v>7.3354231974921627</v>
      </c>
      <c r="L147" s="221">
        <f t="shared" si="26"/>
        <v>-9.0946843293895583</v>
      </c>
      <c r="M147" s="220">
        <v>8.6909788867562376</v>
      </c>
      <c r="N147" s="221">
        <f t="shared" si="24"/>
        <v>1.355555689264075</v>
      </c>
    </row>
    <row r="148" spans="1:15" x14ac:dyDescent="0.25">
      <c r="B148" s="145" t="s">
        <v>87</v>
      </c>
      <c r="C148" s="220">
        <v>11.794238683127572</v>
      </c>
      <c r="D148" s="221">
        <v>2.9210215674381903</v>
      </c>
      <c r="E148" s="220">
        <v>6.5616438356164384</v>
      </c>
      <c r="F148" s="221">
        <f t="shared" si="25"/>
        <v>-5.2325948475111339</v>
      </c>
      <c r="G148" s="220">
        <v>9.6734693877551017</v>
      </c>
      <c r="H148" s="221">
        <f t="shared" si="25"/>
        <v>3.1118255521386633</v>
      </c>
      <c r="I148" s="220">
        <v>8.7648114901256733</v>
      </c>
      <c r="J148" s="221">
        <f t="shared" si="25"/>
        <v>-0.90865789762942839</v>
      </c>
      <c r="K148" s="220">
        <v>8.639705882352942</v>
      </c>
      <c r="L148" s="221">
        <f t="shared" si="26"/>
        <v>-0.12510560777273128</v>
      </c>
      <c r="M148" s="220">
        <v>8.1074681238615671</v>
      </c>
      <c r="N148" s="221">
        <f t="shared" si="24"/>
        <v>-0.53223775849137489</v>
      </c>
    </row>
    <row r="149" spans="1:15" x14ac:dyDescent="0.25">
      <c r="B149" s="145" t="s">
        <v>89</v>
      </c>
      <c r="C149" s="220">
        <v>14.543859649122806</v>
      </c>
      <c r="D149" s="221">
        <v>6.259174964438122</v>
      </c>
      <c r="E149" s="220">
        <v>8.0187110187110182</v>
      </c>
      <c r="F149" s="221">
        <f t="shared" si="25"/>
        <v>-6.5251486304117883</v>
      </c>
      <c r="G149" s="220">
        <v>8.0555555555555554</v>
      </c>
      <c r="H149" s="221">
        <f t="shared" si="25"/>
        <v>3.6844536844537146E-2</v>
      </c>
      <c r="I149" s="220">
        <v>5.4844192634560907</v>
      </c>
      <c r="J149" s="221">
        <f t="shared" si="25"/>
        <v>-2.5711362920994647</v>
      </c>
      <c r="K149" s="220">
        <v>5.9034749034749039</v>
      </c>
      <c r="L149" s="221">
        <f t="shared" si="26"/>
        <v>0.41905564001881324</v>
      </c>
      <c r="M149" s="220">
        <v>7.0243572395128551</v>
      </c>
      <c r="N149" s="221">
        <f t="shared" si="24"/>
        <v>1.1208823360379512</v>
      </c>
    </row>
    <row r="150" spans="1:15" x14ac:dyDescent="0.25">
      <c r="A150" s="151"/>
      <c r="B150" s="145" t="s">
        <v>91</v>
      </c>
      <c r="C150" s="220">
        <v>5.4363636363636365</v>
      </c>
      <c r="D150" s="221">
        <v>-2.0938377059182427</v>
      </c>
      <c r="E150" s="220">
        <v>6.7181069958847734</v>
      </c>
      <c r="F150" s="221">
        <f t="shared" si="25"/>
        <v>1.2817433595211369</v>
      </c>
      <c r="G150" s="220">
        <v>7.819121447028424</v>
      </c>
      <c r="H150" s="221">
        <f t="shared" si="25"/>
        <v>1.1010144511436506</v>
      </c>
      <c r="I150" s="220">
        <v>8.6818181818181817</v>
      </c>
      <c r="J150" s="221">
        <f t="shared" si="25"/>
        <v>0.86269673478975761</v>
      </c>
      <c r="K150" s="220">
        <v>8.1320406278855035</v>
      </c>
      <c r="L150" s="221">
        <f t="shared" si="26"/>
        <v>-0.54977755393267813</v>
      </c>
      <c r="M150" s="220"/>
      <c r="N150" s="221"/>
    </row>
    <row r="151" spans="1:15" x14ac:dyDescent="0.25">
      <c r="B151" s="145" t="s">
        <v>93</v>
      </c>
      <c r="C151" s="220">
        <v>6.5258855585831066</v>
      </c>
      <c r="D151" s="221">
        <v>-2.6017006483134457</v>
      </c>
      <c r="E151" s="220">
        <v>7.9976247030878858</v>
      </c>
      <c r="F151" s="221">
        <f t="shared" si="25"/>
        <v>1.4717391445047792</v>
      </c>
      <c r="G151" s="220">
        <v>8.1650831353919244</v>
      </c>
      <c r="H151" s="221">
        <f t="shared" si="25"/>
        <v>0.16745843230403867</v>
      </c>
      <c r="I151" s="220">
        <v>7.4842931937172779</v>
      </c>
      <c r="J151" s="221">
        <f t="shared" si="25"/>
        <v>-0.68078994167464657</v>
      </c>
      <c r="K151" s="220">
        <v>7.177658142664872</v>
      </c>
      <c r="L151" s="221">
        <f t="shared" si="26"/>
        <v>-0.30663505105240585</v>
      </c>
      <c r="M151" s="220"/>
      <c r="N151" s="221"/>
    </row>
    <row r="152" spans="1:15" x14ac:dyDescent="0.25">
      <c r="B152" s="145" t="s">
        <v>95</v>
      </c>
      <c r="C152" s="220">
        <v>7.788321167883212</v>
      </c>
      <c r="D152" s="221">
        <v>-1.1324580528960082</v>
      </c>
      <c r="E152" s="220">
        <v>7.1046831955922869</v>
      </c>
      <c r="F152" s="221">
        <f t="shared" si="25"/>
        <v>-0.68363797229092516</v>
      </c>
      <c r="G152" s="220">
        <v>7.3941176470588239</v>
      </c>
      <c r="H152" s="221">
        <f t="shared" si="25"/>
        <v>0.28943445146653701</v>
      </c>
      <c r="I152" s="220">
        <v>7.4029335634167381</v>
      </c>
      <c r="J152" s="221">
        <f t="shared" si="25"/>
        <v>8.815916357914233E-3</v>
      </c>
      <c r="K152" s="220">
        <v>6.9815668202764973</v>
      </c>
      <c r="L152" s="221">
        <f t="shared" si="26"/>
        <v>-0.42136674314024081</v>
      </c>
      <c r="M152" s="220"/>
      <c r="N152" s="221"/>
    </row>
    <row r="153" spans="1:15" ht="15.75" x14ac:dyDescent="0.25">
      <c r="B153" s="148" t="s">
        <v>32</v>
      </c>
      <c r="C153" s="222">
        <v>8.1043272080616475</v>
      </c>
      <c r="D153" s="223">
        <v>-8.8147215382084809E-2</v>
      </c>
      <c r="E153" s="222">
        <v>10.078081427774679</v>
      </c>
      <c r="F153" s="223">
        <f t="shared" si="25"/>
        <v>1.9737542197130313</v>
      </c>
      <c r="G153" s="222">
        <v>7.3186628807434175</v>
      </c>
      <c r="H153" s="223">
        <f t="shared" si="25"/>
        <v>-2.7594185470312613</v>
      </c>
      <c r="I153" s="222">
        <v>7.7856686444545868</v>
      </c>
      <c r="J153" s="223">
        <f t="shared" si="25"/>
        <v>0.46700576371116931</v>
      </c>
      <c r="K153" s="222">
        <v>7.3207529587177333</v>
      </c>
      <c r="L153" s="223">
        <f t="shared" si="26"/>
        <v>-0.46491568573685349</v>
      </c>
      <c r="M153" s="222">
        <v>7.2499325236167342</v>
      </c>
      <c r="N153" s="223">
        <v>-2.8716621501253314E-2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5.7492211838006231</v>
      </c>
      <c r="D163" s="221">
        <v>-1.3873197784880631</v>
      </c>
      <c r="E163" s="220">
        <v>4.729166666666667</v>
      </c>
      <c r="F163" s="221">
        <f t="shared" ref="F163:J165" si="27">IFERROR(E163-C163,"-")</f>
        <v>-1.0200545171339561</v>
      </c>
      <c r="G163" s="220">
        <v>6.5365853658536581</v>
      </c>
      <c r="H163" s="221">
        <f t="shared" si="27"/>
        <v>1.8074186991869912</v>
      </c>
      <c r="I163" s="220">
        <v>7.2143184947223498</v>
      </c>
      <c r="J163" s="221">
        <f t="shared" si="27"/>
        <v>0.67773312886869164</v>
      </c>
      <c r="K163" s="220">
        <v>7.8896882494004794</v>
      </c>
      <c r="L163" s="221">
        <f t="shared" ref="L163:L165" si="28">IFERROR(K163-I163,"-")</f>
        <v>0.67536975467812965</v>
      </c>
      <c r="M163" s="220">
        <v>7.4726443768996962</v>
      </c>
      <c r="N163" s="221">
        <f t="shared" ref="N163:N171" si="29">IFERROR(M163-K163,"-")</f>
        <v>-0.41704387250078323</v>
      </c>
    </row>
    <row r="164" spans="2:14" x14ac:dyDescent="0.25">
      <c r="B164" s="145" t="s">
        <v>75</v>
      </c>
      <c r="C164" s="220">
        <v>6.7679449360865291</v>
      </c>
      <c r="D164" s="221">
        <v>-8.0635505553849463E-2</v>
      </c>
      <c r="E164" s="220">
        <v>6.1937499999999996</v>
      </c>
      <c r="F164" s="221">
        <f t="shared" si="27"/>
        <v>-0.57419493608652949</v>
      </c>
      <c r="G164" s="220">
        <v>5.8539007092198583</v>
      </c>
      <c r="H164" s="221">
        <f t="shared" si="27"/>
        <v>-0.33984929078014137</v>
      </c>
      <c r="I164" s="220">
        <v>7.303468208092486</v>
      </c>
      <c r="J164" s="221">
        <f t="shared" si="27"/>
        <v>1.4495674988726277</v>
      </c>
      <c r="K164" s="220">
        <v>6.3089552238805968</v>
      </c>
      <c r="L164" s="221">
        <f t="shared" si="28"/>
        <v>-0.99451298421188916</v>
      </c>
      <c r="M164" s="220">
        <v>6.4013086150490732</v>
      </c>
      <c r="N164" s="221">
        <f t="shared" si="29"/>
        <v>9.2353391168476406E-2</v>
      </c>
    </row>
    <row r="165" spans="2:14" x14ac:dyDescent="0.25">
      <c r="B165" s="145" t="s">
        <v>77</v>
      </c>
      <c r="C165" s="220">
        <v>8.1036585365853657</v>
      </c>
      <c r="D165" s="221">
        <v>1.7191495462672464</v>
      </c>
      <c r="E165" s="220">
        <v>6.4149377593360999</v>
      </c>
      <c r="F165" s="221">
        <f t="shared" si="27"/>
        <v>-1.6887207772492658</v>
      </c>
      <c r="G165" s="220">
        <v>6.8731343283582094</v>
      </c>
      <c r="H165" s="221">
        <f t="shared" si="27"/>
        <v>0.45819656902210948</v>
      </c>
      <c r="I165" s="220">
        <v>6.9717348927875245</v>
      </c>
      <c r="J165" s="221">
        <f t="shared" si="27"/>
        <v>9.8600564429315085E-2</v>
      </c>
      <c r="K165" s="220">
        <v>8.247519582245431</v>
      </c>
      <c r="L165" s="221">
        <f t="shared" si="28"/>
        <v>1.2757846894579066</v>
      </c>
      <c r="M165" s="220">
        <v>6.2750000000000004</v>
      </c>
      <c r="N165" s="221">
        <f t="shared" si="29"/>
        <v>-1.9725195822454307</v>
      </c>
    </row>
    <row r="166" spans="2:14" x14ac:dyDescent="0.25">
      <c r="B166" s="145" t="s">
        <v>79</v>
      </c>
      <c r="C166" s="220" t="s">
        <v>233</v>
      </c>
      <c r="D166" s="221" t="s">
        <v>233</v>
      </c>
      <c r="E166" s="220">
        <v>7</v>
      </c>
      <c r="F166" s="221" t="str">
        <f>IFERROR(E166-C166,"-")</f>
        <v>-</v>
      </c>
      <c r="G166" s="220">
        <v>5.7451171875</v>
      </c>
      <c r="H166" s="221">
        <f>IFERROR(G166-E166,"-")</f>
        <v>-1.2548828125</v>
      </c>
      <c r="I166" s="220">
        <v>6.1101449275362318</v>
      </c>
      <c r="J166" s="221">
        <f>IFERROR(I166-G166,"-")</f>
        <v>0.36502774003623184</v>
      </c>
      <c r="K166" s="220">
        <v>6.5773298083278258</v>
      </c>
      <c r="L166" s="221">
        <f>IFERROR(K166-I166,"-")</f>
        <v>0.46718488079159393</v>
      </c>
      <c r="M166" s="220">
        <v>6.08</v>
      </c>
      <c r="N166" s="221">
        <f t="shared" si="29"/>
        <v>-0.4973298083278257</v>
      </c>
    </row>
    <row r="167" spans="2:14" x14ac:dyDescent="0.25">
      <c r="B167" s="145" t="s">
        <v>81</v>
      </c>
      <c r="C167" s="220" t="s">
        <v>233</v>
      </c>
      <c r="D167" s="221" t="s">
        <v>233</v>
      </c>
      <c r="E167" s="220">
        <v>4.4880239520958085</v>
      </c>
      <c r="F167" s="221" t="str">
        <f t="shared" ref="F167:J175" si="30">IFERROR(E167-C167,"-")</f>
        <v>-</v>
      </c>
      <c r="G167" s="220">
        <v>7.0894308943089435</v>
      </c>
      <c r="H167" s="221">
        <f t="shared" si="30"/>
        <v>2.601406942213135</v>
      </c>
      <c r="I167" s="220">
        <v>6.3323216995447646</v>
      </c>
      <c r="J167" s="221">
        <f t="shared" si="30"/>
        <v>-0.75710919476417882</v>
      </c>
      <c r="K167" s="220">
        <v>7.4274533413606258</v>
      </c>
      <c r="L167" s="221">
        <f t="shared" ref="L167:L175" si="31">IFERROR(K167-I167,"-")</f>
        <v>1.0951316418158612</v>
      </c>
      <c r="M167" s="220">
        <v>6.1149542217700912</v>
      </c>
      <c r="N167" s="221">
        <f t="shared" si="29"/>
        <v>-1.3124991195905347</v>
      </c>
    </row>
    <row r="168" spans="2:14" x14ac:dyDescent="0.25">
      <c r="B168" s="145" t="s">
        <v>83</v>
      </c>
      <c r="C168" s="220" t="s">
        <v>233</v>
      </c>
      <c r="D168" s="221" t="s">
        <v>233</v>
      </c>
      <c r="E168" s="220">
        <v>6.6040609137055837</v>
      </c>
      <c r="F168" s="221" t="str">
        <f t="shared" si="30"/>
        <v>-</v>
      </c>
      <c r="G168" s="220">
        <v>5.8227848101265822</v>
      </c>
      <c r="H168" s="221">
        <f t="shared" si="30"/>
        <v>-0.78127610357900146</v>
      </c>
      <c r="I168" s="220">
        <v>6.5613636363636365</v>
      </c>
      <c r="J168" s="221">
        <f t="shared" si="30"/>
        <v>0.73857882623705429</v>
      </c>
      <c r="K168" s="220">
        <v>6.0972568578553616</v>
      </c>
      <c r="L168" s="221">
        <f t="shared" si="31"/>
        <v>-0.46410677850827486</v>
      </c>
      <c r="M168" s="220">
        <v>6.4898218829516541</v>
      </c>
      <c r="N168" s="221">
        <f t="shared" si="29"/>
        <v>0.39256502509629243</v>
      </c>
    </row>
    <row r="169" spans="2:14" x14ac:dyDescent="0.25">
      <c r="B169" s="145" t="s">
        <v>85</v>
      </c>
      <c r="C169" s="220" t="s">
        <v>233</v>
      </c>
      <c r="D169" s="221" t="s">
        <v>233</v>
      </c>
      <c r="E169" s="220">
        <v>4.1475409836065573</v>
      </c>
      <c r="F169" s="221" t="str">
        <f t="shared" si="30"/>
        <v>-</v>
      </c>
      <c r="G169" s="220">
        <v>8.4603174603174605</v>
      </c>
      <c r="H169" s="221">
        <f t="shared" si="30"/>
        <v>4.3127764767109031</v>
      </c>
      <c r="I169" s="220">
        <v>7.6562698917886696</v>
      </c>
      <c r="J169" s="221">
        <f t="shared" si="30"/>
        <v>-0.80404756852879089</v>
      </c>
      <c r="K169" s="220">
        <v>6.3948832035595107</v>
      </c>
      <c r="L169" s="221">
        <f t="shared" si="31"/>
        <v>-1.2613866882291589</v>
      </c>
      <c r="M169" s="220">
        <v>7.2997481108312341</v>
      </c>
      <c r="N169" s="221">
        <f t="shared" si="29"/>
        <v>0.90486490727172342</v>
      </c>
    </row>
    <row r="170" spans="2:14" x14ac:dyDescent="0.25">
      <c r="B170" s="145" t="s">
        <v>87</v>
      </c>
      <c r="C170" s="220">
        <v>10.433333333333334</v>
      </c>
      <c r="D170" s="221">
        <v>2.0171597633136091</v>
      </c>
      <c r="E170" s="220">
        <v>8.2528735632183903</v>
      </c>
      <c r="F170" s="221">
        <f t="shared" si="30"/>
        <v>-2.1804597701149433</v>
      </c>
      <c r="G170" s="220">
        <v>8.2962720732504902</v>
      </c>
      <c r="H170" s="221">
        <f t="shared" si="30"/>
        <v>4.3398510032099935E-2</v>
      </c>
      <c r="I170" s="220">
        <v>10.346733668341708</v>
      </c>
      <c r="J170" s="221">
        <f t="shared" si="30"/>
        <v>2.0504615950912175</v>
      </c>
      <c r="K170" s="220">
        <v>9.152667723190703</v>
      </c>
      <c r="L170" s="221">
        <f t="shared" si="31"/>
        <v>-1.1940659451510047</v>
      </c>
      <c r="M170" s="220">
        <v>8.6292808219178081</v>
      </c>
      <c r="N170" s="221">
        <f t="shared" si="29"/>
        <v>-0.52338690127289489</v>
      </c>
    </row>
    <row r="171" spans="2:14" x14ac:dyDescent="0.25">
      <c r="B171" s="145" t="s">
        <v>89</v>
      </c>
      <c r="C171" s="220">
        <v>5.2180451127819545</v>
      </c>
      <c r="D171" s="221">
        <v>-1.9822494380280604</v>
      </c>
      <c r="E171" s="220">
        <v>7.3111702127659575</v>
      </c>
      <c r="F171" s="221">
        <f t="shared" si="30"/>
        <v>2.093125099984003</v>
      </c>
      <c r="G171" s="220">
        <v>7.2282157676348548</v>
      </c>
      <c r="H171" s="221">
        <f t="shared" si="30"/>
        <v>-8.2954445131102617E-2</v>
      </c>
      <c r="I171" s="220">
        <v>7.003300330033003</v>
      </c>
      <c r="J171" s="221">
        <f t="shared" si="30"/>
        <v>-0.22491543760185184</v>
      </c>
      <c r="K171" s="220">
        <v>3.8022199798183651</v>
      </c>
      <c r="L171" s="221">
        <f t="shared" si="31"/>
        <v>-3.2010803502146379</v>
      </c>
      <c r="M171" s="220">
        <v>6.8179059180576633</v>
      </c>
      <c r="N171" s="221">
        <f t="shared" si="29"/>
        <v>3.0156859382392982</v>
      </c>
    </row>
    <row r="172" spans="2:14" x14ac:dyDescent="0.25">
      <c r="B172" s="145" t="s">
        <v>91</v>
      </c>
      <c r="C172" s="220">
        <v>6.267942583732057</v>
      </c>
      <c r="D172" s="221">
        <v>0.39831608619858283</v>
      </c>
      <c r="E172" s="220">
        <v>5.4994388327721664</v>
      </c>
      <c r="F172" s="221">
        <f t="shared" si="30"/>
        <v>-0.76850375095989065</v>
      </c>
      <c r="G172" s="220">
        <v>6.1459524526030691</v>
      </c>
      <c r="H172" s="221">
        <f t="shared" si="30"/>
        <v>0.64651361983090272</v>
      </c>
      <c r="I172" s="220">
        <v>6.1748318924111434</v>
      </c>
      <c r="J172" s="221">
        <f t="shared" si="30"/>
        <v>2.8879439808074281E-2</v>
      </c>
      <c r="K172" s="220">
        <v>6.659903626680193</v>
      </c>
      <c r="L172" s="221">
        <f t="shared" si="31"/>
        <v>0.48507173426904959</v>
      </c>
      <c r="M172" s="220"/>
      <c r="N172" s="221"/>
    </row>
    <row r="173" spans="2:14" x14ac:dyDescent="0.25">
      <c r="B173" s="145" t="s">
        <v>93</v>
      </c>
      <c r="C173" s="220">
        <v>4.4545454545454541</v>
      </c>
      <c r="D173" s="221">
        <v>-2.1324110671936767</v>
      </c>
      <c r="E173" s="220">
        <v>8.594678217821782</v>
      </c>
      <c r="F173" s="221">
        <f t="shared" si="30"/>
        <v>4.1401327632763278</v>
      </c>
      <c r="G173" s="220">
        <v>9.0160278745644593</v>
      </c>
      <c r="H173" s="221">
        <f t="shared" si="30"/>
        <v>0.42134965674267733</v>
      </c>
      <c r="I173" s="220">
        <v>8.294520547945206</v>
      </c>
      <c r="J173" s="221">
        <f t="shared" si="30"/>
        <v>-0.72150732661925332</v>
      </c>
      <c r="K173" s="220">
        <v>6.7973199329983247</v>
      </c>
      <c r="L173" s="221">
        <f t="shared" si="31"/>
        <v>-1.4972006149468813</v>
      </c>
      <c r="M173" s="220"/>
      <c r="N173" s="221"/>
    </row>
    <row r="174" spans="2:14" x14ac:dyDescent="0.25">
      <c r="B174" s="145" t="s">
        <v>95</v>
      </c>
      <c r="C174" s="220">
        <v>6.1395793499043974</v>
      </c>
      <c r="D174" s="221">
        <v>-0.39276566357269171</v>
      </c>
      <c r="E174" s="220">
        <v>6.6066790352504636</v>
      </c>
      <c r="F174" s="221">
        <f t="shared" si="30"/>
        <v>0.46709968534606627</v>
      </c>
      <c r="G174" s="220">
        <v>6.6683569979716024</v>
      </c>
      <c r="H174" s="221">
        <f t="shared" si="30"/>
        <v>6.167796272113879E-2</v>
      </c>
      <c r="I174" s="220">
        <v>6.2648752399232244</v>
      </c>
      <c r="J174" s="221">
        <f t="shared" si="30"/>
        <v>-0.40348175804837805</v>
      </c>
      <c r="K174" s="220">
        <v>5.9157142857142855</v>
      </c>
      <c r="L174" s="221">
        <f t="shared" si="31"/>
        <v>-0.34916095420893889</v>
      </c>
      <c r="M174" s="220"/>
      <c r="N174" s="221"/>
    </row>
    <row r="175" spans="2:14" ht="15.75" x14ac:dyDescent="0.25">
      <c r="B175" s="148" t="s">
        <v>32</v>
      </c>
      <c r="C175" s="222">
        <v>6.2528269063496662</v>
      </c>
      <c r="D175" s="223">
        <v>-0.66206279953268687</v>
      </c>
      <c r="E175" s="222">
        <v>7.0498887829679058</v>
      </c>
      <c r="F175" s="223">
        <f t="shared" si="30"/>
        <v>0.79706187661823957</v>
      </c>
      <c r="G175" s="222">
        <v>7.0258214661716627</v>
      </c>
      <c r="H175" s="223">
        <f t="shared" si="30"/>
        <v>-2.4067316796243077E-2</v>
      </c>
      <c r="I175" s="222">
        <v>6.864052535202374</v>
      </c>
      <c r="J175" s="223">
        <f t="shared" si="30"/>
        <v>-0.16176893096928868</v>
      </c>
      <c r="K175" s="222">
        <v>6.9015844794226844</v>
      </c>
      <c r="L175" s="223">
        <f t="shared" si="31"/>
        <v>3.7531944220310365E-2</v>
      </c>
      <c r="M175" s="222">
        <v>6.8836601307189547</v>
      </c>
      <c r="N175" s="223">
        <v>-0.14075822266287918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5.3219178082191778</v>
      </c>
      <c r="D185" s="221">
        <v>-0.74104515474378552</v>
      </c>
      <c r="E185" s="220">
        <v>32.443708609271525</v>
      </c>
      <c r="F185" s="221">
        <f t="shared" ref="F185:J187" si="32">IFERROR(E185-C185,"-")</f>
        <v>27.121790801052349</v>
      </c>
      <c r="G185" s="220">
        <v>6.6523809523809527</v>
      </c>
      <c r="H185" s="221">
        <f t="shared" si="32"/>
        <v>-25.791327656890573</v>
      </c>
      <c r="I185" s="220">
        <v>6.8395904436860064</v>
      </c>
      <c r="J185" s="221">
        <f t="shared" si="32"/>
        <v>0.18720949130505371</v>
      </c>
      <c r="K185" s="220">
        <v>7.064327485380117</v>
      </c>
      <c r="L185" s="221">
        <f t="shared" ref="L185:L187" si="33">IFERROR(K185-I185,"-")</f>
        <v>0.22473704169411057</v>
      </c>
      <c r="M185" s="220">
        <v>6.507518796992481</v>
      </c>
      <c r="N185" s="221">
        <f t="shared" ref="N185:N193" si="34">IFERROR(M185-K185,"-")</f>
        <v>-0.55680868838763597</v>
      </c>
    </row>
    <row r="186" spans="1:15" x14ac:dyDescent="0.25">
      <c r="B186" s="145" t="s">
        <v>75</v>
      </c>
      <c r="C186" s="220">
        <v>5.7124463519313302</v>
      </c>
      <c r="D186" s="221">
        <v>-0.55607216658718794</v>
      </c>
      <c r="E186" s="220" t="s">
        <v>233</v>
      </c>
      <c r="F186" s="221" t="str">
        <f t="shared" si="32"/>
        <v>-</v>
      </c>
      <c r="G186" s="220">
        <v>5.0331753554502372</v>
      </c>
      <c r="H186" s="221" t="str">
        <f t="shared" si="32"/>
        <v>-</v>
      </c>
      <c r="I186" s="220">
        <v>5.4823529411764707</v>
      </c>
      <c r="J186" s="221">
        <f t="shared" si="32"/>
        <v>0.44917758572623345</v>
      </c>
      <c r="K186" s="220">
        <v>6.0017182130584192</v>
      </c>
      <c r="L186" s="221">
        <f t="shared" si="33"/>
        <v>0.51936527188194859</v>
      </c>
      <c r="M186" s="220">
        <v>5.4409937888198758</v>
      </c>
      <c r="N186" s="221">
        <f t="shared" si="34"/>
        <v>-0.56072442423854341</v>
      </c>
    </row>
    <row r="187" spans="1:15" x14ac:dyDescent="0.25">
      <c r="B187" s="145" t="s">
        <v>77</v>
      </c>
      <c r="C187" s="220">
        <v>5.666666666666667</v>
      </c>
      <c r="D187" s="221">
        <v>-1.3400447427293063</v>
      </c>
      <c r="E187" s="220">
        <v>1</v>
      </c>
      <c r="F187" s="221">
        <f t="shared" si="32"/>
        <v>-4.666666666666667</v>
      </c>
      <c r="G187" s="220">
        <v>7.8085585585585582</v>
      </c>
      <c r="H187" s="221">
        <f t="shared" si="32"/>
        <v>6.8085585585585582</v>
      </c>
      <c r="I187" s="220">
        <v>5.3860465116279066</v>
      </c>
      <c r="J187" s="221">
        <f t="shared" si="32"/>
        <v>-2.4225120469306516</v>
      </c>
      <c r="K187" s="220">
        <v>5.8</v>
      </c>
      <c r="L187" s="221">
        <f t="shared" si="33"/>
        <v>0.41395348837209323</v>
      </c>
      <c r="M187" s="220">
        <v>8.1169811320754715</v>
      </c>
      <c r="N187" s="221">
        <f t="shared" si="34"/>
        <v>2.3169811320754716</v>
      </c>
    </row>
    <row r="188" spans="1:15" x14ac:dyDescent="0.25">
      <c r="B188" s="145" t="s">
        <v>79</v>
      </c>
      <c r="C188" s="220" t="s">
        <v>233</v>
      </c>
      <c r="D188" s="221" t="s">
        <v>233</v>
      </c>
      <c r="E188" s="220">
        <v>32.390243902439025</v>
      </c>
      <c r="F188" s="221" t="str">
        <f>IFERROR(E188-C188,"-")</f>
        <v>-</v>
      </c>
      <c r="G188" s="220">
        <v>5.652582159624413</v>
      </c>
      <c r="H188" s="221">
        <f>IFERROR(G188-E188,"-")</f>
        <v>-26.737661742814613</v>
      </c>
      <c r="I188" s="220">
        <v>5.9813432835820892</v>
      </c>
      <c r="J188" s="221">
        <f>IFERROR(I188-G188,"-")</f>
        <v>0.3287611239576762</v>
      </c>
      <c r="K188" s="220">
        <v>7.638418079096045</v>
      </c>
      <c r="L188" s="221">
        <f>IFERROR(K188-I188,"-")</f>
        <v>1.6570747955139558</v>
      </c>
      <c r="M188" s="220">
        <v>6.2214765100671139</v>
      </c>
      <c r="N188" s="221">
        <f t="shared" si="34"/>
        <v>-1.4169415690289311</v>
      </c>
    </row>
    <row r="189" spans="1:15" x14ac:dyDescent="0.25">
      <c r="B189" s="145" t="s">
        <v>81</v>
      </c>
      <c r="C189" s="220" t="s">
        <v>233</v>
      </c>
      <c r="D189" s="221" t="s">
        <v>233</v>
      </c>
      <c r="E189" s="220">
        <v>10.127906976744185</v>
      </c>
      <c r="F189" s="221" t="str">
        <f t="shared" ref="F189:J197" si="35">IFERROR(E189-C189,"-")</f>
        <v>-</v>
      </c>
      <c r="G189" s="220">
        <v>15.8</v>
      </c>
      <c r="H189" s="221">
        <f t="shared" si="35"/>
        <v>5.6720930232558153</v>
      </c>
      <c r="I189" s="220">
        <v>5.8587786259541987</v>
      </c>
      <c r="J189" s="221">
        <f t="shared" si="35"/>
        <v>-9.9412213740458029</v>
      </c>
      <c r="K189" s="220">
        <v>7.21218487394958</v>
      </c>
      <c r="L189" s="221">
        <f t="shared" ref="L189:L197" si="36">IFERROR(K189-I189,"-")</f>
        <v>1.3534062479953812</v>
      </c>
      <c r="M189" s="220">
        <v>6.4589371980676331</v>
      </c>
      <c r="N189" s="221">
        <f t="shared" si="34"/>
        <v>-0.75324767588194685</v>
      </c>
    </row>
    <row r="190" spans="1:15" x14ac:dyDescent="0.25">
      <c r="B190" s="145" t="s">
        <v>122</v>
      </c>
      <c r="C190" s="220" t="s">
        <v>233</v>
      </c>
      <c r="D190" s="221" t="s">
        <v>233</v>
      </c>
      <c r="E190" s="220">
        <v>12.737704918032787</v>
      </c>
      <c r="F190" s="221" t="str">
        <f t="shared" si="35"/>
        <v>-</v>
      </c>
      <c r="G190" s="220">
        <v>4.3795180722891569</v>
      </c>
      <c r="H190" s="221">
        <f t="shared" si="35"/>
        <v>-8.3581868457436297</v>
      </c>
      <c r="I190" s="220">
        <v>7.9693877551020407</v>
      </c>
      <c r="J190" s="221">
        <f t="shared" si="35"/>
        <v>3.5898696828128838</v>
      </c>
      <c r="K190" s="220">
        <v>5.7923076923076922</v>
      </c>
      <c r="L190" s="221">
        <f t="shared" si="36"/>
        <v>-2.1770800627943485</v>
      </c>
      <c r="M190" s="220">
        <v>6.453125</v>
      </c>
      <c r="N190" s="221">
        <f t="shared" si="34"/>
        <v>0.66081730769230784</v>
      </c>
    </row>
    <row r="191" spans="1:15" x14ac:dyDescent="0.25">
      <c r="B191" s="145" t="s">
        <v>85</v>
      </c>
      <c r="C191" s="220" t="s">
        <v>233</v>
      </c>
      <c r="D191" s="221" t="s">
        <v>233</v>
      </c>
      <c r="E191" s="220">
        <v>8.5</v>
      </c>
      <c r="F191" s="221" t="str">
        <f t="shared" si="35"/>
        <v>-</v>
      </c>
      <c r="G191" s="220">
        <v>9.5711009174311918</v>
      </c>
      <c r="H191" s="221">
        <f t="shared" si="35"/>
        <v>1.0711009174311918</v>
      </c>
      <c r="I191" s="220">
        <v>7.0651085141903174</v>
      </c>
      <c r="J191" s="221">
        <f t="shared" si="35"/>
        <v>-2.5059924032408745</v>
      </c>
      <c r="K191" s="220">
        <v>6.7221052631578946</v>
      </c>
      <c r="L191" s="221">
        <f t="shared" si="36"/>
        <v>-0.3430032510324228</v>
      </c>
      <c r="M191" s="220">
        <v>7.4974874371859297</v>
      </c>
      <c r="N191" s="221">
        <f t="shared" si="34"/>
        <v>0.77538217402803511</v>
      </c>
    </row>
    <row r="192" spans="1:15" x14ac:dyDescent="0.25">
      <c r="B192" s="145" t="s">
        <v>87</v>
      </c>
      <c r="C192" s="220">
        <v>9.4333333333333336</v>
      </c>
      <c r="D192" s="221">
        <v>2.3504930966469431</v>
      </c>
      <c r="E192" s="220">
        <v>8.4782608695652169</v>
      </c>
      <c r="F192" s="221">
        <f t="shared" si="35"/>
        <v>-0.95507246376811672</v>
      </c>
      <c r="G192" s="220">
        <v>15.315384615384616</v>
      </c>
      <c r="H192" s="221">
        <f t="shared" si="35"/>
        <v>6.8371237458193992</v>
      </c>
      <c r="I192" s="220">
        <v>8.4124999999999996</v>
      </c>
      <c r="J192" s="221">
        <f t="shared" si="35"/>
        <v>-6.9028846153846164</v>
      </c>
      <c r="K192" s="220">
        <v>8.1743341404358354</v>
      </c>
      <c r="L192" s="221">
        <f t="shared" si="36"/>
        <v>-0.23816585956416425</v>
      </c>
      <c r="M192" s="220">
        <v>7.6410256410256414</v>
      </c>
      <c r="N192" s="221">
        <f t="shared" si="34"/>
        <v>-0.53330849941019398</v>
      </c>
    </row>
    <row r="193" spans="2:15" x14ac:dyDescent="0.25">
      <c r="B193" s="145" t="s">
        <v>89</v>
      </c>
      <c r="C193" s="220">
        <v>8.6834532374100721</v>
      </c>
      <c r="D193" s="221">
        <v>2.0257955797524145</v>
      </c>
      <c r="E193" s="220">
        <v>7.233009708737864</v>
      </c>
      <c r="F193" s="221">
        <f t="shared" si="35"/>
        <v>-1.4504435286722082</v>
      </c>
      <c r="G193" s="220">
        <v>6.4681933842239188</v>
      </c>
      <c r="H193" s="221">
        <f t="shared" si="35"/>
        <v>-0.76481632451394521</v>
      </c>
      <c r="I193" s="220">
        <v>7.1875</v>
      </c>
      <c r="J193" s="221">
        <f t="shared" si="35"/>
        <v>0.71930661577608124</v>
      </c>
      <c r="K193" s="220">
        <v>6.3220973782771539</v>
      </c>
      <c r="L193" s="221">
        <f t="shared" si="36"/>
        <v>-0.8654026217228461</v>
      </c>
      <c r="M193" s="220">
        <v>6.5055555555555555</v>
      </c>
      <c r="N193" s="221">
        <f t="shared" si="34"/>
        <v>0.18345817727840164</v>
      </c>
    </row>
    <row r="194" spans="2:15" x14ac:dyDescent="0.25">
      <c r="B194" s="145" t="s">
        <v>91</v>
      </c>
      <c r="C194" s="220">
        <v>6.1818181818181817</v>
      </c>
      <c r="D194" s="221">
        <v>0.41228693181818166</v>
      </c>
      <c r="E194" s="220">
        <v>5.6141732283464565</v>
      </c>
      <c r="F194" s="221">
        <f t="shared" si="35"/>
        <v>-0.56764495347172517</v>
      </c>
      <c r="G194" s="220">
        <v>5.7664974619289344</v>
      </c>
      <c r="H194" s="221">
        <f t="shared" si="35"/>
        <v>0.15232423358247793</v>
      </c>
      <c r="I194" s="220">
        <v>6.537366548042705</v>
      </c>
      <c r="J194" s="221">
        <f t="shared" si="35"/>
        <v>0.77086908611377059</v>
      </c>
      <c r="K194" s="220">
        <v>5.6042884990253414</v>
      </c>
      <c r="L194" s="221">
        <f t="shared" si="36"/>
        <v>-0.93307804901736358</v>
      </c>
      <c r="M194" s="220"/>
      <c r="N194" s="221"/>
    </row>
    <row r="195" spans="2:15" x14ac:dyDescent="0.25">
      <c r="B195" s="145" t="s">
        <v>93</v>
      </c>
      <c r="C195" s="220">
        <v>7.9651162790697674</v>
      </c>
      <c r="D195" s="221">
        <v>-7.790439276485789</v>
      </c>
      <c r="E195" s="220">
        <v>6.1492063492063496</v>
      </c>
      <c r="F195" s="221">
        <f t="shared" si="35"/>
        <v>-1.8159099298634178</v>
      </c>
      <c r="G195" s="220">
        <v>5.2762148337595907</v>
      </c>
      <c r="H195" s="221">
        <f t="shared" si="35"/>
        <v>-0.8729915154467589</v>
      </c>
      <c r="I195" s="220">
        <v>6.3534482758620694</v>
      </c>
      <c r="J195" s="221">
        <f t="shared" si="35"/>
        <v>1.0772334421024787</v>
      </c>
      <c r="K195" s="220">
        <v>6.9888888888888889</v>
      </c>
      <c r="L195" s="221">
        <f t="shared" si="36"/>
        <v>0.63544061302681953</v>
      </c>
      <c r="M195" s="220"/>
      <c r="N195" s="221"/>
    </row>
    <row r="196" spans="2:15" x14ac:dyDescent="0.25">
      <c r="B196" s="145" t="s">
        <v>95</v>
      </c>
      <c r="C196" s="220">
        <v>6.3183520599250933</v>
      </c>
      <c r="D196" s="221">
        <v>0.23783257940561242</v>
      </c>
      <c r="E196" s="220">
        <v>6.48</v>
      </c>
      <c r="F196" s="221">
        <f t="shared" si="35"/>
        <v>0.16164794007490713</v>
      </c>
      <c r="G196" s="220">
        <v>7.3392857142857144</v>
      </c>
      <c r="H196" s="221">
        <f t="shared" si="35"/>
        <v>0.85928571428571399</v>
      </c>
      <c r="I196" s="220">
        <v>7.0505050505050502</v>
      </c>
      <c r="J196" s="221">
        <f t="shared" si="35"/>
        <v>-0.28878066378066425</v>
      </c>
      <c r="K196" s="220">
        <v>5.783050847457627</v>
      </c>
      <c r="L196" s="221">
        <f t="shared" si="36"/>
        <v>-1.2674542030474232</v>
      </c>
      <c r="M196" s="220"/>
      <c r="N196" s="221"/>
    </row>
    <row r="197" spans="2:15" ht="15.75" x14ac:dyDescent="0.25">
      <c r="B197" s="148" t="s">
        <v>32</v>
      </c>
      <c r="C197" s="222">
        <v>6.706572769953052</v>
      </c>
      <c r="D197" s="223">
        <v>-0.3841522199213907</v>
      </c>
      <c r="E197" s="222">
        <v>10.31743119266055</v>
      </c>
      <c r="F197" s="223">
        <f t="shared" si="35"/>
        <v>3.6108584227074978</v>
      </c>
      <c r="G197" s="222">
        <v>7.0584975369458132</v>
      </c>
      <c r="H197" s="223">
        <f t="shared" si="35"/>
        <v>-3.2589336557147366</v>
      </c>
      <c r="I197" s="222">
        <v>6.4716561689514638</v>
      </c>
      <c r="J197" s="223">
        <f t="shared" si="35"/>
        <v>-0.58684136799434938</v>
      </c>
      <c r="K197" s="222">
        <v>6.5356719601801379</v>
      </c>
      <c r="L197" s="223">
        <f t="shared" si="36"/>
        <v>6.4015791228674068E-2</v>
      </c>
      <c r="M197" s="222">
        <v>6.6757793764988014</v>
      </c>
      <c r="N197" s="223">
        <v>-4.3736701183465065E-2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7.6545454545454543</v>
      </c>
      <c r="D207" s="221">
        <v>0.62541924095322088</v>
      </c>
      <c r="E207" s="220" t="s">
        <v>233</v>
      </c>
      <c r="F207" s="221" t="str">
        <f t="shared" ref="F207:J209" si="37">IFERROR(E207-C207,"-")</f>
        <v>-</v>
      </c>
      <c r="G207" s="220">
        <v>8.172043010752688</v>
      </c>
      <c r="H207" s="221" t="str">
        <f t="shared" si="37"/>
        <v>-</v>
      </c>
      <c r="I207" s="220">
        <v>7.4015544041450774</v>
      </c>
      <c r="J207" s="221">
        <f t="shared" si="37"/>
        <v>-0.77048860660761065</v>
      </c>
      <c r="K207" s="220">
        <v>6.0776859504132235</v>
      </c>
      <c r="L207" s="221">
        <f t="shared" ref="L207:L209" si="38">IFERROR(K207-I207,"-")</f>
        <v>-1.3238684537318539</v>
      </c>
      <c r="M207" s="220">
        <v>5.9</v>
      </c>
      <c r="N207" s="221">
        <f t="shared" ref="N207:N215" si="39">IFERROR(M207-K207,"-")</f>
        <v>-0.1776859504132231</v>
      </c>
    </row>
    <row r="208" spans="2:15" x14ac:dyDescent="0.25">
      <c r="B208" s="145" t="s">
        <v>75</v>
      </c>
      <c r="C208" s="220">
        <v>5.2622950819672134</v>
      </c>
      <c r="D208" s="221">
        <v>-1.6848203026481716</v>
      </c>
      <c r="E208" s="220">
        <v>199.5</v>
      </c>
      <c r="F208" s="221">
        <f t="shared" si="37"/>
        <v>194.23770491803279</v>
      </c>
      <c r="G208" s="220">
        <v>5.4190476190476193</v>
      </c>
      <c r="H208" s="221">
        <f t="shared" si="37"/>
        <v>-194.08095238095237</v>
      </c>
      <c r="I208" s="220">
        <v>5.191011235955056</v>
      </c>
      <c r="J208" s="221">
        <f t="shared" si="37"/>
        <v>-0.22803638309256336</v>
      </c>
      <c r="K208" s="220">
        <v>5.9933774834437088</v>
      </c>
      <c r="L208" s="221">
        <f t="shared" si="38"/>
        <v>0.80236624748865282</v>
      </c>
      <c r="M208" s="220">
        <v>6.8988549618320612</v>
      </c>
      <c r="N208" s="221">
        <f t="shared" si="39"/>
        <v>0.90547747838835235</v>
      </c>
    </row>
    <row r="209" spans="2:15" x14ac:dyDescent="0.25">
      <c r="B209" s="145" t="s">
        <v>77</v>
      </c>
      <c r="C209" s="220">
        <v>5.0909090909090908</v>
      </c>
      <c r="D209" s="221">
        <v>-1.4090909090909092</v>
      </c>
      <c r="E209" s="220">
        <v>22.25</v>
      </c>
      <c r="F209" s="221">
        <f t="shared" si="37"/>
        <v>17.15909090909091</v>
      </c>
      <c r="G209" s="220">
        <v>9.435483870967742</v>
      </c>
      <c r="H209" s="221">
        <f t="shared" si="37"/>
        <v>-12.814516129032258</v>
      </c>
      <c r="I209" s="220">
        <v>5.8201634877384194</v>
      </c>
      <c r="J209" s="221">
        <f t="shared" si="37"/>
        <v>-3.6153203832293226</v>
      </c>
      <c r="K209" s="220">
        <v>8.1340579710144922</v>
      </c>
      <c r="L209" s="221">
        <f t="shared" si="38"/>
        <v>2.3138944832760728</v>
      </c>
      <c r="M209" s="220">
        <v>6.4636871508379885</v>
      </c>
      <c r="N209" s="221">
        <f t="shared" si="39"/>
        <v>-1.6703708201765037</v>
      </c>
    </row>
    <row r="210" spans="2:15" x14ac:dyDescent="0.25">
      <c r="B210" s="145" t="s">
        <v>79</v>
      </c>
      <c r="C210" s="220" t="s">
        <v>233</v>
      </c>
      <c r="D210" s="221" t="s">
        <v>233</v>
      </c>
      <c r="E210" s="220">
        <v>22.166666666666668</v>
      </c>
      <c r="F210" s="221" t="str">
        <f>IFERROR(E210-C210,"-")</f>
        <v>-</v>
      </c>
      <c r="G210" s="220">
        <v>5.6883116883116882</v>
      </c>
      <c r="H210" s="221">
        <f>IFERROR(G210-E210,"-")</f>
        <v>-16.478354978354979</v>
      </c>
      <c r="I210" s="220">
        <v>5.4449648711943794</v>
      </c>
      <c r="J210" s="221">
        <f>IFERROR(I210-G210,"-")</f>
        <v>-0.24334681711730877</v>
      </c>
      <c r="K210" s="220">
        <v>6.2178649237472765</v>
      </c>
      <c r="L210" s="221">
        <f>IFERROR(K210-I210,"-")</f>
        <v>0.77290005255289707</v>
      </c>
      <c r="M210" s="220">
        <v>6.9722222222222223</v>
      </c>
      <c r="N210" s="221">
        <f t="shared" si="39"/>
        <v>0.75435729847494581</v>
      </c>
    </row>
    <row r="211" spans="2:15" x14ac:dyDescent="0.25">
      <c r="B211" s="145" t="s">
        <v>81</v>
      </c>
      <c r="C211" s="220" t="s">
        <v>233</v>
      </c>
      <c r="D211" s="221" t="s">
        <v>233</v>
      </c>
      <c r="E211" s="220">
        <v>5.22463768115942</v>
      </c>
      <c r="F211" s="221" t="str">
        <f t="shared" ref="F211:J219" si="40">IFERROR(E211-C211,"-")</f>
        <v>-</v>
      </c>
      <c r="G211" s="220">
        <v>8.7866666666666671</v>
      </c>
      <c r="H211" s="221">
        <f t="shared" si="40"/>
        <v>3.5620289855072471</v>
      </c>
      <c r="I211" s="220">
        <v>8.0511627906976742</v>
      </c>
      <c r="J211" s="221">
        <f t="shared" si="40"/>
        <v>-0.73550387596899292</v>
      </c>
      <c r="K211" s="220">
        <v>6.8917682926829267</v>
      </c>
      <c r="L211" s="221">
        <f t="shared" ref="L211:L219" si="41">IFERROR(K211-I211,"-")</f>
        <v>-1.1593944980147475</v>
      </c>
      <c r="M211" s="220">
        <v>6.0145985401459852</v>
      </c>
      <c r="N211" s="221">
        <f t="shared" si="39"/>
        <v>-0.87716975253694152</v>
      </c>
    </row>
    <row r="212" spans="2:15" x14ac:dyDescent="0.25">
      <c r="B212" s="145" t="s">
        <v>83</v>
      </c>
      <c r="C212" s="220" t="s">
        <v>233</v>
      </c>
      <c r="D212" s="221" t="s">
        <v>233</v>
      </c>
      <c r="E212" s="220">
        <v>6.5864978902953588</v>
      </c>
      <c r="F212" s="221" t="str">
        <f t="shared" si="40"/>
        <v>-</v>
      </c>
      <c r="G212" s="220">
        <v>7.080645161290323</v>
      </c>
      <c r="H212" s="221">
        <f t="shared" si="40"/>
        <v>0.49414727099496414</v>
      </c>
      <c r="I212" s="220">
        <v>7.1764705882352944</v>
      </c>
      <c r="J212" s="221">
        <f t="shared" si="40"/>
        <v>9.5825426944971426E-2</v>
      </c>
      <c r="K212" s="220">
        <v>9.4403669724770634</v>
      </c>
      <c r="L212" s="221">
        <f t="shared" si="41"/>
        <v>2.263896384241769</v>
      </c>
      <c r="M212" s="220">
        <v>7.2442244224422438</v>
      </c>
      <c r="N212" s="221">
        <f t="shared" si="39"/>
        <v>-2.1961425500348195</v>
      </c>
    </row>
    <row r="213" spans="2:15" x14ac:dyDescent="0.25">
      <c r="B213" s="145" t="s">
        <v>85</v>
      </c>
      <c r="C213" s="220" t="s">
        <v>233</v>
      </c>
      <c r="D213" s="221" t="s">
        <v>233</v>
      </c>
      <c r="E213" s="220">
        <v>8</v>
      </c>
      <c r="F213" s="221" t="str">
        <f t="shared" si="40"/>
        <v>-</v>
      </c>
      <c r="G213" s="220">
        <v>9.2362204724409445</v>
      </c>
      <c r="H213" s="221">
        <f t="shared" si="40"/>
        <v>1.2362204724409445</v>
      </c>
      <c r="I213" s="220">
        <v>8.1</v>
      </c>
      <c r="J213" s="221">
        <f t="shared" si="40"/>
        <v>-1.1362204724409448</v>
      </c>
      <c r="K213" s="220">
        <v>7.887096774193548</v>
      </c>
      <c r="L213" s="221">
        <f t="shared" si="41"/>
        <v>-0.2129032258064516</v>
      </c>
      <c r="M213" s="220">
        <v>7.7444668008048287</v>
      </c>
      <c r="N213" s="221">
        <f t="shared" si="39"/>
        <v>-0.1426299733887193</v>
      </c>
    </row>
    <row r="214" spans="2:15" x14ac:dyDescent="0.25">
      <c r="B214" s="145" t="s">
        <v>87</v>
      </c>
      <c r="C214" s="220">
        <v>6.395833333333333</v>
      </c>
      <c r="D214" s="221">
        <v>-2.220445736434109</v>
      </c>
      <c r="E214" s="220">
        <v>6.2767295597484276</v>
      </c>
      <c r="F214" s="221">
        <f t="shared" si="40"/>
        <v>-0.11910377358490543</v>
      </c>
      <c r="G214" s="220">
        <v>8.7773722627737225</v>
      </c>
      <c r="H214" s="221">
        <f t="shared" si="40"/>
        <v>2.5006427030252949</v>
      </c>
      <c r="I214" s="220">
        <v>9.8805970149253728</v>
      </c>
      <c r="J214" s="221">
        <f t="shared" si="40"/>
        <v>1.1032247521516503</v>
      </c>
      <c r="K214" s="220">
        <v>10.66044142614601</v>
      </c>
      <c r="L214" s="221">
        <f t="shared" si="41"/>
        <v>0.77984441122063686</v>
      </c>
      <c r="M214" s="220">
        <v>9.1486486486486491</v>
      </c>
      <c r="N214" s="221">
        <f t="shared" si="39"/>
        <v>-1.5117927774973605</v>
      </c>
    </row>
    <row r="215" spans="2:15" x14ac:dyDescent="0.25">
      <c r="B215" s="145" t="s">
        <v>89</v>
      </c>
      <c r="C215" s="220">
        <v>2.875</v>
      </c>
      <c r="D215" s="221">
        <v>-3.657258064516129</v>
      </c>
      <c r="E215" s="220">
        <v>7.1424936386768447</v>
      </c>
      <c r="F215" s="221">
        <f t="shared" si="40"/>
        <v>4.2674936386768447</v>
      </c>
      <c r="G215" s="220">
        <v>6.3837209302325579</v>
      </c>
      <c r="H215" s="221">
        <f t="shared" si="40"/>
        <v>-0.75877270844428679</v>
      </c>
      <c r="I215" s="220">
        <v>5.4143835616438354</v>
      </c>
      <c r="J215" s="221">
        <f t="shared" si="40"/>
        <v>-0.96933736858872255</v>
      </c>
      <c r="K215" s="220">
        <v>7.0082644628099171</v>
      </c>
      <c r="L215" s="221">
        <f t="shared" si="41"/>
        <v>1.5938809011660817</v>
      </c>
      <c r="M215" s="220">
        <v>7.572802197802198</v>
      </c>
      <c r="N215" s="221">
        <f t="shared" si="39"/>
        <v>0.56453773499228088</v>
      </c>
    </row>
    <row r="216" spans="2:15" x14ac:dyDescent="0.25">
      <c r="B216" s="145" t="s">
        <v>91</v>
      </c>
      <c r="C216" s="220">
        <v>7.4285714285714288</v>
      </c>
      <c r="D216" s="221">
        <v>1.263937282229965</v>
      </c>
      <c r="E216" s="220">
        <v>7.0343749999999998</v>
      </c>
      <c r="F216" s="221">
        <f t="shared" si="40"/>
        <v>-0.394196428571429</v>
      </c>
      <c r="G216" s="220">
        <v>7.9291044776119399</v>
      </c>
      <c r="H216" s="221">
        <f t="shared" si="40"/>
        <v>0.8947294776119401</v>
      </c>
      <c r="I216" s="220">
        <v>6.5320197044334973</v>
      </c>
      <c r="J216" s="221">
        <f t="shared" si="40"/>
        <v>-1.3970847731784426</v>
      </c>
      <c r="K216" s="220">
        <v>7.85121107266436</v>
      </c>
      <c r="L216" s="221">
        <f t="shared" si="41"/>
        <v>1.3191913682308627</v>
      </c>
      <c r="M216" s="220"/>
      <c r="N216" s="221"/>
    </row>
    <row r="217" spans="2:15" x14ac:dyDescent="0.25">
      <c r="B217" s="145" t="s">
        <v>93</v>
      </c>
      <c r="C217" s="220">
        <v>4.375</v>
      </c>
      <c r="D217" s="221">
        <v>-0.96358267716535462</v>
      </c>
      <c r="E217" s="220">
        <v>8.2730192719486073</v>
      </c>
      <c r="F217" s="221">
        <f t="shared" si="40"/>
        <v>3.8980192719486073</v>
      </c>
      <c r="G217" s="220">
        <v>5.4848484848484844</v>
      </c>
      <c r="H217" s="221">
        <f t="shared" si="40"/>
        <v>-2.7881707871001229</v>
      </c>
      <c r="I217" s="220">
        <v>5.7896103896103899</v>
      </c>
      <c r="J217" s="221">
        <f t="shared" si="40"/>
        <v>0.30476190476190546</v>
      </c>
      <c r="K217" s="220">
        <v>6.8798185941043082</v>
      </c>
      <c r="L217" s="221">
        <f t="shared" si="41"/>
        <v>1.0902082044939183</v>
      </c>
      <c r="M217" s="220"/>
      <c r="N217" s="221"/>
    </row>
    <row r="218" spans="2:15" x14ac:dyDescent="0.25">
      <c r="B218" s="145" t="s">
        <v>95</v>
      </c>
      <c r="C218" s="220">
        <v>11.349693251533742</v>
      </c>
      <c r="D218" s="221">
        <v>4.0722366041348979</v>
      </c>
      <c r="E218" s="220">
        <v>6.3706981317600784</v>
      </c>
      <c r="F218" s="221">
        <f t="shared" si="40"/>
        <v>-4.9789951197736633</v>
      </c>
      <c r="G218" s="220">
        <v>7.3365384615384617</v>
      </c>
      <c r="H218" s="221">
        <f t="shared" si="40"/>
        <v>0.9658403297783833</v>
      </c>
      <c r="I218" s="220">
        <v>7.65034965034965</v>
      </c>
      <c r="J218" s="221">
        <f t="shared" si="40"/>
        <v>0.3138111888111883</v>
      </c>
      <c r="K218" s="220">
        <v>6.9953379953379953</v>
      </c>
      <c r="L218" s="221">
        <f t="shared" si="41"/>
        <v>-0.6550116550116547</v>
      </c>
      <c r="M218" s="220"/>
      <c r="N218" s="221"/>
    </row>
    <row r="219" spans="2:15" ht="15.75" x14ac:dyDescent="0.25">
      <c r="B219" s="148" t="s">
        <v>32</v>
      </c>
      <c r="C219" s="222">
        <v>7.3022388059701493</v>
      </c>
      <c r="D219" s="223">
        <v>0.69237333511813137</v>
      </c>
      <c r="E219" s="222">
        <v>7.3112139917695469</v>
      </c>
      <c r="F219" s="223">
        <f t="shared" si="40"/>
        <v>8.9751857993976003E-3</v>
      </c>
      <c r="G219" s="222">
        <v>7.4078327444051828</v>
      </c>
      <c r="H219" s="223">
        <f t="shared" si="40"/>
        <v>9.6618752635635907E-2</v>
      </c>
      <c r="I219" s="222">
        <v>6.7425893083354449</v>
      </c>
      <c r="J219" s="223">
        <f t="shared" si="40"/>
        <v>-0.6652434360697379</v>
      </c>
      <c r="K219" s="222">
        <v>7.3596219398822438</v>
      </c>
      <c r="L219" s="223">
        <f t="shared" si="41"/>
        <v>0.61703263154679888</v>
      </c>
      <c r="M219" s="222">
        <v>7.0930506478209656</v>
      </c>
      <c r="N219" s="223">
        <v>-0.2542039631605908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5.3219178082191778</v>
      </c>
      <c r="D229" s="221">
        <v>-0.74104515474378552</v>
      </c>
      <c r="E229" s="220">
        <v>32.443708609271525</v>
      </c>
      <c r="F229" s="221">
        <f t="shared" ref="F229:J231" si="42">IFERROR(E229-C229,"-")</f>
        <v>27.121790801052349</v>
      </c>
      <c r="G229" s="220">
        <v>6.6523809523809527</v>
      </c>
      <c r="H229" s="221">
        <f t="shared" si="42"/>
        <v>-25.791327656890573</v>
      </c>
      <c r="I229" s="220">
        <v>6.8395904436860064</v>
      </c>
      <c r="J229" s="221">
        <f t="shared" si="42"/>
        <v>0.18720949130505371</v>
      </c>
      <c r="K229" s="220">
        <v>7.064327485380117</v>
      </c>
      <c r="L229" s="221">
        <f t="shared" ref="L229:L231" si="43">IFERROR(K229-I229,"-")</f>
        <v>0.22473704169411057</v>
      </c>
      <c r="M229" s="220">
        <v>6.507518796992481</v>
      </c>
      <c r="N229" s="221">
        <f t="shared" ref="N229:N237" si="44">IFERROR(M229-K229,"-")</f>
        <v>-0.55680868838763597</v>
      </c>
    </row>
    <row r="230" spans="2:15" x14ac:dyDescent="0.25">
      <c r="B230" s="145" t="s">
        <v>75</v>
      </c>
      <c r="C230" s="220">
        <v>5.7124463519313302</v>
      </c>
      <c r="D230" s="221">
        <v>-0.55607216658718794</v>
      </c>
      <c r="E230" s="220" t="s">
        <v>233</v>
      </c>
      <c r="F230" s="221" t="str">
        <f t="shared" si="42"/>
        <v>-</v>
      </c>
      <c r="G230" s="220">
        <v>5.0331753554502372</v>
      </c>
      <c r="H230" s="221" t="str">
        <f t="shared" si="42"/>
        <v>-</v>
      </c>
      <c r="I230" s="220">
        <v>5.4823529411764707</v>
      </c>
      <c r="J230" s="221">
        <f t="shared" si="42"/>
        <v>0.44917758572623345</v>
      </c>
      <c r="K230" s="220">
        <v>6.0017182130584192</v>
      </c>
      <c r="L230" s="221">
        <f t="shared" si="43"/>
        <v>0.51936527188194859</v>
      </c>
      <c r="M230" s="220">
        <v>5.4409937888198758</v>
      </c>
      <c r="N230" s="221">
        <f t="shared" si="44"/>
        <v>-0.56072442423854341</v>
      </c>
    </row>
    <row r="231" spans="2:15" x14ac:dyDescent="0.25">
      <c r="B231" s="145" t="s">
        <v>77</v>
      </c>
      <c r="C231" s="220">
        <v>5.666666666666667</v>
      </c>
      <c r="D231" s="221">
        <v>-1.3400447427293063</v>
      </c>
      <c r="E231" s="220">
        <v>1</v>
      </c>
      <c r="F231" s="221">
        <f t="shared" si="42"/>
        <v>-4.666666666666667</v>
      </c>
      <c r="G231" s="220">
        <v>7.8085585585585582</v>
      </c>
      <c r="H231" s="221">
        <f t="shared" si="42"/>
        <v>6.8085585585585582</v>
      </c>
      <c r="I231" s="220">
        <v>5.3860465116279066</v>
      </c>
      <c r="J231" s="221">
        <f t="shared" si="42"/>
        <v>-2.4225120469306516</v>
      </c>
      <c r="K231" s="220">
        <v>5.8</v>
      </c>
      <c r="L231" s="221">
        <f t="shared" si="43"/>
        <v>0.41395348837209323</v>
      </c>
      <c r="M231" s="220">
        <v>8.1169811320754715</v>
      </c>
      <c r="N231" s="221">
        <f t="shared" si="44"/>
        <v>2.3169811320754716</v>
      </c>
    </row>
    <row r="232" spans="2:15" x14ac:dyDescent="0.25">
      <c r="B232" s="145" t="s">
        <v>79</v>
      </c>
      <c r="C232" s="220" t="s">
        <v>233</v>
      </c>
      <c r="D232" s="221" t="s">
        <v>233</v>
      </c>
      <c r="E232" s="220">
        <v>32.390243902439025</v>
      </c>
      <c r="F232" s="221" t="str">
        <f>IFERROR(E232-C232,"-")</f>
        <v>-</v>
      </c>
      <c r="G232" s="220">
        <v>5.652582159624413</v>
      </c>
      <c r="H232" s="221">
        <f>IFERROR(G232-E232,"-")</f>
        <v>-26.737661742814613</v>
      </c>
      <c r="I232" s="220">
        <v>5.9813432835820892</v>
      </c>
      <c r="J232" s="221">
        <f>IFERROR(I232-G232,"-")</f>
        <v>0.3287611239576762</v>
      </c>
      <c r="K232" s="220">
        <v>7.638418079096045</v>
      </c>
      <c r="L232" s="221">
        <f>IFERROR(K232-I232,"-")</f>
        <v>1.6570747955139558</v>
      </c>
      <c r="M232" s="220">
        <v>6.2214765100671139</v>
      </c>
      <c r="N232" s="221">
        <f t="shared" si="44"/>
        <v>-1.4169415690289311</v>
      </c>
    </row>
    <row r="233" spans="2:15" x14ac:dyDescent="0.25">
      <c r="B233" s="145" t="s">
        <v>81</v>
      </c>
      <c r="C233" s="220" t="s">
        <v>233</v>
      </c>
      <c r="D233" s="221" t="s">
        <v>233</v>
      </c>
      <c r="E233" s="220">
        <v>10.127906976744185</v>
      </c>
      <c r="F233" s="221" t="str">
        <f t="shared" ref="F233:J241" si="45">IFERROR(E233-C233,"-")</f>
        <v>-</v>
      </c>
      <c r="G233" s="220">
        <v>15.8</v>
      </c>
      <c r="H233" s="221">
        <f t="shared" si="45"/>
        <v>5.6720930232558153</v>
      </c>
      <c r="I233" s="220">
        <v>5.8587786259541987</v>
      </c>
      <c r="J233" s="221">
        <f t="shared" si="45"/>
        <v>-9.9412213740458029</v>
      </c>
      <c r="K233" s="220">
        <v>7.21218487394958</v>
      </c>
      <c r="L233" s="221">
        <f t="shared" ref="L233:L241" si="46">IFERROR(K233-I233,"-")</f>
        <v>1.3534062479953812</v>
      </c>
      <c r="M233" s="220">
        <v>6.4589371980676331</v>
      </c>
      <c r="N233" s="221">
        <f t="shared" si="44"/>
        <v>-0.75324767588194685</v>
      </c>
    </row>
    <row r="234" spans="2:15" x14ac:dyDescent="0.25">
      <c r="B234" s="145" t="s">
        <v>83</v>
      </c>
      <c r="C234" s="220" t="s">
        <v>233</v>
      </c>
      <c r="D234" s="221" t="s">
        <v>233</v>
      </c>
      <c r="E234" s="220">
        <v>12.737704918032787</v>
      </c>
      <c r="F234" s="221" t="str">
        <f t="shared" si="45"/>
        <v>-</v>
      </c>
      <c r="G234" s="220">
        <v>4.3795180722891569</v>
      </c>
      <c r="H234" s="221">
        <f t="shared" si="45"/>
        <v>-8.3581868457436297</v>
      </c>
      <c r="I234" s="220">
        <v>7.9693877551020407</v>
      </c>
      <c r="J234" s="221">
        <f t="shared" si="45"/>
        <v>3.5898696828128838</v>
      </c>
      <c r="K234" s="220">
        <v>5.7923076923076922</v>
      </c>
      <c r="L234" s="221">
        <f t="shared" si="46"/>
        <v>-2.1770800627943485</v>
      </c>
      <c r="M234" s="220">
        <v>6.453125</v>
      </c>
      <c r="N234" s="221">
        <f t="shared" si="44"/>
        <v>0.66081730769230784</v>
      </c>
    </row>
    <row r="235" spans="2:15" x14ac:dyDescent="0.25">
      <c r="B235" s="145" t="s">
        <v>85</v>
      </c>
      <c r="C235" s="220" t="s">
        <v>233</v>
      </c>
      <c r="D235" s="221" t="s">
        <v>233</v>
      </c>
      <c r="E235" s="220">
        <v>8.5</v>
      </c>
      <c r="F235" s="221" t="str">
        <f t="shared" si="45"/>
        <v>-</v>
      </c>
      <c r="G235" s="220">
        <v>9.5711009174311918</v>
      </c>
      <c r="H235" s="221">
        <f t="shared" si="45"/>
        <v>1.0711009174311918</v>
      </c>
      <c r="I235" s="220">
        <v>7.0651085141903174</v>
      </c>
      <c r="J235" s="221">
        <f t="shared" si="45"/>
        <v>-2.5059924032408745</v>
      </c>
      <c r="K235" s="220">
        <v>6.7221052631578946</v>
      </c>
      <c r="L235" s="221">
        <f t="shared" si="46"/>
        <v>-0.3430032510324228</v>
      </c>
      <c r="M235" s="220">
        <v>7.4974874371859297</v>
      </c>
      <c r="N235" s="221">
        <f t="shared" si="44"/>
        <v>0.77538217402803511</v>
      </c>
    </row>
    <row r="236" spans="2:15" x14ac:dyDescent="0.25">
      <c r="B236" s="145" t="s">
        <v>87</v>
      </c>
      <c r="C236" s="220">
        <v>9.4333333333333336</v>
      </c>
      <c r="D236" s="221">
        <v>2.3504930966469431</v>
      </c>
      <c r="E236" s="220">
        <v>8.4782608695652169</v>
      </c>
      <c r="F236" s="221">
        <f t="shared" si="45"/>
        <v>-0.95507246376811672</v>
      </c>
      <c r="G236" s="220">
        <v>15.315384615384616</v>
      </c>
      <c r="H236" s="221">
        <f t="shared" si="45"/>
        <v>6.8371237458193992</v>
      </c>
      <c r="I236" s="220">
        <v>8.4124999999999996</v>
      </c>
      <c r="J236" s="221">
        <f t="shared" si="45"/>
        <v>-6.9028846153846164</v>
      </c>
      <c r="K236" s="220">
        <v>8.1743341404358354</v>
      </c>
      <c r="L236" s="221">
        <f t="shared" si="46"/>
        <v>-0.23816585956416425</v>
      </c>
      <c r="M236" s="220">
        <v>7.6410256410256414</v>
      </c>
      <c r="N236" s="221">
        <f t="shared" si="44"/>
        <v>-0.53330849941019398</v>
      </c>
    </row>
    <row r="237" spans="2:15" x14ac:dyDescent="0.25">
      <c r="B237" s="145" t="s">
        <v>89</v>
      </c>
      <c r="C237" s="220">
        <v>8.6834532374100721</v>
      </c>
      <c r="D237" s="221">
        <v>2.0257955797524145</v>
      </c>
      <c r="E237" s="220">
        <v>7.233009708737864</v>
      </c>
      <c r="F237" s="221">
        <f t="shared" si="45"/>
        <v>-1.4504435286722082</v>
      </c>
      <c r="G237" s="220">
        <v>6.4681933842239188</v>
      </c>
      <c r="H237" s="221">
        <f t="shared" si="45"/>
        <v>-0.76481632451394521</v>
      </c>
      <c r="I237" s="220">
        <v>7.1875</v>
      </c>
      <c r="J237" s="221">
        <f t="shared" si="45"/>
        <v>0.71930661577608124</v>
      </c>
      <c r="K237" s="220">
        <v>6.3220973782771539</v>
      </c>
      <c r="L237" s="221">
        <f t="shared" si="46"/>
        <v>-0.8654026217228461</v>
      </c>
      <c r="M237" s="220">
        <v>6.5055555555555555</v>
      </c>
      <c r="N237" s="221">
        <f t="shared" si="44"/>
        <v>0.18345817727840164</v>
      </c>
    </row>
    <row r="238" spans="2:15" x14ac:dyDescent="0.25">
      <c r="B238" s="145" t="s">
        <v>91</v>
      </c>
      <c r="C238" s="220">
        <v>6.1818181818181817</v>
      </c>
      <c r="D238" s="221">
        <v>0.41228693181818166</v>
      </c>
      <c r="E238" s="220">
        <v>5.6141732283464565</v>
      </c>
      <c r="F238" s="221">
        <f t="shared" si="45"/>
        <v>-0.56764495347172517</v>
      </c>
      <c r="G238" s="220">
        <v>5.7664974619289344</v>
      </c>
      <c r="H238" s="221">
        <f t="shared" si="45"/>
        <v>0.15232423358247793</v>
      </c>
      <c r="I238" s="220">
        <v>6.537366548042705</v>
      </c>
      <c r="J238" s="221">
        <f t="shared" si="45"/>
        <v>0.77086908611377059</v>
      </c>
      <c r="K238" s="220">
        <v>5.6042884990253414</v>
      </c>
      <c r="L238" s="221">
        <f t="shared" si="46"/>
        <v>-0.93307804901736358</v>
      </c>
      <c r="M238" s="220"/>
      <c r="N238" s="221"/>
    </row>
    <row r="239" spans="2:15" x14ac:dyDescent="0.25">
      <c r="B239" s="145" t="s">
        <v>93</v>
      </c>
      <c r="C239" s="220">
        <v>7.9651162790697674</v>
      </c>
      <c r="D239" s="221">
        <v>-7.790439276485789</v>
      </c>
      <c r="E239" s="220">
        <v>6.1492063492063496</v>
      </c>
      <c r="F239" s="221">
        <f t="shared" si="45"/>
        <v>-1.8159099298634178</v>
      </c>
      <c r="G239" s="220">
        <v>5.2762148337595907</v>
      </c>
      <c r="H239" s="221">
        <f t="shared" si="45"/>
        <v>-0.8729915154467589</v>
      </c>
      <c r="I239" s="220">
        <v>6.3534482758620694</v>
      </c>
      <c r="J239" s="221">
        <f t="shared" si="45"/>
        <v>1.0772334421024787</v>
      </c>
      <c r="K239" s="220">
        <v>6.9888888888888889</v>
      </c>
      <c r="L239" s="221">
        <f t="shared" si="46"/>
        <v>0.63544061302681953</v>
      </c>
      <c r="M239" s="220"/>
      <c r="N239" s="221"/>
    </row>
    <row r="240" spans="2:15" x14ac:dyDescent="0.25">
      <c r="B240" s="145" t="s">
        <v>95</v>
      </c>
      <c r="C240" s="220">
        <v>6.3183520599250933</v>
      </c>
      <c r="D240" s="221">
        <v>0.23783257940561242</v>
      </c>
      <c r="E240" s="220">
        <v>6.48</v>
      </c>
      <c r="F240" s="221">
        <f t="shared" si="45"/>
        <v>0.16164794007490713</v>
      </c>
      <c r="G240" s="220">
        <v>7.3392857142857144</v>
      </c>
      <c r="H240" s="221">
        <f t="shared" si="45"/>
        <v>0.85928571428571399</v>
      </c>
      <c r="I240" s="220">
        <v>7.0505050505050502</v>
      </c>
      <c r="J240" s="221">
        <f t="shared" si="45"/>
        <v>-0.28878066378066425</v>
      </c>
      <c r="K240" s="220">
        <v>5.783050847457627</v>
      </c>
      <c r="L240" s="221">
        <f t="shared" si="46"/>
        <v>-1.2674542030474232</v>
      </c>
      <c r="M240" s="220"/>
      <c r="N240" s="221"/>
    </row>
    <row r="241" spans="2:15" ht="15.75" x14ac:dyDescent="0.25">
      <c r="B241" s="148" t="s">
        <v>32</v>
      </c>
      <c r="C241" s="222">
        <v>6.706572769953052</v>
      </c>
      <c r="D241" s="223">
        <v>-0.3841522199213907</v>
      </c>
      <c r="E241" s="222">
        <v>10.31743119266055</v>
      </c>
      <c r="F241" s="223">
        <f t="shared" si="45"/>
        <v>3.6108584227074978</v>
      </c>
      <c r="G241" s="222">
        <v>7.0584975369458132</v>
      </c>
      <c r="H241" s="223">
        <f t="shared" si="45"/>
        <v>-3.2589336557147366</v>
      </c>
      <c r="I241" s="222">
        <v>6.4716561689514638</v>
      </c>
      <c r="J241" s="223">
        <f t="shared" si="45"/>
        <v>-0.58684136799434938</v>
      </c>
      <c r="K241" s="222">
        <v>6.5356719601801379</v>
      </c>
      <c r="L241" s="223">
        <f t="shared" si="46"/>
        <v>6.4015791228674068E-2</v>
      </c>
      <c r="M241" s="222">
        <v>6.6757793764988014</v>
      </c>
      <c r="N241" s="223">
        <v>-4.3736701183465065E-2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8.47463768115942</v>
      </c>
      <c r="D251" s="221">
        <v>1.2349116537621594</v>
      </c>
      <c r="E251" s="220" t="s">
        <v>233</v>
      </c>
      <c r="F251" s="221" t="str">
        <f t="shared" ref="F251:J253" si="47">IFERROR(E251-C251,"-")</f>
        <v>-</v>
      </c>
      <c r="G251" s="220">
        <v>7.4354166666666668</v>
      </c>
      <c r="H251" s="221" t="str">
        <f t="shared" si="47"/>
        <v>-</v>
      </c>
      <c r="I251" s="220">
        <v>6.0960735171261486</v>
      </c>
      <c r="J251" s="221">
        <f t="shared" si="47"/>
        <v>-1.3393431495405181</v>
      </c>
      <c r="K251" s="220">
        <v>6.6791044776119399</v>
      </c>
      <c r="L251" s="221">
        <f t="shared" ref="L251:L253" si="48">IFERROR(K251-I251,"-")</f>
        <v>0.58303096048579128</v>
      </c>
      <c r="M251" s="220">
        <v>7.8186274509803919</v>
      </c>
      <c r="N251" s="221">
        <f t="shared" ref="N251:N259" si="49">IFERROR(M251-K251,"-")</f>
        <v>1.139522973368452</v>
      </c>
    </row>
    <row r="252" spans="2:15" x14ac:dyDescent="0.25">
      <c r="B252" s="145" t="s">
        <v>75</v>
      </c>
      <c r="C252" s="220">
        <v>7.3103448275862073</v>
      </c>
      <c r="D252" s="221">
        <v>-0.600917971048605</v>
      </c>
      <c r="E252" s="220" t="s">
        <v>233</v>
      </c>
      <c r="F252" s="221" t="str">
        <f t="shared" si="47"/>
        <v>-</v>
      </c>
      <c r="G252" s="220">
        <v>7.1851851851851851</v>
      </c>
      <c r="H252" s="221" t="str">
        <f t="shared" si="47"/>
        <v>-</v>
      </c>
      <c r="I252" s="220">
        <v>6.4446366782006921</v>
      </c>
      <c r="J252" s="221">
        <f t="shared" si="47"/>
        <v>-0.74054850698449304</v>
      </c>
      <c r="K252" s="220">
        <v>7.3864491844416564</v>
      </c>
      <c r="L252" s="221">
        <f t="shared" si="48"/>
        <v>0.94181250624096435</v>
      </c>
      <c r="M252" s="220">
        <v>6.7122969837587005</v>
      </c>
      <c r="N252" s="221">
        <f t="shared" si="49"/>
        <v>-0.67415220068295589</v>
      </c>
    </row>
    <row r="253" spans="2:15" x14ac:dyDescent="0.25">
      <c r="B253" s="145" t="s">
        <v>77</v>
      </c>
      <c r="C253" s="220">
        <v>14.225</v>
      </c>
      <c r="D253" s="221">
        <v>7.5950564971751406</v>
      </c>
      <c r="E253" s="220" t="s">
        <v>233</v>
      </c>
      <c r="F253" s="221" t="str">
        <f t="shared" si="47"/>
        <v>-</v>
      </c>
      <c r="G253" s="220">
        <v>7.5436893203883493</v>
      </c>
      <c r="H253" s="221" t="str">
        <f t="shared" si="47"/>
        <v>-</v>
      </c>
      <c r="I253" s="220">
        <v>10.536585365853659</v>
      </c>
      <c r="J253" s="221">
        <f t="shared" si="47"/>
        <v>2.9928960454653097</v>
      </c>
      <c r="K253" s="220">
        <v>8.1396011396011403</v>
      </c>
      <c r="L253" s="221">
        <f t="shared" si="48"/>
        <v>-2.3969842262525187</v>
      </c>
      <c r="M253" s="220">
        <v>7.5135135135135132</v>
      </c>
      <c r="N253" s="221">
        <f t="shared" si="49"/>
        <v>-0.62608762608762714</v>
      </c>
    </row>
    <row r="254" spans="2:15" x14ac:dyDescent="0.25">
      <c r="B254" s="145" t="s">
        <v>79</v>
      </c>
      <c r="C254" s="220" t="s">
        <v>233</v>
      </c>
      <c r="D254" s="221" t="s">
        <v>233</v>
      </c>
      <c r="E254" s="220">
        <v>1</v>
      </c>
      <c r="F254" s="221" t="str">
        <f>IFERROR(E254-C254,"-")</f>
        <v>-</v>
      </c>
      <c r="G254" s="220">
        <v>8</v>
      </c>
      <c r="H254" s="221">
        <f>IFERROR(G254-E254,"-")</f>
        <v>7</v>
      </c>
      <c r="I254" s="220">
        <v>6.4554973821989527</v>
      </c>
      <c r="J254" s="221">
        <f>IFERROR(I254-G254,"-")</f>
        <v>-1.5445026178010473</v>
      </c>
      <c r="K254" s="220">
        <v>10.617021276595745</v>
      </c>
      <c r="L254" s="221">
        <f>IFERROR(K254-I254,"-")</f>
        <v>4.161523894396792</v>
      </c>
      <c r="M254" s="220">
        <v>7.9359605911330053</v>
      </c>
      <c r="N254" s="221">
        <f t="shared" si="49"/>
        <v>-2.6810606854627395</v>
      </c>
    </row>
    <row r="255" spans="2:15" x14ac:dyDescent="0.25">
      <c r="B255" s="145" t="s">
        <v>81</v>
      </c>
      <c r="C255" s="220" t="s">
        <v>233</v>
      </c>
      <c r="D255" s="221" t="s">
        <v>233</v>
      </c>
      <c r="E255" s="220" t="s">
        <v>233</v>
      </c>
      <c r="F255" s="221" t="str">
        <f t="shared" ref="F255:J263" si="50">IFERROR(E255-C255,"-")</f>
        <v>-</v>
      </c>
      <c r="G255" s="220">
        <v>7</v>
      </c>
      <c r="H255" s="221" t="str">
        <f t="shared" si="50"/>
        <v>-</v>
      </c>
      <c r="I255" s="220">
        <v>3</v>
      </c>
      <c r="J255" s="221">
        <f t="shared" si="50"/>
        <v>-4</v>
      </c>
      <c r="K255" s="220" t="s">
        <v>233</v>
      </c>
      <c r="L255" s="221" t="str">
        <f t="shared" ref="L255:L263" si="51">IFERROR(K255-I255,"-")</f>
        <v>-</v>
      </c>
      <c r="M255" s="220" t="s">
        <v>233</v>
      </c>
      <c r="N255" s="221" t="str">
        <f t="shared" si="49"/>
        <v>-</v>
      </c>
    </row>
    <row r="256" spans="2:15" x14ac:dyDescent="0.25">
      <c r="B256" s="145" t="s">
        <v>83</v>
      </c>
      <c r="C256" s="220" t="s">
        <v>233</v>
      </c>
      <c r="D256" s="221" t="s">
        <v>233</v>
      </c>
      <c r="E256" s="220" t="s">
        <v>233</v>
      </c>
      <c r="F256" s="221" t="str">
        <f t="shared" si="50"/>
        <v>-</v>
      </c>
      <c r="G256" s="220">
        <v>4.4102564102564106</v>
      </c>
      <c r="H256" s="221" t="str">
        <f t="shared" si="50"/>
        <v>-</v>
      </c>
      <c r="I256" s="220" t="s">
        <v>233</v>
      </c>
      <c r="J256" s="221" t="str">
        <f t="shared" si="50"/>
        <v>-</v>
      </c>
      <c r="K256" s="220">
        <v>1</v>
      </c>
      <c r="L256" s="221" t="str">
        <f t="shared" si="51"/>
        <v>-</v>
      </c>
      <c r="M256" s="220">
        <v>5.6923076923076925</v>
      </c>
      <c r="N256" s="221">
        <f t="shared" si="49"/>
        <v>4.6923076923076925</v>
      </c>
    </row>
    <row r="257" spans="2:15" x14ac:dyDescent="0.25">
      <c r="B257" s="145" t="s">
        <v>85</v>
      </c>
      <c r="C257" s="220" t="s">
        <v>233</v>
      </c>
      <c r="D257" s="221" t="s">
        <v>233</v>
      </c>
      <c r="E257" s="220" t="s">
        <v>233</v>
      </c>
      <c r="F257" s="221" t="str">
        <f t="shared" si="50"/>
        <v>-</v>
      </c>
      <c r="G257" s="220">
        <v>11.375</v>
      </c>
      <c r="H257" s="221" t="str">
        <f t="shared" si="50"/>
        <v>-</v>
      </c>
      <c r="I257" s="220">
        <v>7.7241379310344831</v>
      </c>
      <c r="J257" s="221">
        <f t="shared" si="50"/>
        <v>-3.6508620689655169</v>
      </c>
      <c r="K257" s="220" t="s">
        <v>233</v>
      </c>
      <c r="L257" s="221" t="str">
        <f t="shared" si="51"/>
        <v>-</v>
      </c>
      <c r="M257" s="220">
        <v>9.3125</v>
      </c>
      <c r="N257" s="221" t="str">
        <f t="shared" si="49"/>
        <v>-</v>
      </c>
    </row>
    <row r="258" spans="2:15" x14ac:dyDescent="0.25">
      <c r="B258" s="145" t="s">
        <v>87</v>
      </c>
      <c r="C258" s="220" t="s">
        <v>233</v>
      </c>
      <c r="D258" s="221" t="s">
        <v>233</v>
      </c>
      <c r="E258" s="220" t="s">
        <v>233</v>
      </c>
      <c r="F258" s="221" t="str">
        <f t="shared" si="50"/>
        <v>-</v>
      </c>
      <c r="G258" s="220">
        <v>7.666666666666667</v>
      </c>
      <c r="H258" s="221" t="str">
        <f t="shared" si="50"/>
        <v>-</v>
      </c>
      <c r="I258" s="220">
        <v>6</v>
      </c>
      <c r="J258" s="221">
        <f t="shared" si="50"/>
        <v>-1.666666666666667</v>
      </c>
      <c r="K258" s="220" t="s">
        <v>233</v>
      </c>
      <c r="L258" s="221" t="str">
        <f t="shared" si="51"/>
        <v>-</v>
      </c>
      <c r="M258" s="220">
        <v>4</v>
      </c>
      <c r="N258" s="221" t="str">
        <f t="shared" si="49"/>
        <v>-</v>
      </c>
    </row>
    <row r="259" spans="2:15" x14ac:dyDescent="0.25">
      <c r="B259" s="145" t="s">
        <v>89</v>
      </c>
      <c r="C259" s="220" t="s">
        <v>233</v>
      </c>
      <c r="D259" s="221" t="s">
        <v>233</v>
      </c>
      <c r="E259" s="220">
        <v>3</v>
      </c>
      <c r="F259" s="221" t="str">
        <f t="shared" si="50"/>
        <v>-</v>
      </c>
      <c r="G259" s="220">
        <v>9.3333333333333339</v>
      </c>
      <c r="H259" s="221">
        <f t="shared" si="50"/>
        <v>6.3333333333333339</v>
      </c>
      <c r="I259" s="220">
        <v>12</v>
      </c>
      <c r="J259" s="221">
        <f t="shared" si="50"/>
        <v>2.6666666666666661</v>
      </c>
      <c r="K259" s="220">
        <v>5.4848484848484844</v>
      </c>
      <c r="L259" s="221">
        <f t="shared" si="51"/>
        <v>-6.5151515151515156</v>
      </c>
      <c r="M259" s="220">
        <v>10.666666666666666</v>
      </c>
      <c r="N259" s="221">
        <f t="shared" si="49"/>
        <v>5.1818181818181817</v>
      </c>
    </row>
    <row r="260" spans="2:15" x14ac:dyDescent="0.25">
      <c r="B260" s="145" t="s">
        <v>91</v>
      </c>
      <c r="C260" s="220">
        <v>1</v>
      </c>
      <c r="D260" s="221">
        <v>-5.4189944134078214</v>
      </c>
      <c r="E260" s="220">
        <v>5.8113207547169807</v>
      </c>
      <c r="F260" s="221">
        <f t="shared" si="50"/>
        <v>4.8113207547169807</v>
      </c>
      <c r="G260" s="220">
        <v>6.2485714285714282</v>
      </c>
      <c r="H260" s="221">
        <f t="shared" si="50"/>
        <v>0.43725067385444749</v>
      </c>
      <c r="I260" s="220">
        <v>4.757042253521127</v>
      </c>
      <c r="J260" s="221">
        <f t="shared" si="50"/>
        <v>-1.4915291750503012</v>
      </c>
      <c r="K260" s="220">
        <v>7.0281124497991971</v>
      </c>
      <c r="L260" s="221">
        <f t="shared" si="51"/>
        <v>2.2710701962780702</v>
      </c>
      <c r="M260" s="220"/>
      <c r="N260" s="221"/>
    </row>
    <row r="261" spans="2:15" x14ac:dyDescent="0.25">
      <c r="B261" s="145" t="s">
        <v>93</v>
      </c>
      <c r="C261" s="220">
        <v>6</v>
      </c>
      <c r="D261" s="221">
        <v>-1.3456375838926178</v>
      </c>
      <c r="E261" s="220">
        <v>8.0554577464788739</v>
      </c>
      <c r="F261" s="221">
        <f t="shared" si="50"/>
        <v>2.0554577464788739</v>
      </c>
      <c r="G261" s="220">
        <v>7.2815126050420167</v>
      </c>
      <c r="H261" s="221">
        <f t="shared" si="50"/>
        <v>-0.77394514143685722</v>
      </c>
      <c r="I261" s="220">
        <v>7.9064748201438846</v>
      </c>
      <c r="J261" s="221">
        <f t="shared" si="50"/>
        <v>0.62496221510186789</v>
      </c>
      <c r="K261" s="220">
        <v>6.9292035398230087</v>
      </c>
      <c r="L261" s="221">
        <f t="shared" si="51"/>
        <v>-0.97727128032087585</v>
      </c>
      <c r="M261" s="220"/>
      <c r="N261" s="221"/>
    </row>
    <row r="262" spans="2:15" x14ac:dyDescent="0.25">
      <c r="B262" s="145" t="s">
        <v>95</v>
      </c>
      <c r="C262" s="220">
        <v>4.615384615384615</v>
      </c>
      <c r="D262" s="221">
        <v>-2.1150501672240809</v>
      </c>
      <c r="E262" s="220">
        <v>7.8370497427101204</v>
      </c>
      <c r="F262" s="221">
        <f t="shared" si="50"/>
        <v>3.2216651273255055</v>
      </c>
      <c r="G262" s="220">
        <v>7.6372155287817938</v>
      </c>
      <c r="H262" s="221">
        <f t="shared" si="50"/>
        <v>-0.19983421392832668</v>
      </c>
      <c r="I262" s="220">
        <v>9.3700787401574797</v>
      </c>
      <c r="J262" s="221">
        <f t="shared" si="50"/>
        <v>1.7328632113756859</v>
      </c>
      <c r="K262" s="220">
        <v>7.7650429799426934</v>
      </c>
      <c r="L262" s="221">
        <f t="shared" si="51"/>
        <v>-1.6050357602147862</v>
      </c>
      <c r="M262" s="220"/>
      <c r="N262" s="221"/>
    </row>
    <row r="263" spans="2:15" ht="15.75" x14ac:dyDescent="0.25">
      <c r="B263" s="148" t="s">
        <v>32</v>
      </c>
      <c r="C263" s="222">
        <v>8.0772594752186588</v>
      </c>
      <c r="D263" s="223">
        <v>0.89333576949658777</v>
      </c>
      <c r="E263" s="222">
        <v>7.7943722943722946</v>
      </c>
      <c r="F263" s="223">
        <f t="shared" si="50"/>
        <v>-0.28288718084636422</v>
      </c>
      <c r="G263" s="222">
        <v>7.2893913043478262</v>
      </c>
      <c r="H263" s="223">
        <f t="shared" si="50"/>
        <v>-0.50498099002446839</v>
      </c>
      <c r="I263" s="222">
        <v>7.0789751716851557</v>
      </c>
      <c r="J263" s="223">
        <f t="shared" si="50"/>
        <v>-0.21041613266267056</v>
      </c>
      <c r="K263" s="222">
        <v>7.6333961079723789</v>
      </c>
      <c r="L263" s="223">
        <f t="shared" si="51"/>
        <v>0.55442093628722322</v>
      </c>
      <c r="M263" s="222">
        <v>7.608830845771144</v>
      </c>
      <c r="N263" s="223">
        <v>-0.17729632185891386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6.1849529780564261</v>
      </c>
      <c r="D273" s="221">
        <v>9.4360643561652857E-2</v>
      </c>
      <c r="E273" s="220" t="s">
        <v>233</v>
      </c>
      <c r="F273" s="221" t="str">
        <f t="shared" ref="F273:J275" si="52">IFERROR(E273-C273,"-")</f>
        <v>-</v>
      </c>
      <c r="G273" s="220">
        <v>8.5487804878048781</v>
      </c>
      <c r="H273" s="221" t="str">
        <f t="shared" si="52"/>
        <v>-</v>
      </c>
      <c r="I273" s="220">
        <v>8.4419354838709673</v>
      </c>
      <c r="J273" s="221">
        <f t="shared" si="52"/>
        <v>-0.10684500393391083</v>
      </c>
      <c r="K273" s="220">
        <v>5.9621513944223103</v>
      </c>
      <c r="L273" s="221">
        <f t="shared" ref="L273:L275" si="53">IFERROR(K273-I273,"-")</f>
        <v>-2.4797840894486569</v>
      </c>
      <c r="M273" s="220">
        <v>8.2642140468227421</v>
      </c>
      <c r="N273" s="221">
        <f t="shared" ref="N273:N281" si="54">IFERROR(M273-K273,"-")</f>
        <v>2.3020626524004317</v>
      </c>
    </row>
    <row r="274" spans="2:14" x14ac:dyDescent="0.25">
      <c r="B274" s="145" t="s">
        <v>75</v>
      </c>
      <c r="C274" s="220">
        <v>5.3005617977528088</v>
      </c>
      <c r="D274" s="221">
        <v>0.45811806784927178</v>
      </c>
      <c r="E274" s="220" t="s">
        <v>233</v>
      </c>
      <c r="F274" s="221" t="str">
        <f t="shared" si="52"/>
        <v>-</v>
      </c>
      <c r="G274" s="220">
        <v>4.2684563758389258</v>
      </c>
      <c r="H274" s="221" t="str">
        <f t="shared" si="52"/>
        <v>-</v>
      </c>
      <c r="I274" s="220">
        <v>6.3348623853211006</v>
      </c>
      <c r="J274" s="221">
        <f t="shared" si="52"/>
        <v>2.0664060094821748</v>
      </c>
      <c r="K274" s="220">
        <v>8.2921052631578949</v>
      </c>
      <c r="L274" s="221">
        <f t="shared" si="53"/>
        <v>1.9572428778367943</v>
      </c>
      <c r="M274" s="220">
        <v>7.691235059760956</v>
      </c>
      <c r="N274" s="221">
        <f t="shared" si="54"/>
        <v>-0.60087020339693886</v>
      </c>
    </row>
    <row r="275" spans="2:14" x14ac:dyDescent="0.25">
      <c r="B275" s="145" t="s">
        <v>77</v>
      </c>
      <c r="C275" s="220">
        <v>5.9911504424778759</v>
      </c>
      <c r="D275" s="221">
        <v>1.0612141367453916</v>
      </c>
      <c r="E275" s="220" t="s">
        <v>233</v>
      </c>
      <c r="F275" s="221" t="str">
        <f t="shared" si="52"/>
        <v>-</v>
      </c>
      <c r="G275" s="220">
        <v>7</v>
      </c>
      <c r="H275" s="221" t="str">
        <f t="shared" si="52"/>
        <v>-</v>
      </c>
      <c r="I275" s="220">
        <v>7.1617647058823533</v>
      </c>
      <c r="J275" s="221">
        <f t="shared" si="52"/>
        <v>0.16176470588235325</v>
      </c>
      <c r="K275" s="220">
        <v>6.15</v>
      </c>
      <c r="L275" s="221">
        <f t="shared" si="53"/>
        <v>-1.0117647058823529</v>
      </c>
      <c r="M275" s="220">
        <v>7.5437500000000002</v>
      </c>
      <c r="N275" s="221">
        <f t="shared" si="54"/>
        <v>1.3937499999999998</v>
      </c>
    </row>
    <row r="276" spans="2:14" x14ac:dyDescent="0.25">
      <c r="B276" s="145" t="s">
        <v>79</v>
      </c>
      <c r="C276" s="220" t="s">
        <v>233</v>
      </c>
      <c r="D276" s="221" t="s">
        <v>233</v>
      </c>
      <c r="E276" s="220" t="s">
        <v>233</v>
      </c>
      <c r="F276" s="221" t="str">
        <f>IFERROR(E276-C276,"-")</f>
        <v>-</v>
      </c>
      <c r="G276" s="220">
        <v>2</v>
      </c>
      <c r="H276" s="221" t="str">
        <f>IFERROR(G276-E276,"-")</f>
        <v>-</v>
      </c>
      <c r="I276" s="220">
        <v>6.010752688172043</v>
      </c>
      <c r="J276" s="221">
        <f>IFERROR(I276-G276,"-")</f>
        <v>4.010752688172043</v>
      </c>
      <c r="K276" s="220">
        <v>9.4021739130434785</v>
      </c>
      <c r="L276" s="221">
        <f>IFERROR(K276-I276,"-")</f>
        <v>3.3914212248714355</v>
      </c>
      <c r="M276" s="220">
        <v>8.3541666666666661</v>
      </c>
      <c r="N276" s="221">
        <f t="shared" si="54"/>
        <v>-1.0480072463768124</v>
      </c>
    </row>
    <row r="277" spans="2:14" x14ac:dyDescent="0.25">
      <c r="B277" s="145" t="s">
        <v>81</v>
      </c>
      <c r="C277" s="220" t="s">
        <v>233</v>
      </c>
      <c r="D277" s="221" t="s">
        <v>233</v>
      </c>
      <c r="E277" s="220" t="s">
        <v>233</v>
      </c>
      <c r="F277" s="221" t="str">
        <f t="shared" ref="F277:J285" si="55">IFERROR(E277-C277,"-")</f>
        <v>-</v>
      </c>
      <c r="G277" s="220">
        <v>3.3846153846153846</v>
      </c>
      <c r="H277" s="221" t="str">
        <f t="shared" si="55"/>
        <v>-</v>
      </c>
      <c r="I277" s="220">
        <v>3.6875</v>
      </c>
      <c r="J277" s="221">
        <f t="shared" si="55"/>
        <v>0.30288461538461542</v>
      </c>
      <c r="K277" s="220">
        <v>7.1363636363636367</v>
      </c>
      <c r="L277" s="221">
        <f t="shared" ref="L277:L285" si="56">IFERROR(K277-I277,"-")</f>
        <v>3.4488636363636367</v>
      </c>
      <c r="M277" s="220">
        <v>8.5</v>
      </c>
      <c r="N277" s="221">
        <f t="shared" si="54"/>
        <v>1.3636363636363633</v>
      </c>
    </row>
    <row r="278" spans="2:14" x14ac:dyDescent="0.25">
      <c r="B278" s="145" t="s">
        <v>83</v>
      </c>
      <c r="C278" s="220" t="s">
        <v>233</v>
      </c>
      <c r="D278" s="221" t="s">
        <v>233</v>
      </c>
      <c r="E278" s="220" t="s">
        <v>233</v>
      </c>
      <c r="F278" s="221" t="str">
        <f t="shared" si="55"/>
        <v>-</v>
      </c>
      <c r="G278" s="220">
        <v>5</v>
      </c>
      <c r="H278" s="221" t="str">
        <f t="shared" si="55"/>
        <v>-</v>
      </c>
      <c r="I278" s="220">
        <v>4</v>
      </c>
      <c r="J278" s="221">
        <f t="shared" si="55"/>
        <v>-1</v>
      </c>
      <c r="K278" s="220">
        <v>77</v>
      </c>
      <c r="L278" s="221">
        <f t="shared" si="56"/>
        <v>73</v>
      </c>
      <c r="M278" s="220">
        <v>8.387755102040817</v>
      </c>
      <c r="N278" s="221">
        <f t="shared" si="54"/>
        <v>-68.612244897959187</v>
      </c>
    </row>
    <row r="279" spans="2:14" x14ac:dyDescent="0.25">
      <c r="B279" s="145" t="s">
        <v>85</v>
      </c>
      <c r="C279" s="220" t="s">
        <v>233</v>
      </c>
      <c r="D279" s="221" t="s">
        <v>233</v>
      </c>
      <c r="E279" s="220" t="s">
        <v>233</v>
      </c>
      <c r="F279" s="221" t="str">
        <f t="shared" si="55"/>
        <v>-</v>
      </c>
      <c r="G279" s="220">
        <v>3.1</v>
      </c>
      <c r="H279" s="221" t="str">
        <f t="shared" si="55"/>
        <v>-</v>
      </c>
      <c r="I279" s="220">
        <v>8.8148148148148149</v>
      </c>
      <c r="J279" s="221">
        <f t="shared" si="55"/>
        <v>5.7148148148148152</v>
      </c>
      <c r="K279" s="220" t="s">
        <v>233</v>
      </c>
      <c r="L279" s="221" t="str">
        <f t="shared" si="56"/>
        <v>-</v>
      </c>
      <c r="M279" s="220">
        <v>10.818181818181818</v>
      </c>
      <c r="N279" s="221" t="str">
        <f t="shared" si="54"/>
        <v>-</v>
      </c>
    </row>
    <row r="280" spans="2:14" x14ac:dyDescent="0.25">
      <c r="B280" s="145" t="s">
        <v>87</v>
      </c>
      <c r="C280" s="220" t="s">
        <v>233</v>
      </c>
      <c r="D280" s="221" t="s">
        <v>233</v>
      </c>
      <c r="E280" s="220" t="s">
        <v>233</v>
      </c>
      <c r="F280" s="221" t="str">
        <f t="shared" si="55"/>
        <v>-</v>
      </c>
      <c r="G280" s="220">
        <v>27.857142857142858</v>
      </c>
      <c r="H280" s="221" t="str">
        <f t="shared" si="55"/>
        <v>-</v>
      </c>
      <c r="I280" s="220">
        <v>7.5555555555555554</v>
      </c>
      <c r="J280" s="221">
        <f t="shared" si="55"/>
        <v>-20.301587301587304</v>
      </c>
      <c r="K280" s="220" t="s">
        <v>233</v>
      </c>
      <c r="L280" s="221" t="str">
        <f t="shared" si="56"/>
        <v>-</v>
      </c>
      <c r="M280" s="220">
        <v>6.8421052631578947</v>
      </c>
      <c r="N280" s="221" t="str">
        <f t="shared" si="54"/>
        <v>-</v>
      </c>
    </row>
    <row r="281" spans="2:14" x14ac:dyDescent="0.25">
      <c r="B281" s="145" t="s">
        <v>89</v>
      </c>
      <c r="C281" s="220">
        <v>1.2222222222222223</v>
      </c>
      <c r="D281" s="221">
        <v>-7.9999999999999991</v>
      </c>
      <c r="E281" s="220">
        <v>11.142857142857142</v>
      </c>
      <c r="F281" s="221">
        <f t="shared" si="55"/>
        <v>9.9206349206349209</v>
      </c>
      <c r="G281" s="220">
        <v>2.5555555555555554</v>
      </c>
      <c r="H281" s="221">
        <f t="shared" si="55"/>
        <v>-8.587301587301587</v>
      </c>
      <c r="I281" s="220">
        <v>8</v>
      </c>
      <c r="J281" s="221">
        <f t="shared" si="55"/>
        <v>5.4444444444444446</v>
      </c>
      <c r="K281" s="220">
        <v>8.7659574468085104</v>
      </c>
      <c r="L281" s="221">
        <f t="shared" si="56"/>
        <v>0.76595744680851041</v>
      </c>
      <c r="M281" s="220">
        <v>3.5576923076923075</v>
      </c>
      <c r="N281" s="221">
        <f t="shared" si="54"/>
        <v>-5.2082651391162029</v>
      </c>
    </row>
    <row r="282" spans="2:14" x14ac:dyDescent="0.25">
      <c r="B282" s="145" t="s">
        <v>91</v>
      </c>
      <c r="C282" s="220">
        <v>3.4324324324324325</v>
      </c>
      <c r="D282" s="221">
        <v>-1.581360671015843</v>
      </c>
      <c r="E282" s="220">
        <v>2.5384615384615383</v>
      </c>
      <c r="F282" s="221">
        <f t="shared" si="55"/>
        <v>-0.89397089397089413</v>
      </c>
      <c r="G282" s="220">
        <v>6.9523809523809526</v>
      </c>
      <c r="H282" s="221">
        <f t="shared" si="55"/>
        <v>4.4139194139194142</v>
      </c>
      <c r="I282" s="220">
        <v>2.9473684210526314</v>
      </c>
      <c r="J282" s="221">
        <f t="shared" si="55"/>
        <v>-4.0050125313283207</v>
      </c>
      <c r="K282" s="220">
        <v>6.5714285714285712</v>
      </c>
      <c r="L282" s="221">
        <f t="shared" si="56"/>
        <v>3.6240601503759398</v>
      </c>
      <c r="M282" s="220"/>
      <c r="N282" s="221"/>
    </row>
    <row r="283" spans="2:14" x14ac:dyDescent="0.25">
      <c r="B283" s="145" t="s">
        <v>93</v>
      </c>
      <c r="C283" s="220">
        <v>3.08</v>
      </c>
      <c r="D283" s="221">
        <v>-2.9168051118210858</v>
      </c>
      <c r="E283" s="220">
        <v>3.6551724137931036</v>
      </c>
      <c r="F283" s="221">
        <f t="shared" si="55"/>
        <v>0.57517241379310358</v>
      </c>
      <c r="G283" s="220">
        <v>4.8807339449541285</v>
      </c>
      <c r="H283" s="221">
        <f t="shared" si="55"/>
        <v>1.2255615311610248</v>
      </c>
      <c r="I283" s="220">
        <v>13.5</v>
      </c>
      <c r="J283" s="221">
        <f t="shared" si="55"/>
        <v>8.6192660550458715</v>
      </c>
      <c r="K283" s="220">
        <v>5.0602636534839922</v>
      </c>
      <c r="L283" s="221">
        <f t="shared" si="56"/>
        <v>-8.4397363465160069</v>
      </c>
      <c r="M283" s="220"/>
      <c r="N283" s="221"/>
    </row>
    <row r="284" spans="2:14" x14ac:dyDescent="0.25">
      <c r="B284" s="145" t="s">
        <v>95</v>
      </c>
      <c r="C284" s="220">
        <v>4.5517241379310347</v>
      </c>
      <c r="D284" s="221">
        <v>-1.3434599980463027</v>
      </c>
      <c r="E284" s="220">
        <v>5.7798742138364778</v>
      </c>
      <c r="F284" s="221">
        <f t="shared" si="55"/>
        <v>1.2281500759054431</v>
      </c>
      <c r="G284" s="220">
        <v>7.4068441064638781</v>
      </c>
      <c r="H284" s="221">
        <f t="shared" si="55"/>
        <v>1.6269698926274003</v>
      </c>
      <c r="I284" s="220">
        <v>6.0625</v>
      </c>
      <c r="J284" s="221">
        <f t="shared" si="55"/>
        <v>-1.3443441064638781</v>
      </c>
      <c r="K284" s="220">
        <v>7.3260309278350517</v>
      </c>
      <c r="L284" s="221">
        <f t="shared" si="56"/>
        <v>1.2635309278350517</v>
      </c>
      <c r="M284" s="220"/>
      <c r="N284" s="221"/>
    </row>
    <row r="285" spans="2:14" ht="15.75" x14ac:dyDescent="0.25">
      <c r="B285" s="148" t="s">
        <v>32</v>
      </c>
      <c r="C285" s="222">
        <v>5.3841201716738194</v>
      </c>
      <c r="D285" s="223">
        <v>-0.14715697863026378</v>
      </c>
      <c r="E285" s="222">
        <v>4.5702479338842972</v>
      </c>
      <c r="F285" s="223">
        <f t="shared" si="55"/>
        <v>-0.81387223778952222</v>
      </c>
      <c r="G285" s="222">
        <v>6.3081695966907967</v>
      </c>
      <c r="H285" s="223">
        <f t="shared" si="55"/>
        <v>1.7379216628064995</v>
      </c>
      <c r="I285" s="222">
        <v>6.8085106382978724</v>
      </c>
      <c r="J285" s="223">
        <f t="shared" si="55"/>
        <v>0.50034104160707571</v>
      </c>
      <c r="K285" s="222">
        <v>6.8599681020733652</v>
      </c>
      <c r="L285" s="223">
        <f t="shared" si="56"/>
        <v>5.1457463775492762E-2</v>
      </c>
      <c r="M285" s="222">
        <v>7.8580908626850432</v>
      </c>
      <c r="N285" s="223">
        <v>0.62230887216371578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6C73-CA98-43F9-BB70-995DBCEBDC91}">
  <sheetPr>
    <tabColor theme="4" tint="0.79998168889431442"/>
  </sheetPr>
  <dimension ref="A4:O111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6.4893508611026194</v>
      </c>
      <c r="D9" s="221">
        <v>-0.12135175327646586</v>
      </c>
      <c r="E9" s="220">
        <v>10.78780284043442</v>
      </c>
      <c r="F9" s="221">
        <f t="shared" ref="F9:J21" si="0">IFERROR(E9-C9,"-")</f>
        <v>4.2984519793318006</v>
      </c>
      <c r="G9" s="220">
        <v>7.1439975747776883</v>
      </c>
      <c r="H9" s="221">
        <f t="shared" si="0"/>
        <v>-3.6438052656567317</v>
      </c>
      <c r="I9" s="220">
        <v>6.6944336100741069</v>
      </c>
      <c r="J9" s="221">
        <f t="shared" si="0"/>
        <v>-0.4495639647035814</v>
      </c>
      <c r="K9" s="220">
        <v>5.6493276939587149</v>
      </c>
      <c r="L9" s="221">
        <f t="shared" ref="L9:L21" si="1">IFERROR(K9-I9,"-")</f>
        <v>-1.0451059161153919</v>
      </c>
      <c r="M9" s="220">
        <v>6.1282796862320801</v>
      </c>
      <c r="N9" s="221">
        <f t="shared" ref="N9:N17" si="2">IFERROR(M9-K9,"-")</f>
        <v>0.47895199227336516</v>
      </c>
    </row>
    <row r="10" spans="1:15" x14ac:dyDescent="0.25">
      <c r="A10" s="1" t="s">
        <v>74</v>
      </c>
      <c r="B10" s="145" t="s">
        <v>75</v>
      </c>
      <c r="C10" s="220">
        <v>5.4963622357271245</v>
      </c>
      <c r="D10" s="221">
        <v>-0.80516232666700294</v>
      </c>
      <c r="E10" s="220">
        <v>8.326898326898327</v>
      </c>
      <c r="F10" s="221">
        <f t="shared" si="0"/>
        <v>2.8305360911712025</v>
      </c>
      <c r="G10" s="220">
        <v>5.433778974704242</v>
      </c>
      <c r="H10" s="221">
        <f t="shared" si="0"/>
        <v>-2.893119352194085</v>
      </c>
      <c r="I10" s="220">
        <v>6.3448800913589647</v>
      </c>
      <c r="J10" s="221">
        <f t="shared" si="0"/>
        <v>0.91110111665472271</v>
      </c>
      <c r="K10" s="220">
        <v>5.967058630720695</v>
      </c>
      <c r="L10" s="221">
        <f t="shared" si="1"/>
        <v>-0.37782146063826971</v>
      </c>
      <c r="M10" s="220">
        <v>5.8275534140620051</v>
      </c>
      <c r="N10" s="221">
        <f t="shared" si="2"/>
        <v>-0.13950521665868987</v>
      </c>
    </row>
    <row r="11" spans="1:15" x14ac:dyDescent="0.25">
      <c r="A11" s="1" t="s">
        <v>76</v>
      </c>
      <c r="B11" s="145" t="s">
        <v>77</v>
      </c>
      <c r="C11" s="220">
        <v>7.823050058207218</v>
      </c>
      <c r="D11" s="221">
        <v>1.7752964554945869</v>
      </c>
      <c r="E11" s="220">
        <v>6.4167224080267555</v>
      </c>
      <c r="F11" s="221">
        <f t="shared" si="0"/>
        <v>-1.4063276501804625</v>
      </c>
      <c r="G11" s="220">
        <v>6.3085224128389594</v>
      </c>
      <c r="H11" s="221">
        <f t="shared" si="0"/>
        <v>-0.10819999518779611</v>
      </c>
      <c r="I11" s="220">
        <v>6.6754663196380992</v>
      </c>
      <c r="J11" s="221">
        <f t="shared" si="0"/>
        <v>0.3669439067991398</v>
      </c>
      <c r="K11" s="220">
        <v>6.3053628992869006</v>
      </c>
      <c r="L11" s="221">
        <f t="shared" si="1"/>
        <v>-0.37010342035119859</v>
      </c>
      <c r="M11" s="220">
        <v>6.0208905641091164</v>
      </c>
      <c r="N11" s="221">
        <f t="shared" si="2"/>
        <v>-0.28447233517778425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7.1521080187379447</v>
      </c>
      <c r="F12" s="221" t="str">
        <f t="shared" si="0"/>
        <v>-</v>
      </c>
      <c r="G12" s="220">
        <v>5.8118570448830296</v>
      </c>
      <c r="H12" s="221">
        <f t="shared" si="0"/>
        <v>-1.3402509738549151</v>
      </c>
      <c r="I12" s="220">
        <v>6.111035131207796</v>
      </c>
      <c r="J12" s="221">
        <f t="shared" si="0"/>
        <v>0.29917808632476639</v>
      </c>
      <c r="K12" s="220">
        <v>6.8823199146594805</v>
      </c>
      <c r="L12" s="221">
        <f t="shared" si="1"/>
        <v>0.7712847834516845</v>
      </c>
      <c r="M12" s="220">
        <v>5.601424409193914</v>
      </c>
      <c r="N12" s="221">
        <f t="shared" si="2"/>
        <v>-1.2808955054655664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8.0949849780448346</v>
      </c>
      <c r="F13" s="221" t="str">
        <f t="shared" si="0"/>
        <v>-</v>
      </c>
      <c r="G13" s="220">
        <v>5.3957282471626735</v>
      </c>
      <c r="H13" s="221">
        <f t="shared" si="0"/>
        <v>-2.6992567308821611</v>
      </c>
      <c r="I13" s="220">
        <v>5.4464900662251656</v>
      </c>
      <c r="J13" s="221">
        <f t="shared" si="0"/>
        <v>5.0761819062492108E-2</v>
      </c>
      <c r="K13" s="220">
        <v>5.6039879642520321</v>
      </c>
      <c r="L13" s="221">
        <f t="shared" si="1"/>
        <v>0.15749789802686642</v>
      </c>
      <c r="M13" s="220">
        <v>5.2006609142647333</v>
      </c>
      <c r="N13" s="221">
        <f t="shared" si="2"/>
        <v>-0.40332704998729874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4.2604482132041186</v>
      </c>
      <c r="F14" s="221" t="str">
        <f t="shared" si="0"/>
        <v>-</v>
      </c>
      <c r="G14" s="220">
        <v>4.8837811900191941</v>
      </c>
      <c r="H14" s="221">
        <f t="shared" si="0"/>
        <v>0.62333297681507549</v>
      </c>
      <c r="I14" s="220">
        <v>4.1083433775277891</v>
      </c>
      <c r="J14" s="221">
        <f t="shared" si="0"/>
        <v>-0.77543781249140498</v>
      </c>
      <c r="K14" s="220">
        <v>4.8911242603550296</v>
      </c>
      <c r="L14" s="221">
        <f t="shared" si="1"/>
        <v>0.78278088282724045</v>
      </c>
      <c r="M14" s="220">
        <v>5.7150620638547522</v>
      </c>
      <c r="N14" s="221">
        <f t="shared" si="2"/>
        <v>0.82393780349972268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2.7734342160571668</v>
      </c>
      <c r="F15" s="221" t="str">
        <f t="shared" si="0"/>
        <v>-</v>
      </c>
      <c r="G15" s="220">
        <v>5.606170672978819</v>
      </c>
      <c r="H15" s="221">
        <f t="shared" si="0"/>
        <v>2.8327364569216522</v>
      </c>
      <c r="I15" s="220">
        <v>5.7056444673894342</v>
      </c>
      <c r="J15" s="221">
        <f t="shared" si="0"/>
        <v>9.9473794410615213E-2</v>
      </c>
      <c r="K15" s="220">
        <v>5.9049370994540711</v>
      </c>
      <c r="L15" s="221">
        <f t="shared" si="1"/>
        <v>0.19929263206463688</v>
      </c>
      <c r="M15" s="220">
        <v>6.1261570106273568</v>
      </c>
      <c r="N15" s="221">
        <f t="shared" si="2"/>
        <v>0.22121991117328577</v>
      </c>
    </row>
    <row r="16" spans="1:15" x14ac:dyDescent="0.25">
      <c r="A16" s="1" t="s">
        <v>86</v>
      </c>
      <c r="B16" s="145" t="s">
        <v>87</v>
      </c>
      <c r="C16" s="220">
        <v>3.9101733232856066</v>
      </c>
      <c r="D16" s="221">
        <v>-2.6130182835614395</v>
      </c>
      <c r="E16" s="220">
        <v>5.0702761402420107</v>
      </c>
      <c r="F16" s="221">
        <f t="shared" si="0"/>
        <v>1.160102816956404</v>
      </c>
      <c r="G16" s="220">
        <v>8.4148579849946401</v>
      </c>
      <c r="H16" s="221">
        <f t="shared" si="0"/>
        <v>3.3445818447526294</v>
      </c>
      <c r="I16" s="220">
        <v>6.3387567424175435</v>
      </c>
      <c r="J16" s="221">
        <f t="shared" si="0"/>
        <v>-2.0761012425770966</v>
      </c>
      <c r="K16" s="220">
        <v>6.7142914171656685</v>
      </c>
      <c r="L16" s="221">
        <f t="shared" si="1"/>
        <v>0.37553467474812496</v>
      </c>
      <c r="M16" s="220">
        <v>6.431723969763472</v>
      </c>
      <c r="N16" s="221">
        <f t="shared" si="2"/>
        <v>-0.28256744740219641</v>
      </c>
    </row>
    <row r="17" spans="1:15" x14ac:dyDescent="0.25">
      <c r="A17" s="1" t="s">
        <v>88</v>
      </c>
      <c r="B17" s="145" t="s">
        <v>89</v>
      </c>
      <c r="C17" s="220">
        <v>3.3972097498396407</v>
      </c>
      <c r="D17" s="221">
        <v>-2.2513461312821677</v>
      </c>
      <c r="E17" s="220">
        <v>5.638995215311005</v>
      </c>
      <c r="F17" s="221">
        <f t="shared" si="0"/>
        <v>2.2417854654713643</v>
      </c>
      <c r="G17" s="220">
        <v>6.9209328254204214</v>
      </c>
      <c r="H17" s="221">
        <f t="shared" si="0"/>
        <v>1.2819376101094164</v>
      </c>
      <c r="I17" s="220">
        <v>4.0842182350787262</v>
      </c>
      <c r="J17" s="221">
        <f t="shared" si="0"/>
        <v>-2.8367145903416953</v>
      </c>
      <c r="K17" s="220">
        <v>4.7806432748538015</v>
      </c>
      <c r="L17" s="221">
        <f t="shared" si="1"/>
        <v>0.69642503977507531</v>
      </c>
      <c r="M17" s="220">
        <v>5.7615249524367043</v>
      </c>
      <c r="N17" s="221">
        <f t="shared" si="2"/>
        <v>0.98088167758290279</v>
      </c>
    </row>
    <row r="18" spans="1:15" x14ac:dyDescent="0.25">
      <c r="A18" s="1" t="s">
        <v>90</v>
      </c>
      <c r="B18" s="145" t="s">
        <v>91</v>
      </c>
      <c r="C18" s="220">
        <v>3.4566877591097533</v>
      </c>
      <c r="D18" s="221">
        <v>-2.1620331799862145</v>
      </c>
      <c r="E18" s="220">
        <v>5.4538399590013906</v>
      </c>
      <c r="F18" s="221">
        <f t="shared" si="0"/>
        <v>1.9971521998916373</v>
      </c>
      <c r="G18" s="220">
        <v>6.51228260133992</v>
      </c>
      <c r="H18" s="221">
        <f t="shared" si="0"/>
        <v>1.0584426423385294</v>
      </c>
      <c r="I18" s="220">
        <v>5.9405797936718345</v>
      </c>
      <c r="J18" s="221">
        <f t="shared" si="0"/>
        <v>-0.57170280766808546</v>
      </c>
      <c r="K18" s="220">
        <v>5.9375076235007116</v>
      </c>
      <c r="L18" s="221">
        <f t="shared" si="1"/>
        <v>-3.0721701711229343E-3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4.9024390243902438</v>
      </c>
      <c r="D19" s="221">
        <v>-1.7745880026367828</v>
      </c>
      <c r="E19" s="220">
        <v>6.2151449722393588</v>
      </c>
      <c r="F19" s="221">
        <f t="shared" si="0"/>
        <v>1.312705947849115</v>
      </c>
      <c r="G19" s="220">
        <v>6.6308302557789629</v>
      </c>
      <c r="H19" s="221">
        <f t="shared" si="0"/>
        <v>0.4156852835396041</v>
      </c>
      <c r="I19" s="220">
        <v>5.6851358980562949</v>
      </c>
      <c r="J19" s="221">
        <f t="shared" si="0"/>
        <v>-0.94569435772266797</v>
      </c>
      <c r="K19" s="220">
        <v>5.6613178343546657</v>
      </c>
      <c r="L19" s="221">
        <f t="shared" si="1"/>
        <v>-2.38180637016292E-2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7.5859700760363014</v>
      </c>
      <c r="D20" s="221">
        <v>1.4749520228071926</v>
      </c>
      <c r="E20" s="220">
        <v>6.0851153481512696</v>
      </c>
      <c r="F20" s="221">
        <f t="shared" si="0"/>
        <v>-1.5008547278850317</v>
      </c>
      <c r="G20" s="220">
        <v>6.5736137667304018</v>
      </c>
      <c r="H20" s="221">
        <f t="shared" si="0"/>
        <v>0.48849841857913212</v>
      </c>
      <c r="I20" s="220">
        <v>5.73503041946846</v>
      </c>
      <c r="J20" s="221">
        <f t="shared" si="0"/>
        <v>-0.83858334726194173</v>
      </c>
      <c r="K20" s="220">
        <v>5.5345104333868376</v>
      </c>
      <c r="L20" s="221">
        <f t="shared" si="1"/>
        <v>-0.20051998608162247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5.3491945835517871</v>
      </c>
      <c r="D21" s="223">
        <v>-0.736653468604624</v>
      </c>
      <c r="E21" s="222">
        <v>5.9650944469731453</v>
      </c>
      <c r="F21" s="223">
        <f t="shared" si="0"/>
        <v>0.61589986342135816</v>
      </c>
      <c r="G21" s="222">
        <v>6.2993357337968714</v>
      </c>
      <c r="H21" s="223">
        <f t="shared" si="0"/>
        <v>0.33424128682372611</v>
      </c>
      <c r="I21" s="222">
        <v>5.7549280737556785</v>
      </c>
      <c r="J21" s="223">
        <f t="shared" si="0"/>
        <v>-0.5444076600411929</v>
      </c>
      <c r="K21" s="222">
        <v>5.8718126768338967</v>
      </c>
      <c r="L21" s="223">
        <f t="shared" si="1"/>
        <v>0.11688460307821824</v>
      </c>
      <c r="M21" s="222">
        <v>5.8709342926674424</v>
      </c>
      <c r="N21" s="223">
        <v>-4.0510801926460616E-2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6.4900515843773032</v>
      </c>
      <c r="D31" s="221">
        <v>-4.2792869247980647E-2</v>
      </c>
      <c r="E31" s="220">
        <v>10.781739130434783</v>
      </c>
      <c r="F31" s="221">
        <f t="shared" ref="F31:J43" si="3">IFERROR(E31-C31,"-")</f>
        <v>4.2916875460574797</v>
      </c>
      <c r="G31" s="220">
        <v>7.0059634243307709</v>
      </c>
      <c r="H31" s="221">
        <f t="shared" si="3"/>
        <v>-3.775775706104012</v>
      </c>
      <c r="I31" s="220">
        <v>6.62392623983507</v>
      </c>
      <c r="J31" s="221">
        <f t="shared" si="3"/>
        <v>-0.3820371844957009</v>
      </c>
      <c r="K31" s="220">
        <v>5.7470627171934465</v>
      </c>
      <c r="L31" s="221">
        <f t="shared" ref="L31:L43" si="4">IFERROR(K31-I31,"-")</f>
        <v>-0.87686352264162348</v>
      </c>
      <c r="M31" s="220">
        <v>6.202906208718626</v>
      </c>
      <c r="N31" s="221">
        <f>IFERROR(M31-K31,"-")</f>
        <v>0.45584349152517945</v>
      </c>
    </row>
    <row r="32" spans="1:15" x14ac:dyDescent="0.25">
      <c r="B32" s="145" t="s">
        <v>75</v>
      </c>
      <c r="C32" s="220">
        <v>5.5330749581608387</v>
      </c>
      <c r="D32" s="221">
        <v>-0.70429686105678346</v>
      </c>
      <c r="E32" s="220">
        <v>8.2687165775401077</v>
      </c>
      <c r="F32" s="221">
        <f t="shared" si="3"/>
        <v>2.735641619379269</v>
      </c>
      <c r="G32" s="220">
        <v>5.3090469960752742</v>
      </c>
      <c r="H32" s="221">
        <f t="shared" si="3"/>
        <v>-2.9596695814648335</v>
      </c>
      <c r="I32" s="220">
        <v>6.3307474518686293</v>
      </c>
      <c r="J32" s="221">
        <f t="shared" si="3"/>
        <v>1.0217004557933551</v>
      </c>
      <c r="K32" s="220">
        <v>6.0842718259697754</v>
      </c>
      <c r="L32" s="221">
        <f t="shared" si="4"/>
        <v>-0.24647562589885386</v>
      </c>
      <c r="M32" s="220">
        <v>5.8274695001967727</v>
      </c>
      <c r="N32" s="221">
        <f t="shared" ref="N32:N39" si="5">IFERROR(M32-K32,"-")</f>
        <v>-0.25680232577300277</v>
      </c>
    </row>
    <row r="33" spans="2:15" x14ac:dyDescent="0.25">
      <c r="B33" s="145" t="s">
        <v>77</v>
      </c>
      <c r="C33" s="220">
        <v>7.8179621425694723</v>
      </c>
      <c r="D33" s="221">
        <v>1.8314911059841066</v>
      </c>
      <c r="E33" s="220">
        <v>6.3125641903457721</v>
      </c>
      <c r="F33" s="221">
        <f t="shared" si="3"/>
        <v>-1.5053979522237002</v>
      </c>
      <c r="G33" s="220">
        <v>6.2285045817898226</v>
      </c>
      <c r="H33" s="221">
        <f t="shared" si="3"/>
        <v>-8.4059608555949517E-2</v>
      </c>
      <c r="I33" s="220">
        <v>6.7041655784800209</v>
      </c>
      <c r="J33" s="221">
        <f t="shared" si="3"/>
        <v>0.47566099669019835</v>
      </c>
      <c r="K33" s="220">
        <v>6.5040378058264041</v>
      </c>
      <c r="L33" s="221">
        <f t="shared" si="4"/>
        <v>-0.20012777265361681</v>
      </c>
      <c r="M33" s="220">
        <v>6.0318548387096778</v>
      </c>
      <c r="N33" s="221">
        <f t="shared" si="5"/>
        <v>-0.47218296711672636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7.0400112707805018</v>
      </c>
      <c r="F34" s="221" t="str">
        <f t="shared" si="3"/>
        <v>-</v>
      </c>
      <c r="G34" s="220">
        <v>5.7304454434000816</v>
      </c>
      <c r="H34" s="221">
        <f t="shared" si="3"/>
        <v>-1.3095658273804203</v>
      </c>
      <c r="I34" s="220">
        <v>6.052169855342977</v>
      </c>
      <c r="J34" s="221">
        <f t="shared" si="3"/>
        <v>0.32172441194289547</v>
      </c>
      <c r="K34" s="220">
        <v>6.9441348108320762</v>
      </c>
      <c r="L34" s="221">
        <f t="shared" si="4"/>
        <v>0.89196495548909915</v>
      </c>
      <c r="M34" s="220">
        <v>5.9644048016005335</v>
      </c>
      <c r="N34" s="221">
        <f t="shared" si="5"/>
        <v>-0.97973000923154263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8.1148775894538598</v>
      </c>
      <c r="F35" s="221" t="str">
        <f t="shared" si="3"/>
        <v>-</v>
      </c>
      <c r="G35" s="220">
        <v>5.3908008213552359</v>
      </c>
      <c r="H35" s="221">
        <f t="shared" si="3"/>
        <v>-2.724076768098624</v>
      </c>
      <c r="I35" s="220">
        <v>5.4883446444378876</v>
      </c>
      <c r="J35" s="221">
        <f t="shared" si="3"/>
        <v>9.7543823082651748E-2</v>
      </c>
      <c r="K35" s="220">
        <v>5.520277979462711</v>
      </c>
      <c r="L35" s="221">
        <f t="shared" si="4"/>
        <v>3.1933335024823428E-2</v>
      </c>
      <c r="M35" s="220">
        <v>5.1536542412679776</v>
      </c>
      <c r="N35" s="221">
        <f t="shared" si="5"/>
        <v>-0.36662373819473348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4.1833899351651747</v>
      </c>
      <c r="F36" s="221" t="str">
        <f t="shared" si="3"/>
        <v>-</v>
      </c>
      <c r="G36" s="220">
        <v>4.8459616153538585</v>
      </c>
      <c r="H36" s="221">
        <f t="shared" si="3"/>
        <v>0.66257168018868384</v>
      </c>
      <c r="I36" s="220">
        <v>4.0088215024121299</v>
      </c>
      <c r="J36" s="221">
        <f t="shared" si="3"/>
        <v>-0.83714011294172863</v>
      </c>
      <c r="K36" s="220">
        <v>4.7706911430140426</v>
      </c>
      <c r="L36" s="221">
        <f t="shared" si="4"/>
        <v>0.76186964060191276</v>
      </c>
      <c r="M36" s="220">
        <v>5.6576299188945631</v>
      </c>
      <c r="N36" s="221">
        <f t="shared" si="5"/>
        <v>0.8869387758805205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2.4581344902386117</v>
      </c>
      <c r="F37" s="221" t="str">
        <f t="shared" si="3"/>
        <v>-</v>
      </c>
      <c r="G37" s="220">
        <v>5.5404870239298951</v>
      </c>
      <c r="H37" s="221">
        <f t="shared" si="3"/>
        <v>3.0823525336912834</v>
      </c>
      <c r="I37" s="220">
        <v>5.6409070698088035</v>
      </c>
      <c r="J37" s="221">
        <f t="shared" si="3"/>
        <v>0.1004200458789084</v>
      </c>
      <c r="K37" s="220">
        <v>5.9238321927997619</v>
      </c>
      <c r="L37" s="221">
        <f t="shared" si="4"/>
        <v>0.2829251229909584</v>
      </c>
      <c r="M37" s="220">
        <v>6.0779800755754039</v>
      </c>
      <c r="N37" s="221">
        <f t="shared" si="5"/>
        <v>0.15414788277564195</v>
      </c>
    </row>
    <row r="38" spans="2:15" x14ac:dyDescent="0.25">
      <c r="B38" s="145" t="s">
        <v>87</v>
      </c>
      <c r="C38" s="220">
        <v>3.8994387987259214</v>
      </c>
      <c r="D38" s="221">
        <v>-2.6324597408590136</v>
      </c>
      <c r="E38" s="220">
        <v>5.0060060060060056</v>
      </c>
      <c r="F38" s="221">
        <f t="shared" si="3"/>
        <v>1.1065672072800843</v>
      </c>
      <c r="G38" s="220">
        <v>8.4287738188000283</v>
      </c>
      <c r="H38" s="221">
        <f t="shared" si="3"/>
        <v>3.4227678127940226</v>
      </c>
      <c r="I38" s="220">
        <v>6.2301963439404195</v>
      </c>
      <c r="J38" s="221">
        <f t="shared" si="3"/>
        <v>-2.1985774748596087</v>
      </c>
      <c r="K38" s="220">
        <v>6.8219171814230153</v>
      </c>
      <c r="L38" s="221">
        <f t="shared" si="4"/>
        <v>0.59172083748259574</v>
      </c>
      <c r="M38" s="220">
        <v>6.7272516607446313</v>
      </c>
      <c r="N38" s="221">
        <f t="shared" si="5"/>
        <v>-9.4665520678383963E-2</v>
      </c>
    </row>
    <row r="39" spans="2:15" x14ac:dyDescent="0.25">
      <c r="B39" s="145" t="s">
        <v>89</v>
      </c>
      <c r="C39" s="220">
        <v>3.3909120206252013</v>
      </c>
      <c r="D39" s="221">
        <v>-2.231978724218842</v>
      </c>
      <c r="E39" s="220">
        <v>5.3024403253767165</v>
      </c>
      <c r="F39" s="221">
        <f t="shared" si="3"/>
        <v>1.9115283047515153</v>
      </c>
      <c r="G39" s="220">
        <v>6.9837580237307915</v>
      </c>
      <c r="H39" s="221">
        <f t="shared" si="3"/>
        <v>1.681317698354075</v>
      </c>
      <c r="I39" s="220">
        <v>4.0259542951193268</v>
      </c>
      <c r="J39" s="221">
        <f t="shared" si="3"/>
        <v>-2.9578037286114647</v>
      </c>
      <c r="K39" s="220">
        <v>4.5044354552551278</v>
      </c>
      <c r="L39" s="221">
        <f t="shared" si="4"/>
        <v>0.478481160135801</v>
      </c>
      <c r="M39" s="220">
        <v>5.6992299842285927</v>
      </c>
      <c r="N39" s="221">
        <f t="shared" si="5"/>
        <v>1.1947945289734649</v>
      </c>
    </row>
    <row r="40" spans="2:15" x14ac:dyDescent="0.25">
      <c r="B40" s="145" t="s">
        <v>91</v>
      </c>
      <c r="C40" s="220">
        <v>3.4535422644007947</v>
      </c>
      <c r="D40" s="221">
        <v>-2.1497844257724386</v>
      </c>
      <c r="E40" s="220">
        <v>5.2102621787661159</v>
      </c>
      <c r="F40" s="221">
        <f t="shared" si="3"/>
        <v>1.7567199143653212</v>
      </c>
      <c r="G40" s="220">
        <v>6.5610728524827833</v>
      </c>
      <c r="H40" s="221">
        <f t="shared" si="3"/>
        <v>1.3508106737166674</v>
      </c>
      <c r="I40" s="220">
        <v>5.9226381894302529</v>
      </c>
      <c r="J40" s="221">
        <f t="shared" si="3"/>
        <v>-0.63843466305253038</v>
      </c>
      <c r="K40" s="220">
        <v>6.0487654320987652</v>
      </c>
      <c r="L40" s="221">
        <f t="shared" si="4"/>
        <v>0.12612724266851227</v>
      </c>
      <c r="M40" s="220"/>
      <c r="N40" s="221"/>
    </row>
    <row r="41" spans="2:15" x14ac:dyDescent="0.25">
      <c r="B41" s="145" t="s">
        <v>93</v>
      </c>
      <c r="C41" s="220">
        <v>4.8069084628670122</v>
      </c>
      <c r="D41" s="221">
        <v>-1.9522211288597999</v>
      </c>
      <c r="E41" s="220">
        <v>6.2716303708063563</v>
      </c>
      <c r="F41" s="221">
        <f t="shared" si="3"/>
        <v>1.4647219079393441</v>
      </c>
      <c r="G41" s="220">
        <v>6.6006127974918058</v>
      </c>
      <c r="H41" s="221">
        <f t="shared" si="3"/>
        <v>0.32898242668544952</v>
      </c>
      <c r="I41" s="220">
        <v>5.5950314786455673</v>
      </c>
      <c r="J41" s="221">
        <f t="shared" si="3"/>
        <v>-1.0055813188462386</v>
      </c>
      <c r="K41" s="220">
        <v>5.8603922861381239</v>
      </c>
      <c r="L41" s="221">
        <f t="shared" si="4"/>
        <v>0.26536080749255664</v>
      </c>
      <c r="M41" s="220"/>
      <c r="N41" s="221"/>
    </row>
    <row r="42" spans="2:15" x14ac:dyDescent="0.25">
      <c r="B42" s="145" t="s">
        <v>95</v>
      </c>
      <c r="C42" s="220">
        <v>7.5835396039603964</v>
      </c>
      <c r="D42" s="221">
        <v>1.5414511150215136</v>
      </c>
      <c r="E42" s="220">
        <v>5.8107498341074981</v>
      </c>
      <c r="F42" s="221">
        <f t="shared" si="3"/>
        <v>-1.7727897698528983</v>
      </c>
      <c r="G42" s="220">
        <v>6.5766062602965407</v>
      </c>
      <c r="H42" s="221">
        <f t="shared" si="3"/>
        <v>0.76585642618904259</v>
      </c>
      <c r="I42" s="220">
        <v>5.6649794097460537</v>
      </c>
      <c r="J42" s="221">
        <f t="shared" si="3"/>
        <v>-0.91162685055048698</v>
      </c>
      <c r="K42" s="220">
        <v>5.6246090534979425</v>
      </c>
      <c r="L42" s="221">
        <f t="shared" si="4"/>
        <v>-4.037035624811125E-2</v>
      </c>
      <c r="M42" s="220"/>
      <c r="N42" s="221"/>
    </row>
    <row r="43" spans="2:15" ht="15.75" x14ac:dyDescent="0.25">
      <c r="B43" s="148" t="s">
        <v>32</v>
      </c>
      <c r="C43" s="222">
        <v>5.3433321620771919</v>
      </c>
      <c r="D43" s="223">
        <v>-0.72995822151521939</v>
      </c>
      <c r="E43" s="222">
        <v>5.824717832957111</v>
      </c>
      <c r="F43" s="223">
        <f t="shared" si="3"/>
        <v>0.48138567087991913</v>
      </c>
      <c r="G43" s="222">
        <v>6.252011909713282</v>
      </c>
      <c r="H43" s="223">
        <f t="shared" si="3"/>
        <v>0.42729407675617104</v>
      </c>
      <c r="I43" s="222">
        <v>5.7010961756688774</v>
      </c>
      <c r="J43" s="223">
        <f t="shared" si="3"/>
        <v>-0.55091573404440464</v>
      </c>
      <c r="K43" s="222">
        <v>5.9333803074192959</v>
      </c>
      <c r="L43" s="223">
        <f t="shared" si="4"/>
        <v>0.23228413175041851</v>
      </c>
      <c r="M43" s="222">
        <v>5.9234254046446164</v>
      </c>
      <c r="N43" s="223">
        <v>-2.5046742554376777E-2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6.3594960120217312</v>
      </c>
      <c r="D53" s="221">
        <v>4.7239425538340818E-2</v>
      </c>
      <c r="E53" s="220">
        <v>10.781739130434783</v>
      </c>
      <c r="F53" s="221">
        <f t="shared" ref="F53:J65" si="6">IFERROR(E53-C53,"-")</f>
        <v>4.4222431184130517</v>
      </c>
      <c r="G53" s="220" t="s">
        <v>233</v>
      </c>
      <c r="H53" s="221" t="str">
        <f t="shared" si="6"/>
        <v>-</v>
      </c>
      <c r="I53" s="220" t="s">
        <v>233</v>
      </c>
      <c r="J53" s="221" t="str">
        <f t="shared" si="6"/>
        <v>-</v>
      </c>
      <c r="K53" s="220" t="s">
        <v>233</v>
      </c>
      <c r="L53" s="221" t="str">
        <f t="shared" ref="L53:L65" si="7">IFERROR(K53-I53,"-")</f>
        <v>-</v>
      </c>
      <c r="M53" s="220" t="s">
        <v>233</v>
      </c>
      <c r="N53" s="221" t="str">
        <f>IFERROR(M53-K53,"-")</f>
        <v>-</v>
      </c>
    </row>
    <row r="54" spans="1:15" x14ac:dyDescent="0.25">
      <c r="A54" s="1"/>
      <c r="B54" s="145" t="s">
        <v>75</v>
      </c>
      <c r="C54" s="220">
        <v>5.3644797879390325</v>
      </c>
      <c r="D54" s="221">
        <v>-0.73036319073967793</v>
      </c>
      <c r="E54" s="220">
        <v>8.2687165775401077</v>
      </c>
      <c r="F54" s="221">
        <f t="shared" si="6"/>
        <v>2.9042367896010752</v>
      </c>
      <c r="G54" s="220" t="s">
        <v>233</v>
      </c>
      <c r="H54" s="221" t="str">
        <f t="shared" si="6"/>
        <v>-</v>
      </c>
      <c r="I54" s="220" t="s">
        <v>233</v>
      </c>
      <c r="J54" s="221" t="str">
        <f t="shared" si="6"/>
        <v>-</v>
      </c>
      <c r="K54" s="220" t="s">
        <v>233</v>
      </c>
      <c r="L54" s="221" t="str">
        <f t="shared" si="7"/>
        <v>-</v>
      </c>
      <c r="M54" s="220" t="s">
        <v>233</v>
      </c>
      <c r="N54" s="221" t="str">
        <f t="shared" ref="N54:N61" si="8">IFERROR(M54-K54,"-")</f>
        <v>-</v>
      </c>
    </row>
    <row r="55" spans="1:15" x14ac:dyDescent="0.25">
      <c r="A55" s="1"/>
      <c r="B55" s="145" t="s">
        <v>77</v>
      </c>
      <c r="C55" s="220">
        <v>7.5818431911966986</v>
      </c>
      <c r="D55" s="221">
        <v>1.6794356245586934</v>
      </c>
      <c r="E55" s="220">
        <v>6.3125641903457721</v>
      </c>
      <c r="F55" s="221">
        <f t="shared" si="6"/>
        <v>-1.2692790008509265</v>
      </c>
      <c r="G55" s="220" t="s">
        <v>233</v>
      </c>
      <c r="H55" s="221" t="str">
        <f t="shared" si="6"/>
        <v>-</v>
      </c>
      <c r="I55" s="220" t="s">
        <v>233</v>
      </c>
      <c r="J55" s="221" t="str">
        <f t="shared" si="6"/>
        <v>-</v>
      </c>
      <c r="K55" s="220" t="s">
        <v>233</v>
      </c>
      <c r="L55" s="221" t="str">
        <f t="shared" si="7"/>
        <v>-</v>
      </c>
      <c r="M55" s="220" t="s">
        <v>233</v>
      </c>
      <c r="N55" s="221" t="str">
        <f t="shared" si="8"/>
        <v>-</v>
      </c>
    </row>
    <row r="56" spans="1:15" x14ac:dyDescent="0.25">
      <c r="A56" s="1"/>
      <c r="B56" s="145" t="s">
        <v>79</v>
      </c>
      <c r="C56" s="220" t="s">
        <v>233</v>
      </c>
      <c r="D56" s="221" t="s">
        <v>233</v>
      </c>
      <c r="E56" s="220">
        <v>7.0400112707805018</v>
      </c>
      <c r="F56" s="221" t="str">
        <f t="shared" si="6"/>
        <v>-</v>
      </c>
      <c r="G56" s="220" t="s">
        <v>233</v>
      </c>
      <c r="H56" s="221" t="str">
        <f t="shared" si="6"/>
        <v>-</v>
      </c>
      <c r="I56" s="220" t="s">
        <v>233</v>
      </c>
      <c r="J56" s="221" t="str">
        <f t="shared" si="6"/>
        <v>-</v>
      </c>
      <c r="K56" s="220" t="s">
        <v>233</v>
      </c>
      <c r="L56" s="221" t="str">
        <f t="shared" si="7"/>
        <v>-</v>
      </c>
      <c r="M56" s="220" t="s">
        <v>233</v>
      </c>
      <c r="N56" s="221" t="str">
        <f t="shared" si="8"/>
        <v>-</v>
      </c>
    </row>
    <row r="57" spans="1:15" x14ac:dyDescent="0.25">
      <c r="A57" s="1"/>
      <c r="B57" s="145" t="s">
        <v>81</v>
      </c>
      <c r="C57" s="220" t="s">
        <v>233</v>
      </c>
      <c r="D57" s="221" t="s">
        <v>233</v>
      </c>
      <c r="E57" s="220">
        <v>8.1148775894538598</v>
      </c>
      <c r="F57" s="221" t="str">
        <f t="shared" si="6"/>
        <v>-</v>
      </c>
      <c r="G57" s="220" t="s">
        <v>233</v>
      </c>
      <c r="H57" s="221" t="str">
        <f t="shared" si="6"/>
        <v>-</v>
      </c>
      <c r="I57" s="220">
        <v>5.4883446444378876</v>
      </c>
      <c r="J57" s="221" t="str">
        <f t="shared" si="6"/>
        <v>-</v>
      </c>
      <c r="K57" s="220" t="s">
        <v>233</v>
      </c>
      <c r="L57" s="221" t="str">
        <f t="shared" si="7"/>
        <v>-</v>
      </c>
      <c r="M57" s="220" t="s">
        <v>233</v>
      </c>
      <c r="N57" s="221" t="str">
        <f t="shared" si="8"/>
        <v>-</v>
      </c>
    </row>
    <row r="58" spans="1:15" x14ac:dyDescent="0.25">
      <c r="A58" s="1"/>
      <c r="B58" s="145" t="s">
        <v>83</v>
      </c>
      <c r="C58" s="220" t="s">
        <v>233</v>
      </c>
      <c r="D58" s="221" t="s">
        <v>233</v>
      </c>
      <c r="E58" s="220">
        <v>4.1833899351651747</v>
      </c>
      <c r="F58" s="221" t="str">
        <f t="shared" si="6"/>
        <v>-</v>
      </c>
      <c r="G58" s="220" t="s">
        <v>233</v>
      </c>
      <c r="H58" s="221" t="str">
        <f t="shared" si="6"/>
        <v>-</v>
      </c>
      <c r="I58" s="220">
        <v>4.0088215024121299</v>
      </c>
      <c r="J58" s="221" t="str">
        <f t="shared" si="6"/>
        <v>-</v>
      </c>
      <c r="K58" s="220" t="s">
        <v>233</v>
      </c>
      <c r="L58" s="221" t="str">
        <f t="shared" si="7"/>
        <v>-</v>
      </c>
      <c r="M58" s="220" t="s">
        <v>233</v>
      </c>
      <c r="N58" s="221" t="str">
        <f t="shared" si="8"/>
        <v>-</v>
      </c>
    </row>
    <row r="59" spans="1:15" x14ac:dyDescent="0.25">
      <c r="A59" s="1"/>
      <c r="B59" s="145" t="s">
        <v>85</v>
      </c>
      <c r="C59" s="220" t="s">
        <v>233</v>
      </c>
      <c r="D59" s="221" t="s">
        <v>233</v>
      </c>
      <c r="E59" s="220">
        <v>2.4581344902386117</v>
      </c>
      <c r="F59" s="221" t="str">
        <f t="shared" si="6"/>
        <v>-</v>
      </c>
      <c r="G59" s="220" t="s">
        <v>233</v>
      </c>
      <c r="H59" s="221" t="str">
        <f t="shared" si="6"/>
        <v>-</v>
      </c>
      <c r="I59" s="220">
        <v>5.6409070698088035</v>
      </c>
      <c r="J59" s="221" t="str">
        <f t="shared" si="6"/>
        <v>-</v>
      </c>
      <c r="K59" s="220" t="s">
        <v>233</v>
      </c>
      <c r="L59" s="221" t="str">
        <f t="shared" si="7"/>
        <v>-</v>
      </c>
      <c r="M59" s="220" t="s">
        <v>233</v>
      </c>
      <c r="N59" s="221" t="str">
        <f t="shared" si="8"/>
        <v>-</v>
      </c>
    </row>
    <row r="60" spans="1:15" x14ac:dyDescent="0.25">
      <c r="A60" s="1"/>
      <c r="B60" s="145" t="s">
        <v>87</v>
      </c>
      <c r="C60" s="220">
        <v>3.8994387987259214</v>
      </c>
      <c r="D60" s="221">
        <v>-2.5190556605786258</v>
      </c>
      <c r="E60" s="220">
        <v>5.0060060060060056</v>
      </c>
      <c r="F60" s="221">
        <f t="shared" si="6"/>
        <v>1.1065672072800843</v>
      </c>
      <c r="G60" s="220" t="s">
        <v>233</v>
      </c>
      <c r="H60" s="221" t="str">
        <f t="shared" si="6"/>
        <v>-</v>
      </c>
      <c r="I60" s="220">
        <v>6.2301963439404195</v>
      </c>
      <c r="J60" s="221" t="str">
        <f t="shared" si="6"/>
        <v>-</v>
      </c>
      <c r="K60" s="220" t="s">
        <v>233</v>
      </c>
      <c r="L60" s="221" t="str">
        <f t="shared" si="7"/>
        <v>-</v>
      </c>
      <c r="M60" s="220" t="s">
        <v>233</v>
      </c>
      <c r="N60" s="221" t="str">
        <f t="shared" si="8"/>
        <v>-</v>
      </c>
    </row>
    <row r="61" spans="1:15" x14ac:dyDescent="0.25">
      <c r="A61" s="1"/>
      <c r="B61" s="145" t="s">
        <v>89</v>
      </c>
      <c r="C61" s="220" t="s">
        <v>233</v>
      </c>
      <c r="D61" s="221" t="s">
        <v>233</v>
      </c>
      <c r="E61" s="220">
        <v>5.3024403253767165</v>
      </c>
      <c r="F61" s="221" t="str">
        <f t="shared" si="6"/>
        <v>-</v>
      </c>
      <c r="G61" s="220" t="s">
        <v>233</v>
      </c>
      <c r="H61" s="221" t="str">
        <f t="shared" si="6"/>
        <v>-</v>
      </c>
      <c r="I61" s="220">
        <v>4.0259542951193268</v>
      </c>
      <c r="J61" s="221" t="str">
        <f t="shared" si="6"/>
        <v>-</v>
      </c>
      <c r="K61" s="220" t="s">
        <v>233</v>
      </c>
      <c r="L61" s="221" t="str">
        <f t="shared" si="7"/>
        <v>-</v>
      </c>
      <c r="M61" s="220" t="s">
        <v>233</v>
      </c>
      <c r="N61" s="221" t="str">
        <f t="shared" si="8"/>
        <v>-</v>
      </c>
    </row>
    <row r="62" spans="1:15" x14ac:dyDescent="0.25">
      <c r="A62" s="1"/>
      <c r="B62" s="145" t="s">
        <v>91</v>
      </c>
      <c r="C62" s="220" t="s">
        <v>233</v>
      </c>
      <c r="D62" s="221" t="s">
        <v>233</v>
      </c>
      <c r="E62" s="220">
        <v>5.2102621787661159</v>
      </c>
      <c r="F62" s="221" t="str">
        <f t="shared" si="6"/>
        <v>-</v>
      </c>
      <c r="G62" s="220" t="s">
        <v>233</v>
      </c>
      <c r="H62" s="221" t="str">
        <f t="shared" si="6"/>
        <v>-</v>
      </c>
      <c r="I62" s="220">
        <v>5.9226381894302529</v>
      </c>
      <c r="J62" s="221" t="str">
        <f t="shared" si="6"/>
        <v>-</v>
      </c>
      <c r="K62" s="220" t="s">
        <v>233</v>
      </c>
      <c r="L62" s="221" t="str">
        <f t="shared" si="7"/>
        <v>-</v>
      </c>
      <c r="M62" s="220"/>
      <c r="N62" s="221"/>
    </row>
    <row r="63" spans="1:15" x14ac:dyDescent="0.25">
      <c r="A63" s="1"/>
      <c r="B63" s="145" t="s">
        <v>93</v>
      </c>
      <c r="C63" s="220">
        <v>4.8069084628670122</v>
      </c>
      <c r="D63" s="221">
        <v>-1.9346215263584154</v>
      </c>
      <c r="E63" s="220" t="s">
        <v>233</v>
      </c>
      <c r="F63" s="221" t="str">
        <f t="shared" si="6"/>
        <v>-</v>
      </c>
      <c r="G63" s="220" t="s">
        <v>233</v>
      </c>
      <c r="H63" s="221" t="str">
        <f t="shared" si="6"/>
        <v>-</v>
      </c>
      <c r="I63" s="220">
        <v>5.5950314786455673</v>
      </c>
      <c r="J63" s="221" t="str">
        <f t="shared" si="6"/>
        <v>-</v>
      </c>
      <c r="K63" s="220" t="s">
        <v>233</v>
      </c>
      <c r="L63" s="221" t="str">
        <f t="shared" si="7"/>
        <v>-</v>
      </c>
      <c r="M63" s="220"/>
      <c r="N63" s="221"/>
    </row>
    <row r="64" spans="1:15" x14ac:dyDescent="0.25">
      <c r="A64" s="1"/>
      <c r="B64" s="145" t="s">
        <v>95</v>
      </c>
      <c r="C64" s="220">
        <v>7.5835396039603964</v>
      </c>
      <c r="D64" s="221">
        <v>1.6876028322510033</v>
      </c>
      <c r="E64" s="220" t="s">
        <v>233</v>
      </c>
      <c r="F64" s="221" t="str">
        <f t="shared" si="6"/>
        <v>-</v>
      </c>
      <c r="G64" s="220" t="s">
        <v>233</v>
      </c>
      <c r="H64" s="221" t="str">
        <f t="shared" si="6"/>
        <v>-</v>
      </c>
      <c r="I64" s="220">
        <v>5.5941216281543076</v>
      </c>
      <c r="J64" s="221" t="str">
        <f t="shared" si="6"/>
        <v>-</v>
      </c>
      <c r="K64" s="220" t="s">
        <v>233</v>
      </c>
      <c r="L64" s="221" t="str">
        <f t="shared" si="7"/>
        <v>-</v>
      </c>
      <c r="M64" s="220"/>
      <c r="N64" s="221"/>
    </row>
    <row r="65" spans="1:15" ht="15.75" x14ac:dyDescent="0.25">
      <c r="B65" s="148" t="s">
        <v>32</v>
      </c>
      <c r="C65" s="222" t="s">
        <v>233</v>
      </c>
      <c r="D65" s="223" t="s">
        <v>233</v>
      </c>
      <c r="E65" s="222" t="s">
        <v>233</v>
      </c>
      <c r="F65" s="223" t="str">
        <f t="shared" si="6"/>
        <v>-</v>
      </c>
      <c r="G65" s="222" t="s">
        <v>233</v>
      </c>
      <c r="H65" s="223" t="str">
        <f t="shared" si="6"/>
        <v>-</v>
      </c>
      <c r="I65" s="222" t="s">
        <v>233</v>
      </c>
      <c r="J65" s="223" t="str">
        <f t="shared" si="6"/>
        <v>-</v>
      </c>
      <c r="K65" s="222" t="s">
        <v>233</v>
      </c>
      <c r="L65" s="223" t="str">
        <f t="shared" si="7"/>
        <v>-</v>
      </c>
      <c r="M65" s="222" t="s">
        <v>233</v>
      </c>
      <c r="N65" s="223" t="s">
        <v>233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7.8219339622641506</v>
      </c>
      <c r="D75" s="221">
        <v>-0.73373830664341178</v>
      </c>
      <c r="E75" s="220" t="s">
        <v>233</v>
      </c>
      <c r="F75" s="221" t="str">
        <f t="shared" ref="F75:J87" si="9">IFERROR(E75-C75,"-")</f>
        <v>-</v>
      </c>
      <c r="G75" s="220" t="s">
        <v>233</v>
      </c>
      <c r="H75" s="221" t="str">
        <f t="shared" si="9"/>
        <v>-</v>
      </c>
      <c r="I75" s="220" t="s">
        <v>233</v>
      </c>
      <c r="J75" s="221" t="str">
        <f t="shared" si="9"/>
        <v>-</v>
      </c>
      <c r="K75" s="220" t="s">
        <v>233</v>
      </c>
      <c r="L75" s="221" t="str">
        <f t="shared" ref="L75:L87" si="10">IFERROR(K75-I75,"-")</f>
        <v>-</v>
      </c>
      <c r="M75" s="220" t="s">
        <v>233</v>
      </c>
      <c r="N75" s="221" t="str">
        <f>IFERROR(M75-K75,"-")</f>
        <v>-</v>
      </c>
    </row>
    <row r="76" spans="1:15" x14ac:dyDescent="0.25">
      <c r="A76" s="1"/>
      <c r="B76" s="145" t="s">
        <v>75</v>
      </c>
      <c r="C76" s="220">
        <v>7.7873417721518985</v>
      </c>
      <c r="D76" s="221">
        <v>0.20771763763162188</v>
      </c>
      <c r="E76" s="220" t="s">
        <v>233</v>
      </c>
      <c r="F76" s="221" t="str">
        <f t="shared" si="9"/>
        <v>-</v>
      </c>
      <c r="G76" s="220" t="s">
        <v>233</v>
      </c>
      <c r="H76" s="221" t="str">
        <f t="shared" si="9"/>
        <v>-</v>
      </c>
      <c r="I76" s="220" t="s">
        <v>233</v>
      </c>
      <c r="J76" s="221" t="str">
        <f t="shared" si="9"/>
        <v>-</v>
      </c>
      <c r="K76" s="220" t="s">
        <v>233</v>
      </c>
      <c r="L76" s="221" t="str">
        <f t="shared" si="10"/>
        <v>-</v>
      </c>
      <c r="M76" s="220" t="s">
        <v>233</v>
      </c>
      <c r="N76" s="221" t="str">
        <f t="shared" ref="N76:N83" si="11">IFERROR(M76-K76,"-")</f>
        <v>-</v>
      </c>
    </row>
    <row r="77" spans="1:15" x14ac:dyDescent="0.25">
      <c r="A77" s="1"/>
      <c r="B77" s="145" t="s">
        <v>77</v>
      </c>
      <c r="C77" s="220">
        <v>9.5231788079470192</v>
      </c>
      <c r="D77" s="221">
        <v>2.8805613582825895</v>
      </c>
      <c r="E77" s="220" t="s">
        <v>233</v>
      </c>
      <c r="F77" s="221" t="str">
        <f t="shared" si="9"/>
        <v>-</v>
      </c>
      <c r="G77" s="220" t="s">
        <v>233</v>
      </c>
      <c r="H77" s="221" t="str">
        <f t="shared" si="9"/>
        <v>-</v>
      </c>
      <c r="I77" s="220" t="s">
        <v>233</v>
      </c>
      <c r="J77" s="221" t="str">
        <f t="shared" si="9"/>
        <v>-</v>
      </c>
      <c r="K77" s="220" t="s">
        <v>233</v>
      </c>
      <c r="L77" s="221" t="str">
        <f t="shared" si="10"/>
        <v>-</v>
      </c>
      <c r="M77" s="220" t="s">
        <v>233</v>
      </c>
      <c r="N77" s="221" t="str">
        <f t="shared" si="11"/>
        <v>-</v>
      </c>
    </row>
    <row r="78" spans="1:15" x14ac:dyDescent="0.25">
      <c r="A78" s="1"/>
      <c r="B78" s="145" t="s">
        <v>79</v>
      </c>
      <c r="C78" s="220" t="s">
        <v>233</v>
      </c>
      <c r="D78" s="221" t="s">
        <v>233</v>
      </c>
      <c r="E78" s="220" t="s">
        <v>233</v>
      </c>
      <c r="F78" s="221" t="str">
        <f t="shared" si="9"/>
        <v>-</v>
      </c>
      <c r="G78" s="220" t="s">
        <v>233</v>
      </c>
      <c r="H78" s="221" t="str">
        <f t="shared" si="9"/>
        <v>-</v>
      </c>
      <c r="I78" s="220" t="s">
        <v>233</v>
      </c>
      <c r="J78" s="221" t="str">
        <f t="shared" si="9"/>
        <v>-</v>
      </c>
      <c r="K78" s="220" t="s">
        <v>233</v>
      </c>
      <c r="L78" s="221" t="str">
        <f t="shared" si="10"/>
        <v>-</v>
      </c>
      <c r="M78" s="220" t="s">
        <v>233</v>
      </c>
      <c r="N78" s="221" t="str">
        <f t="shared" si="11"/>
        <v>-</v>
      </c>
    </row>
    <row r="79" spans="1:15" x14ac:dyDescent="0.25">
      <c r="A79" s="1"/>
      <c r="B79" s="145" t="s">
        <v>81</v>
      </c>
      <c r="C79" s="220" t="s">
        <v>233</v>
      </c>
      <c r="D79" s="221" t="s">
        <v>233</v>
      </c>
      <c r="E79" s="220" t="s">
        <v>233</v>
      </c>
      <c r="F79" s="221" t="str">
        <f t="shared" si="9"/>
        <v>-</v>
      </c>
      <c r="G79" s="220" t="s">
        <v>233</v>
      </c>
      <c r="H79" s="221" t="str">
        <f t="shared" si="9"/>
        <v>-</v>
      </c>
      <c r="I79" s="220" t="s">
        <v>233</v>
      </c>
      <c r="J79" s="221" t="str">
        <f t="shared" si="9"/>
        <v>-</v>
      </c>
      <c r="K79" s="220" t="s">
        <v>233</v>
      </c>
      <c r="L79" s="221" t="str">
        <f t="shared" si="10"/>
        <v>-</v>
      </c>
      <c r="M79" s="220" t="s">
        <v>233</v>
      </c>
      <c r="N79" s="221" t="str">
        <f t="shared" si="11"/>
        <v>-</v>
      </c>
    </row>
    <row r="80" spans="1:15" x14ac:dyDescent="0.25">
      <c r="A80" s="1"/>
      <c r="B80" s="145" t="s">
        <v>83</v>
      </c>
      <c r="C80" s="220" t="s">
        <v>233</v>
      </c>
      <c r="D80" s="221" t="s">
        <v>233</v>
      </c>
      <c r="E80" s="220" t="s">
        <v>233</v>
      </c>
      <c r="F80" s="221" t="str">
        <f t="shared" si="9"/>
        <v>-</v>
      </c>
      <c r="G80" s="220" t="s">
        <v>233</v>
      </c>
      <c r="H80" s="221" t="str">
        <f t="shared" si="9"/>
        <v>-</v>
      </c>
      <c r="I80" s="220" t="s">
        <v>233</v>
      </c>
      <c r="J80" s="221" t="str">
        <f t="shared" si="9"/>
        <v>-</v>
      </c>
      <c r="K80" s="220" t="s">
        <v>233</v>
      </c>
      <c r="L80" s="221" t="str">
        <f t="shared" si="10"/>
        <v>-</v>
      </c>
      <c r="M80" s="220" t="s">
        <v>233</v>
      </c>
      <c r="N80" s="221" t="str">
        <f t="shared" si="11"/>
        <v>-</v>
      </c>
    </row>
    <row r="81" spans="1:15" x14ac:dyDescent="0.25">
      <c r="A81" s="1"/>
      <c r="B81" s="145" t="s">
        <v>85</v>
      </c>
      <c r="C81" s="220" t="s">
        <v>233</v>
      </c>
      <c r="D81" s="221" t="s">
        <v>233</v>
      </c>
      <c r="E81" s="220" t="s">
        <v>233</v>
      </c>
      <c r="F81" s="221" t="str">
        <f t="shared" si="9"/>
        <v>-</v>
      </c>
      <c r="G81" s="220" t="s">
        <v>233</v>
      </c>
      <c r="H81" s="221" t="str">
        <f t="shared" si="9"/>
        <v>-</v>
      </c>
      <c r="I81" s="220" t="s">
        <v>233</v>
      </c>
      <c r="J81" s="221" t="str">
        <f t="shared" si="9"/>
        <v>-</v>
      </c>
      <c r="K81" s="220" t="s">
        <v>233</v>
      </c>
      <c r="L81" s="221" t="str">
        <f t="shared" si="10"/>
        <v>-</v>
      </c>
      <c r="M81" s="220" t="s">
        <v>233</v>
      </c>
      <c r="N81" s="221" t="str">
        <f t="shared" si="11"/>
        <v>-</v>
      </c>
    </row>
    <row r="82" spans="1:15" x14ac:dyDescent="0.25">
      <c r="A82" s="1"/>
      <c r="B82" s="145" t="s">
        <v>87</v>
      </c>
      <c r="C82" s="220" t="s">
        <v>233</v>
      </c>
      <c r="D82" s="221" t="s">
        <v>233</v>
      </c>
      <c r="E82" s="220" t="s">
        <v>233</v>
      </c>
      <c r="F82" s="221" t="str">
        <f t="shared" si="9"/>
        <v>-</v>
      </c>
      <c r="G82" s="220" t="s">
        <v>233</v>
      </c>
      <c r="H82" s="221" t="str">
        <f t="shared" si="9"/>
        <v>-</v>
      </c>
      <c r="I82" s="220" t="s">
        <v>233</v>
      </c>
      <c r="J82" s="221" t="str">
        <f t="shared" si="9"/>
        <v>-</v>
      </c>
      <c r="K82" s="220" t="s">
        <v>233</v>
      </c>
      <c r="L82" s="221" t="str">
        <f t="shared" si="10"/>
        <v>-</v>
      </c>
      <c r="M82" s="220" t="s">
        <v>233</v>
      </c>
      <c r="N82" s="221" t="str">
        <f t="shared" si="11"/>
        <v>-</v>
      </c>
    </row>
    <row r="83" spans="1:15" x14ac:dyDescent="0.25">
      <c r="A83" s="1"/>
      <c r="B83" s="145" t="s">
        <v>89</v>
      </c>
      <c r="C83" s="220" t="s">
        <v>233</v>
      </c>
      <c r="D83" s="221" t="s">
        <v>233</v>
      </c>
      <c r="E83" s="220" t="s">
        <v>233</v>
      </c>
      <c r="F83" s="221" t="str">
        <f t="shared" si="9"/>
        <v>-</v>
      </c>
      <c r="G83" s="220" t="s">
        <v>233</v>
      </c>
      <c r="H83" s="221" t="str">
        <f t="shared" si="9"/>
        <v>-</v>
      </c>
      <c r="I83" s="220" t="s">
        <v>233</v>
      </c>
      <c r="J83" s="221" t="str">
        <f t="shared" si="9"/>
        <v>-</v>
      </c>
      <c r="K83" s="220" t="s">
        <v>233</v>
      </c>
      <c r="L83" s="221" t="str">
        <f t="shared" si="10"/>
        <v>-</v>
      </c>
      <c r="M83" s="220" t="s">
        <v>233</v>
      </c>
      <c r="N83" s="221" t="str">
        <f t="shared" si="11"/>
        <v>-</v>
      </c>
    </row>
    <row r="84" spans="1:15" x14ac:dyDescent="0.25">
      <c r="A84" s="1"/>
      <c r="B84" s="145" t="s">
        <v>91</v>
      </c>
      <c r="C84" s="220" t="s">
        <v>233</v>
      </c>
      <c r="D84" s="221" t="s">
        <v>233</v>
      </c>
      <c r="E84" s="220" t="s">
        <v>233</v>
      </c>
      <c r="F84" s="221" t="str">
        <f t="shared" si="9"/>
        <v>-</v>
      </c>
      <c r="G84" s="220" t="s">
        <v>233</v>
      </c>
      <c r="H84" s="221" t="str">
        <f t="shared" si="9"/>
        <v>-</v>
      </c>
      <c r="I84" s="220" t="s">
        <v>233</v>
      </c>
      <c r="J84" s="221" t="str">
        <f t="shared" si="9"/>
        <v>-</v>
      </c>
      <c r="K84" s="220" t="s">
        <v>233</v>
      </c>
      <c r="L84" s="221" t="str">
        <f t="shared" si="10"/>
        <v>-</v>
      </c>
      <c r="M84" s="220"/>
      <c r="N84" s="221"/>
    </row>
    <row r="85" spans="1:15" x14ac:dyDescent="0.25">
      <c r="A85" s="1"/>
      <c r="B85" s="145" t="s">
        <v>93</v>
      </c>
      <c r="C85" s="220" t="s">
        <v>233</v>
      </c>
      <c r="D85" s="221" t="s">
        <v>233</v>
      </c>
      <c r="E85" s="220" t="s">
        <v>233</v>
      </c>
      <c r="F85" s="221" t="str">
        <f t="shared" si="9"/>
        <v>-</v>
      </c>
      <c r="G85" s="220" t="s">
        <v>233</v>
      </c>
      <c r="H85" s="221" t="str">
        <f t="shared" si="9"/>
        <v>-</v>
      </c>
      <c r="I85" s="220" t="s">
        <v>233</v>
      </c>
      <c r="J85" s="221" t="str">
        <f t="shared" si="9"/>
        <v>-</v>
      </c>
      <c r="K85" s="220" t="s">
        <v>233</v>
      </c>
      <c r="L85" s="221" t="str">
        <f t="shared" si="10"/>
        <v>-</v>
      </c>
      <c r="M85" s="220"/>
      <c r="N85" s="221"/>
    </row>
    <row r="86" spans="1:15" x14ac:dyDescent="0.25">
      <c r="A86" s="1"/>
      <c r="B86" s="145" t="s">
        <v>95</v>
      </c>
      <c r="C86" s="220" t="s">
        <v>233</v>
      </c>
      <c r="D86" s="221" t="s">
        <v>233</v>
      </c>
      <c r="E86" s="220" t="s">
        <v>233</v>
      </c>
      <c r="F86" s="221" t="str">
        <f t="shared" si="9"/>
        <v>-</v>
      </c>
      <c r="G86" s="220" t="s">
        <v>233</v>
      </c>
      <c r="H86" s="221" t="str">
        <f t="shared" si="9"/>
        <v>-</v>
      </c>
      <c r="I86" s="220">
        <v>6.2231530845392236</v>
      </c>
      <c r="J86" s="221" t="str">
        <f t="shared" si="9"/>
        <v>-</v>
      </c>
      <c r="K86" s="220" t="s">
        <v>233</v>
      </c>
      <c r="L86" s="221" t="str">
        <f t="shared" si="10"/>
        <v>-</v>
      </c>
      <c r="M86" s="220"/>
      <c r="N86" s="221"/>
    </row>
    <row r="87" spans="1:15" ht="15.75" x14ac:dyDescent="0.25">
      <c r="B87" s="148" t="s">
        <v>32</v>
      </c>
      <c r="C87" s="222" t="s">
        <v>233</v>
      </c>
      <c r="D87" s="223" t="s">
        <v>233</v>
      </c>
      <c r="E87" s="222" t="s">
        <v>233</v>
      </c>
      <c r="F87" s="223" t="str">
        <f t="shared" si="9"/>
        <v>-</v>
      </c>
      <c r="G87" s="222" t="s">
        <v>233</v>
      </c>
      <c r="H87" s="223" t="str">
        <f t="shared" si="9"/>
        <v>-</v>
      </c>
      <c r="I87" s="222" t="s">
        <v>233</v>
      </c>
      <c r="J87" s="223" t="str">
        <f t="shared" si="9"/>
        <v>-</v>
      </c>
      <c r="K87" s="222" t="s">
        <v>233</v>
      </c>
      <c r="L87" s="223" t="str">
        <f t="shared" si="10"/>
        <v>-</v>
      </c>
      <c r="M87" s="222" t="s">
        <v>233</v>
      </c>
      <c r="N87" s="223" t="s">
        <v>233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 t="s">
        <v>233</v>
      </c>
      <c r="D97" s="221" t="s">
        <v>233</v>
      </c>
      <c r="E97" s="220" t="s">
        <v>233</v>
      </c>
      <c r="F97" s="221" t="str">
        <f t="shared" ref="F97:J109" si="12">IFERROR(E97-C97,"-")</f>
        <v>-</v>
      </c>
      <c r="G97" s="220" t="s">
        <v>233</v>
      </c>
      <c r="H97" s="221" t="str">
        <f t="shared" si="12"/>
        <v>-</v>
      </c>
      <c r="I97" s="220" t="s">
        <v>233</v>
      </c>
      <c r="J97" s="221" t="str">
        <f t="shared" si="12"/>
        <v>-</v>
      </c>
      <c r="K97" s="220" t="s">
        <v>233</v>
      </c>
      <c r="L97" s="221" t="str">
        <f t="shared" ref="L97:L109" si="13">IFERROR(K97-I97,"-")</f>
        <v>-</v>
      </c>
      <c r="M97" s="220" t="s">
        <v>233</v>
      </c>
      <c r="N97" s="221" t="str">
        <f>IFERROR(M97-K97,"-")</f>
        <v>-</v>
      </c>
    </row>
    <row r="98" spans="2:14" x14ac:dyDescent="0.25">
      <c r="B98" s="145" t="s">
        <v>75</v>
      </c>
      <c r="C98" s="220" t="s">
        <v>233</v>
      </c>
      <c r="D98" s="221" t="s">
        <v>233</v>
      </c>
      <c r="E98" s="220" t="s">
        <v>233</v>
      </c>
      <c r="F98" s="221" t="str">
        <f t="shared" si="12"/>
        <v>-</v>
      </c>
      <c r="G98" s="220" t="s">
        <v>233</v>
      </c>
      <c r="H98" s="221" t="str">
        <f t="shared" si="12"/>
        <v>-</v>
      </c>
      <c r="I98" s="220" t="s">
        <v>233</v>
      </c>
      <c r="J98" s="221" t="str">
        <f t="shared" si="12"/>
        <v>-</v>
      </c>
      <c r="K98" s="220" t="s">
        <v>233</v>
      </c>
      <c r="L98" s="221" t="str">
        <f t="shared" si="13"/>
        <v>-</v>
      </c>
      <c r="M98" s="220" t="s">
        <v>233</v>
      </c>
      <c r="N98" s="221" t="str">
        <f t="shared" ref="N98:N105" si="14">IFERROR(M98-K98,"-")</f>
        <v>-</v>
      </c>
    </row>
    <row r="99" spans="2:14" x14ac:dyDescent="0.25">
      <c r="B99" s="145" t="s">
        <v>77</v>
      </c>
      <c r="C99" s="220" t="s">
        <v>233</v>
      </c>
      <c r="D99" s="221" t="s">
        <v>233</v>
      </c>
      <c r="E99" s="220" t="s">
        <v>233</v>
      </c>
      <c r="F99" s="221" t="str">
        <f t="shared" si="12"/>
        <v>-</v>
      </c>
      <c r="G99" s="220" t="s">
        <v>233</v>
      </c>
      <c r="H99" s="221" t="str">
        <f t="shared" si="12"/>
        <v>-</v>
      </c>
      <c r="I99" s="220" t="s">
        <v>233</v>
      </c>
      <c r="J99" s="221" t="str">
        <f t="shared" si="12"/>
        <v>-</v>
      </c>
      <c r="K99" s="220" t="s">
        <v>233</v>
      </c>
      <c r="L99" s="221" t="str">
        <f t="shared" si="13"/>
        <v>-</v>
      </c>
      <c r="M99" s="220" t="s">
        <v>233</v>
      </c>
      <c r="N99" s="221" t="str">
        <f t="shared" si="14"/>
        <v>-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 t="s">
        <v>233</v>
      </c>
      <c r="F100" s="221" t="str">
        <f t="shared" si="12"/>
        <v>-</v>
      </c>
      <c r="G100" s="220" t="s">
        <v>233</v>
      </c>
      <c r="H100" s="221" t="str">
        <f t="shared" si="12"/>
        <v>-</v>
      </c>
      <c r="I100" s="220" t="s">
        <v>233</v>
      </c>
      <c r="J100" s="221" t="str">
        <f t="shared" si="12"/>
        <v>-</v>
      </c>
      <c r="K100" s="220" t="s">
        <v>233</v>
      </c>
      <c r="L100" s="221" t="str">
        <f t="shared" si="13"/>
        <v>-</v>
      </c>
      <c r="M100" s="220" t="s">
        <v>233</v>
      </c>
      <c r="N100" s="221" t="str">
        <f t="shared" si="14"/>
        <v>-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 t="s">
        <v>233</v>
      </c>
      <c r="F101" s="221" t="str">
        <f t="shared" si="12"/>
        <v>-</v>
      </c>
      <c r="G101" s="220" t="s">
        <v>233</v>
      </c>
      <c r="H101" s="221" t="str">
        <f t="shared" si="12"/>
        <v>-</v>
      </c>
      <c r="I101" s="220" t="s">
        <v>233</v>
      </c>
      <c r="J101" s="221" t="str">
        <f t="shared" si="12"/>
        <v>-</v>
      </c>
      <c r="K101" s="220" t="s">
        <v>233</v>
      </c>
      <c r="L101" s="221" t="str">
        <f t="shared" si="13"/>
        <v>-</v>
      </c>
      <c r="M101" s="220" t="s">
        <v>233</v>
      </c>
      <c r="N101" s="221" t="str">
        <f t="shared" si="14"/>
        <v>-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 t="s">
        <v>233</v>
      </c>
      <c r="F102" s="221" t="str">
        <f t="shared" si="12"/>
        <v>-</v>
      </c>
      <c r="G102" s="220" t="s">
        <v>233</v>
      </c>
      <c r="H102" s="221" t="str">
        <f t="shared" si="12"/>
        <v>-</v>
      </c>
      <c r="I102" s="220" t="s">
        <v>233</v>
      </c>
      <c r="J102" s="221" t="str">
        <f t="shared" si="12"/>
        <v>-</v>
      </c>
      <c r="K102" s="220" t="s">
        <v>233</v>
      </c>
      <c r="L102" s="221" t="str">
        <f t="shared" si="13"/>
        <v>-</v>
      </c>
      <c r="M102" s="220" t="s">
        <v>233</v>
      </c>
      <c r="N102" s="221" t="str">
        <f t="shared" si="14"/>
        <v>-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 t="s">
        <v>233</v>
      </c>
      <c r="F103" s="221" t="str">
        <f t="shared" si="12"/>
        <v>-</v>
      </c>
      <c r="G103" s="220" t="s">
        <v>233</v>
      </c>
      <c r="H103" s="221" t="str">
        <f t="shared" si="12"/>
        <v>-</v>
      </c>
      <c r="I103" s="220" t="s">
        <v>233</v>
      </c>
      <c r="J103" s="221" t="str">
        <f t="shared" si="12"/>
        <v>-</v>
      </c>
      <c r="K103" s="220" t="s">
        <v>233</v>
      </c>
      <c r="L103" s="221" t="str">
        <f t="shared" si="13"/>
        <v>-</v>
      </c>
      <c r="M103" s="220" t="s">
        <v>233</v>
      </c>
      <c r="N103" s="221" t="str">
        <f t="shared" si="14"/>
        <v>-</v>
      </c>
    </row>
    <row r="104" spans="2:14" x14ac:dyDescent="0.25">
      <c r="B104" s="145" t="s">
        <v>87</v>
      </c>
      <c r="C104" s="220" t="s">
        <v>233</v>
      </c>
      <c r="D104" s="221" t="s">
        <v>233</v>
      </c>
      <c r="E104" s="220" t="s">
        <v>233</v>
      </c>
      <c r="F104" s="221" t="str">
        <f t="shared" si="12"/>
        <v>-</v>
      </c>
      <c r="G104" s="220" t="s">
        <v>233</v>
      </c>
      <c r="H104" s="221" t="str">
        <f t="shared" si="12"/>
        <v>-</v>
      </c>
      <c r="I104" s="220" t="s">
        <v>233</v>
      </c>
      <c r="J104" s="221" t="str">
        <f t="shared" si="12"/>
        <v>-</v>
      </c>
      <c r="K104" s="220" t="s">
        <v>233</v>
      </c>
      <c r="L104" s="221" t="str">
        <f t="shared" si="13"/>
        <v>-</v>
      </c>
      <c r="M104" s="220" t="s">
        <v>233</v>
      </c>
      <c r="N104" s="221" t="str">
        <f t="shared" si="14"/>
        <v>-</v>
      </c>
    </row>
    <row r="105" spans="2:14" x14ac:dyDescent="0.25">
      <c r="B105" s="145" t="s">
        <v>89</v>
      </c>
      <c r="C105" s="220" t="s">
        <v>233</v>
      </c>
      <c r="D105" s="221" t="s">
        <v>233</v>
      </c>
      <c r="E105" s="220" t="s">
        <v>233</v>
      </c>
      <c r="F105" s="221" t="str">
        <f t="shared" si="12"/>
        <v>-</v>
      </c>
      <c r="G105" s="220" t="s">
        <v>233</v>
      </c>
      <c r="H105" s="221" t="str">
        <f t="shared" si="12"/>
        <v>-</v>
      </c>
      <c r="I105" s="220" t="s">
        <v>233</v>
      </c>
      <c r="J105" s="221" t="str">
        <f t="shared" si="12"/>
        <v>-</v>
      </c>
      <c r="K105" s="220" t="s">
        <v>233</v>
      </c>
      <c r="L105" s="221" t="str">
        <f t="shared" si="13"/>
        <v>-</v>
      </c>
      <c r="M105" s="220" t="s">
        <v>233</v>
      </c>
      <c r="N105" s="221" t="str">
        <f t="shared" si="14"/>
        <v>-</v>
      </c>
    </row>
    <row r="106" spans="2:14" x14ac:dyDescent="0.25">
      <c r="B106" s="145" t="s">
        <v>91</v>
      </c>
      <c r="C106" s="220" t="s">
        <v>233</v>
      </c>
      <c r="D106" s="221" t="s">
        <v>233</v>
      </c>
      <c r="E106" s="220" t="s">
        <v>233</v>
      </c>
      <c r="F106" s="221" t="str">
        <f t="shared" si="12"/>
        <v>-</v>
      </c>
      <c r="G106" s="220" t="s">
        <v>233</v>
      </c>
      <c r="H106" s="221" t="str">
        <f t="shared" si="12"/>
        <v>-</v>
      </c>
      <c r="I106" s="220" t="s">
        <v>233</v>
      </c>
      <c r="J106" s="221" t="str">
        <f t="shared" si="12"/>
        <v>-</v>
      </c>
      <c r="K106" s="220" t="s">
        <v>233</v>
      </c>
      <c r="L106" s="221" t="str">
        <f t="shared" si="13"/>
        <v>-</v>
      </c>
      <c r="M106" s="220"/>
      <c r="N106" s="221"/>
    </row>
    <row r="107" spans="2:14" x14ac:dyDescent="0.25">
      <c r="B107" s="145" t="s">
        <v>93</v>
      </c>
      <c r="C107" s="220" t="s">
        <v>233</v>
      </c>
      <c r="D107" s="221" t="s">
        <v>233</v>
      </c>
      <c r="E107" s="220" t="s">
        <v>233</v>
      </c>
      <c r="F107" s="221" t="str">
        <f t="shared" si="12"/>
        <v>-</v>
      </c>
      <c r="G107" s="220" t="s">
        <v>233</v>
      </c>
      <c r="H107" s="221" t="str">
        <f t="shared" si="12"/>
        <v>-</v>
      </c>
      <c r="I107" s="220" t="s">
        <v>233</v>
      </c>
      <c r="J107" s="221" t="str">
        <f t="shared" si="12"/>
        <v>-</v>
      </c>
      <c r="K107" s="220" t="s">
        <v>233</v>
      </c>
      <c r="L107" s="221" t="str">
        <f t="shared" si="13"/>
        <v>-</v>
      </c>
      <c r="M107" s="220"/>
      <c r="N107" s="221"/>
    </row>
    <row r="108" spans="2:14" x14ac:dyDescent="0.25">
      <c r="B108" s="145" t="s">
        <v>95</v>
      </c>
      <c r="C108" s="220" t="s">
        <v>233</v>
      </c>
      <c r="D108" s="221" t="s">
        <v>233</v>
      </c>
      <c r="E108" s="220" t="s">
        <v>233</v>
      </c>
      <c r="F108" s="221" t="str">
        <f t="shared" si="12"/>
        <v>-</v>
      </c>
      <c r="G108" s="220" t="s">
        <v>233</v>
      </c>
      <c r="H108" s="221" t="str">
        <f t="shared" si="12"/>
        <v>-</v>
      </c>
      <c r="I108" s="220" t="s">
        <v>233</v>
      </c>
      <c r="J108" s="221" t="str">
        <f t="shared" si="12"/>
        <v>-</v>
      </c>
      <c r="K108" s="220" t="s">
        <v>233</v>
      </c>
      <c r="L108" s="221" t="str">
        <f t="shared" si="13"/>
        <v>-</v>
      </c>
      <c r="M108" s="220"/>
      <c r="N108" s="221"/>
    </row>
    <row r="109" spans="2:14" ht="15.75" x14ac:dyDescent="0.25">
      <c r="B109" s="148" t="s">
        <v>32</v>
      </c>
      <c r="C109" s="222" t="s">
        <v>233</v>
      </c>
      <c r="D109" s="223" t="s">
        <v>233</v>
      </c>
      <c r="E109" s="222" t="s">
        <v>233</v>
      </c>
      <c r="F109" s="223" t="str">
        <f t="shared" si="12"/>
        <v>-</v>
      </c>
      <c r="G109" s="222" t="s">
        <v>233</v>
      </c>
      <c r="H109" s="223" t="str">
        <f t="shared" si="12"/>
        <v>-</v>
      </c>
      <c r="I109" s="222" t="s">
        <v>233</v>
      </c>
      <c r="J109" s="223" t="str">
        <f t="shared" si="12"/>
        <v>-</v>
      </c>
      <c r="K109" s="222" t="s">
        <v>233</v>
      </c>
      <c r="L109" s="223" t="str">
        <f t="shared" si="13"/>
        <v>-</v>
      </c>
      <c r="M109" s="222" t="s">
        <v>233</v>
      </c>
      <c r="N109" s="223" t="s">
        <v>233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ACB5-A32D-4089-B44F-8A88279B48EC}">
  <sheetPr>
    <tabColor rgb="FF7030A0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735E-7B69-4D1C-A028-A46DD58E8AB5}">
  <sheetPr>
    <tabColor rgb="FFAC75D5"/>
  </sheetPr>
  <dimension ref="A1:AC112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0.50470000000000004</v>
      </c>
      <c r="D9" s="147">
        <v>-1.6371077762619257E-2</v>
      </c>
      <c r="E9" s="231">
        <v>0.11410000000000001</v>
      </c>
      <c r="F9" s="147">
        <f t="shared" ref="F9:L21" si="0">IFERROR(E9/C9-1,"-")</f>
        <v>-0.77392510402219139</v>
      </c>
      <c r="G9" s="231">
        <v>0.49990000000000001</v>
      </c>
      <c r="H9" s="147">
        <f t="shared" si="0"/>
        <v>3.3812445223488163</v>
      </c>
      <c r="I9" s="231">
        <v>0.84950000000000003</v>
      </c>
      <c r="J9" s="147">
        <f t="shared" si="0"/>
        <v>0.69933986797359471</v>
      </c>
      <c r="K9" s="231">
        <v>0.63280000000000003</v>
      </c>
      <c r="L9" s="147">
        <f t="shared" si="0"/>
        <v>-0.25509123013537371</v>
      </c>
      <c r="M9" s="231">
        <v>0.63329999999999997</v>
      </c>
      <c r="N9" s="147">
        <f t="shared" ref="N9:N16" si="1">IFERROR(M9/K9-1,"-")</f>
        <v>7.9013906447533699E-4</v>
      </c>
    </row>
    <row r="10" spans="1:16" x14ac:dyDescent="0.25">
      <c r="A10" s="1" t="s">
        <v>74</v>
      </c>
      <c r="B10" s="145" t="s">
        <v>75</v>
      </c>
      <c r="C10" s="231">
        <v>0.54400000000000004</v>
      </c>
      <c r="D10" s="147">
        <v>-7.4200136147038798E-2</v>
      </c>
      <c r="E10" s="231">
        <v>0.1265</v>
      </c>
      <c r="F10" s="147">
        <f t="shared" si="0"/>
        <v>-0.76746323529411764</v>
      </c>
      <c r="G10" s="231">
        <v>0.44229999999999997</v>
      </c>
      <c r="H10" s="147">
        <f t="shared" si="0"/>
        <v>2.4964426877470354</v>
      </c>
      <c r="I10" s="231">
        <v>0.91339999999999999</v>
      </c>
      <c r="J10" s="147">
        <f t="shared" si="0"/>
        <v>1.0651141758987115</v>
      </c>
      <c r="K10" s="231">
        <v>1.1008</v>
      </c>
      <c r="L10" s="147">
        <f t="shared" si="0"/>
        <v>0.20516750602145839</v>
      </c>
      <c r="M10" s="231">
        <v>0.71120000000000005</v>
      </c>
      <c r="N10" s="147">
        <f t="shared" si="1"/>
        <v>-0.35392441860465107</v>
      </c>
    </row>
    <row r="11" spans="1:16" x14ac:dyDescent="0.25">
      <c r="A11" s="1" t="s">
        <v>76</v>
      </c>
      <c r="B11" s="145" t="s">
        <v>77</v>
      </c>
      <c r="C11" s="231">
        <v>0.1598</v>
      </c>
      <c r="D11" s="147">
        <v>-0.68598938887797212</v>
      </c>
      <c r="E11" s="231">
        <v>0.16949999999999998</v>
      </c>
      <c r="F11" s="147">
        <f t="shared" si="0"/>
        <v>6.0700876095118872E-2</v>
      </c>
      <c r="G11" s="231">
        <v>0.48359999999999997</v>
      </c>
      <c r="H11" s="147">
        <f t="shared" si="0"/>
        <v>1.8530973451327433</v>
      </c>
      <c r="I11" s="231">
        <v>0.76170000000000004</v>
      </c>
      <c r="J11" s="147">
        <f t="shared" si="0"/>
        <v>0.57506203473945416</v>
      </c>
      <c r="K11" s="231">
        <v>0.96689999999999998</v>
      </c>
      <c r="L11" s="147">
        <f t="shared" si="0"/>
        <v>0.26939740055139816</v>
      </c>
      <c r="M11" s="231">
        <v>0.65859999999999996</v>
      </c>
      <c r="N11" s="147">
        <f t="shared" si="1"/>
        <v>-0.318854069707312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0.2369</v>
      </c>
      <c r="F12" s="147" t="str">
        <f t="shared" si="0"/>
        <v>-</v>
      </c>
      <c r="G12" s="231">
        <v>0.55730000000000002</v>
      </c>
      <c r="H12" s="147">
        <f t="shared" si="0"/>
        <v>1.3524693963697763</v>
      </c>
      <c r="I12" s="231">
        <v>0.52239999999999998</v>
      </c>
      <c r="J12" s="147">
        <f t="shared" si="0"/>
        <v>-6.2623362641306413E-2</v>
      </c>
      <c r="K12" s="231">
        <v>0.9487000000000001</v>
      </c>
      <c r="L12" s="147">
        <f t="shared" si="0"/>
        <v>0.81604134762634017</v>
      </c>
      <c r="M12" s="231">
        <v>0.62470000000000003</v>
      </c>
      <c r="N12" s="147">
        <f t="shared" si="1"/>
        <v>-0.34151997470222417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0.30940000000000001</v>
      </c>
      <c r="F13" s="147" t="str">
        <f t="shared" si="0"/>
        <v>-</v>
      </c>
      <c r="G13" s="231">
        <v>0.48409999999999997</v>
      </c>
      <c r="H13" s="147">
        <f t="shared" si="0"/>
        <v>0.56464124111182912</v>
      </c>
      <c r="I13" s="231">
        <v>0.31019999999999998</v>
      </c>
      <c r="J13" s="147">
        <f t="shared" si="0"/>
        <v>-0.35922330097087385</v>
      </c>
      <c r="K13" s="231">
        <v>0.93459999999999999</v>
      </c>
      <c r="L13" s="147">
        <f t="shared" si="0"/>
        <v>2.0128949065119279</v>
      </c>
      <c r="M13" s="231">
        <v>0.59389999999999998</v>
      </c>
      <c r="N13" s="147">
        <f t="shared" si="1"/>
        <v>-0.36454098009843783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0.12839999999999999</v>
      </c>
      <c r="F14" s="147" t="str">
        <f t="shared" si="0"/>
        <v>-</v>
      </c>
      <c r="G14" s="231">
        <v>0.37180000000000002</v>
      </c>
      <c r="H14" s="147">
        <f t="shared" si="0"/>
        <v>1.8956386292834897</v>
      </c>
      <c r="I14" s="231">
        <v>0.4783</v>
      </c>
      <c r="J14" s="147">
        <f t="shared" si="0"/>
        <v>0.28644432490586325</v>
      </c>
      <c r="K14" s="231">
        <v>0.60770000000000002</v>
      </c>
      <c r="L14" s="147">
        <f t="shared" si="0"/>
        <v>0.27054150114990594</v>
      </c>
      <c r="M14" s="231">
        <v>0.66830000000000001</v>
      </c>
      <c r="N14" s="147">
        <f t="shared" si="1"/>
        <v>9.9720256705611243E-2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4.9800000000000004E-2</v>
      </c>
      <c r="F15" s="147" t="str">
        <f t="shared" si="0"/>
        <v>-</v>
      </c>
      <c r="G15" s="231">
        <v>0.97129999999999994</v>
      </c>
      <c r="H15" s="147">
        <f t="shared" si="0"/>
        <v>18.504016064257026</v>
      </c>
      <c r="I15" s="231">
        <v>1.0004999999999999</v>
      </c>
      <c r="J15" s="147">
        <f t="shared" si="0"/>
        <v>3.006280242973336E-2</v>
      </c>
      <c r="K15" s="231">
        <v>0.74549999999999994</v>
      </c>
      <c r="L15" s="147">
        <f t="shared" si="0"/>
        <v>-0.25487256371814093</v>
      </c>
      <c r="M15" s="231">
        <v>0.74930000000000008</v>
      </c>
      <c r="N15" s="147">
        <f t="shared" si="1"/>
        <v>5.0972501676729287E-3</v>
      </c>
    </row>
    <row r="16" spans="1:16" x14ac:dyDescent="0.25">
      <c r="A16" s="1" t="s">
        <v>86</v>
      </c>
      <c r="B16" s="145" t="s">
        <v>87</v>
      </c>
      <c r="C16" s="231">
        <v>0.22920000000000001</v>
      </c>
      <c r="D16" s="147">
        <v>-0.69403283940728877</v>
      </c>
      <c r="E16" s="231">
        <v>0.24660000000000001</v>
      </c>
      <c r="F16" s="147">
        <f t="shared" si="0"/>
        <v>7.5916230366492199E-2</v>
      </c>
      <c r="G16" s="231">
        <v>0.88819999999999988</v>
      </c>
      <c r="H16" s="147">
        <f t="shared" si="0"/>
        <v>2.6017842660178419</v>
      </c>
      <c r="I16" s="231">
        <v>0.54079999999999995</v>
      </c>
      <c r="J16" s="147">
        <f t="shared" si="0"/>
        <v>-0.39112812429632959</v>
      </c>
      <c r="K16" s="231">
        <v>1.26</v>
      </c>
      <c r="L16" s="147">
        <f t="shared" si="0"/>
        <v>1.329881656804734</v>
      </c>
      <c r="M16" s="231">
        <v>0.73730000000000007</v>
      </c>
      <c r="N16" s="147">
        <f t="shared" si="1"/>
        <v>-0.41484126984126979</v>
      </c>
    </row>
    <row r="17" spans="1:29" x14ac:dyDescent="0.25">
      <c r="A17" s="1" t="s">
        <v>88</v>
      </c>
      <c r="B17" s="145" t="s">
        <v>89</v>
      </c>
      <c r="C17" s="231">
        <v>0.1744</v>
      </c>
      <c r="D17" s="147">
        <v>-0.68440101339124138</v>
      </c>
      <c r="E17" s="231">
        <v>0.36749999999999999</v>
      </c>
      <c r="F17" s="147">
        <f t="shared" si="0"/>
        <v>1.1072247706422016</v>
      </c>
      <c r="G17" s="231">
        <v>0.54430000000000001</v>
      </c>
      <c r="H17" s="147">
        <f t="shared" si="0"/>
        <v>0.4810884353741498</v>
      </c>
      <c r="I17" s="231">
        <v>0.52170000000000005</v>
      </c>
      <c r="J17" s="147">
        <f t="shared" si="0"/>
        <v>-4.1521219915487739E-2</v>
      </c>
      <c r="K17" s="231">
        <v>0.63280000000000003</v>
      </c>
      <c r="L17" s="147">
        <f t="shared" si="0"/>
        <v>0.21295763848955329</v>
      </c>
      <c r="M17" s="231"/>
      <c r="N17" s="147"/>
    </row>
    <row r="18" spans="1:29" x14ac:dyDescent="0.25">
      <c r="A18" s="1" t="s">
        <v>90</v>
      </c>
      <c r="B18" s="145" t="s">
        <v>91</v>
      </c>
      <c r="C18" s="231">
        <v>0.1298</v>
      </c>
      <c r="D18" s="147">
        <v>-0.77781581650119824</v>
      </c>
      <c r="E18" s="231">
        <v>0.56200000000000006</v>
      </c>
      <c r="F18" s="147">
        <f t="shared" si="0"/>
        <v>3.3297380585516185</v>
      </c>
      <c r="G18" s="231">
        <v>0.68049999999999999</v>
      </c>
      <c r="H18" s="147">
        <f t="shared" si="0"/>
        <v>0.21085409252669018</v>
      </c>
      <c r="I18" s="231">
        <v>0.77760000000000007</v>
      </c>
      <c r="J18" s="147">
        <f t="shared" si="0"/>
        <v>0.14268919911829547</v>
      </c>
      <c r="K18" s="231">
        <v>1.0205</v>
      </c>
      <c r="L18" s="147">
        <f t="shared" si="0"/>
        <v>0.31237139917695456</v>
      </c>
      <c r="M18" s="231"/>
      <c r="N18" s="147"/>
      <c r="AB18" s="232"/>
    </row>
    <row r="19" spans="1:29" x14ac:dyDescent="0.25">
      <c r="A19" s="1" t="s">
        <v>92</v>
      </c>
      <c r="B19" s="145" t="s">
        <v>93</v>
      </c>
      <c r="C19" s="231">
        <v>0.1321</v>
      </c>
      <c r="D19" s="147">
        <v>-0.74890705189127549</v>
      </c>
      <c r="E19" s="231">
        <v>0.58889999999999998</v>
      </c>
      <c r="F19" s="147">
        <f t="shared" si="0"/>
        <v>3.4579863739591215</v>
      </c>
      <c r="G19" s="231">
        <v>0.70840000000000003</v>
      </c>
      <c r="H19" s="147">
        <f t="shared" si="0"/>
        <v>0.20292069960944148</v>
      </c>
      <c r="I19" s="231">
        <v>0.54949999999999999</v>
      </c>
      <c r="J19" s="147">
        <f t="shared" si="0"/>
        <v>-0.22430830039525695</v>
      </c>
      <c r="K19" s="231">
        <v>0.6470999999999999</v>
      </c>
      <c r="L19" s="147">
        <f t="shared" si="0"/>
        <v>0.17761601455868958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0.5464</v>
      </c>
      <c r="D20" s="147">
        <v>4.9759846301633104E-2</v>
      </c>
      <c r="E20" s="231">
        <v>0.40850000000000003</v>
      </c>
      <c r="F20" s="147">
        <f t="shared" si="0"/>
        <v>-0.25237920937042457</v>
      </c>
      <c r="G20" s="231">
        <v>0.65639999999999998</v>
      </c>
      <c r="H20" s="147">
        <f t="shared" si="0"/>
        <v>0.60685434516523862</v>
      </c>
      <c r="I20" s="231">
        <v>0.50659999999999994</v>
      </c>
      <c r="J20" s="147">
        <f t="shared" si="0"/>
        <v>-0.22821450335161497</v>
      </c>
      <c r="K20" s="231">
        <v>0.60240000000000005</v>
      </c>
      <c r="L20" s="147">
        <f t="shared" si="0"/>
        <v>0.18910382945124371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0.31148476369141237</v>
      </c>
      <c r="D21" s="150">
        <v>-0.44552346871311965</v>
      </c>
      <c r="E21" s="233">
        <v>0.28621210694206145</v>
      </c>
      <c r="F21" s="150">
        <f t="shared" si="0"/>
        <v>-8.1136092982026287E-2</v>
      </c>
      <c r="G21" s="233">
        <v>0.60938004840462912</v>
      </c>
      <c r="H21" s="150">
        <f t="shared" si="0"/>
        <v>1.1291204446777203</v>
      </c>
      <c r="I21" s="233">
        <v>0.6452598187198163</v>
      </c>
      <c r="J21" s="150">
        <f t="shared" si="0"/>
        <v>5.8879135293518736E-2</v>
      </c>
      <c r="K21" s="233">
        <v>0.84038066713662607</v>
      </c>
      <c r="L21" s="150">
        <f t="shared" si="0"/>
        <v>0.30239113416968366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0.49670000000000003</v>
      </c>
      <c r="D31" s="147"/>
      <c r="E31" s="231">
        <v>0.13550000000000001</v>
      </c>
      <c r="F31" s="147">
        <f t="shared" ref="F31:J43" si="2">IFERROR(E31/C31-1,"-")</f>
        <v>-0.7271995168109523</v>
      </c>
      <c r="G31" s="231">
        <v>0.44159999999999999</v>
      </c>
      <c r="H31" s="147">
        <f t="shared" si="2"/>
        <v>2.2590405904059039</v>
      </c>
      <c r="I31" s="231">
        <v>0.96609999999999996</v>
      </c>
      <c r="J31" s="147">
        <f t="shared" si="2"/>
        <v>1.1877264492753623</v>
      </c>
      <c r="K31" s="231">
        <v>0.58020000000000005</v>
      </c>
      <c r="L31" s="147">
        <f t="shared" ref="L31:L43" si="3">IFERROR(K31/I31-1,"-")</f>
        <v>-0.39944105165096777</v>
      </c>
      <c r="M31" s="231">
        <v>0.58020000000000005</v>
      </c>
      <c r="N31" s="147">
        <f t="shared" ref="N31:N38" si="4">IFERROR(M31/K31-1,"-")</f>
        <v>0</v>
      </c>
    </row>
    <row r="32" spans="1:29" x14ac:dyDescent="0.25">
      <c r="B32" s="145" t="s">
        <v>75</v>
      </c>
      <c r="C32" s="231">
        <v>0.54100000000000004</v>
      </c>
      <c r="D32" s="147"/>
      <c r="E32" s="231">
        <v>0.1497</v>
      </c>
      <c r="F32" s="147">
        <f t="shared" si="2"/>
        <v>-0.72329020332717198</v>
      </c>
      <c r="G32" s="231">
        <v>0.4879</v>
      </c>
      <c r="H32" s="147">
        <f t="shared" si="2"/>
        <v>2.2591850367401469</v>
      </c>
      <c r="I32" s="231">
        <v>1.0339</v>
      </c>
      <c r="J32" s="147">
        <f t="shared" si="2"/>
        <v>1.1190817790530847</v>
      </c>
      <c r="K32" s="231">
        <v>1.1691</v>
      </c>
      <c r="L32" s="147">
        <f t="shared" si="3"/>
        <v>0.13076699874262498</v>
      </c>
      <c r="M32" s="231">
        <v>0.67519999999999991</v>
      </c>
      <c r="N32" s="147">
        <f t="shared" si="4"/>
        <v>-0.42246172269266968</v>
      </c>
    </row>
    <row r="33" spans="2:16" x14ac:dyDescent="0.25">
      <c r="B33" s="145" t="s">
        <v>77</v>
      </c>
      <c r="C33" s="231">
        <v>0.15640000000000001</v>
      </c>
      <c r="D33" s="147"/>
      <c r="E33" s="231">
        <v>0.20149999999999998</v>
      </c>
      <c r="F33" s="147">
        <f t="shared" si="2"/>
        <v>0.2883631713554986</v>
      </c>
      <c r="G33" s="231">
        <v>0.53369999999999995</v>
      </c>
      <c r="H33" s="147">
        <f t="shared" si="2"/>
        <v>1.64863523573201</v>
      </c>
      <c r="I33" s="231">
        <v>0.85769999999999991</v>
      </c>
      <c r="J33" s="147">
        <f t="shared" si="2"/>
        <v>0.60708263069139967</v>
      </c>
      <c r="K33" s="231">
        <v>0.97239999999999993</v>
      </c>
      <c r="L33" s="147">
        <f t="shared" si="3"/>
        <v>0.13372974233414947</v>
      </c>
      <c r="M33" s="231">
        <v>0.61609999999999998</v>
      </c>
      <c r="N33" s="147">
        <f t="shared" si="4"/>
        <v>-0.36641299876593991</v>
      </c>
    </row>
    <row r="34" spans="2:16" x14ac:dyDescent="0.25">
      <c r="B34" s="145" t="s">
        <v>79</v>
      </c>
      <c r="C34" s="231">
        <v>0</v>
      </c>
      <c r="D34" s="147"/>
      <c r="E34" s="231">
        <v>0.28210000000000002</v>
      </c>
      <c r="F34" s="147" t="str">
        <f t="shared" si="2"/>
        <v>-</v>
      </c>
      <c r="G34" s="231">
        <v>0.60509999999999997</v>
      </c>
      <c r="H34" s="147">
        <f t="shared" si="2"/>
        <v>1.1449840482098543</v>
      </c>
      <c r="I34" s="231">
        <v>0.55969999999999998</v>
      </c>
      <c r="J34" s="147">
        <f t="shared" si="2"/>
        <v>-7.5028920839530611E-2</v>
      </c>
      <c r="K34" s="231">
        <v>0.97870000000000001</v>
      </c>
      <c r="L34" s="147">
        <f t="shared" si="3"/>
        <v>0.74861532964087907</v>
      </c>
      <c r="M34" s="231">
        <v>0.60899999999999999</v>
      </c>
      <c r="N34" s="147">
        <f t="shared" si="4"/>
        <v>-0.37774598957801164</v>
      </c>
    </row>
    <row r="35" spans="2:16" x14ac:dyDescent="0.25">
      <c r="B35" s="145" t="s">
        <v>81</v>
      </c>
      <c r="C35" s="231">
        <v>0</v>
      </c>
      <c r="D35" s="147"/>
      <c r="E35" s="231">
        <v>0.37670000000000003</v>
      </c>
      <c r="F35" s="147" t="str">
        <f t="shared" si="2"/>
        <v>-</v>
      </c>
      <c r="G35" s="231">
        <v>0.54820000000000002</v>
      </c>
      <c r="H35" s="147">
        <f t="shared" si="2"/>
        <v>0.4552694451818422</v>
      </c>
      <c r="I35" s="231">
        <v>0.33560000000000001</v>
      </c>
      <c r="J35" s="147">
        <f t="shared" si="2"/>
        <v>-0.3878146661802262</v>
      </c>
      <c r="K35" s="231">
        <v>0.95189999999999997</v>
      </c>
      <c r="L35" s="147">
        <f t="shared" si="3"/>
        <v>1.8364123957091776</v>
      </c>
      <c r="M35" s="231">
        <v>0.5786</v>
      </c>
      <c r="N35" s="147">
        <f t="shared" si="4"/>
        <v>-0.39216304233637989</v>
      </c>
    </row>
    <row r="36" spans="2:16" x14ac:dyDescent="0.25">
      <c r="B36" s="145" t="s">
        <v>83</v>
      </c>
      <c r="C36" s="231">
        <v>0</v>
      </c>
      <c r="D36" s="147"/>
      <c r="E36" s="231">
        <v>0.153</v>
      </c>
      <c r="F36" s="147" t="str">
        <f t="shared" si="2"/>
        <v>-</v>
      </c>
      <c r="G36" s="231">
        <v>0.41840000000000005</v>
      </c>
      <c r="H36" s="147">
        <f t="shared" si="2"/>
        <v>1.7346405228758175</v>
      </c>
      <c r="I36" s="231">
        <v>0.54220000000000002</v>
      </c>
      <c r="J36" s="147">
        <f t="shared" si="2"/>
        <v>0.29588910133843194</v>
      </c>
      <c r="K36" s="231">
        <v>0.56200000000000006</v>
      </c>
      <c r="L36" s="147">
        <f t="shared" si="3"/>
        <v>3.6517890077462312E-2</v>
      </c>
      <c r="M36" s="231">
        <v>0.64129999999999998</v>
      </c>
      <c r="N36" s="147">
        <f t="shared" si="4"/>
        <v>0.14110320284697497</v>
      </c>
    </row>
    <row r="37" spans="2:16" x14ac:dyDescent="0.25">
      <c r="B37" s="145" t="s">
        <v>85</v>
      </c>
      <c r="C37" s="231">
        <v>0</v>
      </c>
      <c r="D37" s="147"/>
      <c r="E37" s="231">
        <v>5.1100000000000007E-2</v>
      </c>
      <c r="F37" s="147" t="str">
        <f t="shared" si="2"/>
        <v>-</v>
      </c>
      <c r="G37" s="231">
        <v>1.0985</v>
      </c>
      <c r="H37" s="147">
        <f t="shared" si="2"/>
        <v>20.497064579256357</v>
      </c>
      <c r="I37" s="231">
        <v>1.1444000000000001</v>
      </c>
      <c r="J37" s="147">
        <f t="shared" si="2"/>
        <v>4.1784251251706817E-2</v>
      </c>
      <c r="K37" s="231">
        <v>0.71239999999999992</v>
      </c>
      <c r="L37" s="147">
        <f t="shared" si="3"/>
        <v>-0.37749038797623224</v>
      </c>
      <c r="M37" s="231">
        <v>0.72870000000000001</v>
      </c>
      <c r="N37" s="147">
        <f t="shared" si="4"/>
        <v>2.2880404267265675E-2</v>
      </c>
    </row>
    <row r="38" spans="2:16" x14ac:dyDescent="0.25">
      <c r="B38" s="145" t="s">
        <v>87</v>
      </c>
      <c r="C38" s="231">
        <v>0.28089999999999998</v>
      </c>
      <c r="D38" s="147"/>
      <c r="E38" s="231">
        <v>0.28570000000000001</v>
      </c>
      <c r="F38" s="147">
        <f t="shared" si="2"/>
        <v>1.7087931648273491E-2</v>
      </c>
      <c r="G38" s="231">
        <v>0.99390000000000001</v>
      </c>
      <c r="H38" s="147">
        <f t="shared" si="2"/>
        <v>2.4788239411970596</v>
      </c>
      <c r="I38" s="231">
        <v>0.58109999999999995</v>
      </c>
      <c r="J38" s="147">
        <f t="shared" si="2"/>
        <v>-0.41533353456082112</v>
      </c>
      <c r="K38" s="231">
        <v>1.3337000000000001</v>
      </c>
      <c r="L38" s="147">
        <f t="shared" si="3"/>
        <v>1.2951299260024096</v>
      </c>
      <c r="M38" s="231">
        <v>0.71739999999999993</v>
      </c>
      <c r="N38" s="147">
        <f t="shared" si="4"/>
        <v>-0.46209792307115549</v>
      </c>
    </row>
    <row r="39" spans="2:16" x14ac:dyDescent="0.25">
      <c r="B39" s="145" t="s">
        <v>89</v>
      </c>
      <c r="C39" s="231">
        <v>0.20949999999999999</v>
      </c>
      <c r="D39" s="147"/>
      <c r="E39" s="231">
        <v>0.37060000000000004</v>
      </c>
      <c r="F39" s="147">
        <f t="shared" si="2"/>
        <v>0.76897374701670662</v>
      </c>
      <c r="G39" s="231">
        <v>0.61980000000000002</v>
      </c>
      <c r="H39" s="147">
        <f t="shared" si="2"/>
        <v>0.67242309767943853</v>
      </c>
      <c r="I39" s="231">
        <v>0.59279999999999999</v>
      </c>
      <c r="J39" s="147">
        <f t="shared" si="2"/>
        <v>-4.3562439496611871E-2</v>
      </c>
      <c r="K39" s="231">
        <v>0.5867</v>
      </c>
      <c r="L39" s="147">
        <f t="shared" si="3"/>
        <v>-1.0290148448043213E-2</v>
      </c>
      <c r="M39" s="231"/>
      <c r="N39" s="147"/>
    </row>
    <row r="40" spans="2:16" x14ac:dyDescent="0.25">
      <c r="B40" s="145" t="s">
        <v>91</v>
      </c>
      <c r="C40" s="231">
        <v>0.15590000000000001</v>
      </c>
      <c r="D40" s="147"/>
      <c r="E40" s="231">
        <v>0.54320000000000002</v>
      </c>
      <c r="F40" s="147">
        <f t="shared" si="2"/>
        <v>2.4842847979474021</v>
      </c>
      <c r="G40" s="231">
        <v>0.75599999999999989</v>
      </c>
      <c r="H40" s="147">
        <f t="shared" si="2"/>
        <v>0.39175257731958735</v>
      </c>
      <c r="I40" s="231">
        <v>0.88049999999999995</v>
      </c>
      <c r="J40" s="147">
        <f t="shared" si="2"/>
        <v>0.16468253968253976</v>
      </c>
      <c r="K40" s="231">
        <v>1.0493999999999999</v>
      </c>
      <c r="L40" s="147">
        <f t="shared" si="3"/>
        <v>0.19182282793867111</v>
      </c>
      <c r="M40" s="231"/>
      <c r="N40" s="147"/>
    </row>
    <row r="41" spans="2:16" x14ac:dyDescent="0.25">
      <c r="B41" s="145" t="s">
        <v>93</v>
      </c>
      <c r="C41" s="231">
        <v>0.15710000000000002</v>
      </c>
      <c r="D41" s="147"/>
      <c r="E41" s="231">
        <v>0.55179999999999996</v>
      </c>
      <c r="F41" s="147">
        <f t="shared" si="2"/>
        <v>2.5124124761298527</v>
      </c>
      <c r="G41" s="231">
        <v>0.79949999999999999</v>
      </c>
      <c r="H41" s="147">
        <f t="shared" si="2"/>
        <v>0.44889452700253729</v>
      </c>
      <c r="I41" s="231">
        <v>0.61299999999999999</v>
      </c>
      <c r="J41" s="147">
        <f t="shared" si="2"/>
        <v>-0.23327079424640396</v>
      </c>
      <c r="K41" s="231">
        <v>0.60530000000000006</v>
      </c>
      <c r="L41" s="147">
        <f t="shared" si="3"/>
        <v>-1.25611745513865E-2</v>
      </c>
      <c r="M41" s="231"/>
      <c r="N41" s="147"/>
    </row>
    <row r="42" spans="2:16" x14ac:dyDescent="0.25">
      <c r="B42" s="145" t="s">
        <v>95</v>
      </c>
      <c r="C42" s="231">
        <v>0.66959999999999997</v>
      </c>
      <c r="D42" s="147"/>
      <c r="E42" s="231">
        <v>0.36570000000000003</v>
      </c>
      <c r="F42" s="147">
        <f t="shared" si="2"/>
        <v>-0.45385304659498205</v>
      </c>
      <c r="G42" s="231">
        <v>0.73360000000000003</v>
      </c>
      <c r="H42" s="147">
        <f t="shared" si="2"/>
        <v>1.0060158599945308</v>
      </c>
      <c r="I42" s="231">
        <v>0.55149999999999999</v>
      </c>
      <c r="J42" s="147">
        <f t="shared" si="2"/>
        <v>-0.24822791712104697</v>
      </c>
      <c r="K42" s="231">
        <v>0.56289999999999996</v>
      </c>
      <c r="L42" s="147">
        <f t="shared" si="3"/>
        <v>2.0670897552130585E-2</v>
      </c>
      <c r="M42" s="231"/>
      <c r="N42" s="147"/>
    </row>
    <row r="43" spans="2:16" ht="15.75" x14ac:dyDescent="0.25">
      <c r="B43" s="148" t="s">
        <v>32</v>
      </c>
      <c r="C43" s="233">
        <v>0.34528128719544549</v>
      </c>
      <c r="D43" s="150"/>
      <c r="E43" s="239">
        <v>0.2986165645236753</v>
      </c>
      <c r="F43" s="150">
        <f t="shared" si="2"/>
        <v>-0.13514987461615824</v>
      </c>
      <c r="G43" s="239">
        <v>0.6718152990501054</v>
      </c>
      <c r="H43" s="150">
        <f t="shared" si="2"/>
        <v>1.2497589848095707</v>
      </c>
      <c r="I43" s="233">
        <v>0.72280421765821778</v>
      </c>
      <c r="J43" s="150">
        <f t="shared" si="2"/>
        <v>7.5897227526980693E-2</v>
      </c>
      <c r="K43" s="233">
        <v>0.83355892881497118</v>
      </c>
      <c r="L43" s="150">
        <f t="shared" si="3"/>
        <v>0.15322919879408392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0.49630000000000002</v>
      </c>
      <c r="D53" s="147"/>
      <c r="E53" s="231" t="s">
        <v>233</v>
      </c>
      <c r="F53" s="147" t="str">
        <f t="shared" ref="F53:J65" si="5">IFERROR(E53/C53-1,"-")</f>
        <v>-</v>
      </c>
      <c r="G53" s="231" t="s">
        <v>233</v>
      </c>
      <c r="H53" s="147" t="str">
        <f t="shared" si="5"/>
        <v>-</v>
      </c>
      <c r="I53" s="231">
        <v>0</v>
      </c>
      <c r="J53" s="147" t="str">
        <f t="shared" si="5"/>
        <v>-</v>
      </c>
      <c r="K53" s="231">
        <v>0</v>
      </c>
      <c r="L53" s="147" t="str">
        <f t="shared" ref="L53:L65" si="6">IFERROR(K53/I53-1,"-")</f>
        <v>-</v>
      </c>
      <c r="M53" s="231">
        <v>0</v>
      </c>
      <c r="N53" s="147" t="str">
        <f t="shared" ref="N53:N61" si="7">IFERROR(M53/K53-1,"-")</f>
        <v>-</v>
      </c>
    </row>
    <row r="54" spans="2:16" x14ac:dyDescent="0.25">
      <c r="B54" s="145" t="s">
        <v>75</v>
      </c>
      <c r="C54" s="231">
        <v>0.5464</v>
      </c>
      <c r="D54" s="147"/>
      <c r="E54" s="231" t="s">
        <v>233</v>
      </c>
      <c r="F54" s="147" t="str">
        <f t="shared" si="5"/>
        <v>-</v>
      </c>
      <c r="G54" s="231" t="s">
        <v>233</v>
      </c>
      <c r="H54" s="147" t="str">
        <f t="shared" si="5"/>
        <v>-</v>
      </c>
      <c r="I54" s="231">
        <v>0</v>
      </c>
      <c r="J54" s="147" t="str">
        <f t="shared" si="5"/>
        <v>-</v>
      </c>
      <c r="K54" s="231">
        <v>0</v>
      </c>
      <c r="L54" s="147" t="str">
        <f t="shared" si="6"/>
        <v>-</v>
      </c>
      <c r="M54" s="231">
        <v>0</v>
      </c>
      <c r="N54" s="147" t="str">
        <f t="shared" si="7"/>
        <v>-</v>
      </c>
    </row>
    <row r="55" spans="2:16" x14ac:dyDescent="0.25">
      <c r="B55" s="145" t="s">
        <v>77</v>
      </c>
      <c r="C55" s="231">
        <v>0.1492</v>
      </c>
      <c r="D55" s="147"/>
      <c r="E55" s="231" t="s">
        <v>233</v>
      </c>
      <c r="F55" s="147" t="str">
        <f t="shared" si="5"/>
        <v>-</v>
      </c>
      <c r="G55" s="231" t="s">
        <v>233</v>
      </c>
      <c r="H55" s="147" t="str">
        <f t="shared" si="5"/>
        <v>-</v>
      </c>
      <c r="I55" s="231">
        <v>0</v>
      </c>
      <c r="J55" s="147" t="str">
        <f t="shared" si="5"/>
        <v>-</v>
      </c>
      <c r="K55" s="231">
        <v>0</v>
      </c>
      <c r="L55" s="147" t="str">
        <f t="shared" si="6"/>
        <v>-</v>
      </c>
      <c r="M55" s="231">
        <v>0</v>
      </c>
      <c r="N55" s="147" t="str">
        <f t="shared" si="7"/>
        <v>-</v>
      </c>
    </row>
    <row r="56" spans="2:16" x14ac:dyDescent="0.25">
      <c r="B56" s="145" t="s">
        <v>79</v>
      </c>
      <c r="C56" s="231">
        <v>0</v>
      </c>
      <c r="D56" s="147"/>
      <c r="E56" s="231" t="s">
        <v>233</v>
      </c>
      <c r="F56" s="147" t="str">
        <f t="shared" si="5"/>
        <v>-</v>
      </c>
      <c r="G56" s="231" t="s">
        <v>233</v>
      </c>
      <c r="H56" s="147" t="str">
        <f t="shared" si="5"/>
        <v>-</v>
      </c>
      <c r="I56" s="231">
        <v>0</v>
      </c>
      <c r="J56" s="147" t="str">
        <f t="shared" si="5"/>
        <v>-</v>
      </c>
      <c r="K56" s="231">
        <v>0</v>
      </c>
      <c r="L56" s="147" t="str">
        <f t="shared" si="6"/>
        <v>-</v>
      </c>
      <c r="M56" s="231">
        <v>0</v>
      </c>
      <c r="N56" s="147" t="str">
        <f t="shared" si="7"/>
        <v>-</v>
      </c>
    </row>
    <row r="57" spans="2:16" x14ac:dyDescent="0.25">
      <c r="B57" s="145" t="s">
        <v>81</v>
      </c>
      <c r="C57" s="231">
        <v>0</v>
      </c>
      <c r="D57" s="147"/>
      <c r="E57" s="231" t="s">
        <v>233</v>
      </c>
      <c r="F57" s="147" t="str">
        <f t="shared" si="5"/>
        <v>-</v>
      </c>
      <c r="G57" s="231" t="s">
        <v>233</v>
      </c>
      <c r="H57" s="147" t="str">
        <f t="shared" si="5"/>
        <v>-</v>
      </c>
      <c r="I57" s="231">
        <v>0.33560000000000001</v>
      </c>
      <c r="J57" s="147" t="str">
        <f t="shared" si="5"/>
        <v>-</v>
      </c>
      <c r="K57" s="231">
        <v>0</v>
      </c>
      <c r="L57" s="147">
        <f t="shared" si="6"/>
        <v>-1</v>
      </c>
      <c r="M57" s="231">
        <v>0</v>
      </c>
      <c r="N57" s="147" t="str">
        <f t="shared" si="7"/>
        <v>-</v>
      </c>
    </row>
    <row r="58" spans="2:16" x14ac:dyDescent="0.25">
      <c r="B58" s="145" t="s">
        <v>83</v>
      </c>
      <c r="C58" s="231">
        <v>0</v>
      </c>
      <c r="D58" s="147"/>
      <c r="E58" s="231" t="s">
        <v>233</v>
      </c>
      <c r="F58" s="147" t="str">
        <f t="shared" si="5"/>
        <v>-</v>
      </c>
      <c r="G58" s="231" t="s">
        <v>233</v>
      </c>
      <c r="H58" s="147" t="str">
        <f t="shared" si="5"/>
        <v>-</v>
      </c>
      <c r="I58" s="231">
        <v>0.54220000000000002</v>
      </c>
      <c r="J58" s="147" t="str">
        <f t="shared" si="5"/>
        <v>-</v>
      </c>
      <c r="K58" s="231">
        <v>0</v>
      </c>
      <c r="L58" s="147">
        <f t="shared" si="6"/>
        <v>-1</v>
      </c>
      <c r="M58" s="231">
        <v>0</v>
      </c>
      <c r="N58" s="147" t="str">
        <f t="shared" si="7"/>
        <v>-</v>
      </c>
    </row>
    <row r="59" spans="2:16" x14ac:dyDescent="0.25">
      <c r="B59" s="145" t="s">
        <v>85</v>
      </c>
      <c r="C59" s="231">
        <v>0</v>
      </c>
      <c r="D59" s="147"/>
      <c r="E59" s="231" t="s">
        <v>233</v>
      </c>
      <c r="F59" s="147" t="str">
        <f t="shared" si="5"/>
        <v>-</v>
      </c>
      <c r="G59" s="231" t="s">
        <v>233</v>
      </c>
      <c r="H59" s="147" t="str">
        <f t="shared" si="5"/>
        <v>-</v>
      </c>
      <c r="I59" s="231">
        <v>1.1444000000000001</v>
      </c>
      <c r="J59" s="147" t="str">
        <f t="shared" si="5"/>
        <v>-</v>
      </c>
      <c r="K59" s="231">
        <v>0</v>
      </c>
      <c r="L59" s="147">
        <f t="shared" si="6"/>
        <v>-1</v>
      </c>
      <c r="M59" s="231">
        <v>0</v>
      </c>
      <c r="N59" s="147" t="str">
        <f t="shared" si="7"/>
        <v>-</v>
      </c>
    </row>
    <row r="60" spans="2:16" x14ac:dyDescent="0.25">
      <c r="B60" s="145" t="s">
        <v>87</v>
      </c>
      <c r="C60" s="231">
        <v>0.28089999999999998</v>
      </c>
      <c r="D60" s="147"/>
      <c r="E60" s="231" t="s">
        <v>233</v>
      </c>
      <c r="F60" s="147" t="str">
        <f t="shared" si="5"/>
        <v>-</v>
      </c>
      <c r="G60" s="231" t="s">
        <v>233</v>
      </c>
      <c r="H60" s="147" t="str">
        <f t="shared" si="5"/>
        <v>-</v>
      </c>
      <c r="I60" s="231">
        <v>0.58109999999999995</v>
      </c>
      <c r="J60" s="147" t="str">
        <f t="shared" si="5"/>
        <v>-</v>
      </c>
      <c r="K60" s="231">
        <v>0</v>
      </c>
      <c r="L60" s="147">
        <f t="shared" si="6"/>
        <v>-1</v>
      </c>
      <c r="M60" s="231">
        <v>0</v>
      </c>
      <c r="N60" s="147" t="str">
        <f t="shared" si="7"/>
        <v>-</v>
      </c>
    </row>
    <row r="61" spans="2:16" x14ac:dyDescent="0.25">
      <c r="B61" s="145" t="s">
        <v>89</v>
      </c>
      <c r="C61" s="231">
        <v>0</v>
      </c>
      <c r="D61" s="147"/>
      <c r="E61" s="231" t="s">
        <v>233</v>
      </c>
      <c r="F61" s="147" t="str">
        <f t="shared" si="5"/>
        <v>-</v>
      </c>
      <c r="G61" s="231" t="s">
        <v>233</v>
      </c>
      <c r="H61" s="147" t="str">
        <f t="shared" si="5"/>
        <v>-</v>
      </c>
      <c r="I61" s="231">
        <v>0.59279999999999999</v>
      </c>
      <c r="J61" s="147" t="str">
        <f t="shared" si="5"/>
        <v>-</v>
      </c>
      <c r="K61" s="231">
        <v>0</v>
      </c>
      <c r="L61" s="147">
        <f t="shared" si="6"/>
        <v>-1</v>
      </c>
      <c r="M61" s="231">
        <v>0</v>
      </c>
      <c r="N61" s="147" t="str">
        <f t="shared" si="7"/>
        <v>-</v>
      </c>
    </row>
    <row r="62" spans="2:16" x14ac:dyDescent="0.25">
      <c r="B62" s="145" t="s">
        <v>91</v>
      </c>
      <c r="C62" s="231">
        <v>0</v>
      </c>
      <c r="D62" s="147"/>
      <c r="E62" s="231" t="s">
        <v>233</v>
      </c>
      <c r="F62" s="147" t="str">
        <f t="shared" si="5"/>
        <v>-</v>
      </c>
      <c r="G62" s="231" t="s">
        <v>233</v>
      </c>
      <c r="H62" s="147" t="str">
        <f t="shared" si="5"/>
        <v>-</v>
      </c>
      <c r="I62" s="231">
        <v>0.88049999999999995</v>
      </c>
      <c r="J62" s="147" t="str">
        <f t="shared" si="5"/>
        <v>-</v>
      </c>
      <c r="K62" s="231">
        <v>0</v>
      </c>
      <c r="L62" s="147">
        <f t="shared" si="6"/>
        <v>-1</v>
      </c>
      <c r="M62" s="231"/>
      <c r="N62" s="147"/>
    </row>
    <row r="63" spans="2:16" x14ac:dyDescent="0.25">
      <c r="B63" s="145" t="s">
        <v>93</v>
      </c>
      <c r="C63" s="231">
        <v>0.15710000000000002</v>
      </c>
      <c r="D63" s="147"/>
      <c r="E63" s="231" t="s">
        <v>233</v>
      </c>
      <c r="F63" s="147" t="str">
        <f t="shared" si="5"/>
        <v>-</v>
      </c>
      <c r="G63" s="231" t="s">
        <v>233</v>
      </c>
      <c r="H63" s="147" t="str">
        <f t="shared" si="5"/>
        <v>-</v>
      </c>
      <c r="I63" s="231">
        <v>0.61299999999999999</v>
      </c>
      <c r="J63" s="147" t="str">
        <f t="shared" si="5"/>
        <v>-</v>
      </c>
      <c r="K63" s="231">
        <v>0</v>
      </c>
      <c r="L63" s="147">
        <f t="shared" si="6"/>
        <v>-1</v>
      </c>
      <c r="M63" s="231"/>
      <c r="N63" s="147"/>
    </row>
    <row r="64" spans="2:16" x14ac:dyDescent="0.25">
      <c r="B64" s="145" t="s">
        <v>95</v>
      </c>
      <c r="C64" s="231">
        <v>0.66959999999999997</v>
      </c>
      <c r="D64" s="147"/>
      <c r="E64" s="231" t="s">
        <v>233</v>
      </c>
      <c r="F64" s="147" t="str">
        <f t="shared" si="5"/>
        <v>-</v>
      </c>
      <c r="G64" s="231" t="s">
        <v>233</v>
      </c>
      <c r="H64" s="147" t="str">
        <f t="shared" si="5"/>
        <v>-</v>
      </c>
      <c r="I64" s="231">
        <v>0.52190000000000003</v>
      </c>
      <c r="J64" s="147" t="str">
        <f t="shared" si="5"/>
        <v>-</v>
      </c>
      <c r="K64" s="231">
        <v>0</v>
      </c>
      <c r="L64" s="147">
        <f t="shared" si="6"/>
        <v>-1</v>
      </c>
      <c r="M64" s="231"/>
      <c r="N64" s="147"/>
    </row>
    <row r="65" spans="2:16" ht="15.75" x14ac:dyDescent="0.25">
      <c r="B65" s="148" t="s">
        <v>32</v>
      </c>
      <c r="C65" s="239">
        <v>0</v>
      </c>
      <c r="D65" s="240"/>
      <c r="E65" s="241">
        <v>0</v>
      </c>
      <c r="F65" s="240" t="str">
        <f t="shared" si="5"/>
        <v>-</v>
      </c>
      <c r="G65" s="241" t="s">
        <v>233</v>
      </c>
      <c r="H65" s="240" t="str">
        <f t="shared" si="5"/>
        <v>-</v>
      </c>
      <c r="I65" s="241">
        <v>0</v>
      </c>
      <c r="J65" s="240" t="str">
        <f t="shared" si="5"/>
        <v>-</v>
      </c>
      <c r="K65" s="241" t="s">
        <v>233</v>
      </c>
      <c r="L65" s="240" t="str">
        <f t="shared" si="6"/>
        <v>-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0.49990000000000001</v>
      </c>
      <c r="D75" s="147"/>
      <c r="E75" s="231" t="s">
        <v>233</v>
      </c>
      <c r="F75" s="147" t="str">
        <f t="shared" ref="F75:J87" si="8">IFERROR(E75/C75-1,"-")</f>
        <v>-</v>
      </c>
      <c r="G75" s="231" t="s">
        <v>233</v>
      </c>
      <c r="H75" s="147" t="str">
        <f t="shared" si="8"/>
        <v>-</v>
      </c>
      <c r="I75" s="231">
        <v>0</v>
      </c>
      <c r="J75" s="147" t="str">
        <f t="shared" si="8"/>
        <v>-</v>
      </c>
      <c r="K75" s="231">
        <v>0</v>
      </c>
      <c r="L75" s="147" t="str">
        <f t="shared" ref="L75:L87" si="9">IFERROR(K75/I75-1,"-")</f>
        <v>-</v>
      </c>
      <c r="M75" s="231">
        <v>0</v>
      </c>
      <c r="N75" s="147" t="str">
        <f t="shared" ref="N75:N83" si="10">IFERROR(M75/K75-1,"-")</f>
        <v>-</v>
      </c>
    </row>
    <row r="76" spans="2:16" x14ac:dyDescent="0.25">
      <c r="B76" s="145" t="s">
        <v>75</v>
      </c>
      <c r="C76" s="231">
        <v>0.49560000000000004</v>
      </c>
      <c r="D76" s="147"/>
      <c r="E76" s="231" t="s">
        <v>233</v>
      </c>
      <c r="F76" s="147" t="str">
        <f t="shared" si="8"/>
        <v>-</v>
      </c>
      <c r="G76" s="231" t="s">
        <v>233</v>
      </c>
      <c r="H76" s="147" t="str">
        <f t="shared" si="8"/>
        <v>-</v>
      </c>
      <c r="I76" s="231">
        <v>0</v>
      </c>
      <c r="J76" s="147" t="str">
        <f t="shared" si="8"/>
        <v>-</v>
      </c>
      <c r="K76" s="231">
        <v>0</v>
      </c>
      <c r="L76" s="147" t="str">
        <f t="shared" si="9"/>
        <v>-</v>
      </c>
      <c r="M76" s="231">
        <v>0</v>
      </c>
      <c r="N76" s="147" t="str">
        <f t="shared" si="10"/>
        <v>-</v>
      </c>
    </row>
    <row r="77" spans="2:16" x14ac:dyDescent="0.25">
      <c r="B77" s="145" t="s">
        <v>77</v>
      </c>
      <c r="C77" s="231">
        <v>0.21679999999999999</v>
      </c>
      <c r="D77" s="147"/>
      <c r="E77" s="231" t="s">
        <v>233</v>
      </c>
      <c r="F77" s="147" t="str">
        <f t="shared" si="8"/>
        <v>-</v>
      </c>
      <c r="G77" s="231" t="s">
        <v>233</v>
      </c>
      <c r="H77" s="147" t="str">
        <f t="shared" si="8"/>
        <v>-</v>
      </c>
      <c r="I77" s="231">
        <v>0</v>
      </c>
      <c r="J77" s="147" t="str">
        <f t="shared" si="8"/>
        <v>-</v>
      </c>
      <c r="K77" s="231">
        <v>0</v>
      </c>
      <c r="L77" s="147" t="str">
        <f t="shared" si="9"/>
        <v>-</v>
      </c>
      <c r="M77" s="231">
        <v>0</v>
      </c>
      <c r="N77" s="147" t="str">
        <f t="shared" si="10"/>
        <v>-</v>
      </c>
    </row>
    <row r="78" spans="2:16" x14ac:dyDescent="0.25">
      <c r="B78" s="145" t="s">
        <v>79</v>
      </c>
      <c r="C78" s="231">
        <v>0</v>
      </c>
      <c r="D78" s="147"/>
      <c r="E78" s="231" t="s">
        <v>233</v>
      </c>
      <c r="F78" s="147" t="str">
        <f t="shared" si="8"/>
        <v>-</v>
      </c>
      <c r="G78" s="231" t="s">
        <v>233</v>
      </c>
      <c r="H78" s="147" t="str">
        <f t="shared" si="8"/>
        <v>-</v>
      </c>
      <c r="I78" s="231">
        <v>0</v>
      </c>
      <c r="J78" s="147" t="str">
        <f t="shared" si="8"/>
        <v>-</v>
      </c>
      <c r="K78" s="231">
        <v>0</v>
      </c>
      <c r="L78" s="147" t="str">
        <f t="shared" si="9"/>
        <v>-</v>
      </c>
      <c r="M78" s="231">
        <v>0</v>
      </c>
      <c r="N78" s="147" t="str">
        <f t="shared" si="10"/>
        <v>-</v>
      </c>
    </row>
    <row r="79" spans="2:16" x14ac:dyDescent="0.25">
      <c r="B79" s="145" t="s">
        <v>81</v>
      </c>
      <c r="C79" s="231">
        <v>0</v>
      </c>
      <c r="D79" s="147"/>
      <c r="E79" s="231" t="s">
        <v>233</v>
      </c>
      <c r="F79" s="147" t="str">
        <f t="shared" si="8"/>
        <v>-</v>
      </c>
      <c r="G79" s="231" t="s">
        <v>233</v>
      </c>
      <c r="H79" s="147" t="str">
        <f t="shared" si="8"/>
        <v>-</v>
      </c>
      <c r="I79" s="231">
        <v>0</v>
      </c>
      <c r="J79" s="147" t="str">
        <f t="shared" si="8"/>
        <v>-</v>
      </c>
      <c r="K79" s="231">
        <v>0</v>
      </c>
      <c r="L79" s="147" t="str">
        <f t="shared" si="9"/>
        <v>-</v>
      </c>
      <c r="M79" s="231">
        <v>0</v>
      </c>
      <c r="N79" s="147" t="str">
        <f t="shared" si="10"/>
        <v>-</v>
      </c>
    </row>
    <row r="80" spans="2:16" x14ac:dyDescent="0.25">
      <c r="B80" s="145" t="s">
        <v>83</v>
      </c>
      <c r="C80" s="231">
        <v>0</v>
      </c>
      <c r="D80" s="147"/>
      <c r="E80" s="231" t="s">
        <v>233</v>
      </c>
      <c r="F80" s="147" t="str">
        <f t="shared" si="8"/>
        <v>-</v>
      </c>
      <c r="G80" s="231" t="s">
        <v>233</v>
      </c>
      <c r="H80" s="147" t="str">
        <f t="shared" si="8"/>
        <v>-</v>
      </c>
      <c r="I80" s="231">
        <v>0</v>
      </c>
      <c r="J80" s="147" t="str">
        <f t="shared" si="8"/>
        <v>-</v>
      </c>
      <c r="K80" s="231">
        <v>0</v>
      </c>
      <c r="L80" s="147" t="str">
        <f t="shared" si="9"/>
        <v>-</v>
      </c>
      <c r="M80" s="231">
        <v>0</v>
      </c>
      <c r="N80" s="147" t="str">
        <f t="shared" si="10"/>
        <v>-</v>
      </c>
    </row>
    <row r="81" spans="2:16" x14ac:dyDescent="0.25">
      <c r="B81" s="145" t="s">
        <v>85</v>
      </c>
      <c r="C81" s="231">
        <v>0</v>
      </c>
      <c r="D81" s="147"/>
      <c r="E81" s="231" t="s">
        <v>233</v>
      </c>
      <c r="F81" s="147" t="str">
        <f t="shared" si="8"/>
        <v>-</v>
      </c>
      <c r="G81" s="231" t="s">
        <v>233</v>
      </c>
      <c r="H81" s="147" t="str">
        <f t="shared" si="8"/>
        <v>-</v>
      </c>
      <c r="I81" s="231">
        <v>0</v>
      </c>
      <c r="J81" s="147" t="str">
        <f t="shared" si="8"/>
        <v>-</v>
      </c>
      <c r="K81" s="231">
        <v>0</v>
      </c>
      <c r="L81" s="147" t="str">
        <f t="shared" si="9"/>
        <v>-</v>
      </c>
      <c r="M81" s="231">
        <v>0</v>
      </c>
      <c r="N81" s="147" t="str">
        <f t="shared" si="10"/>
        <v>-</v>
      </c>
    </row>
    <row r="82" spans="2:16" x14ac:dyDescent="0.25">
      <c r="B82" s="145" t="s">
        <v>87</v>
      </c>
      <c r="C82" s="231">
        <v>0</v>
      </c>
      <c r="D82" s="147"/>
      <c r="E82" s="231" t="s">
        <v>233</v>
      </c>
      <c r="F82" s="147" t="str">
        <f t="shared" si="8"/>
        <v>-</v>
      </c>
      <c r="G82" s="231" t="s">
        <v>233</v>
      </c>
      <c r="H82" s="147" t="str">
        <f t="shared" si="8"/>
        <v>-</v>
      </c>
      <c r="I82" s="231">
        <v>0</v>
      </c>
      <c r="J82" s="147" t="str">
        <f t="shared" si="8"/>
        <v>-</v>
      </c>
      <c r="K82" s="231">
        <v>0</v>
      </c>
      <c r="L82" s="147" t="str">
        <f t="shared" si="9"/>
        <v>-</v>
      </c>
      <c r="M82" s="231">
        <v>0</v>
      </c>
      <c r="N82" s="147" t="str">
        <f t="shared" si="10"/>
        <v>-</v>
      </c>
    </row>
    <row r="83" spans="2:16" x14ac:dyDescent="0.25">
      <c r="B83" s="145" t="s">
        <v>89</v>
      </c>
      <c r="C83" s="231">
        <v>0</v>
      </c>
      <c r="D83" s="147"/>
      <c r="E83" s="231" t="s">
        <v>233</v>
      </c>
      <c r="F83" s="147" t="str">
        <f t="shared" si="8"/>
        <v>-</v>
      </c>
      <c r="G83" s="231" t="s">
        <v>233</v>
      </c>
      <c r="H83" s="147" t="str">
        <f t="shared" si="8"/>
        <v>-</v>
      </c>
      <c r="I83" s="231">
        <v>0</v>
      </c>
      <c r="J83" s="147" t="str">
        <f t="shared" si="8"/>
        <v>-</v>
      </c>
      <c r="K83" s="231">
        <v>0</v>
      </c>
      <c r="L83" s="147" t="str">
        <f t="shared" si="9"/>
        <v>-</v>
      </c>
      <c r="M83" s="231">
        <v>0</v>
      </c>
      <c r="N83" s="147" t="str">
        <f t="shared" si="10"/>
        <v>-</v>
      </c>
    </row>
    <row r="84" spans="2:16" x14ac:dyDescent="0.25">
      <c r="B84" s="145" t="s">
        <v>91</v>
      </c>
      <c r="C84" s="231">
        <v>0</v>
      </c>
      <c r="D84" s="147"/>
      <c r="E84" s="231" t="s">
        <v>233</v>
      </c>
      <c r="F84" s="147" t="str">
        <f t="shared" si="8"/>
        <v>-</v>
      </c>
      <c r="G84" s="231" t="s">
        <v>233</v>
      </c>
      <c r="H84" s="147" t="str">
        <f t="shared" si="8"/>
        <v>-</v>
      </c>
      <c r="I84" s="231">
        <v>0</v>
      </c>
      <c r="J84" s="147" t="str">
        <f t="shared" si="8"/>
        <v>-</v>
      </c>
      <c r="K84" s="231">
        <v>0</v>
      </c>
      <c r="L84" s="147" t="str">
        <f t="shared" si="9"/>
        <v>-</v>
      </c>
      <c r="M84" s="231"/>
      <c r="N84" s="147"/>
    </row>
    <row r="85" spans="2:16" x14ac:dyDescent="0.25">
      <c r="B85" s="145" t="s">
        <v>93</v>
      </c>
      <c r="C85" s="231">
        <v>0</v>
      </c>
      <c r="D85" s="147"/>
      <c r="E85" s="231" t="s">
        <v>233</v>
      </c>
      <c r="F85" s="147" t="str">
        <f t="shared" si="8"/>
        <v>-</v>
      </c>
      <c r="G85" s="231" t="s">
        <v>233</v>
      </c>
      <c r="H85" s="147" t="str">
        <f t="shared" si="8"/>
        <v>-</v>
      </c>
      <c r="I85" s="231">
        <v>0</v>
      </c>
      <c r="J85" s="147" t="str">
        <f t="shared" si="8"/>
        <v>-</v>
      </c>
      <c r="K85" s="231">
        <v>0</v>
      </c>
      <c r="L85" s="147" t="str">
        <f t="shared" si="9"/>
        <v>-</v>
      </c>
      <c r="M85" s="231"/>
      <c r="N85" s="147"/>
    </row>
    <row r="86" spans="2:16" x14ac:dyDescent="0.25">
      <c r="B86" s="145" t="s">
        <v>95</v>
      </c>
      <c r="C86" s="231">
        <v>0</v>
      </c>
      <c r="D86" s="147"/>
      <c r="E86" s="231" t="s">
        <v>233</v>
      </c>
      <c r="F86" s="147" t="str">
        <f t="shared" si="8"/>
        <v>-</v>
      </c>
      <c r="G86" s="231" t="s">
        <v>233</v>
      </c>
      <c r="H86" s="147" t="str">
        <f t="shared" si="8"/>
        <v>-</v>
      </c>
      <c r="I86" s="231">
        <v>0.92159999999999997</v>
      </c>
      <c r="J86" s="147" t="str">
        <f t="shared" si="8"/>
        <v>-</v>
      </c>
      <c r="K86" s="231">
        <v>0</v>
      </c>
      <c r="L86" s="147">
        <f t="shared" si="9"/>
        <v>-1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0.10102499999999999</v>
      </c>
      <c r="D87" s="240"/>
      <c r="E87" s="239" t="str">
        <f>IFERROR(AVERAGE(E75:E86),"-")</f>
        <v>-</v>
      </c>
      <c r="F87" s="240" t="str">
        <f t="shared" si="8"/>
        <v>-</v>
      </c>
      <c r="G87" s="239" t="str">
        <f>IFERROR(AVERAGE(G75:G86),"-")</f>
        <v>-</v>
      </c>
      <c r="H87" s="240" t="str">
        <f t="shared" si="8"/>
        <v>-</v>
      </c>
      <c r="I87" s="239">
        <f>IFERROR(AVERAGE(I75:I86),"-")</f>
        <v>7.6799999999999993E-2</v>
      </c>
      <c r="J87" s="240" t="str">
        <f t="shared" si="8"/>
        <v>-</v>
      </c>
      <c r="K87" s="239">
        <f>IFERROR(AVERAGE(K75:K86),"-")</f>
        <v>0</v>
      </c>
      <c r="L87" s="240">
        <f t="shared" si="9"/>
        <v>-1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 t="s">
        <v>233</v>
      </c>
      <c r="D97" s="147"/>
      <c r="E97" s="231" t="s">
        <v>233</v>
      </c>
      <c r="F97" s="147" t="str">
        <f t="shared" ref="F97:J109" si="11">IFERROR(E97/C97-1,"-")</f>
        <v>-</v>
      </c>
      <c r="G97" s="231" t="s">
        <v>233</v>
      </c>
      <c r="H97" s="147" t="str">
        <f t="shared" si="11"/>
        <v>-</v>
      </c>
      <c r="I97" s="231" t="s">
        <v>233</v>
      </c>
      <c r="J97" s="147" t="str">
        <f t="shared" si="11"/>
        <v>-</v>
      </c>
      <c r="K97" s="231" t="s">
        <v>233</v>
      </c>
      <c r="L97" s="147" t="str">
        <f t="shared" ref="L97:L109" si="12">IFERROR(K97/I97-1,"-")</f>
        <v>-</v>
      </c>
      <c r="M97" s="231" t="s">
        <v>233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231" t="s">
        <v>233</v>
      </c>
      <c r="D98" s="147"/>
      <c r="E98" s="231" t="s">
        <v>233</v>
      </c>
      <c r="F98" s="147" t="str">
        <f t="shared" si="11"/>
        <v>-</v>
      </c>
      <c r="G98" s="231" t="s">
        <v>233</v>
      </c>
      <c r="H98" s="147" t="str">
        <f t="shared" si="11"/>
        <v>-</v>
      </c>
      <c r="I98" s="231" t="s">
        <v>233</v>
      </c>
      <c r="J98" s="147" t="str">
        <f t="shared" si="11"/>
        <v>-</v>
      </c>
      <c r="K98" s="231" t="s">
        <v>233</v>
      </c>
      <c r="L98" s="147" t="str">
        <f t="shared" si="12"/>
        <v>-</v>
      </c>
      <c r="M98" s="231" t="s">
        <v>233</v>
      </c>
      <c r="N98" s="147" t="str">
        <f t="shared" si="13"/>
        <v>-</v>
      </c>
    </row>
    <row r="99" spans="2:14" x14ac:dyDescent="0.25">
      <c r="B99" s="145" t="s">
        <v>77</v>
      </c>
      <c r="C99" s="231" t="s">
        <v>233</v>
      </c>
      <c r="D99" s="147"/>
      <c r="E99" s="231" t="s">
        <v>233</v>
      </c>
      <c r="F99" s="147" t="str">
        <f t="shared" si="11"/>
        <v>-</v>
      </c>
      <c r="G99" s="231" t="s">
        <v>233</v>
      </c>
      <c r="H99" s="147" t="str">
        <f t="shared" si="11"/>
        <v>-</v>
      </c>
      <c r="I99" s="231" t="s">
        <v>233</v>
      </c>
      <c r="J99" s="147" t="str">
        <f t="shared" si="11"/>
        <v>-</v>
      </c>
      <c r="K99" s="231" t="s">
        <v>233</v>
      </c>
      <c r="L99" s="147" t="str">
        <f t="shared" si="12"/>
        <v>-</v>
      </c>
      <c r="M99" s="231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231" t="s">
        <v>233</v>
      </c>
      <c r="D100" s="147"/>
      <c r="E100" s="231" t="s">
        <v>233</v>
      </c>
      <c r="F100" s="147" t="str">
        <f t="shared" si="11"/>
        <v>-</v>
      </c>
      <c r="G100" s="231" t="s">
        <v>233</v>
      </c>
      <c r="H100" s="147" t="str">
        <f t="shared" si="11"/>
        <v>-</v>
      </c>
      <c r="I100" s="231" t="s">
        <v>233</v>
      </c>
      <c r="J100" s="147" t="str">
        <f t="shared" si="11"/>
        <v>-</v>
      </c>
      <c r="K100" s="231" t="s">
        <v>233</v>
      </c>
      <c r="L100" s="147" t="str">
        <f t="shared" si="12"/>
        <v>-</v>
      </c>
      <c r="M100" s="231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231" t="s">
        <v>233</v>
      </c>
      <c r="D101" s="147"/>
      <c r="E101" s="231" t="s">
        <v>233</v>
      </c>
      <c r="F101" s="147" t="str">
        <f t="shared" si="11"/>
        <v>-</v>
      </c>
      <c r="G101" s="231" t="s">
        <v>233</v>
      </c>
      <c r="H101" s="147" t="str">
        <f t="shared" si="11"/>
        <v>-</v>
      </c>
      <c r="I101" s="231" t="s">
        <v>233</v>
      </c>
      <c r="J101" s="147" t="str">
        <f t="shared" si="11"/>
        <v>-</v>
      </c>
      <c r="K101" s="231" t="s">
        <v>233</v>
      </c>
      <c r="L101" s="147" t="str">
        <f t="shared" si="12"/>
        <v>-</v>
      </c>
      <c r="M101" s="231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231" t="s">
        <v>233</v>
      </c>
      <c r="D102" s="147"/>
      <c r="E102" s="231" t="s">
        <v>233</v>
      </c>
      <c r="F102" s="147" t="str">
        <f t="shared" si="11"/>
        <v>-</v>
      </c>
      <c r="G102" s="231" t="s">
        <v>233</v>
      </c>
      <c r="H102" s="147" t="str">
        <f t="shared" si="11"/>
        <v>-</v>
      </c>
      <c r="I102" s="231" t="s">
        <v>233</v>
      </c>
      <c r="J102" s="147" t="str">
        <f t="shared" si="11"/>
        <v>-</v>
      </c>
      <c r="K102" s="231" t="s">
        <v>233</v>
      </c>
      <c r="L102" s="147" t="str">
        <f t="shared" si="12"/>
        <v>-</v>
      </c>
      <c r="M102" s="231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231" t="s">
        <v>233</v>
      </c>
      <c r="D103" s="147"/>
      <c r="E103" s="231" t="s">
        <v>233</v>
      </c>
      <c r="F103" s="147" t="str">
        <f t="shared" si="11"/>
        <v>-</v>
      </c>
      <c r="G103" s="231" t="s">
        <v>233</v>
      </c>
      <c r="H103" s="147" t="str">
        <f t="shared" si="11"/>
        <v>-</v>
      </c>
      <c r="I103" s="231" t="s">
        <v>233</v>
      </c>
      <c r="J103" s="147" t="str">
        <f t="shared" si="11"/>
        <v>-</v>
      </c>
      <c r="K103" s="231" t="s">
        <v>233</v>
      </c>
      <c r="L103" s="147" t="str">
        <f t="shared" si="12"/>
        <v>-</v>
      </c>
      <c r="M103" s="231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231" t="s">
        <v>233</v>
      </c>
      <c r="D104" s="147"/>
      <c r="E104" s="231" t="s">
        <v>233</v>
      </c>
      <c r="F104" s="147" t="str">
        <f t="shared" si="11"/>
        <v>-</v>
      </c>
      <c r="G104" s="231" t="s">
        <v>233</v>
      </c>
      <c r="H104" s="147" t="str">
        <f t="shared" si="11"/>
        <v>-</v>
      </c>
      <c r="I104" s="231" t="s">
        <v>233</v>
      </c>
      <c r="J104" s="147" t="str">
        <f t="shared" si="11"/>
        <v>-</v>
      </c>
      <c r="K104" s="231" t="s">
        <v>233</v>
      </c>
      <c r="L104" s="147" t="str">
        <f t="shared" si="12"/>
        <v>-</v>
      </c>
      <c r="M104" s="231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231" t="s">
        <v>233</v>
      </c>
      <c r="D105" s="147"/>
      <c r="E105" s="231" t="s">
        <v>233</v>
      </c>
      <c r="F105" s="147" t="str">
        <f t="shared" si="11"/>
        <v>-</v>
      </c>
      <c r="G105" s="231" t="s">
        <v>233</v>
      </c>
      <c r="H105" s="147" t="str">
        <f t="shared" si="11"/>
        <v>-</v>
      </c>
      <c r="I105" s="231" t="s">
        <v>233</v>
      </c>
      <c r="J105" s="147" t="str">
        <f t="shared" si="11"/>
        <v>-</v>
      </c>
      <c r="K105" s="231" t="s">
        <v>233</v>
      </c>
      <c r="L105" s="147" t="str">
        <f t="shared" si="12"/>
        <v>-</v>
      </c>
      <c r="M105" s="231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231" t="s">
        <v>233</v>
      </c>
      <c r="D106" s="147"/>
      <c r="E106" s="231" t="s">
        <v>233</v>
      </c>
      <c r="F106" s="147" t="str">
        <f t="shared" si="11"/>
        <v>-</v>
      </c>
      <c r="G106" s="231" t="s">
        <v>233</v>
      </c>
      <c r="H106" s="147" t="str">
        <f t="shared" si="11"/>
        <v>-</v>
      </c>
      <c r="I106" s="231" t="s">
        <v>233</v>
      </c>
      <c r="J106" s="147" t="str">
        <f t="shared" si="11"/>
        <v>-</v>
      </c>
      <c r="K106" s="231" t="s">
        <v>233</v>
      </c>
      <c r="L106" s="147" t="str">
        <f t="shared" si="12"/>
        <v>-</v>
      </c>
      <c r="M106" s="231"/>
      <c r="N106" s="147"/>
    </row>
    <row r="107" spans="2:14" x14ac:dyDescent="0.25">
      <c r="B107" s="145" t="s">
        <v>93</v>
      </c>
      <c r="C107" s="231" t="s">
        <v>233</v>
      </c>
      <c r="D107" s="147"/>
      <c r="E107" s="231" t="s">
        <v>233</v>
      </c>
      <c r="F107" s="147" t="str">
        <f t="shared" si="11"/>
        <v>-</v>
      </c>
      <c r="G107" s="231" t="s">
        <v>233</v>
      </c>
      <c r="H107" s="147" t="str">
        <f t="shared" si="11"/>
        <v>-</v>
      </c>
      <c r="I107" s="231" t="s">
        <v>233</v>
      </c>
      <c r="J107" s="147" t="str">
        <f t="shared" si="11"/>
        <v>-</v>
      </c>
      <c r="K107" s="231" t="s">
        <v>233</v>
      </c>
      <c r="L107" s="147" t="str">
        <f t="shared" si="12"/>
        <v>-</v>
      </c>
      <c r="M107" s="231"/>
      <c r="N107" s="147"/>
    </row>
    <row r="108" spans="2:14" x14ac:dyDescent="0.25">
      <c r="B108" s="145" t="s">
        <v>95</v>
      </c>
      <c r="C108" s="231" t="s">
        <v>233</v>
      </c>
      <c r="D108" s="147"/>
      <c r="E108" s="231" t="s">
        <v>233</v>
      </c>
      <c r="F108" s="147" t="str">
        <f t="shared" si="11"/>
        <v>-</v>
      </c>
      <c r="G108" s="231" t="s">
        <v>233</v>
      </c>
      <c r="H108" s="147" t="str">
        <f t="shared" si="11"/>
        <v>-</v>
      </c>
      <c r="I108" s="231" t="s">
        <v>233</v>
      </c>
      <c r="J108" s="147" t="str">
        <f t="shared" si="11"/>
        <v>-</v>
      </c>
      <c r="K108" s="231" t="s">
        <v>233</v>
      </c>
      <c r="L108" s="147" t="str">
        <f t="shared" si="12"/>
        <v>-</v>
      </c>
      <c r="M108" s="231"/>
      <c r="N108" s="147"/>
    </row>
    <row r="109" spans="2:14" ht="15.75" x14ac:dyDescent="0.25">
      <c r="B109" s="148" t="s">
        <v>32</v>
      </c>
      <c r="C109" s="242" t="str">
        <f>IFERROR(AVERAGE(C97:C108),"-")</f>
        <v>-</v>
      </c>
      <c r="D109" s="150"/>
      <c r="E109" s="242" t="str">
        <f>IFERROR(AVERAGE(E97:E108),"-")</f>
        <v>-</v>
      </c>
      <c r="F109" s="150" t="str">
        <f t="shared" si="11"/>
        <v>-</v>
      </c>
      <c r="G109" s="242" t="str">
        <f>IFERROR(AVERAGE(G97:G108),"-")</f>
        <v>-</v>
      </c>
      <c r="H109" s="150" t="str">
        <f t="shared" si="11"/>
        <v>-</v>
      </c>
      <c r="I109" s="242" t="str">
        <f>IFERROR(AVERAGE(I97:I108),"-")</f>
        <v>-</v>
      </c>
      <c r="J109" s="150" t="str">
        <f t="shared" si="11"/>
        <v>-</v>
      </c>
      <c r="K109" s="242" t="str">
        <f>IFERROR(AVERAGE(K97:K108),"-")</f>
        <v>-</v>
      </c>
      <c r="L109" s="150" t="str">
        <f t="shared" si="12"/>
        <v>-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8C24-9598-4FB1-AD37-9FFA11210506}">
  <sheetPr>
    <tabColor theme="2" tint="-0.499984740745262"/>
  </sheetPr>
  <dimension ref="B4:B25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8B4D-CEE0-447C-9DCC-3821ACAAAACC}">
  <sheetPr>
    <tabColor theme="2" tint="-9.9978637043366805E-2"/>
  </sheetPr>
  <dimension ref="B1:AW4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91.069380211097865</v>
      </c>
      <c r="D8" s="250">
        <v>103.29823765091633</v>
      </c>
      <c r="E8" s="250">
        <v>109.9946319260003</v>
      </c>
      <c r="F8" s="251">
        <v>121.66499039316359</v>
      </c>
      <c r="G8" s="250">
        <v>129.36465836400424</v>
      </c>
      <c r="H8" s="163">
        <f>G8/F8-1</f>
        <v>6.3285814152115316E-2</v>
      </c>
      <c r="I8" s="249">
        <v>90.79</v>
      </c>
      <c r="J8" s="252">
        <v>95.91</v>
      </c>
      <c r="K8" s="252">
        <v>103.2</v>
      </c>
      <c r="L8" s="252">
        <v>114.99</v>
      </c>
      <c r="M8" s="252">
        <v>119.26</v>
      </c>
      <c r="N8" s="163">
        <f t="shared" ref="N8:N18" si="0">M8/L8-1</f>
        <v>3.7133663796852012E-2</v>
      </c>
      <c r="P8" s="248" t="s">
        <v>45</v>
      </c>
      <c r="Q8" s="249">
        <v>39.070215757544972</v>
      </c>
      <c r="R8" s="251">
        <v>76.933465226428424</v>
      </c>
      <c r="S8" s="251">
        <v>89.062594194965328</v>
      </c>
      <c r="T8" s="251">
        <v>100.797098408895</v>
      </c>
      <c r="U8" s="251">
        <v>106.57431089734064</v>
      </c>
      <c r="V8" s="163">
        <f t="shared" ref="V8:V18" si="1">U8/T8-1</f>
        <v>5.731526581261015E-2</v>
      </c>
      <c r="W8" s="249">
        <v>58.86</v>
      </c>
      <c r="X8" s="252">
        <v>76.260000000000005</v>
      </c>
      <c r="Y8" s="252">
        <v>84.95</v>
      </c>
      <c r="Z8" s="252">
        <v>96.18</v>
      </c>
      <c r="AA8" s="252">
        <v>98.98</v>
      </c>
      <c r="AB8" s="163">
        <f t="shared" ref="AB8:AB18" si="2">AA8/Z8-1</f>
        <v>2.9112081513828159E-2</v>
      </c>
      <c r="AD8" s="86" t="s">
        <v>45</v>
      </c>
      <c r="AE8" s="253">
        <v>306312245.67000002</v>
      </c>
      <c r="AF8" s="162">
        <v>1085607020.7099998</v>
      </c>
      <c r="AG8" s="162">
        <v>1282076798.0699999</v>
      </c>
      <c r="AH8" s="162">
        <v>1472254155.6700003</v>
      </c>
      <c r="AI8" s="162">
        <v>1531663528.28</v>
      </c>
      <c r="AJ8" s="163">
        <f t="shared" ref="AJ8:AJ18" si="3">AI8/AH8-1</f>
        <v>4.0352660837261078E-2</v>
      </c>
      <c r="AK8" s="162">
        <f t="shared" ref="AK8:AK18" si="4">AI8-AH8</f>
        <v>59409372.609999657</v>
      </c>
      <c r="AL8" s="164">
        <f t="shared" ref="AL8:AL18" si="5">AI8/AI$8</f>
        <v>1</v>
      </c>
      <c r="AM8" s="254">
        <v>79488939.680000007</v>
      </c>
      <c r="AN8" s="255">
        <v>119657578.95999999</v>
      </c>
      <c r="AO8" s="255">
        <v>136532114.59</v>
      </c>
      <c r="AP8" s="255">
        <v>154898697.19999999</v>
      </c>
      <c r="AQ8" s="255">
        <v>156630760.02000001</v>
      </c>
      <c r="AR8" s="163">
        <f t="shared" ref="AR8:AR18" si="6">AQ8/AP8-1</f>
        <v>1.1181906957962617E-2</v>
      </c>
      <c r="AS8" s="162">
        <f t="shared" ref="AS8:AS18" si="7">AQ8-AP8</f>
        <v>1732062.8200000226</v>
      </c>
      <c r="AT8" s="163">
        <f t="shared" ref="AT8:AT18" si="8">AQ8/AM8-1</f>
        <v>0.97047237830258104</v>
      </c>
      <c r="AU8" s="162">
        <f t="shared" ref="AU8:AU18" si="9">AQ8-AM8</f>
        <v>77141820.340000004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116.11456663753094</v>
      </c>
      <c r="D9" s="257">
        <v>127.56544838319554</v>
      </c>
      <c r="E9" s="257">
        <v>133.71815371019682</v>
      </c>
      <c r="F9" s="257">
        <v>146.60236764592418</v>
      </c>
      <c r="G9" s="257">
        <v>154.44529921093016</v>
      </c>
      <c r="H9" s="97">
        <f>G9/F9-1</f>
        <v>5.3497987044440753E-2</v>
      </c>
      <c r="I9" s="256">
        <v>110.59</v>
      </c>
      <c r="J9" s="257">
        <v>113.51</v>
      </c>
      <c r="K9" s="257">
        <v>121.09</v>
      </c>
      <c r="L9" s="257">
        <v>133.80000000000001</v>
      </c>
      <c r="M9" s="257">
        <v>137.31</v>
      </c>
      <c r="N9" s="97">
        <f t="shared" si="0"/>
        <v>2.6233183856502196E-2</v>
      </c>
      <c r="P9" s="18" t="s">
        <v>46</v>
      </c>
      <c r="Q9" s="256">
        <v>54.260030644457672</v>
      </c>
      <c r="R9" s="257">
        <v>103.08931734441472</v>
      </c>
      <c r="S9" s="257">
        <v>114.07144773444791</v>
      </c>
      <c r="T9" s="257">
        <v>125.80164989616743</v>
      </c>
      <c r="U9" s="257">
        <v>131.56081645906457</v>
      </c>
      <c r="V9" s="97">
        <f t="shared" si="1"/>
        <v>4.5779737925937924E-2</v>
      </c>
      <c r="W9" s="256">
        <v>81.239999999999995</v>
      </c>
      <c r="X9" s="257">
        <v>96.8</v>
      </c>
      <c r="Y9" s="257">
        <v>104.87</v>
      </c>
      <c r="Z9" s="257">
        <v>116.86</v>
      </c>
      <c r="AA9" s="257">
        <v>115.89</v>
      </c>
      <c r="AB9" s="97">
        <f t="shared" si="2"/>
        <v>-8.3005305493752957E-3</v>
      </c>
      <c r="AD9" s="18" t="s">
        <v>46</v>
      </c>
      <c r="AE9" s="258">
        <v>159592697.41000003</v>
      </c>
      <c r="AF9" s="70">
        <v>529239752.11999995</v>
      </c>
      <c r="AG9" s="70">
        <v>610441225.04999995</v>
      </c>
      <c r="AH9" s="70">
        <v>682827011.81999993</v>
      </c>
      <c r="AI9" s="70">
        <v>677322270.67999995</v>
      </c>
      <c r="AJ9" s="97">
        <f t="shared" si="3"/>
        <v>-8.0616921192495639E-3</v>
      </c>
      <c r="AK9" s="70">
        <f t="shared" si="4"/>
        <v>-5504741.1399999857</v>
      </c>
      <c r="AL9" s="124">
        <f t="shared" si="5"/>
        <v>0.44221348760625462</v>
      </c>
      <c r="AM9" s="259">
        <v>40620231.170000002</v>
      </c>
      <c r="AN9" s="260">
        <v>54807801.740000002</v>
      </c>
      <c r="AO9" s="260">
        <v>62550119.329999998</v>
      </c>
      <c r="AP9" s="260">
        <v>69335684.719999999</v>
      </c>
      <c r="AQ9" s="260">
        <v>66059173.109999999</v>
      </c>
      <c r="AR9" s="97">
        <f t="shared" si="6"/>
        <v>-4.7255776347080447E-2</v>
      </c>
      <c r="AS9" s="70">
        <f t="shared" si="7"/>
        <v>-3276511.6099999994</v>
      </c>
      <c r="AT9" s="97">
        <f t="shared" si="8"/>
        <v>0.6262628549191489</v>
      </c>
      <c r="AU9" s="70">
        <f t="shared" si="9"/>
        <v>25438941.939999998</v>
      </c>
      <c r="AV9" s="124">
        <f t="shared" si="10"/>
        <v>0.4217509581231999</v>
      </c>
    </row>
    <row r="10" spans="2:48" x14ac:dyDescent="0.25">
      <c r="B10" s="24" t="s">
        <v>47</v>
      </c>
      <c r="C10" s="256">
        <v>77.447569223898185</v>
      </c>
      <c r="D10" s="257">
        <v>91.156906794478274</v>
      </c>
      <c r="E10" s="257">
        <v>98.386754095227644</v>
      </c>
      <c r="F10" s="257">
        <v>112.4581434025299</v>
      </c>
      <c r="G10" s="257">
        <v>122.28636329557098</v>
      </c>
      <c r="H10" s="97">
        <f>G10/F10-1</f>
        <v>8.7394470473002528E-2</v>
      </c>
      <c r="I10" s="256">
        <v>83.36</v>
      </c>
      <c r="J10" s="257">
        <v>92.01</v>
      </c>
      <c r="K10" s="257">
        <v>95.26</v>
      </c>
      <c r="L10" s="257">
        <v>109.97</v>
      </c>
      <c r="M10" s="257">
        <v>115.75</v>
      </c>
      <c r="N10" s="97">
        <f t="shared" si="0"/>
        <v>5.2559789033372661E-2</v>
      </c>
      <c r="P10" s="24" t="s">
        <v>47</v>
      </c>
      <c r="Q10" s="256">
        <v>28.096422265804478</v>
      </c>
      <c r="R10" s="257">
        <v>67.596043762907556</v>
      </c>
      <c r="S10" s="257">
        <v>80.07520949776405</v>
      </c>
      <c r="T10" s="257">
        <v>93.934784079687773</v>
      </c>
      <c r="U10" s="257">
        <v>100.37719721190969</v>
      </c>
      <c r="V10" s="97">
        <f t="shared" si="1"/>
        <v>6.8583892488182308E-2</v>
      </c>
      <c r="W10" s="256">
        <v>45.21</v>
      </c>
      <c r="X10" s="257">
        <v>73.95</v>
      </c>
      <c r="Y10" s="257">
        <v>79.42</v>
      </c>
      <c r="Z10" s="257">
        <v>92.31</v>
      </c>
      <c r="AA10" s="257">
        <v>97.92</v>
      </c>
      <c r="AB10" s="97">
        <f t="shared" si="2"/>
        <v>6.0773480662983381E-2</v>
      </c>
      <c r="AD10" s="24" t="s">
        <v>47</v>
      </c>
      <c r="AE10" s="258">
        <v>54643721.259999998</v>
      </c>
      <c r="AF10" s="70">
        <v>268240407.28</v>
      </c>
      <c r="AG10" s="70">
        <v>313022583.24000001</v>
      </c>
      <c r="AH10" s="70">
        <v>371808488.12</v>
      </c>
      <c r="AI10" s="70">
        <v>396157936.71999997</v>
      </c>
      <c r="AJ10" s="97">
        <f t="shared" si="3"/>
        <v>6.5489221946275933E-2</v>
      </c>
      <c r="AK10" s="70">
        <f t="shared" si="4"/>
        <v>24349448.599999964</v>
      </c>
      <c r="AL10" s="124">
        <f t="shared" si="5"/>
        <v>0.25864553761678344</v>
      </c>
      <c r="AM10" s="259">
        <v>17332275.870000001</v>
      </c>
      <c r="AN10" s="260">
        <v>33224281.379999999</v>
      </c>
      <c r="AO10" s="260">
        <v>35088456.539999999</v>
      </c>
      <c r="AP10" s="260">
        <v>40692426.149999999</v>
      </c>
      <c r="AQ10" s="260">
        <v>42142011.57</v>
      </c>
      <c r="AR10" s="97">
        <f t="shared" si="6"/>
        <v>3.5622978454431742E-2</v>
      </c>
      <c r="AS10" s="70">
        <f t="shared" si="7"/>
        <v>1449585.4200000018</v>
      </c>
      <c r="AT10" s="97">
        <f t="shared" si="8"/>
        <v>1.4314182330170815</v>
      </c>
      <c r="AU10" s="70">
        <f t="shared" si="9"/>
        <v>24809735.699999999</v>
      </c>
      <c r="AV10" s="124">
        <f t="shared" si="10"/>
        <v>0.26905322788843605</v>
      </c>
    </row>
    <row r="11" spans="2:48" x14ac:dyDescent="0.25">
      <c r="B11" s="24" t="s">
        <v>48</v>
      </c>
      <c r="C11" s="256">
        <v>62.252206793155345</v>
      </c>
      <c r="D11" s="257">
        <v>73.115820519666087</v>
      </c>
      <c r="E11" s="257">
        <v>77.188792727031</v>
      </c>
      <c r="F11" s="257">
        <v>85.301941675456575</v>
      </c>
      <c r="G11" s="257">
        <v>97.769370236466358</v>
      </c>
      <c r="H11" s="97">
        <f>G11/F11-1</f>
        <v>0.14615644516561987</v>
      </c>
      <c r="I11" s="256">
        <v>66.47</v>
      </c>
      <c r="J11" s="257">
        <v>78.08</v>
      </c>
      <c r="K11" s="257">
        <v>78.900000000000006</v>
      </c>
      <c r="L11" s="257">
        <v>82.41</v>
      </c>
      <c r="M11" s="257">
        <v>86.32</v>
      </c>
      <c r="N11" s="97">
        <f t="shared" si="0"/>
        <v>4.7445698337580389E-2</v>
      </c>
      <c r="P11" s="24" t="s">
        <v>48</v>
      </c>
      <c r="Q11" s="256">
        <v>27.88787801648812</v>
      </c>
      <c r="R11" s="257">
        <v>49.359293251360633</v>
      </c>
      <c r="S11" s="257">
        <v>48.672757237708105</v>
      </c>
      <c r="T11" s="257">
        <v>59.208941638137979</v>
      </c>
      <c r="U11" s="257">
        <v>65.611382402563663</v>
      </c>
      <c r="V11" s="97">
        <f t="shared" si="1"/>
        <v>0.10813300469977838</v>
      </c>
      <c r="W11" s="256">
        <v>41.39</v>
      </c>
      <c r="X11" s="257">
        <v>52.42</v>
      </c>
      <c r="Y11" s="257">
        <v>46.32</v>
      </c>
      <c r="Z11" s="257">
        <v>56.32</v>
      </c>
      <c r="AA11" s="257">
        <v>60.15</v>
      </c>
      <c r="AB11" s="97">
        <f t="shared" si="2"/>
        <v>6.8004261363636243E-2</v>
      </c>
      <c r="AD11" s="24" t="s">
        <v>48</v>
      </c>
      <c r="AE11" s="258">
        <v>2313894.2200000002</v>
      </c>
      <c r="AF11" s="70">
        <v>5496393.5700000003</v>
      </c>
      <c r="AG11" s="70">
        <v>5867835.2400000002</v>
      </c>
      <c r="AH11" s="70">
        <v>7172406.2599999998</v>
      </c>
      <c r="AI11" s="70">
        <v>8102222.0099999998</v>
      </c>
      <c r="AJ11" s="97">
        <f t="shared" si="3"/>
        <v>0.1296379089937385</v>
      </c>
      <c r="AK11" s="70">
        <f t="shared" si="4"/>
        <v>929815.75</v>
      </c>
      <c r="AL11" s="124">
        <f t="shared" si="5"/>
        <v>5.2898184623475942E-3</v>
      </c>
      <c r="AM11" s="259">
        <v>481806.9</v>
      </c>
      <c r="AN11" s="260">
        <v>682570.84</v>
      </c>
      <c r="AO11" s="260">
        <v>625306.80000000005</v>
      </c>
      <c r="AP11" s="260">
        <v>763726.75</v>
      </c>
      <c r="AQ11" s="260">
        <v>824654.83</v>
      </c>
      <c r="AR11" s="97">
        <f t="shared" si="6"/>
        <v>7.9777328737012265E-2</v>
      </c>
      <c r="AS11" s="70">
        <f t="shared" si="7"/>
        <v>60928.079999999958</v>
      </c>
      <c r="AT11" s="97">
        <f t="shared" si="8"/>
        <v>0.71158783736804088</v>
      </c>
      <c r="AU11" s="70">
        <f t="shared" si="9"/>
        <v>342847.92999999993</v>
      </c>
      <c r="AV11" s="124">
        <f t="shared" si="10"/>
        <v>5.2649609176045669E-3</v>
      </c>
    </row>
    <row r="12" spans="2:48" x14ac:dyDescent="0.25">
      <c r="B12" s="24" t="s">
        <v>49</v>
      </c>
      <c r="C12" s="256">
        <v>145.02541470990838</v>
      </c>
      <c r="D12" s="257">
        <v>197.70591627292606</v>
      </c>
      <c r="E12" s="257">
        <v>190.78024471132977</v>
      </c>
      <c r="F12" s="257">
        <v>196.95834405586862</v>
      </c>
      <c r="G12" s="257">
        <v>208.65681094008661</v>
      </c>
      <c r="H12" s="97">
        <f t="shared" ref="H12:H18" si="11">G12/F12-1</f>
        <v>5.9395639927291688E-2</v>
      </c>
      <c r="I12" s="256">
        <v>145.12</v>
      </c>
      <c r="J12" s="257">
        <v>117.11</v>
      </c>
      <c r="K12" s="257">
        <v>206.94</v>
      </c>
      <c r="L12" s="257">
        <v>201.77</v>
      </c>
      <c r="M12" s="257">
        <v>188.6</v>
      </c>
      <c r="N12" s="97">
        <f t="shared" si="0"/>
        <v>-6.5272339792833534E-2</v>
      </c>
      <c r="P12" s="24" t="s">
        <v>49</v>
      </c>
      <c r="Q12" s="256">
        <v>32.24572252464683</v>
      </c>
      <c r="R12" s="257">
        <v>98.304300114448282</v>
      </c>
      <c r="S12" s="257">
        <v>102.10838505580971</v>
      </c>
      <c r="T12" s="257">
        <v>116.31423703748221</v>
      </c>
      <c r="U12" s="257">
        <v>154.92296436108771</v>
      </c>
      <c r="V12" s="97">
        <f t="shared" si="1"/>
        <v>0.33193466515336256</v>
      </c>
      <c r="W12" s="256">
        <v>71.989999999999995</v>
      </c>
      <c r="X12" s="257">
        <v>61.82</v>
      </c>
      <c r="Y12" s="257">
        <v>97.35</v>
      </c>
      <c r="Z12" s="257">
        <v>109.32</v>
      </c>
      <c r="AA12" s="257">
        <v>138.58000000000001</v>
      </c>
      <c r="AB12" s="97">
        <f t="shared" si="2"/>
        <v>0.26765459202341768</v>
      </c>
      <c r="AD12" s="24" t="s">
        <v>49</v>
      </c>
      <c r="AE12" s="258">
        <v>11528851.700000001</v>
      </c>
      <c r="AF12" s="70">
        <v>43858486.32</v>
      </c>
      <c r="AG12" s="70">
        <v>42685134.180000007</v>
      </c>
      <c r="AH12" s="70">
        <v>41549701.189999998</v>
      </c>
      <c r="AI12" s="70">
        <v>71476975.430000007</v>
      </c>
      <c r="AJ12" s="97">
        <f t="shared" si="3"/>
        <v>0.72027652143988896</v>
      </c>
      <c r="AK12" s="70">
        <f t="shared" si="4"/>
        <v>29927274.24000001</v>
      </c>
      <c r="AL12" s="124">
        <f t="shared" si="5"/>
        <v>4.6666238446159213E-2</v>
      </c>
      <c r="AM12" s="259">
        <v>2984832.55</v>
      </c>
      <c r="AN12" s="260">
        <v>3062020.17</v>
      </c>
      <c r="AO12" s="260">
        <v>4468236.7300000004</v>
      </c>
      <c r="AP12" s="260">
        <v>5073498.01</v>
      </c>
      <c r="AQ12" s="260">
        <v>7026115.7800000003</v>
      </c>
      <c r="AR12" s="97">
        <f t="shared" si="6"/>
        <v>0.3848661744128683</v>
      </c>
      <c r="AS12" s="70">
        <f t="shared" si="7"/>
        <v>1952617.7700000005</v>
      </c>
      <c r="AT12" s="97">
        <f t="shared" si="8"/>
        <v>1.3539396808038697</v>
      </c>
      <c r="AU12" s="70">
        <f t="shared" si="9"/>
        <v>4041283.2300000004</v>
      </c>
      <c r="AV12" s="124">
        <f t="shared" si="10"/>
        <v>4.485782855872527E-2</v>
      </c>
    </row>
    <row r="13" spans="2:48" x14ac:dyDescent="0.25">
      <c r="B13" s="24" t="s">
        <v>50</v>
      </c>
      <c r="C13" s="256">
        <v>45.431996001572195</v>
      </c>
      <c r="D13" s="257">
        <v>57.011049776373788</v>
      </c>
      <c r="E13" s="257">
        <v>64.242639587111185</v>
      </c>
      <c r="F13" s="257">
        <v>72.971924235634589</v>
      </c>
      <c r="G13" s="257">
        <v>81.211435876400515</v>
      </c>
      <c r="H13" s="97">
        <f t="shared" si="11"/>
        <v>0.11291344893358723</v>
      </c>
      <c r="I13" s="256">
        <v>49.5</v>
      </c>
      <c r="J13" s="257">
        <v>56.54</v>
      </c>
      <c r="K13" s="257">
        <v>63.46</v>
      </c>
      <c r="L13" s="257">
        <v>71.25</v>
      </c>
      <c r="M13" s="257">
        <v>82.21</v>
      </c>
      <c r="N13" s="97">
        <f t="shared" si="0"/>
        <v>0.15382456140350875</v>
      </c>
      <c r="P13" s="24" t="s">
        <v>50</v>
      </c>
      <c r="Q13" s="256">
        <v>22.074445220351141</v>
      </c>
      <c r="R13" s="257">
        <v>39.178031482317891</v>
      </c>
      <c r="S13" s="257">
        <v>50.356831767424417</v>
      </c>
      <c r="T13" s="257">
        <v>59.253101479720442</v>
      </c>
      <c r="U13" s="257">
        <v>65.705713806779869</v>
      </c>
      <c r="V13" s="97">
        <f t="shared" si="1"/>
        <v>0.10889914900518494</v>
      </c>
      <c r="W13" s="256">
        <v>32.75</v>
      </c>
      <c r="X13" s="257">
        <v>43.87</v>
      </c>
      <c r="Y13" s="257">
        <v>51.13</v>
      </c>
      <c r="Z13" s="257">
        <v>59.56</v>
      </c>
      <c r="AA13" s="257">
        <v>67.400000000000006</v>
      </c>
      <c r="AB13" s="97">
        <f t="shared" si="2"/>
        <v>0.13163196776359976</v>
      </c>
      <c r="AD13" s="24" t="s">
        <v>50</v>
      </c>
      <c r="AE13" s="258">
        <v>26544946.129999999</v>
      </c>
      <c r="AF13" s="70">
        <v>95422144.319999993</v>
      </c>
      <c r="AG13" s="70">
        <v>128217417.26000001</v>
      </c>
      <c r="AH13" s="70">
        <v>158145908.91000003</v>
      </c>
      <c r="AI13" s="70">
        <v>173395097.75999999</v>
      </c>
      <c r="AJ13" s="97">
        <f t="shared" si="3"/>
        <v>9.6424807667191637E-2</v>
      </c>
      <c r="AK13" s="70">
        <f t="shared" si="4"/>
        <v>15249188.849999964</v>
      </c>
      <c r="AL13" s="124">
        <f t="shared" si="5"/>
        <v>0.11320704225079781</v>
      </c>
      <c r="AM13" s="259">
        <v>7411200.8499999996</v>
      </c>
      <c r="AN13" s="260">
        <v>11547651.800000001</v>
      </c>
      <c r="AO13" s="260">
        <v>14509974.98</v>
      </c>
      <c r="AP13" s="260">
        <v>17443566.960000001</v>
      </c>
      <c r="AQ13" s="260">
        <v>19644201.199999999</v>
      </c>
      <c r="AR13" s="97">
        <f t="shared" si="6"/>
        <v>0.12615735331232947</v>
      </c>
      <c r="AS13" s="70">
        <f t="shared" si="7"/>
        <v>2200634.2399999984</v>
      </c>
      <c r="AT13" s="97">
        <f t="shared" si="8"/>
        <v>1.6506097456527575</v>
      </c>
      <c r="AU13" s="70">
        <f t="shared" si="9"/>
        <v>12233000.35</v>
      </c>
      <c r="AV13" s="124">
        <f t="shared" si="10"/>
        <v>0.12541726285112614</v>
      </c>
    </row>
    <row r="14" spans="2:48" x14ac:dyDescent="0.25">
      <c r="B14" s="24" t="s">
        <v>51</v>
      </c>
      <c r="C14" s="256">
        <v>78.991272382036271</v>
      </c>
      <c r="D14" s="257">
        <v>85.661357201086574</v>
      </c>
      <c r="E14" s="257">
        <v>93.622227435458925</v>
      </c>
      <c r="F14" s="257">
        <v>105.5707711259422</v>
      </c>
      <c r="G14" s="257">
        <v>113.37067734746331</v>
      </c>
      <c r="H14" s="97">
        <f t="shared" si="11"/>
        <v>7.3883198335418898E-2</v>
      </c>
      <c r="I14" s="256">
        <v>77.52</v>
      </c>
      <c r="J14" s="257">
        <v>83.08</v>
      </c>
      <c r="K14" s="257">
        <v>86.77</v>
      </c>
      <c r="L14" s="257">
        <v>96.5</v>
      </c>
      <c r="M14" s="257">
        <v>106.48</v>
      </c>
      <c r="N14" s="97">
        <f t="shared" si="0"/>
        <v>0.10341968911917099</v>
      </c>
      <c r="P14" s="24" t="s">
        <v>51</v>
      </c>
      <c r="Q14" s="256">
        <v>36.686693882791289</v>
      </c>
      <c r="R14" s="257">
        <v>61.442744882519797</v>
      </c>
      <c r="S14" s="257">
        <v>68.753626238540946</v>
      </c>
      <c r="T14" s="257">
        <v>77.062558176548762</v>
      </c>
      <c r="U14" s="257">
        <v>84.406244394493825</v>
      </c>
      <c r="V14" s="97">
        <f t="shared" si="1"/>
        <v>9.5295126345544157E-2</v>
      </c>
      <c r="W14" s="256">
        <v>45.93</v>
      </c>
      <c r="X14" s="257">
        <v>57.49</v>
      </c>
      <c r="Y14" s="257">
        <v>58.36</v>
      </c>
      <c r="Z14" s="257">
        <v>62.89</v>
      </c>
      <c r="AA14" s="257">
        <v>76.58</v>
      </c>
      <c r="AB14" s="97">
        <f t="shared" si="2"/>
        <v>0.21768166640165365</v>
      </c>
      <c r="AD14" s="24" t="s">
        <v>51</v>
      </c>
      <c r="AE14" s="258">
        <v>2550448.44</v>
      </c>
      <c r="AF14" s="70">
        <v>5559044.9500000002</v>
      </c>
      <c r="AG14" s="70">
        <v>6320545.1600000001</v>
      </c>
      <c r="AH14" s="70">
        <v>7263595.96</v>
      </c>
      <c r="AI14" s="70">
        <v>7926899.3799999999</v>
      </c>
      <c r="AJ14" s="97">
        <f t="shared" si="3"/>
        <v>9.1318876167225671E-2</v>
      </c>
      <c r="AK14" s="70">
        <f t="shared" si="4"/>
        <v>663303.41999999993</v>
      </c>
      <c r="AL14" s="124">
        <f t="shared" si="5"/>
        <v>5.1753529633898161E-3</v>
      </c>
      <c r="AM14" s="259">
        <v>435462.52</v>
      </c>
      <c r="AN14" s="260">
        <v>584682.71</v>
      </c>
      <c r="AO14" s="260">
        <v>593567.82999999996</v>
      </c>
      <c r="AP14" s="260">
        <v>648994.98</v>
      </c>
      <c r="AQ14" s="260">
        <v>790339.77</v>
      </c>
      <c r="AR14" s="97">
        <f t="shared" si="6"/>
        <v>0.21779026703719651</v>
      </c>
      <c r="AS14" s="70">
        <f t="shared" si="7"/>
        <v>141344.79000000004</v>
      </c>
      <c r="AT14" s="97">
        <f t="shared" si="8"/>
        <v>0.81494326997418742</v>
      </c>
      <c r="AU14" s="70">
        <f t="shared" si="9"/>
        <v>354877.25</v>
      </c>
      <c r="AV14" s="124">
        <f t="shared" si="10"/>
        <v>5.0458784079135052E-3</v>
      </c>
    </row>
    <row r="15" spans="2:48" x14ac:dyDescent="0.25">
      <c r="B15" s="24" t="s">
        <v>52</v>
      </c>
      <c r="C15" s="256">
        <v>128.89620347432535</v>
      </c>
      <c r="D15" s="257">
        <v>122.8160418558389</v>
      </c>
      <c r="E15" s="257">
        <v>142.94760608122846</v>
      </c>
      <c r="F15" s="257">
        <v>161.79594661580293</v>
      </c>
      <c r="G15" s="257">
        <v>187.95513188581143</v>
      </c>
      <c r="H15" s="97">
        <f t="shared" si="11"/>
        <v>0.16168010272918343</v>
      </c>
      <c r="I15" s="256">
        <v>125.98</v>
      </c>
      <c r="J15" s="257">
        <v>139.87</v>
      </c>
      <c r="K15" s="257">
        <v>139.94</v>
      </c>
      <c r="L15" s="257">
        <v>154.79</v>
      </c>
      <c r="M15" s="257">
        <v>169.74</v>
      </c>
      <c r="N15" s="97">
        <f t="shared" si="0"/>
        <v>9.6582466567607828E-2</v>
      </c>
      <c r="P15" s="24" t="s">
        <v>52</v>
      </c>
      <c r="Q15" s="256">
        <v>76.200138860540562</v>
      </c>
      <c r="R15" s="257">
        <v>91.107067991600289</v>
      </c>
      <c r="S15" s="257">
        <v>116.21249856704911</v>
      </c>
      <c r="T15" s="257">
        <v>138.79785121848454</v>
      </c>
      <c r="U15" s="257">
        <v>158.57357170543386</v>
      </c>
      <c r="V15" s="97">
        <f t="shared" si="1"/>
        <v>0.14247857811444042</v>
      </c>
      <c r="W15" s="256">
        <v>99.24</v>
      </c>
      <c r="X15" s="257">
        <v>105.09</v>
      </c>
      <c r="Y15" s="257">
        <v>121.4</v>
      </c>
      <c r="Z15" s="257">
        <v>137.01</v>
      </c>
      <c r="AA15" s="257">
        <v>147.88999999999999</v>
      </c>
      <c r="AB15" s="97">
        <f t="shared" si="2"/>
        <v>7.941026202466972E-2</v>
      </c>
      <c r="AD15" s="24" t="s">
        <v>52</v>
      </c>
      <c r="AE15" s="258">
        <v>17746584.68</v>
      </c>
      <c r="AF15" s="70">
        <v>40132076.579999998</v>
      </c>
      <c r="AG15" s="70">
        <v>56631055.870000005</v>
      </c>
      <c r="AH15" s="70">
        <v>67997947.560000002</v>
      </c>
      <c r="AI15" s="70">
        <v>76038893.419999987</v>
      </c>
      <c r="AJ15" s="97">
        <f t="shared" si="3"/>
        <v>0.1182527730400218</v>
      </c>
      <c r="AK15" s="70">
        <f t="shared" si="4"/>
        <v>8040945.8599999845</v>
      </c>
      <c r="AL15" s="124">
        <f t="shared" si="5"/>
        <v>4.9644645848157511E-2</v>
      </c>
      <c r="AM15" s="259">
        <v>3751303.38</v>
      </c>
      <c r="AN15" s="260">
        <v>5627386.9400000004</v>
      </c>
      <c r="AO15" s="260">
        <v>6501029.0499999998</v>
      </c>
      <c r="AP15" s="260">
        <v>7349095.2000000002</v>
      </c>
      <c r="AQ15" s="260">
        <v>7524565.1500000004</v>
      </c>
      <c r="AR15" s="97">
        <f t="shared" si="6"/>
        <v>2.3876401818825332E-2</v>
      </c>
      <c r="AS15" s="70">
        <f t="shared" si="7"/>
        <v>175469.95000000019</v>
      </c>
      <c r="AT15" s="97">
        <f t="shared" si="8"/>
        <v>1.0058535361648091</v>
      </c>
      <c r="AU15" s="70">
        <f t="shared" si="9"/>
        <v>3773261.7700000005</v>
      </c>
      <c r="AV15" s="124">
        <f t="shared" si="10"/>
        <v>4.8040149642632118E-2</v>
      </c>
    </row>
    <row r="16" spans="2:48" x14ac:dyDescent="0.25">
      <c r="B16" s="24" t="s">
        <v>53</v>
      </c>
      <c r="C16" s="256">
        <v>64.909324555774006</v>
      </c>
      <c r="D16" s="257">
        <v>75.108727733898903</v>
      </c>
      <c r="E16" s="257">
        <v>84.656473184680365</v>
      </c>
      <c r="F16" s="257">
        <v>93.883759765557116</v>
      </c>
      <c r="G16" s="257">
        <v>100.18953016545416</v>
      </c>
      <c r="H16" s="97">
        <f t="shared" si="11"/>
        <v>6.7165720840788312E-2</v>
      </c>
      <c r="I16" s="256">
        <v>68.05</v>
      </c>
      <c r="J16" s="257">
        <v>72.56</v>
      </c>
      <c r="K16" s="257">
        <v>82.4</v>
      </c>
      <c r="L16" s="257">
        <v>91.02</v>
      </c>
      <c r="M16" s="257">
        <v>91.49</v>
      </c>
      <c r="N16" s="97">
        <f t="shared" si="0"/>
        <v>5.1637002856514957E-3</v>
      </c>
      <c r="P16" s="24" t="s">
        <v>53</v>
      </c>
      <c r="Q16" s="256">
        <v>30.775807978887137</v>
      </c>
      <c r="R16" s="257">
        <v>51.325970929787438</v>
      </c>
      <c r="S16" s="257">
        <v>58.967543053684317</v>
      </c>
      <c r="T16" s="257">
        <v>65.698341490115709</v>
      </c>
      <c r="U16" s="257">
        <v>72.285229722268056</v>
      </c>
      <c r="V16" s="97">
        <f t="shared" si="1"/>
        <v>0.10025958163865289</v>
      </c>
      <c r="W16" s="256">
        <v>40.89</v>
      </c>
      <c r="X16" s="257">
        <v>44.25</v>
      </c>
      <c r="Y16" s="257">
        <v>56.46</v>
      </c>
      <c r="Z16" s="257">
        <v>59.57</v>
      </c>
      <c r="AA16" s="257">
        <v>62.13</v>
      </c>
      <c r="AB16" s="97">
        <f t="shared" si="2"/>
        <v>4.2974651670303787E-2</v>
      </c>
      <c r="AD16" s="24" t="s">
        <v>53</v>
      </c>
      <c r="AE16" s="258">
        <v>9798679.8099999968</v>
      </c>
      <c r="AF16" s="70">
        <v>19595798.870000001</v>
      </c>
      <c r="AG16" s="70">
        <v>23892952.149999995</v>
      </c>
      <c r="AH16" s="70">
        <v>26020653.029999997</v>
      </c>
      <c r="AI16" s="70">
        <v>27768301.07</v>
      </c>
      <c r="AJ16" s="97">
        <f t="shared" si="3"/>
        <v>6.7163880859757219E-2</v>
      </c>
      <c r="AK16" s="70">
        <f t="shared" si="4"/>
        <v>1747648.0400000028</v>
      </c>
      <c r="AL16" s="124">
        <f t="shared" si="5"/>
        <v>1.8129504657712094E-2</v>
      </c>
      <c r="AM16" s="259">
        <v>1605890.04</v>
      </c>
      <c r="AN16" s="260">
        <v>2019161.55</v>
      </c>
      <c r="AO16" s="260">
        <v>2477918.77</v>
      </c>
      <c r="AP16" s="260">
        <v>2358907.9</v>
      </c>
      <c r="AQ16" s="260">
        <v>2756620.81</v>
      </c>
      <c r="AR16" s="97">
        <f t="shared" si="6"/>
        <v>0.16860044005957175</v>
      </c>
      <c r="AS16" s="70">
        <f t="shared" si="7"/>
        <v>397712.91000000015</v>
      </c>
      <c r="AT16" s="97">
        <f t="shared" si="8"/>
        <v>0.71656884427778134</v>
      </c>
      <c r="AU16" s="70">
        <f t="shared" si="9"/>
        <v>1150730.77</v>
      </c>
      <c r="AV16" s="124">
        <f t="shared" si="10"/>
        <v>1.7599485628799923E-2</v>
      </c>
    </row>
    <row r="17" spans="2:48" x14ac:dyDescent="0.25">
      <c r="B17" s="24" t="s">
        <v>54</v>
      </c>
      <c r="C17" s="256">
        <v>87.976173759410173</v>
      </c>
      <c r="D17" s="257">
        <v>113.54222224282209</v>
      </c>
      <c r="E17" s="257">
        <v>127.20271219527278</v>
      </c>
      <c r="F17" s="257">
        <v>141.34515008100104</v>
      </c>
      <c r="G17" s="257">
        <v>116.63906664144183</v>
      </c>
      <c r="H17" s="97">
        <f t="shared" si="11"/>
        <v>-0.17479257990387942</v>
      </c>
      <c r="I17" s="256">
        <v>81.89</v>
      </c>
      <c r="J17" s="257">
        <v>100.88</v>
      </c>
      <c r="K17" s="257">
        <v>114.9</v>
      </c>
      <c r="L17" s="257">
        <v>133.37</v>
      </c>
      <c r="M17" s="257">
        <v>112.21</v>
      </c>
      <c r="N17" s="97">
        <f t="shared" si="0"/>
        <v>-0.15865636949838802</v>
      </c>
      <c r="P17" s="24" t="s">
        <v>54</v>
      </c>
      <c r="Q17" s="256">
        <v>38.30690146288255</v>
      </c>
      <c r="R17" s="257">
        <v>85.768592345001522</v>
      </c>
      <c r="S17" s="257">
        <v>106.23360360033993</v>
      </c>
      <c r="T17" s="257">
        <v>121.4923751774291</v>
      </c>
      <c r="U17" s="257">
        <v>99.903434911627599</v>
      </c>
      <c r="V17" s="97">
        <f t="shared" si="1"/>
        <v>-0.17769790272247721</v>
      </c>
      <c r="W17" s="256">
        <v>55.6</v>
      </c>
      <c r="X17" s="257">
        <v>83.34</v>
      </c>
      <c r="Y17" s="257">
        <v>97.6</v>
      </c>
      <c r="Z17" s="257">
        <v>115.05</v>
      </c>
      <c r="AA17" s="257">
        <v>98.24</v>
      </c>
      <c r="AB17" s="97">
        <f t="shared" si="2"/>
        <v>-0.14611038678835286</v>
      </c>
      <c r="AD17" s="24" t="s">
        <v>54</v>
      </c>
      <c r="AE17" s="258">
        <v>14746931.270000001</v>
      </c>
      <c r="AF17" s="70">
        <v>63716539.430000007</v>
      </c>
      <c r="AG17" s="70">
        <v>77821341.640000015</v>
      </c>
      <c r="AH17" s="70">
        <v>90611134.789999992</v>
      </c>
      <c r="AI17" s="70">
        <v>74757556.340000004</v>
      </c>
      <c r="AJ17" s="97">
        <f t="shared" si="3"/>
        <v>-0.17496280657716268</v>
      </c>
      <c r="AK17" s="70">
        <f t="shared" si="4"/>
        <v>-15853578.449999988</v>
      </c>
      <c r="AL17" s="124">
        <f t="shared" si="5"/>
        <v>4.8808080208027085E-2</v>
      </c>
      <c r="AM17" s="259">
        <v>3674888.49</v>
      </c>
      <c r="AN17" s="260">
        <v>6805555.3399999999</v>
      </c>
      <c r="AO17" s="260">
        <v>7969784.6900000004</v>
      </c>
      <c r="AP17" s="260">
        <v>9394902.0399999991</v>
      </c>
      <c r="AQ17" s="260">
        <v>8078597.21</v>
      </c>
      <c r="AR17" s="97">
        <f t="shared" si="6"/>
        <v>-0.1401084145843845</v>
      </c>
      <c r="AS17" s="70">
        <f t="shared" si="7"/>
        <v>-1316304.8299999991</v>
      </c>
      <c r="AT17" s="97">
        <f t="shared" si="8"/>
        <v>1.198324447662356</v>
      </c>
      <c r="AU17" s="70">
        <f t="shared" si="9"/>
        <v>4403708.72</v>
      </c>
      <c r="AV17" s="124">
        <f t="shared" si="10"/>
        <v>5.157733518606724E-2</v>
      </c>
    </row>
    <row r="18" spans="2:48" x14ac:dyDescent="0.25">
      <c r="B18" s="29" t="s">
        <v>55</v>
      </c>
      <c r="C18" s="256">
        <v>72.80868191370773</v>
      </c>
      <c r="D18" s="257">
        <v>61.43364458127553</v>
      </c>
      <c r="E18" s="257">
        <v>67.118639328002203</v>
      </c>
      <c r="F18" s="257">
        <v>70.510168822446659</v>
      </c>
      <c r="G18" s="257">
        <v>71.528699625734646</v>
      </c>
      <c r="H18" s="97">
        <f t="shared" si="11"/>
        <v>1.4445161886546876E-2</v>
      </c>
      <c r="I18" s="256">
        <v>62.96</v>
      </c>
      <c r="J18" s="257">
        <v>58.98</v>
      </c>
      <c r="K18" s="257">
        <v>64.19</v>
      </c>
      <c r="L18" s="257">
        <v>63.32</v>
      </c>
      <c r="M18" s="257">
        <v>62.54</v>
      </c>
      <c r="N18" s="97">
        <f t="shared" si="0"/>
        <v>-1.2318382817435247E-2</v>
      </c>
      <c r="P18" s="29" t="s">
        <v>55</v>
      </c>
      <c r="Q18" s="256">
        <v>22.424748770603909</v>
      </c>
      <c r="R18" s="257">
        <v>39.849310605114908</v>
      </c>
      <c r="S18" s="257">
        <v>51.606305178527741</v>
      </c>
      <c r="T18" s="257">
        <v>54.367415463873591</v>
      </c>
      <c r="U18" s="257">
        <v>53.932787351306033</v>
      </c>
      <c r="V18" s="97">
        <f t="shared" si="1"/>
        <v>-7.9942757782253127E-3</v>
      </c>
      <c r="W18" s="256">
        <v>33.9</v>
      </c>
      <c r="X18" s="257">
        <v>35.25</v>
      </c>
      <c r="Y18" s="257">
        <v>47.95</v>
      </c>
      <c r="Z18" s="257">
        <v>47.97</v>
      </c>
      <c r="AA18" s="257">
        <v>46.58</v>
      </c>
      <c r="AB18" s="97">
        <f t="shared" si="2"/>
        <v>-2.897644361058993E-2</v>
      </c>
      <c r="AD18" s="29" t="s">
        <v>55</v>
      </c>
      <c r="AE18" s="258">
        <v>6845490.75</v>
      </c>
      <c r="AF18" s="70">
        <v>14346377.300000001</v>
      </c>
      <c r="AG18" s="70">
        <v>17176708.300000001</v>
      </c>
      <c r="AH18" s="70">
        <v>18857308.010000002</v>
      </c>
      <c r="AI18" s="70">
        <v>18717375.450000003</v>
      </c>
      <c r="AJ18" s="97">
        <f t="shared" si="3"/>
        <v>-7.4206010701948211E-3</v>
      </c>
      <c r="AK18" s="70">
        <f t="shared" si="4"/>
        <v>-139932.55999999866</v>
      </c>
      <c r="AL18" s="124">
        <f t="shared" si="5"/>
        <v>1.2220291927313113E-2</v>
      </c>
      <c r="AM18" s="259">
        <v>1191047.9099999999</v>
      </c>
      <c r="AN18" s="260">
        <v>1296466.51</v>
      </c>
      <c r="AO18" s="260">
        <v>1747719.86</v>
      </c>
      <c r="AP18" s="260">
        <v>1837894.48</v>
      </c>
      <c r="AQ18" s="260">
        <v>1784480.58</v>
      </c>
      <c r="AR18" s="97">
        <f t="shared" si="6"/>
        <v>-2.9062549880447874E-2</v>
      </c>
      <c r="AS18" s="70">
        <f t="shared" si="7"/>
        <v>-53413.899999999907</v>
      </c>
      <c r="AT18" s="97">
        <f t="shared" si="8"/>
        <v>0.49824416383048797</v>
      </c>
      <c r="AU18" s="70">
        <f t="shared" si="9"/>
        <v>593432.67000000016</v>
      </c>
      <c r="AV18" s="124">
        <f t="shared" si="10"/>
        <v>1.1392912731650806E-2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9553.4618860055616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48.129999999999995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476771371.48000002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333738906.93000001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381071528.48000002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53.920000000000009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8179727.9699999997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208.15999999999997</v>
      </c>
      <c r="G34" s="256">
        <v>202.39</v>
      </c>
      <c r="H34" s="97">
        <f t="shared" si="12"/>
        <v>-2.7719062259800031E-2</v>
      </c>
      <c r="I34" s="257">
        <f t="shared" si="13"/>
        <v>-5.7699999999999818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22694182.550000001</v>
      </c>
      <c r="AH34" s="260">
        <v>56687870.049999997</v>
      </c>
      <c r="AI34" s="260">
        <v>62672686.409999996</v>
      </c>
      <c r="AJ34" s="260">
        <v>65406733.899999999</v>
      </c>
      <c r="AK34" s="97">
        <f t="shared" si="16"/>
        <v>4.3624226861986859E-2</v>
      </c>
      <c r="AL34" s="70">
        <f t="shared" si="17"/>
        <v>2734047.4900000021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7864755.4299999997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16610861.380000001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</v>
      </c>
      <c r="AK39" s="97">
        <f t="shared" si="16"/>
        <v>0.11100296735704518</v>
      </c>
      <c r="AL39" s="70">
        <f t="shared" si="17"/>
        <v>11879425.679999992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12828760.220000001</v>
      </c>
      <c r="AH40" s="260">
        <v>20416665.23</v>
      </c>
      <c r="AI40" s="260">
        <v>24141003.859999999</v>
      </c>
      <c r="AJ40" s="260">
        <v>26195575.010000002</v>
      </c>
      <c r="AK40" s="97">
        <f t="shared" si="16"/>
        <v>8.5107113271469581E-2</v>
      </c>
      <c r="AL40" s="70">
        <f t="shared" si="17"/>
        <v>2054571.1500000022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ED71-009D-4AD4-B57C-11D74D58B9A2}">
  <sheetPr>
    <tabColor theme="2" tint="-9.9978637043366805E-2"/>
  </sheetPr>
  <dimension ref="B1:Q53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90.79</v>
      </c>
      <c r="L6" s="269">
        <v>95.91</v>
      </c>
      <c r="M6" s="269">
        <v>103.2</v>
      </c>
      <c r="N6" s="269">
        <v>114.99</v>
      </c>
      <c r="O6" s="269">
        <v>119.26</v>
      </c>
      <c r="P6" s="119">
        <f t="shared" ref="P6:P51" si="2">IFERROR(O6/N6-1,"-")</f>
        <v>3.7133663796852012E-2</v>
      </c>
      <c r="Q6" s="268">
        <f t="shared" ref="Q6:Q51" si="3">IFERROR(O6-N6,"-")</f>
        <v>4.2700000000000102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98.08</v>
      </c>
      <c r="L7" s="271">
        <v>103.47</v>
      </c>
      <c r="M7" s="271">
        <v>112.32</v>
      </c>
      <c r="N7" s="271">
        <v>124.74</v>
      </c>
      <c r="O7" s="271">
        <v>128.68</v>
      </c>
      <c r="P7" s="122">
        <f t="shared" si="2"/>
        <v>3.1585698252365013E-2</v>
      </c>
      <c r="Q7" s="270">
        <f t="shared" si="3"/>
        <v>3.9400000000000119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105.31</v>
      </c>
      <c r="L8" s="273">
        <v>111.27</v>
      </c>
      <c r="M8" s="273">
        <v>120.9</v>
      </c>
      <c r="N8" s="273">
        <v>134.07</v>
      </c>
      <c r="O8" s="273">
        <v>138.1</v>
      </c>
      <c r="P8" s="124">
        <f t="shared" si="2"/>
        <v>3.0058924442455393E-2</v>
      </c>
      <c r="Q8" s="272">
        <f t="shared" si="3"/>
        <v>4.0300000000000011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56.09</v>
      </c>
      <c r="L9" s="273">
        <v>63.67</v>
      </c>
      <c r="M9" s="273">
        <v>65.13</v>
      </c>
      <c r="N9" s="273">
        <v>73.69</v>
      </c>
      <c r="O9" s="273">
        <v>77.900000000000006</v>
      </c>
      <c r="P9" s="124">
        <f t="shared" si="2"/>
        <v>5.71312254037184E-2</v>
      </c>
      <c r="Q9" s="272">
        <f t="shared" si="3"/>
        <v>4.210000000000008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58.82</v>
      </c>
      <c r="L10" s="271">
        <v>65.930000000000007</v>
      </c>
      <c r="M10" s="271">
        <v>68.180000000000007</v>
      </c>
      <c r="N10" s="271">
        <v>79.27</v>
      </c>
      <c r="O10" s="271">
        <v>86.6</v>
      </c>
      <c r="P10" s="122">
        <f t="shared" si="2"/>
        <v>9.2468777595559493E-2</v>
      </c>
      <c r="Q10" s="270">
        <f t="shared" si="3"/>
        <v>7.3299999999999983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110.59</v>
      </c>
      <c r="L11" s="275">
        <v>113.51</v>
      </c>
      <c r="M11" s="275">
        <v>121.09</v>
      </c>
      <c r="N11" s="275">
        <v>133.80000000000001</v>
      </c>
      <c r="O11" s="275">
        <v>137.31</v>
      </c>
      <c r="P11" s="126">
        <f t="shared" si="2"/>
        <v>2.6233183856502196E-2</v>
      </c>
      <c r="Q11" s="274">
        <f t="shared" si="3"/>
        <v>3.5099999999999909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118.03</v>
      </c>
      <c r="L12" s="271">
        <v>121.77</v>
      </c>
      <c r="M12" s="271">
        <v>131.77000000000001</v>
      </c>
      <c r="N12" s="271">
        <v>147.31</v>
      </c>
      <c r="O12" s="271">
        <v>150.88</v>
      </c>
      <c r="P12" s="122">
        <f t="shared" si="2"/>
        <v>2.4234607290747334E-2</v>
      </c>
      <c r="Q12" s="270">
        <f t="shared" si="3"/>
        <v>3.5699999999999932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124.42</v>
      </c>
      <c r="L13" s="273">
        <v>130.32</v>
      </c>
      <c r="M13" s="273">
        <v>140.06</v>
      </c>
      <c r="N13" s="273">
        <v>156.71</v>
      </c>
      <c r="O13" s="273">
        <v>160.72</v>
      </c>
      <c r="P13" s="124">
        <f t="shared" si="2"/>
        <v>2.5588666964456497E-2</v>
      </c>
      <c r="Q13" s="272">
        <f t="shared" si="3"/>
        <v>4.0099999999999909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59.05</v>
      </c>
      <c r="L14" s="273">
        <v>57.41</v>
      </c>
      <c r="M14" s="273">
        <v>60.07</v>
      </c>
      <c r="N14" s="273">
        <v>55.91</v>
      </c>
      <c r="O14" s="273">
        <v>66.290000000000006</v>
      </c>
      <c r="P14" s="124">
        <f t="shared" si="2"/>
        <v>0.18565551779645872</v>
      </c>
      <c r="Q14" s="272">
        <f t="shared" si="3"/>
        <v>10.38000000000001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59.09</v>
      </c>
      <c r="L15" s="271">
        <v>67.63</v>
      </c>
      <c r="M15" s="271">
        <v>68.14</v>
      </c>
      <c r="N15" s="271">
        <v>74.540000000000006</v>
      </c>
      <c r="O15" s="271">
        <v>83.73</v>
      </c>
      <c r="P15" s="122">
        <f t="shared" si="2"/>
        <v>0.12328950898846247</v>
      </c>
      <c r="Q15" s="270">
        <f t="shared" si="3"/>
        <v>9.1899999999999977</v>
      </c>
    </row>
    <row r="16" spans="2:17" x14ac:dyDescent="0.25">
      <c r="B16" s="117" t="s">
        <v>49</v>
      </c>
      <c r="C16" s="274">
        <v>145.08000000000001</v>
      </c>
      <c r="D16" s="274">
        <v>134.75</v>
      </c>
      <c r="E16" s="274">
        <v>154.08000000000001</v>
      </c>
      <c r="F16" s="274">
        <v>185.51</v>
      </c>
      <c r="G16" s="274">
        <v>208.16</v>
      </c>
      <c r="H16" s="274">
        <v>202.39</v>
      </c>
      <c r="I16" s="126">
        <f t="shared" si="0"/>
        <v>-2.7719062259800253E-2</v>
      </c>
      <c r="J16" s="274">
        <f t="shared" si="1"/>
        <v>-5.7700000000000102</v>
      </c>
      <c r="K16" s="275">
        <v>145.12</v>
      </c>
      <c r="L16" s="275">
        <v>117.11</v>
      </c>
      <c r="M16" s="275">
        <v>206.94</v>
      </c>
      <c r="N16" s="275">
        <v>201.77</v>
      </c>
      <c r="O16" s="275">
        <v>188.6</v>
      </c>
      <c r="P16" s="126">
        <f t="shared" si="2"/>
        <v>-6.5272339792833534E-2</v>
      </c>
      <c r="Q16" s="274">
        <f t="shared" si="3"/>
        <v>-13.170000000000016</v>
      </c>
    </row>
    <row r="17" spans="2:17" x14ac:dyDescent="0.25">
      <c r="B17" s="120" t="s">
        <v>62</v>
      </c>
      <c r="C17" s="270">
        <v>146.07</v>
      </c>
      <c r="D17" s="270">
        <v>134.66999999999999</v>
      </c>
      <c r="E17" s="270">
        <v>151.52000000000001</v>
      </c>
      <c r="F17" s="270">
        <v>180.18</v>
      </c>
      <c r="G17" s="270">
        <v>200.83</v>
      </c>
      <c r="H17" s="270">
        <v>207.41</v>
      </c>
      <c r="I17" s="122">
        <f t="shared" si="0"/>
        <v>3.2764029278494089E-2</v>
      </c>
      <c r="J17" s="270">
        <f t="shared" si="1"/>
        <v>6.5799999999999841</v>
      </c>
      <c r="K17" s="271">
        <v>145.12</v>
      </c>
      <c r="L17" s="271">
        <v>114.05</v>
      </c>
      <c r="M17" s="271">
        <v>205.87</v>
      </c>
      <c r="N17" s="271">
        <v>217.02</v>
      </c>
      <c r="O17" s="271">
        <v>195.52</v>
      </c>
      <c r="P17" s="122">
        <f t="shared" si="2"/>
        <v>-9.9069210211040426E-2</v>
      </c>
      <c r="Q17" s="270">
        <f t="shared" si="3"/>
        <v>-21.5</v>
      </c>
    </row>
    <row r="18" spans="2:17" x14ac:dyDescent="0.25">
      <c r="B18" s="123" t="s">
        <v>63</v>
      </c>
      <c r="C18" s="272">
        <v>159.44</v>
      </c>
      <c r="D18" s="272">
        <v>0</v>
      </c>
      <c r="E18" s="272">
        <v>0</v>
      </c>
      <c r="F18" s="272">
        <v>0</v>
      </c>
      <c r="G18" s="272">
        <v>0</v>
      </c>
      <c r="H18" s="272">
        <v>0</v>
      </c>
      <c r="I18" s="124" t="str">
        <f t="shared" si="0"/>
        <v>-</v>
      </c>
      <c r="J18" s="272">
        <f t="shared" si="1"/>
        <v>0</v>
      </c>
      <c r="K18" s="273">
        <v>145.12</v>
      </c>
      <c r="L18" s="273">
        <v>0</v>
      </c>
      <c r="M18" s="273">
        <v>205.87</v>
      </c>
      <c r="N18" s="273">
        <v>0</v>
      </c>
      <c r="O18" s="273">
        <v>0</v>
      </c>
      <c r="P18" s="124" t="str">
        <f t="shared" si="2"/>
        <v>-</v>
      </c>
      <c r="Q18" s="272">
        <f t="shared" si="3"/>
        <v>0</v>
      </c>
    </row>
    <row r="19" spans="2:17" x14ac:dyDescent="0.25">
      <c r="B19" s="123" t="s">
        <v>64</v>
      </c>
      <c r="C19" s="272">
        <v>38.79</v>
      </c>
      <c r="D19" s="272">
        <v>0</v>
      </c>
      <c r="E19" s="272">
        <v>0</v>
      </c>
      <c r="F19" s="272">
        <v>0</v>
      </c>
      <c r="G19" s="272">
        <v>0</v>
      </c>
      <c r="H19" s="272">
        <v>0</v>
      </c>
      <c r="I19" s="124" t="str">
        <f t="shared" si="0"/>
        <v>-</v>
      </c>
      <c r="J19" s="272">
        <f t="shared" si="1"/>
        <v>0</v>
      </c>
      <c r="K19" s="273">
        <v>0</v>
      </c>
      <c r="L19" s="273">
        <v>0</v>
      </c>
      <c r="M19" s="273">
        <v>0</v>
      </c>
      <c r="N19" s="273">
        <v>0</v>
      </c>
      <c r="O19" s="273">
        <v>0</v>
      </c>
      <c r="P19" s="124" t="str">
        <f t="shared" si="2"/>
        <v>-</v>
      </c>
      <c r="Q19" s="272">
        <f t="shared" si="3"/>
        <v>0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66.47</v>
      </c>
      <c r="L21" s="275">
        <v>78.08</v>
      </c>
      <c r="M21" s="275">
        <v>78.900000000000006</v>
      </c>
      <c r="N21" s="275">
        <v>82.41</v>
      </c>
      <c r="O21" s="275">
        <v>86.32</v>
      </c>
      <c r="P21" s="126">
        <f t="shared" si="2"/>
        <v>4.7445698337580389E-2</v>
      </c>
      <c r="Q21" s="274">
        <f t="shared" si="3"/>
        <v>3.9099999999999966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66.47</v>
      </c>
      <c r="L22" s="271">
        <v>78.08</v>
      </c>
      <c r="M22" s="271">
        <v>79.03</v>
      </c>
      <c r="N22" s="271">
        <v>82.45</v>
      </c>
      <c r="O22" s="271">
        <v>86.28</v>
      </c>
      <c r="P22" s="122">
        <f t="shared" si="2"/>
        <v>4.6452395391146206E-2</v>
      </c>
      <c r="Q22" s="270">
        <f t="shared" si="3"/>
        <v>3.8299999999999983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145.12</v>
      </c>
      <c r="L24" s="275">
        <v>117.11</v>
      </c>
      <c r="M24" s="275">
        <v>206.94</v>
      </c>
      <c r="N24" s="275">
        <v>201.77</v>
      </c>
      <c r="O24" s="275">
        <v>188.6</v>
      </c>
      <c r="P24" s="126">
        <f t="shared" si="2"/>
        <v>-6.5272339792833534E-2</v>
      </c>
      <c r="Q24" s="274">
        <f t="shared" si="3"/>
        <v>-13.170000000000016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145.12</v>
      </c>
      <c r="L25" s="271">
        <v>114.05</v>
      </c>
      <c r="M25" s="271">
        <v>205.87</v>
      </c>
      <c r="N25" s="271">
        <v>217.02</v>
      </c>
      <c r="O25" s="271">
        <v>195.52</v>
      </c>
      <c r="P25" s="122">
        <f t="shared" si="2"/>
        <v>-9.9069210211040426E-2</v>
      </c>
      <c r="Q25" s="270">
        <f t="shared" si="3"/>
        <v>-21.5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145.12</v>
      </c>
      <c r="L26" s="273">
        <v>0</v>
      </c>
      <c r="M26" s="273">
        <v>205.87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49.5</v>
      </c>
      <c r="L28" s="275">
        <v>56.54</v>
      </c>
      <c r="M28" s="275">
        <v>63.46</v>
      </c>
      <c r="N28" s="275">
        <v>71.25</v>
      </c>
      <c r="O28" s="275">
        <v>82.21</v>
      </c>
      <c r="P28" s="126">
        <f t="shared" si="2"/>
        <v>0.15382456140350875</v>
      </c>
      <c r="Q28" s="274">
        <f t="shared" si="3"/>
        <v>10.959999999999994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51.18</v>
      </c>
      <c r="L29" s="271">
        <v>60.64</v>
      </c>
      <c r="M29" s="271">
        <v>67.650000000000006</v>
      </c>
      <c r="N29" s="271">
        <v>75.209999999999994</v>
      </c>
      <c r="O29" s="271">
        <v>88.97</v>
      </c>
      <c r="P29" s="122">
        <f t="shared" si="2"/>
        <v>0.18295439436245187</v>
      </c>
      <c r="Q29" s="270">
        <f t="shared" si="3"/>
        <v>13.760000000000005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53.02</v>
      </c>
      <c r="L30" s="273">
        <v>63.1</v>
      </c>
      <c r="M30" s="273">
        <v>70.849999999999994</v>
      </c>
      <c r="N30" s="273">
        <v>78.16</v>
      </c>
      <c r="O30" s="273">
        <v>93.37</v>
      </c>
      <c r="P30" s="124">
        <f t="shared" si="2"/>
        <v>0.19460081883316294</v>
      </c>
      <c r="Q30" s="272">
        <f t="shared" si="3"/>
        <v>15.210000000000008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41.3</v>
      </c>
      <c r="L31" s="273">
        <v>43.28</v>
      </c>
      <c r="M31" s="273">
        <v>45.4</v>
      </c>
      <c r="N31" s="273">
        <v>55.09</v>
      </c>
      <c r="O31" s="273">
        <v>58.92</v>
      </c>
      <c r="P31" s="124">
        <f t="shared" si="2"/>
        <v>6.9522599382828121E-2</v>
      </c>
      <c r="Q31" s="272">
        <f t="shared" si="3"/>
        <v>3.8299999999999983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41.02</v>
      </c>
      <c r="L32" s="271">
        <v>37.19</v>
      </c>
      <c r="M32" s="271">
        <v>43.78</v>
      </c>
      <c r="N32" s="271">
        <v>53.41</v>
      </c>
      <c r="O32" s="271">
        <v>52.93</v>
      </c>
      <c r="P32" s="122">
        <f t="shared" si="2"/>
        <v>-8.9870810709604676E-3</v>
      </c>
      <c r="Q32" s="270">
        <f t="shared" si="3"/>
        <v>-0.47999999999999687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77.52</v>
      </c>
      <c r="L33" s="275">
        <v>83.08</v>
      </c>
      <c r="M33" s="275">
        <v>86.77</v>
      </c>
      <c r="N33" s="275">
        <v>96.5</v>
      </c>
      <c r="O33" s="275">
        <v>106.48</v>
      </c>
      <c r="P33" s="126">
        <f t="shared" si="2"/>
        <v>0.10341968911917099</v>
      </c>
      <c r="Q33" s="274">
        <f t="shared" si="3"/>
        <v>9.980000000000004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77.52</v>
      </c>
      <c r="L34" s="271">
        <v>83.08</v>
      </c>
      <c r="M34" s="271">
        <v>86.77</v>
      </c>
      <c r="N34" s="271">
        <v>96.5</v>
      </c>
      <c r="O34" s="271">
        <v>106.48</v>
      </c>
      <c r="P34" s="122">
        <f t="shared" si="2"/>
        <v>0.10341968911917099</v>
      </c>
      <c r="Q34" s="270">
        <f t="shared" si="3"/>
        <v>9.980000000000004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125.98</v>
      </c>
      <c r="L35" s="275">
        <v>139.87</v>
      </c>
      <c r="M35" s="275">
        <v>139.94</v>
      </c>
      <c r="N35" s="275">
        <v>154.79</v>
      </c>
      <c r="O35" s="275">
        <v>169.74</v>
      </c>
      <c r="P35" s="126">
        <f t="shared" si="2"/>
        <v>9.6582466567607828E-2</v>
      </c>
      <c r="Q35" s="274">
        <f t="shared" si="3"/>
        <v>14.950000000000017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136.22999999999999</v>
      </c>
      <c r="L36" s="271">
        <v>150</v>
      </c>
      <c r="M36" s="271">
        <v>147.80000000000001</v>
      </c>
      <c r="N36" s="271">
        <v>165.58</v>
      </c>
      <c r="O36" s="271">
        <v>181.83</v>
      </c>
      <c r="P36" s="122">
        <f t="shared" si="2"/>
        <v>9.8139871965213121E-2</v>
      </c>
      <c r="Q36" s="270">
        <f t="shared" si="3"/>
        <v>16.25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44.56</v>
      </c>
      <c r="L37" s="271">
        <v>82.97</v>
      </c>
      <c r="M37" s="271">
        <v>94.46</v>
      </c>
      <c r="N37" s="271">
        <v>89.55</v>
      </c>
      <c r="O37" s="271">
        <v>106.64</v>
      </c>
      <c r="P37" s="122">
        <f t="shared" si="2"/>
        <v>0.19084310441094354</v>
      </c>
      <c r="Q37" s="270">
        <f t="shared" si="3"/>
        <v>17.090000000000003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68.05</v>
      </c>
      <c r="L38" s="275">
        <v>72.56</v>
      </c>
      <c r="M38" s="275">
        <v>82.4</v>
      </c>
      <c r="N38" s="275">
        <v>91.02</v>
      </c>
      <c r="O38" s="275">
        <v>91.49</v>
      </c>
      <c r="P38" s="126">
        <f t="shared" si="2"/>
        <v>5.1637002856514957E-3</v>
      </c>
      <c r="Q38" s="274">
        <f t="shared" si="3"/>
        <v>0.46999999999999886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68.05</v>
      </c>
      <c r="L39" s="271">
        <v>72.56</v>
      </c>
      <c r="M39" s="271">
        <v>82.4</v>
      </c>
      <c r="N39" s="271">
        <v>91.02</v>
      </c>
      <c r="O39" s="271">
        <v>91.49</v>
      </c>
      <c r="P39" s="122">
        <f t="shared" si="2"/>
        <v>5.1637002856514957E-3</v>
      </c>
      <c r="Q39" s="270">
        <f t="shared" si="3"/>
        <v>0.46999999999999886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74.84</v>
      </c>
      <c r="L40" s="273">
        <v>87.93</v>
      </c>
      <c r="M40" s="273">
        <v>94.04</v>
      </c>
      <c r="N40" s="273">
        <v>106.98</v>
      </c>
      <c r="O40" s="273">
        <v>104.22</v>
      </c>
      <c r="P40" s="124">
        <f t="shared" si="2"/>
        <v>-2.5799214806505932E-2</v>
      </c>
      <c r="Q40" s="272">
        <f t="shared" si="3"/>
        <v>-2.7600000000000051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57.62</v>
      </c>
      <c r="L41" s="273">
        <v>55.09</v>
      </c>
      <c r="M41" s="273">
        <v>67.44</v>
      </c>
      <c r="N41" s="273">
        <v>63.92</v>
      </c>
      <c r="O41" s="273">
        <v>67.87</v>
      </c>
      <c r="P41" s="124">
        <f t="shared" si="2"/>
        <v>6.1795994993742331E-2</v>
      </c>
      <c r="Q41" s="272">
        <f t="shared" si="3"/>
        <v>3.9500000000000028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81.89</v>
      </c>
      <c r="L42" s="275">
        <v>100.88</v>
      </c>
      <c r="M42" s="275">
        <v>114.9</v>
      </c>
      <c r="N42" s="275">
        <v>133.37</v>
      </c>
      <c r="O42" s="275">
        <v>112.21</v>
      </c>
      <c r="P42" s="126">
        <f t="shared" si="2"/>
        <v>-0.15865636949838802</v>
      </c>
      <c r="Q42" s="274">
        <f t="shared" si="3"/>
        <v>-21.160000000000011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85.42</v>
      </c>
      <c r="L43" s="271">
        <v>107.39</v>
      </c>
      <c r="M43" s="271">
        <v>121.78</v>
      </c>
      <c r="N43" s="271">
        <v>142.16</v>
      </c>
      <c r="O43" s="271">
        <v>118.09</v>
      </c>
      <c r="P43" s="122">
        <f t="shared" si="2"/>
        <v>-0.16931626336522221</v>
      </c>
      <c r="Q43" s="270">
        <f t="shared" si="3"/>
        <v>-24.069999999999993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88.54</v>
      </c>
      <c r="L44" s="273">
        <v>115.08</v>
      </c>
      <c r="M44" s="273">
        <v>137.22</v>
      </c>
      <c r="N44" s="273">
        <v>147.38</v>
      </c>
      <c r="O44" s="273">
        <v>119</v>
      </c>
      <c r="P44" s="124">
        <f t="shared" si="2"/>
        <v>-0.19256344144388648</v>
      </c>
      <c r="Q44" s="272">
        <f t="shared" si="3"/>
        <v>-28.379999999999995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75.22</v>
      </c>
      <c r="L45" s="273">
        <v>78.78</v>
      </c>
      <c r="M45" s="273">
        <v>55.12</v>
      </c>
      <c r="N45" s="273">
        <v>122.15</v>
      </c>
      <c r="O45" s="273">
        <v>114.6</v>
      </c>
      <c r="P45" s="124">
        <f t="shared" si="2"/>
        <v>-6.1809250920998871E-2</v>
      </c>
      <c r="Q45" s="272">
        <f t="shared" si="3"/>
        <v>-7.5500000000000114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53.24</v>
      </c>
      <c r="L46" s="271">
        <v>53.68</v>
      </c>
      <c r="M46" s="271">
        <v>69.709999999999994</v>
      </c>
      <c r="N46" s="271">
        <v>75.569999999999993</v>
      </c>
      <c r="O46" s="271">
        <v>78.099999999999994</v>
      </c>
      <c r="P46" s="122">
        <f t="shared" si="2"/>
        <v>3.3478893740902516E-2</v>
      </c>
      <c r="Q46" s="270">
        <f t="shared" si="3"/>
        <v>2.5300000000000011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62.96</v>
      </c>
      <c r="L47" s="275">
        <v>58.98</v>
      </c>
      <c r="M47" s="275">
        <v>64.19</v>
      </c>
      <c r="N47" s="275">
        <v>63.32</v>
      </c>
      <c r="O47" s="275">
        <v>62.54</v>
      </c>
      <c r="P47" s="126">
        <f t="shared" si="2"/>
        <v>-1.2318382817435247E-2</v>
      </c>
      <c r="Q47" s="274">
        <f t="shared" si="3"/>
        <v>-0.78000000000000114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63.21</v>
      </c>
      <c r="L48" s="271">
        <v>59.78</v>
      </c>
      <c r="M48" s="271">
        <v>64.73</v>
      </c>
      <c r="N48" s="271">
        <v>64.13</v>
      </c>
      <c r="O48" s="271">
        <v>63.44</v>
      </c>
      <c r="P48" s="122">
        <f t="shared" si="2"/>
        <v>-1.0759394978948955E-2</v>
      </c>
      <c r="Q48" s="270">
        <f t="shared" si="3"/>
        <v>-0.68999999999999773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64.72</v>
      </c>
      <c r="L49" s="273">
        <v>59.46</v>
      </c>
      <c r="M49" s="273">
        <v>67.45</v>
      </c>
      <c r="N49" s="273">
        <v>65.84</v>
      </c>
      <c r="O49" s="273">
        <v>63.76</v>
      </c>
      <c r="P49" s="124">
        <f t="shared" si="2"/>
        <v>-3.1591737545565102E-2</v>
      </c>
      <c r="Q49" s="272">
        <f t="shared" si="3"/>
        <v>-2.0800000000000054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56.03</v>
      </c>
      <c r="L50" s="273">
        <v>60.85</v>
      </c>
      <c r="M50" s="273">
        <v>55.4</v>
      </c>
      <c r="N50" s="273">
        <v>59.43</v>
      </c>
      <c r="O50" s="273">
        <v>62.55</v>
      </c>
      <c r="P50" s="124">
        <f t="shared" si="2"/>
        <v>5.2498738011105495E-2</v>
      </c>
      <c r="Q50" s="272">
        <f t="shared" si="3"/>
        <v>3.1199999999999974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36</v>
      </c>
      <c r="L51" s="271">
        <v>117.29</v>
      </c>
      <c r="M51" s="271">
        <v>111.79</v>
      </c>
      <c r="N51" s="271">
        <v>97.89</v>
      </c>
      <c r="O51" s="271">
        <v>95.97</v>
      </c>
      <c r="P51" s="122">
        <f t="shared" si="2"/>
        <v>-1.9613852283175026E-2</v>
      </c>
      <c r="Q51" s="270">
        <f t="shared" si="3"/>
        <v>-1.9200000000000017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F91B-D625-4EE4-975A-6A4C22362B5A}">
  <sheetPr>
    <tabColor theme="2" tint="-9.9978637043366805E-2"/>
  </sheetPr>
  <dimension ref="B1:Q53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58.86</v>
      </c>
      <c r="L6" s="269">
        <v>76.260000000000005</v>
      </c>
      <c r="M6" s="269">
        <v>84.95</v>
      </c>
      <c r="N6" s="269">
        <v>96.18</v>
      </c>
      <c r="O6" s="269">
        <v>98.98</v>
      </c>
      <c r="P6" s="119">
        <f t="shared" ref="P6:P51" si="2">IFERROR(O6/N6-1,"-")</f>
        <v>2.9112081513828159E-2</v>
      </c>
      <c r="Q6" s="268">
        <f t="shared" ref="Q6:Q51" si="3">IFERROR(O6-N6,"-")</f>
        <v>2.7999999999999972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65.069999999999993</v>
      </c>
      <c r="L7" s="271">
        <v>84.48</v>
      </c>
      <c r="M7" s="271">
        <v>94.68</v>
      </c>
      <c r="N7" s="271">
        <v>105.59</v>
      </c>
      <c r="O7" s="271">
        <v>107.6</v>
      </c>
      <c r="P7" s="122">
        <f t="shared" si="2"/>
        <v>1.9035893550525484E-2</v>
      </c>
      <c r="Q7" s="270">
        <f t="shared" si="3"/>
        <v>2.0099999999999909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72.09</v>
      </c>
      <c r="L8" s="273">
        <v>92.56</v>
      </c>
      <c r="M8" s="273">
        <v>102.39</v>
      </c>
      <c r="N8" s="273">
        <v>114.01</v>
      </c>
      <c r="O8" s="273">
        <v>115.99</v>
      </c>
      <c r="P8" s="124">
        <f t="shared" si="2"/>
        <v>1.7366897640557655E-2</v>
      </c>
      <c r="Q8" s="272">
        <f t="shared" si="3"/>
        <v>1.9799999999999898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31.57</v>
      </c>
      <c r="L9" s="273">
        <v>47.5</v>
      </c>
      <c r="M9" s="273">
        <v>53.52</v>
      </c>
      <c r="N9" s="273">
        <v>60.83</v>
      </c>
      <c r="O9" s="273">
        <v>63.62</v>
      </c>
      <c r="P9" s="124">
        <f t="shared" si="2"/>
        <v>4.5865526878185126E-2</v>
      </c>
      <c r="Q9" s="272">
        <f t="shared" si="3"/>
        <v>2.7899999999999991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34.659999999999997</v>
      </c>
      <c r="L10" s="271">
        <v>47.5</v>
      </c>
      <c r="M10" s="271">
        <v>51.5</v>
      </c>
      <c r="N10" s="271">
        <v>63.54</v>
      </c>
      <c r="O10" s="271">
        <v>70.08</v>
      </c>
      <c r="P10" s="122">
        <f t="shared" si="2"/>
        <v>0.10292728989612843</v>
      </c>
      <c r="Q10" s="270">
        <f t="shared" si="3"/>
        <v>6.5399999999999991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81.239999999999995</v>
      </c>
      <c r="L11" s="275">
        <v>96.8</v>
      </c>
      <c r="M11" s="275">
        <v>104.87</v>
      </c>
      <c r="N11" s="275">
        <v>116.86</v>
      </c>
      <c r="O11" s="275">
        <v>115.89</v>
      </c>
      <c r="P11" s="126">
        <f t="shared" si="2"/>
        <v>-8.3005305493752957E-3</v>
      </c>
      <c r="Q11" s="274">
        <f t="shared" si="3"/>
        <v>-0.96999999999999886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87.4</v>
      </c>
      <c r="L12" s="271">
        <v>105.73</v>
      </c>
      <c r="M12" s="271">
        <v>115.76</v>
      </c>
      <c r="N12" s="271">
        <v>129.69</v>
      </c>
      <c r="O12" s="271">
        <v>127.44</v>
      </c>
      <c r="P12" s="122">
        <f t="shared" si="2"/>
        <v>-1.7349063150589816E-2</v>
      </c>
      <c r="Q12" s="270">
        <f t="shared" si="3"/>
        <v>-2.25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93.89</v>
      </c>
      <c r="L13" s="273">
        <v>113.3</v>
      </c>
      <c r="M13" s="273">
        <v>123.16</v>
      </c>
      <c r="N13" s="273">
        <v>138.52000000000001</v>
      </c>
      <c r="O13" s="273">
        <v>135.55000000000001</v>
      </c>
      <c r="P13" s="124">
        <f t="shared" si="2"/>
        <v>-2.1440947155645373E-2</v>
      </c>
      <c r="Q13" s="272">
        <f t="shared" si="3"/>
        <v>-2.9699999999999989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37.28</v>
      </c>
      <c r="L14" s="273">
        <v>49.35</v>
      </c>
      <c r="M14" s="273">
        <v>52.36</v>
      </c>
      <c r="N14" s="273">
        <v>47.38</v>
      </c>
      <c r="O14" s="273">
        <v>56.69</v>
      </c>
      <c r="P14" s="124">
        <f t="shared" si="2"/>
        <v>0.19649641198818046</v>
      </c>
      <c r="Q14" s="272">
        <f t="shared" si="3"/>
        <v>9.3099999999999952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41.15</v>
      </c>
      <c r="L15" s="271">
        <v>52.49</v>
      </c>
      <c r="M15" s="271">
        <v>55.14</v>
      </c>
      <c r="N15" s="271">
        <v>62.89</v>
      </c>
      <c r="O15" s="271">
        <v>70.459999999999994</v>
      </c>
      <c r="P15" s="122">
        <f t="shared" si="2"/>
        <v>0.12036889807600559</v>
      </c>
      <c r="Q15" s="270">
        <f t="shared" si="3"/>
        <v>7.5699999999999932</v>
      </c>
    </row>
    <row r="16" spans="2:17" x14ac:dyDescent="0.25">
      <c r="B16" s="117" t="s">
        <v>49</v>
      </c>
      <c r="C16" s="274">
        <v>107</v>
      </c>
      <c r="D16" s="274">
        <v>52.22</v>
      </c>
      <c r="E16" s="274">
        <v>46.13</v>
      </c>
      <c r="F16" s="274">
        <v>94.79</v>
      </c>
      <c r="G16" s="274">
        <v>114.31</v>
      </c>
      <c r="H16" s="274">
        <v>127.83</v>
      </c>
      <c r="I16" s="126">
        <f t="shared" si="0"/>
        <v>0.11827486659084951</v>
      </c>
      <c r="J16" s="274">
        <f t="shared" si="1"/>
        <v>13.519999999999996</v>
      </c>
      <c r="K16" s="275">
        <v>71.989999999999995</v>
      </c>
      <c r="L16" s="275">
        <v>61.82</v>
      </c>
      <c r="M16" s="275">
        <v>97.35</v>
      </c>
      <c r="N16" s="275">
        <v>109.32</v>
      </c>
      <c r="O16" s="275">
        <v>138.58000000000001</v>
      </c>
      <c r="P16" s="126">
        <f t="shared" si="2"/>
        <v>0.26765459202341768</v>
      </c>
      <c r="Q16" s="274">
        <f t="shared" si="3"/>
        <v>29.260000000000019</v>
      </c>
    </row>
    <row r="17" spans="2:17" x14ac:dyDescent="0.25">
      <c r="B17" s="120" t="s">
        <v>62</v>
      </c>
      <c r="C17" s="270">
        <v>107.84</v>
      </c>
      <c r="D17" s="270">
        <v>55.84</v>
      </c>
      <c r="E17" s="270">
        <v>48.11</v>
      </c>
      <c r="F17" s="270">
        <v>95.49</v>
      </c>
      <c r="G17" s="270">
        <v>114.77</v>
      </c>
      <c r="H17" s="270">
        <v>128.08000000000001</v>
      </c>
      <c r="I17" s="122">
        <f t="shared" si="0"/>
        <v>0.11597107257994255</v>
      </c>
      <c r="J17" s="270">
        <f t="shared" si="1"/>
        <v>13.310000000000016</v>
      </c>
      <c r="K17" s="271">
        <v>71.989999999999995</v>
      </c>
      <c r="L17" s="271">
        <v>63.6</v>
      </c>
      <c r="M17" s="271">
        <v>101.68</v>
      </c>
      <c r="N17" s="271">
        <v>108.24</v>
      </c>
      <c r="O17" s="271">
        <v>141.58000000000001</v>
      </c>
      <c r="P17" s="122">
        <f t="shared" si="2"/>
        <v>0.308019216555802</v>
      </c>
      <c r="Q17" s="270">
        <f t="shared" si="3"/>
        <v>33.340000000000018</v>
      </c>
    </row>
    <row r="18" spans="2:17" x14ac:dyDescent="0.25">
      <c r="B18" s="123" t="s">
        <v>63</v>
      </c>
      <c r="C18" s="272">
        <v>117.01</v>
      </c>
      <c r="D18" s="272">
        <v>0</v>
      </c>
      <c r="E18" s="272">
        <v>0</v>
      </c>
      <c r="F18" s="272">
        <v>0</v>
      </c>
      <c r="G18" s="272">
        <v>0</v>
      </c>
      <c r="H18" s="272">
        <v>0</v>
      </c>
      <c r="I18" s="124" t="str">
        <f t="shared" si="0"/>
        <v>-</v>
      </c>
      <c r="J18" s="272">
        <f t="shared" si="1"/>
        <v>0</v>
      </c>
      <c r="K18" s="273">
        <v>71.989999999999995</v>
      </c>
      <c r="L18" s="273">
        <v>0</v>
      </c>
      <c r="M18" s="273">
        <v>101.68</v>
      </c>
      <c r="N18" s="273">
        <v>0</v>
      </c>
      <c r="O18" s="273">
        <v>0</v>
      </c>
      <c r="P18" s="124" t="str">
        <f t="shared" si="2"/>
        <v>-</v>
      </c>
      <c r="Q18" s="272">
        <f t="shared" si="3"/>
        <v>0</v>
      </c>
    </row>
    <row r="19" spans="2:17" x14ac:dyDescent="0.25">
      <c r="B19" s="123" t="s">
        <v>64</v>
      </c>
      <c r="C19" s="272">
        <v>30.06</v>
      </c>
      <c r="D19" s="272">
        <v>0</v>
      </c>
      <c r="E19" s="272">
        <v>0</v>
      </c>
      <c r="F19" s="272">
        <v>0</v>
      </c>
      <c r="G19" s="272">
        <v>0</v>
      </c>
      <c r="H19" s="272">
        <v>0</v>
      </c>
      <c r="I19" s="124" t="str">
        <f t="shared" si="0"/>
        <v>-</v>
      </c>
      <c r="J19" s="272">
        <f t="shared" si="1"/>
        <v>0</v>
      </c>
      <c r="K19" s="273">
        <v>0</v>
      </c>
      <c r="L19" s="273">
        <v>0</v>
      </c>
      <c r="M19" s="273">
        <v>0</v>
      </c>
      <c r="N19" s="273">
        <v>0</v>
      </c>
      <c r="O19" s="273">
        <v>0</v>
      </c>
      <c r="P19" s="124" t="str">
        <f t="shared" si="2"/>
        <v>-</v>
      </c>
      <c r="Q19" s="272">
        <f t="shared" si="3"/>
        <v>0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41.39</v>
      </c>
      <c r="L21" s="275">
        <v>52.42</v>
      </c>
      <c r="M21" s="275">
        <v>46.32</v>
      </c>
      <c r="N21" s="275">
        <v>56.32</v>
      </c>
      <c r="O21" s="275">
        <v>60.15</v>
      </c>
      <c r="P21" s="126">
        <f t="shared" si="2"/>
        <v>6.8004261363636243E-2</v>
      </c>
      <c r="Q21" s="274">
        <f t="shared" si="3"/>
        <v>3.8299999999999983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41.39</v>
      </c>
      <c r="L22" s="271">
        <v>52.42</v>
      </c>
      <c r="M22" s="271">
        <v>46.45</v>
      </c>
      <c r="N22" s="271">
        <v>56.58</v>
      </c>
      <c r="O22" s="271">
        <v>60.59</v>
      </c>
      <c r="P22" s="122">
        <f t="shared" si="2"/>
        <v>7.0873100035348191E-2</v>
      </c>
      <c r="Q22" s="270">
        <f t="shared" si="3"/>
        <v>4.0100000000000051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71.989999999999995</v>
      </c>
      <c r="L24" s="275">
        <v>61.82</v>
      </c>
      <c r="M24" s="275">
        <v>97.35</v>
      </c>
      <c r="N24" s="275">
        <v>109.32</v>
      </c>
      <c r="O24" s="275">
        <v>138.58000000000001</v>
      </c>
      <c r="P24" s="126">
        <f t="shared" si="2"/>
        <v>0.26765459202341768</v>
      </c>
      <c r="Q24" s="274">
        <f t="shared" si="3"/>
        <v>29.260000000000019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71.989999999999995</v>
      </c>
      <c r="L25" s="271">
        <v>63.6</v>
      </c>
      <c r="M25" s="271">
        <v>101.68</v>
      </c>
      <c r="N25" s="271">
        <v>108.24</v>
      </c>
      <c r="O25" s="271">
        <v>141.58000000000001</v>
      </c>
      <c r="P25" s="122">
        <f t="shared" si="2"/>
        <v>0.308019216555802</v>
      </c>
      <c r="Q25" s="270">
        <f t="shared" si="3"/>
        <v>33.340000000000018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71.989999999999995</v>
      </c>
      <c r="L26" s="273">
        <v>0</v>
      </c>
      <c r="M26" s="273">
        <v>101.68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32.75</v>
      </c>
      <c r="L28" s="275">
        <v>43.87</v>
      </c>
      <c r="M28" s="275">
        <v>51.13</v>
      </c>
      <c r="N28" s="275">
        <v>59.56</v>
      </c>
      <c r="O28" s="275">
        <v>67.400000000000006</v>
      </c>
      <c r="P28" s="126">
        <f t="shared" si="2"/>
        <v>0.13163196776359976</v>
      </c>
      <c r="Q28" s="274">
        <f t="shared" si="3"/>
        <v>7.8400000000000034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34.479999999999997</v>
      </c>
      <c r="L29" s="271">
        <v>49.23</v>
      </c>
      <c r="M29" s="271">
        <v>55.88</v>
      </c>
      <c r="N29" s="271">
        <v>63.54</v>
      </c>
      <c r="O29" s="271">
        <v>73.349999999999994</v>
      </c>
      <c r="P29" s="122">
        <f t="shared" si="2"/>
        <v>0.15439093484419253</v>
      </c>
      <c r="Q29" s="270">
        <f t="shared" si="3"/>
        <v>9.8099999999999952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36.369999999999997</v>
      </c>
      <c r="L30" s="273">
        <v>51.85</v>
      </c>
      <c r="M30" s="273">
        <v>59.16</v>
      </c>
      <c r="N30" s="273">
        <v>66.22</v>
      </c>
      <c r="O30" s="273">
        <v>77.59</v>
      </c>
      <c r="P30" s="124">
        <f t="shared" si="2"/>
        <v>0.17170039263062531</v>
      </c>
      <c r="Q30" s="272">
        <f t="shared" si="3"/>
        <v>11.370000000000005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25.41</v>
      </c>
      <c r="L31" s="273">
        <v>32.36</v>
      </c>
      <c r="M31" s="273">
        <v>34.89</v>
      </c>
      <c r="N31" s="273">
        <v>45.67</v>
      </c>
      <c r="O31" s="273">
        <v>46.08</v>
      </c>
      <c r="P31" s="124">
        <f t="shared" si="2"/>
        <v>8.9774469016858927E-3</v>
      </c>
      <c r="Q31" s="272">
        <f t="shared" si="3"/>
        <v>0.40999999999999659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24.89</v>
      </c>
      <c r="L32" s="271">
        <v>23.88</v>
      </c>
      <c r="M32" s="271">
        <v>31.61</v>
      </c>
      <c r="N32" s="271">
        <v>42.63</v>
      </c>
      <c r="O32" s="271">
        <v>42.39</v>
      </c>
      <c r="P32" s="122">
        <f t="shared" si="2"/>
        <v>-5.6298381421534538E-3</v>
      </c>
      <c r="Q32" s="270">
        <f t="shared" si="3"/>
        <v>-0.24000000000000199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45.93</v>
      </c>
      <c r="L33" s="275">
        <v>57.49</v>
      </c>
      <c r="M33" s="275">
        <v>58.36</v>
      </c>
      <c r="N33" s="275">
        <v>62.89</v>
      </c>
      <c r="O33" s="275">
        <v>76.58</v>
      </c>
      <c r="P33" s="126">
        <f t="shared" si="2"/>
        <v>0.21768166640165365</v>
      </c>
      <c r="Q33" s="274">
        <f t="shared" si="3"/>
        <v>13.689999999999998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45.93</v>
      </c>
      <c r="L34" s="271">
        <v>57.49</v>
      </c>
      <c r="M34" s="271">
        <v>58.36</v>
      </c>
      <c r="N34" s="271">
        <v>62.89</v>
      </c>
      <c r="O34" s="271">
        <v>76.58</v>
      </c>
      <c r="P34" s="122">
        <f t="shared" si="2"/>
        <v>0.21768166640165365</v>
      </c>
      <c r="Q34" s="270">
        <f t="shared" si="3"/>
        <v>13.689999999999998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99.24</v>
      </c>
      <c r="L35" s="275">
        <v>105.09</v>
      </c>
      <c r="M35" s="275">
        <v>121.4</v>
      </c>
      <c r="N35" s="275">
        <v>137.01</v>
      </c>
      <c r="O35" s="275">
        <v>147.88999999999999</v>
      </c>
      <c r="P35" s="126">
        <f t="shared" si="2"/>
        <v>7.941026202466972E-2</v>
      </c>
      <c r="Q35" s="274">
        <f t="shared" si="3"/>
        <v>10.879999999999995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108.1</v>
      </c>
      <c r="L36" s="271">
        <v>112.41</v>
      </c>
      <c r="M36" s="271">
        <v>128.47</v>
      </c>
      <c r="N36" s="271">
        <v>148.04</v>
      </c>
      <c r="O36" s="271">
        <v>158.01</v>
      </c>
      <c r="P36" s="122">
        <f t="shared" si="2"/>
        <v>6.7346663064036694E-2</v>
      </c>
      <c r="Q36" s="270">
        <f t="shared" si="3"/>
        <v>9.9699999999999989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33.19</v>
      </c>
      <c r="L37" s="271">
        <v>63.25</v>
      </c>
      <c r="M37" s="271">
        <v>81.03</v>
      </c>
      <c r="N37" s="271">
        <v>74.72</v>
      </c>
      <c r="O37" s="271">
        <v>94.18</v>
      </c>
      <c r="P37" s="122">
        <f t="shared" si="2"/>
        <v>0.26043897216274092</v>
      </c>
      <c r="Q37" s="270">
        <f t="shared" si="3"/>
        <v>19.460000000000008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40.89</v>
      </c>
      <c r="L38" s="275">
        <v>44.25</v>
      </c>
      <c r="M38" s="275">
        <v>56.46</v>
      </c>
      <c r="N38" s="275">
        <v>59.57</v>
      </c>
      <c r="O38" s="275">
        <v>62.13</v>
      </c>
      <c r="P38" s="126">
        <f t="shared" si="2"/>
        <v>4.2974651670303787E-2</v>
      </c>
      <c r="Q38" s="274">
        <f t="shared" si="3"/>
        <v>2.5600000000000023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40.89</v>
      </c>
      <c r="L39" s="271">
        <v>44.25</v>
      </c>
      <c r="M39" s="271">
        <v>56.46</v>
      </c>
      <c r="N39" s="271">
        <v>59.57</v>
      </c>
      <c r="O39" s="271">
        <v>62.13</v>
      </c>
      <c r="P39" s="122">
        <f t="shared" si="2"/>
        <v>4.2974651670303787E-2</v>
      </c>
      <c r="Q39" s="270">
        <f t="shared" si="3"/>
        <v>2.5600000000000023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43.62</v>
      </c>
      <c r="L40" s="273">
        <v>52.59</v>
      </c>
      <c r="M40" s="273">
        <v>64.260000000000005</v>
      </c>
      <c r="N40" s="273">
        <v>70.41</v>
      </c>
      <c r="O40" s="273">
        <v>74.819999999999993</v>
      </c>
      <c r="P40" s="124">
        <f t="shared" si="2"/>
        <v>6.2633148700468544E-2</v>
      </c>
      <c r="Q40" s="272">
        <f t="shared" si="3"/>
        <v>4.4099999999999966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36.36</v>
      </c>
      <c r="L41" s="273">
        <v>34.369999999999997</v>
      </c>
      <c r="M41" s="273">
        <v>46.37</v>
      </c>
      <c r="N41" s="273">
        <v>41.44</v>
      </c>
      <c r="O41" s="273">
        <v>41.89</v>
      </c>
      <c r="P41" s="124">
        <f t="shared" si="2"/>
        <v>1.0859073359073435E-2</v>
      </c>
      <c r="Q41" s="272">
        <f t="shared" si="3"/>
        <v>0.45000000000000284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55.6</v>
      </c>
      <c r="L42" s="275">
        <v>83.34</v>
      </c>
      <c r="M42" s="275">
        <v>97.6</v>
      </c>
      <c r="N42" s="275">
        <v>115.05</v>
      </c>
      <c r="O42" s="275">
        <v>98.24</v>
      </c>
      <c r="P42" s="126">
        <f t="shared" si="2"/>
        <v>-0.14611038678835286</v>
      </c>
      <c r="Q42" s="274">
        <f t="shared" si="3"/>
        <v>-16.810000000000002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64.45</v>
      </c>
      <c r="L43" s="271">
        <v>92.91</v>
      </c>
      <c r="M43" s="271">
        <v>106.98</v>
      </c>
      <c r="N43" s="271">
        <v>126.86</v>
      </c>
      <c r="O43" s="271">
        <v>105.84</v>
      </c>
      <c r="P43" s="122">
        <f t="shared" si="2"/>
        <v>-0.16569446634084817</v>
      </c>
      <c r="Q43" s="270">
        <f t="shared" si="3"/>
        <v>-21.019999999999996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68.739999999999995</v>
      </c>
      <c r="L44" s="273">
        <v>97.78</v>
      </c>
      <c r="M44" s="273">
        <v>121.96</v>
      </c>
      <c r="N44" s="273">
        <v>129.97999999999999</v>
      </c>
      <c r="O44" s="273">
        <v>105.32</v>
      </c>
      <c r="P44" s="124">
        <f t="shared" si="2"/>
        <v>-0.18972149561470997</v>
      </c>
      <c r="Q44" s="272">
        <f t="shared" si="3"/>
        <v>-24.659999999999997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51.94</v>
      </c>
      <c r="L45" s="273">
        <v>73.11</v>
      </c>
      <c r="M45" s="273">
        <v>46.09</v>
      </c>
      <c r="N45" s="273">
        <v>114.22</v>
      </c>
      <c r="O45" s="273">
        <v>107.99</v>
      </c>
      <c r="P45" s="124">
        <f t="shared" si="2"/>
        <v>-5.4543862721064595E-2</v>
      </c>
      <c r="Q45" s="272">
        <f t="shared" si="3"/>
        <v>-6.230000000000004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19.97</v>
      </c>
      <c r="L46" s="271">
        <v>33.44</v>
      </c>
      <c r="M46" s="271">
        <v>48.68</v>
      </c>
      <c r="N46" s="271">
        <v>53.43</v>
      </c>
      <c r="O46" s="271">
        <v>60.27</v>
      </c>
      <c r="P46" s="122">
        <f t="shared" si="2"/>
        <v>0.12801796743402583</v>
      </c>
      <c r="Q46" s="270">
        <f t="shared" si="3"/>
        <v>6.8400000000000034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33.9</v>
      </c>
      <c r="L47" s="275">
        <v>35.25</v>
      </c>
      <c r="M47" s="275">
        <v>47.95</v>
      </c>
      <c r="N47" s="275">
        <v>47.97</v>
      </c>
      <c r="O47" s="275">
        <v>46.58</v>
      </c>
      <c r="P47" s="126">
        <f t="shared" si="2"/>
        <v>-2.897644361058993E-2</v>
      </c>
      <c r="Q47" s="274">
        <f t="shared" si="3"/>
        <v>-1.3900000000000006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33.96</v>
      </c>
      <c r="L48" s="271">
        <v>35.51</v>
      </c>
      <c r="M48" s="271">
        <v>48.73</v>
      </c>
      <c r="N48" s="271">
        <v>49.07</v>
      </c>
      <c r="O48" s="271">
        <v>47.61</v>
      </c>
      <c r="P48" s="122">
        <f t="shared" si="2"/>
        <v>-2.9753413490931302E-2</v>
      </c>
      <c r="Q48" s="270">
        <f t="shared" si="3"/>
        <v>-1.4600000000000009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37.520000000000003</v>
      </c>
      <c r="L49" s="273">
        <v>39</v>
      </c>
      <c r="M49" s="273">
        <v>52.58</v>
      </c>
      <c r="N49" s="273">
        <v>51.14</v>
      </c>
      <c r="O49" s="273">
        <v>48.61</v>
      </c>
      <c r="P49" s="124">
        <f t="shared" si="2"/>
        <v>-4.9472037543996872E-2</v>
      </c>
      <c r="Q49" s="272">
        <f t="shared" si="3"/>
        <v>-2.5300000000000011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22.35</v>
      </c>
      <c r="L50" s="273">
        <v>27.5</v>
      </c>
      <c r="M50" s="273">
        <v>37.299999999999997</v>
      </c>
      <c r="N50" s="273">
        <v>43.7</v>
      </c>
      <c r="O50" s="273">
        <v>45.03</v>
      </c>
      <c r="P50" s="124">
        <f t="shared" si="2"/>
        <v>3.0434782608695699E-2</v>
      </c>
      <c r="Q50" s="272">
        <f t="shared" si="3"/>
        <v>1.3299999999999983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26.25</v>
      </c>
      <c r="L51" s="271">
        <v>40.409999999999997</v>
      </c>
      <c r="M51" s="271">
        <v>50.25</v>
      </c>
      <c r="N51" s="271">
        <v>80.48</v>
      </c>
      <c r="O51" s="271">
        <v>74.25</v>
      </c>
      <c r="P51" s="122">
        <f t="shared" si="2"/>
        <v>-7.741053677932408E-2</v>
      </c>
      <c r="Q51" s="270">
        <f t="shared" si="3"/>
        <v>-6.230000000000004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E3AE-8A72-4927-BFD4-B220B500D8C1}">
  <sheetPr>
    <tabColor theme="4"/>
  </sheetPr>
  <dimension ref="B4:B25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F72C-73FB-4CA1-8EE3-05A2257B898C}">
  <sheetPr>
    <tabColor theme="4" tint="0.39997558519241921"/>
  </sheetPr>
  <dimension ref="A1:AE131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36944</v>
      </c>
      <c r="D6" s="278">
        <v>34184</v>
      </c>
      <c r="E6" s="278">
        <v>117560</v>
      </c>
      <c r="F6" s="278">
        <v>137595</v>
      </c>
      <c r="G6" s="279">
        <f t="shared" ref="G6:G11" si="0">F6/E6-1</f>
        <v>0.17042361347397073</v>
      </c>
      <c r="H6" s="278">
        <f t="shared" ref="H6:H11" si="1">F6-E6</f>
        <v>20035</v>
      </c>
      <c r="I6" s="279"/>
      <c r="J6" s="278">
        <v>175857</v>
      </c>
      <c r="K6" s="279">
        <f t="shared" ref="K6:K11" si="2">J6/F6-1</f>
        <v>0.27807696500599577</v>
      </c>
      <c r="L6" s="278">
        <f t="shared" ref="L6:L11" si="3">J6-F6</f>
        <v>38262</v>
      </c>
      <c r="M6" s="279"/>
      <c r="N6" s="278">
        <v>141765</v>
      </c>
      <c r="O6" s="279">
        <f t="shared" ref="O6:O11" si="4">N6/J6-1</f>
        <v>-0.19386205837697679</v>
      </c>
      <c r="P6" s="278">
        <f t="shared" ref="P6:P11" si="5">N6-J6</f>
        <v>-34092</v>
      </c>
      <c r="Q6" s="279">
        <f>N6/C6-1</f>
        <v>2.8372942832394976</v>
      </c>
      <c r="R6" s="278">
        <f>N6-C6</f>
        <v>104821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16922</v>
      </c>
      <c r="D7" s="278">
        <v>19322</v>
      </c>
      <c r="E7" s="278">
        <v>29432</v>
      </c>
      <c r="F7" s="278">
        <v>39183</v>
      </c>
      <c r="G7" s="279">
        <f t="shared" si="0"/>
        <v>0.33130606142973629</v>
      </c>
      <c r="H7" s="278">
        <f t="shared" si="1"/>
        <v>9751</v>
      </c>
      <c r="I7" s="279">
        <f>F7/$F$7</f>
        <v>1</v>
      </c>
      <c r="J7" s="278">
        <v>48762</v>
      </c>
      <c r="K7" s="279">
        <f t="shared" si="2"/>
        <v>0.24446826429829271</v>
      </c>
      <c r="L7" s="278">
        <f t="shared" si="3"/>
        <v>9579</v>
      </c>
      <c r="M7" s="279">
        <f>J7/$J$7</f>
        <v>1</v>
      </c>
      <c r="N7" s="278">
        <v>33672</v>
      </c>
      <c r="O7" s="279">
        <f t="shared" si="4"/>
        <v>-0.3094622862064722</v>
      </c>
      <c r="P7" s="278">
        <f t="shared" si="5"/>
        <v>-15090</v>
      </c>
      <c r="Q7" s="279">
        <f t="shared" ref="Q7:Q11" si="6">N7/C7-1</f>
        <v>0.98983571681834293</v>
      </c>
      <c r="R7" s="278">
        <f t="shared" ref="R7:R11" si="7">N7-C7</f>
        <v>16750</v>
      </c>
      <c r="S7" s="279">
        <f>N7/$N$7</f>
        <v>1</v>
      </c>
      <c r="T7" s="279">
        <f>N7/$N$6</f>
        <v>0.23751983917045816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10850</v>
      </c>
      <c r="D8" s="281">
        <v>2574</v>
      </c>
      <c r="E8" s="281">
        <v>6675</v>
      </c>
      <c r="F8" s="281">
        <v>10712</v>
      </c>
      <c r="G8" s="282">
        <f t="shared" si="0"/>
        <v>0.60479400749063661</v>
      </c>
      <c r="H8" s="281">
        <f t="shared" si="1"/>
        <v>4037</v>
      </c>
      <c r="I8" s="282">
        <f>F8/$F$7</f>
        <v>0.27338386545185411</v>
      </c>
      <c r="J8" s="281">
        <v>17927</v>
      </c>
      <c r="K8" s="282">
        <f t="shared" si="2"/>
        <v>0.67354368932038833</v>
      </c>
      <c r="L8" s="281">
        <f t="shared" si="3"/>
        <v>7215</v>
      </c>
      <c r="M8" s="282">
        <f>J8/$J$7</f>
        <v>0.36764283663508468</v>
      </c>
      <c r="N8" s="281">
        <v>21282</v>
      </c>
      <c r="O8" s="282">
        <f t="shared" si="4"/>
        <v>0.18714787750320738</v>
      </c>
      <c r="P8" s="281">
        <f t="shared" si="5"/>
        <v>3355</v>
      </c>
      <c r="Q8" s="282">
        <f t="shared" si="6"/>
        <v>0.96147465437788027</v>
      </c>
      <c r="R8" s="281">
        <f t="shared" si="7"/>
        <v>10432</v>
      </c>
      <c r="S8" s="282">
        <f>N8/$N$7</f>
        <v>0.63203848895224524</v>
      </c>
      <c r="T8" s="282">
        <f>N8/$N$6</f>
        <v>0.15012168024547667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6072</v>
      </c>
      <c r="D9" s="284">
        <v>16748</v>
      </c>
      <c r="E9" s="284">
        <v>22757</v>
      </c>
      <c r="F9" s="284">
        <v>28471</v>
      </c>
      <c r="G9" s="285">
        <f t="shared" si="0"/>
        <v>0.25108757744869714</v>
      </c>
      <c r="H9" s="286">
        <f t="shared" si="1"/>
        <v>5714</v>
      </c>
      <c r="I9" s="287">
        <f>F9/$F$7</f>
        <v>0.72661613454814589</v>
      </c>
      <c r="J9" s="284">
        <v>30835</v>
      </c>
      <c r="K9" s="285">
        <f t="shared" si="2"/>
        <v>8.303185697727522E-2</v>
      </c>
      <c r="L9" s="286">
        <f t="shared" si="3"/>
        <v>2364</v>
      </c>
      <c r="M9" s="287">
        <f>J9/$J$7</f>
        <v>0.63235716336491532</v>
      </c>
      <c r="N9" s="284">
        <v>12390</v>
      </c>
      <c r="O9" s="285">
        <f t="shared" si="4"/>
        <v>-0.59818388195232686</v>
      </c>
      <c r="P9" s="286">
        <f t="shared" si="5"/>
        <v>-18445</v>
      </c>
      <c r="Q9" s="285">
        <f t="shared" si="6"/>
        <v>1.0405138339920947</v>
      </c>
      <c r="R9" s="286">
        <f t="shared" si="7"/>
        <v>6318</v>
      </c>
      <c r="S9" s="287">
        <f>N9/$N$7</f>
        <v>0.36796151104775482</v>
      </c>
      <c r="T9" s="287">
        <f>N9/$N$6</f>
        <v>8.7398158924981484E-2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6066</v>
      </c>
      <c r="D10" s="37">
        <v>7644</v>
      </c>
      <c r="E10" s="37">
        <v>13771</v>
      </c>
      <c r="F10" s="37">
        <v>11774</v>
      </c>
      <c r="G10" s="27">
        <f t="shared" si="0"/>
        <v>-0.14501488635538451</v>
      </c>
      <c r="H10" s="25">
        <f t="shared" si="1"/>
        <v>-1997</v>
      </c>
      <c r="I10" s="39">
        <f>F10/$F$7</f>
        <v>0.30048745629482171</v>
      </c>
      <c r="J10" s="37">
        <v>20844</v>
      </c>
      <c r="K10" s="27">
        <f t="shared" si="2"/>
        <v>0.77034143027008661</v>
      </c>
      <c r="L10" s="25">
        <f t="shared" si="3"/>
        <v>9070</v>
      </c>
      <c r="M10" s="39">
        <f>J10/$J$7</f>
        <v>0.4274640088593577</v>
      </c>
      <c r="N10" s="37">
        <v>5765</v>
      </c>
      <c r="O10" s="27">
        <f t="shared" si="4"/>
        <v>-0.72342160813663403</v>
      </c>
      <c r="P10" s="25">
        <f t="shared" si="5"/>
        <v>-15079</v>
      </c>
      <c r="Q10" s="27">
        <f t="shared" si="6"/>
        <v>-4.962083745466539E-2</v>
      </c>
      <c r="R10" s="25">
        <f t="shared" si="7"/>
        <v>-301</v>
      </c>
      <c r="S10" s="39">
        <f>N10/$N$7</f>
        <v>0.17121050130672369</v>
      </c>
      <c r="T10" s="39">
        <f>N10/$N$6</f>
        <v>4.0665890734666525E-2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6</v>
      </c>
      <c r="D11" s="37">
        <f>D9-D10</f>
        <v>9104</v>
      </c>
      <c r="E11" s="37">
        <f>E9-E10</f>
        <v>8986</v>
      </c>
      <c r="F11" s="37">
        <f>F9-F10</f>
        <v>16697</v>
      </c>
      <c r="G11" s="27">
        <f t="shared" si="0"/>
        <v>0.85811261963053642</v>
      </c>
      <c r="H11" s="25">
        <f t="shared" si="1"/>
        <v>7711</v>
      </c>
      <c r="I11" s="39">
        <f>F11/$F$7</f>
        <v>0.42612867825332412</v>
      </c>
      <c r="J11" s="37">
        <f>J9-J10</f>
        <v>9991</v>
      </c>
      <c r="K11" s="27">
        <f t="shared" si="2"/>
        <v>-0.401629035156016</v>
      </c>
      <c r="L11" s="25">
        <f t="shared" si="3"/>
        <v>-6706</v>
      </c>
      <c r="M11" s="39">
        <f>J11/$J$7</f>
        <v>0.20489315450555762</v>
      </c>
      <c r="N11" s="37">
        <f>N9-N10</f>
        <v>6625</v>
      </c>
      <c r="O11" s="27">
        <f t="shared" si="4"/>
        <v>-0.33690321289160241</v>
      </c>
      <c r="P11" s="25">
        <f t="shared" si="5"/>
        <v>-3366</v>
      </c>
      <c r="Q11" s="27">
        <f t="shared" si="6"/>
        <v>1103.1666666666667</v>
      </c>
      <c r="R11" s="25">
        <f t="shared" si="7"/>
        <v>6619</v>
      </c>
      <c r="S11" s="39">
        <f>N11/$N$7</f>
        <v>0.19675100974103113</v>
      </c>
      <c r="T11" s="39">
        <f>N11/$N$6</f>
        <v>4.6732268190314959E-2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55313</v>
      </c>
      <c r="D124" s="278">
        <v>70304</v>
      </c>
      <c r="E124" s="278">
        <v>161080</v>
      </c>
      <c r="F124" s="278">
        <v>179837</v>
      </c>
      <c r="G124" s="279">
        <f t="shared" ref="G124:G129" si="8">F124/E124-1</f>
        <v>0.116445244598957</v>
      </c>
      <c r="H124" s="278">
        <f t="shared" ref="H124:H129" si="9">F124-E124</f>
        <v>18757</v>
      </c>
      <c r="I124" s="279"/>
      <c r="J124" s="278">
        <v>231856</v>
      </c>
      <c r="K124" s="279"/>
      <c r="L124" s="279">
        <f t="shared" ref="L124:L129" si="10">J124/F124-1</f>
        <v>0.28925638216829674</v>
      </c>
      <c r="M124" s="278">
        <f t="shared" ref="M124:M129" si="11">J124-F124</f>
        <v>52019</v>
      </c>
      <c r="N124" s="279">
        <f t="shared" ref="N124:N129" si="12">J124/D124-1</f>
        <v>2.2979062357760585</v>
      </c>
      <c r="O124" s="278">
        <f t="shared" ref="O124:O129" si="13">J124-D124</f>
        <v>161552</v>
      </c>
      <c r="Z124" s="1"/>
      <c r="AE124"/>
    </row>
    <row r="125" spans="2:31" ht="18.75" x14ac:dyDescent="0.3">
      <c r="B125" s="277" t="s">
        <v>178</v>
      </c>
      <c r="C125" s="278">
        <v>24273</v>
      </c>
      <c r="D125" s="278">
        <v>26311</v>
      </c>
      <c r="E125" s="278">
        <v>32375</v>
      </c>
      <c r="F125" s="278">
        <v>47068</v>
      </c>
      <c r="G125" s="279">
        <f t="shared" si="8"/>
        <v>0.45383783783783782</v>
      </c>
      <c r="H125" s="278">
        <f t="shared" si="9"/>
        <v>14693</v>
      </c>
      <c r="I125" s="279">
        <f>F125/$F$7</f>
        <v>1.2012352295638415</v>
      </c>
      <c r="J125" s="278">
        <v>61312</v>
      </c>
      <c r="K125" s="279">
        <f>J125/$J$125</f>
        <v>1</v>
      </c>
      <c r="L125" s="279">
        <f t="shared" si="10"/>
        <v>0.30262598793235318</v>
      </c>
      <c r="M125" s="278">
        <f t="shared" si="11"/>
        <v>14244</v>
      </c>
      <c r="N125" s="279">
        <f t="shared" si="12"/>
        <v>1.3302801109801985</v>
      </c>
      <c r="O125" s="278">
        <f t="shared" si="13"/>
        <v>35001</v>
      </c>
      <c r="Z125" s="1"/>
      <c r="AE125"/>
    </row>
    <row r="126" spans="2:31" ht="15.75" x14ac:dyDescent="0.25">
      <c r="B126" s="280" t="s">
        <v>102</v>
      </c>
      <c r="C126" s="281">
        <v>15343</v>
      </c>
      <c r="D126" s="281">
        <v>4744</v>
      </c>
      <c r="E126" s="281">
        <v>9037</v>
      </c>
      <c r="F126" s="281">
        <v>15069</v>
      </c>
      <c r="G126" s="282">
        <f t="shared" si="8"/>
        <v>0.66747814540223516</v>
      </c>
      <c r="H126" s="281">
        <f t="shared" si="9"/>
        <v>6032</v>
      </c>
      <c r="I126" s="282">
        <f>F126/$F$7</f>
        <v>0.38458004746956587</v>
      </c>
      <c r="J126" s="281">
        <v>23750</v>
      </c>
      <c r="K126" s="282">
        <f>J126/$J$125</f>
        <v>0.38736299582463468</v>
      </c>
      <c r="L126" s="282">
        <f t="shared" si="10"/>
        <v>0.57608334992368437</v>
      </c>
      <c r="M126" s="281">
        <f t="shared" si="11"/>
        <v>8681</v>
      </c>
      <c r="N126" s="282">
        <f t="shared" si="12"/>
        <v>4.0063237774030354</v>
      </c>
      <c r="O126" s="281">
        <f t="shared" si="13"/>
        <v>19006</v>
      </c>
      <c r="Z126" s="1"/>
      <c r="AE126"/>
    </row>
    <row r="127" spans="2:31" x14ac:dyDescent="0.25">
      <c r="B127" s="283" t="s">
        <v>105</v>
      </c>
      <c r="C127" s="284">
        <v>8930</v>
      </c>
      <c r="D127" s="284">
        <v>21567</v>
      </c>
      <c r="E127" s="284">
        <v>23338</v>
      </c>
      <c r="F127" s="284">
        <v>31999</v>
      </c>
      <c r="G127" s="285">
        <f t="shared" si="8"/>
        <v>0.37111149198731685</v>
      </c>
      <c r="H127" s="286">
        <f t="shared" si="9"/>
        <v>8661</v>
      </c>
      <c r="I127" s="287">
        <f>F127/$F$7</f>
        <v>0.81665518209427557</v>
      </c>
      <c r="J127" s="284">
        <v>37562</v>
      </c>
      <c r="K127" s="287">
        <f>J127/$J$125</f>
        <v>0.61263700417536537</v>
      </c>
      <c r="L127" s="285">
        <f t="shared" si="10"/>
        <v>0.17384918278696215</v>
      </c>
      <c r="M127" s="286">
        <f t="shared" si="11"/>
        <v>5563</v>
      </c>
      <c r="N127" s="285">
        <f t="shared" si="12"/>
        <v>0.74164232392080498</v>
      </c>
      <c r="O127" s="286">
        <f t="shared" si="13"/>
        <v>15995</v>
      </c>
      <c r="Z127" s="1"/>
      <c r="AE127"/>
    </row>
    <row r="128" spans="2:31" x14ac:dyDescent="0.25">
      <c r="B128" s="288" t="s">
        <v>182</v>
      </c>
      <c r="C128" s="37">
        <v>8908</v>
      </c>
      <c r="D128" s="37">
        <v>11511</v>
      </c>
      <c r="E128" s="37">
        <v>13915</v>
      </c>
      <c r="F128" s="37">
        <v>15149</v>
      </c>
      <c r="G128" s="27">
        <f t="shared" si="8"/>
        <v>8.8681279195113261E-2</v>
      </c>
      <c r="H128" s="25">
        <f t="shared" si="9"/>
        <v>1234</v>
      </c>
      <c r="I128" s="39">
        <f>F128/$F$7</f>
        <v>0.38662174922798154</v>
      </c>
      <c r="J128" s="37">
        <v>23360</v>
      </c>
      <c r="K128" s="39">
        <f>J128/$J$125</f>
        <v>0.38100208768267224</v>
      </c>
      <c r="L128" s="27">
        <f t="shared" si="10"/>
        <v>0.5420159746517923</v>
      </c>
      <c r="M128" s="25">
        <f t="shared" si="11"/>
        <v>8211</v>
      </c>
      <c r="N128" s="27">
        <f t="shared" si="12"/>
        <v>1.0293632177916776</v>
      </c>
      <c r="O128" s="25">
        <f t="shared" si="13"/>
        <v>11849</v>
      </c>
      <c r="Z128" s="1"/>
      <c r="AE128"/>
    </row>
    <row r="129" spans="2:31" x14ac:dyDescent="0.25">
      <c r="B129" s="288" t="s">
        <v>184</v>
      </c>
      <c r="C129" s="37">
        <f>C127-C128</f>
        <v>22</v>
      </c>
      <c r="D129" s="37">
        <f>D127-D128</f>
        <v>10056</v>
      </c>
      <c r="E129" s="37">
        <f>E127-E128</f>
        <v>9423</v>
      </c>
      <c r="F129" s="37">
        <f>F127-F128</f>
        <v>16850</v>
      </c>
      <c r="G129" s="27">
        <f t="shared" si="8"/>
        <v>0.78817786267642997</v>
      </c>
      <c r="H129" s="25">
        <f t="shared" si="9"/>
        <v>7427</v>
      </c>
      <c r="I129" s="39">
        <f>F129/$F$7</f>
        <v>0.43003343286629403</v>
      </c>
      <c r="J129" s="37">
        <f>J127-J128</f>
        <v>14202</v>
      </c>
      <c r="K129" s="39">
        <f>J129/$J$125</f>
        <v>0.2316349164926931</v>
      </c>
      <c r="L129" s="27">
        <f t="shared" si="10"/>
        <v>-0.15715133531157266</v>
      </c>
      <c r="M129" s="25">
        <f t="shared" si="11"/>
        <v>-2648</v>
      </c>
      <c r="N129" s="27">
        <f t="shared" si="12"/>
        <v>0.41229116945107402</v>
      </c>
      <c r="O129" s="25">
        <f t="shared" si="13"/>
        <v>4146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4B1B-AA35-4A49-95E5-3CEC6A954DAA}">
  <sheetPr>
    <tabColor rgb="FF336600"/>
  </sheetPr>
  <dimension ref="A3:A23"/>
  <sheetViews>
    <sheetView showGridLines="0" workbookViewId="0">
      <selection activeCell="B13" sqref="B13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1522-3290-45F3-8078-BDE05B2542A8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16922</v>
      </c>
      <c r="D6" s="297">
        <v>19322</v>
      </c>
      <c r="E6" s="297">
        <v>29432</v>
      </c>
      <c r="F6" s="298">
        <f>E6/$E$6</f>
        <v>1</v>
      </c>
      <c r="G6" s="297">
        <v>39183</v>
      </c>
      <c r="H6" s="298">
        <f>G6/E6-1</f>
        <v>0.33130606142973629</v>
      </c>
      <c r="I6" s="297">
        <f>G6-E6</f>
        <v>9751</v>
      </c>
      <c r="J6" s="298">
        <f>G6/$G$6</f>
        <v>1</v>
      </c>
      <c r="K6" s="297">
        <v>48762</v>
      </c>
      <c r="L6" s="298">
        <f t="shared" ref="L6:L12" si="0">K6/G6-1</f>
        <v>0.24446826429829271</v>
      </c>
      <c r="M6" s="297">
        <f t="shared" ref="M6:M12" si="1">K6-G6</f>
        <v>9579</v>
      </c>
      <c r="N6" s="298">
        <f>K6/$K$6</f>
        <v>1</v>
      </c>
      <c r="O6" s="297">
        <v>33672</v>
      </c>
      <c r="P6" s="298">
        <f t="shared" ref="P6:P11" si="2">O6/K6-1</f>
        <v>-0.3094622862064722</v>
      </c>
      <c r="Q6" s="297">
        <f t="shared" ref="Q6:Q12" si="3">O6-K6</f>
        <v>-15090</v>
      </c>
      <c r="R6" s="298">
        <f>O6/C6-1</f>
        <v>0.98983571681834293</v>
      </c>
      <c r="S6" s="297">
        <f>O6-C6</f>
        <v>16750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16811</v>
      </c>
      <c r="D7" s="300">
        <v>19069</v>
      </c>
      <c r="E7" s="300">
        <v>28303</v>
      </c>
      <c r="F7" s="301">
        <f t="shared" ref="F7:F12" si="4">E7/$E$6</f>
        <v>0.96164039141070945</v>
      </c>
      <c r="G7" s="300">
        <v>37924</v>
      </c>
      <c r="H7" s="302">
        <f>G7/E7-1</f>
        <v>0.33992862947390745</v>
      </c>
      <c r="I7" s="303">
        <f>G7-E7</f>
        <v>9621</v>
      </c>
      <c r="J7" s="301">
        <f>G7/$G$6</f>
        <v>0.96786871857693391</v>
      </c>
      <c r="K7" s="300">
        <v>46749</v>
      </c>
      <c r="L7" s="304">
        <f t="shared" si="0"/>
        <v>0.23270224659846006</v>
      </c>
      <c r="M7" s="305">
        <f t="shared" si="1"/>
        <v>8825</v>
      </c>
      <c r="N7" s="301">
        <f>K7/$K$6</f>
        <v>0.9587178540666913</v>
      </c>
      <c r="O7" s="300">
        <v>32277</v>
      </c>
      <c r="P7" s="302">
        <f t="shared" si="2"/>
        <v>-0.30956811910415194</v>
      </c>
      <c r="Q7" s="303">
        <f t="shared" si="3"/>
        <v>-14472</v>
      </c>
      <c r="R7" s="302">
        <f t="shared" ref="R7:R10" si="5">O7/C7-1</f>
        <v>0.91999286181666773</v>
      </c>
      <c r="S7" s="303">
        <f t="shared" ref="S7:S10" si="6">O7-C7</f>
        <v>15466</v>
      </c>
      <c r="T7" s="301">
        <f>O7/$O$6</f>
        <v>0.95857091945830364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97</v>
      </c>
      <c r="D8" s="306">
        <v>0</v>
      </c>
      <c r="E8" s="306">
        <v>0</v>
      </c>
      <c r="F8" s="307">
        <f t="shared" si="4"/>
        <v>0</v>
      </c>
      <c r="G8" s="306">
        <v>0</v>
      </c>
      <c r="H8" s="308" t="str">
        <f>IFERROR(G8/E8-1,"-")</f>
        <v>-</v>
      </c>
      <c r="I8" s="309">
        <f t="shared" ref="I8:I12" si="7">G8-E8</f>
        <v>0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>
        <f>IFERROR(O8/C8-1,"-")</f>
        <v>-1</v>
      </c>
      <c r="S8" s="313">
        <f t="shared" si="6"/>
        <v>-97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63</v>
      </c>
      <c r="C9" s="306">
        <v>11254</v>
      </c>
      <c r="D9" s="306">
        <v>19069</v>
      </c>
      <c r="E9" s="306">
        <v>0</v>
      </c>
      <c r="F9" s="312">
        <f t="shared" si="4"/>
        <v>0</v>
      </c>
      <c r="G9" s="306">
        <v>32115</v>
      </c>
      <c r="H9" s="308" t="str">
        <f>IFERROR(G9/E9-1,"-")</f>
        <v>-</v>
      </c>
      <c r="I9" s="313">
        <f t="shared" si="7"/>
        <v>32115</v>
      </c>
      <c r="J9" s="312">
        <f t="shared" si="8"/>
        <v>0.81961564964397826</v>
      </c>
      <c r="K9" s="306">
        <v>0</v>
      </c>
      <c r="L9" s="310">
        <f>IFERROR(K9/G9-1,"-")</f>
        <v>-1</v>
      </c>
      <c r="M9" s="311">
        <f>IF(G9=0,"nd",K9-G9)</f>
        <v>-32115</v>
      </c>
      <c r="N9" s="312">
        <f t="shared" si="9"/>
        <v>0</v>
      </c>
      <c r="O9" s="306">
        <v>0</v>
      </c>
      <c r="P9" s="310" t="e">
        <f t="shared" si="2"/>
        <v>#DIV/0!</v>
      </c>
      <c r="Q9" s="313">
        <f t="shared" si="3"/>
        <v>0</v>
      </c>
      <c r="R9" s="314">
        <f t="shared" si="5"/>
        <v>-1</v>
      </c>
      <c r="S9" s="313">
        <f t="shared" si="6"/>
        <v>-11254</v>
      </c>
      <c r="T9" s="312">
        <f t="shared" si="10"/>
        <v>0</v>
      </c>
      <c r="V9" s="37"/>
      <c r="W9" s="103"/>
      <c r="AE9" s="1"/>
    </row>
    <row r="10" spans="1:31" s="4" customFormat="1" x14ac:dyDescent="0.25">
      <c r="B10" s="299" t="s">
        <v>197</v>
      </c>
      <c r="C10" s="315" t="e">
        <v>#REF!</v>
      </c>
      <c r="D10" s="315" t="e">
        <v>#REF!</v>
      </c>
      <c r="E10" s="315" t="e">
        <v>#REF!</v>
      </c>
      <c r="F10" s="316" t="str">
        <f>IFERROR(E10/$E$6,"-")</f>
        <v>-</v>
      </c>
      <c r="G10" s="315" t="e">
        <v>#REF!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e">
        <v>#REF!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e">
        <v>#REF!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#REF!</v>
      </c>
      <c r="S10" s="305" t="e">
        <f t="shared" si="6"/>
        <v>#REF!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32.277 viajeros 
cuota: 95,9%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16922</v>
      </c>
      <c r="D134" s="281">
        <v>4744</v>
      </c>
      <c r="E134" s="281">
        <v>9037</v>
      </c>
      <c r="F134" s="281">
        <v>15069</v>
      </c>
      <c r="G134" s="282">
        <f>F134/E134-1</f>
        <v>0.66747814540223516</v>
      </c>
      <c r="H134" s="281">
        <f>F134-E134</f>
        <v>6032</v>
      </c>
      <c r="I134" s="282">
        <f>F134/F$134</f>
        <v>1</v>
      </c>
      <c r="J134" s="281">
        <v>23750</v>
      </c>
      <c r="K134" s="282">
        <f>J134/J$134</f>
        <v>1</v>
      </c>
      <c r="L134" s="282">
        <f>J134/F134-1</f>
        <v>0.57608334992368437</v>
      </c>
      <c r="M134" s="281">
        <f>J134-F134</f>
        <v>8681</v>
      </c>
      <c r="N134" s="282">
        <f>J134/D134-1</f>
        <v>4.0063237774030354</v>
      </c>
      <c r="O134" s="281">
        <f>J134-D134</f>
        <v>19006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16811</v>
      </c>
      <c r="D135" s="300">
        <v>4596</v>
      </c>
      <c r="E135" s="300">
        <v>8021</v>
      </c>
      <c r="F135" s="300">
        <v>14084</v>
      </c>
      <c r="G135" s="304">
        <f>IFERROR(F135/E135-1,"-")</f>
        <v>0.75589078668495202</v>
      </c>
      <c r="H135" s="300">
        <f t="shared" ref="H135:H138" si="14">F135-E135</f>
        <v>6063</v>
      </c>
      <c r="I135" s="302">
        <f>F135/F$134</f>
        <v>0.93463401685579672</v>
      </c>
      <c r="J135" s="300">
        <v>23750</v>
      </c>
      <c r="K135" s="301">
        <f t="shared" ref="K135:K138" si="15">J135/J$134</f>
        <v>1</v>
      </c>
      <c r="L135" s="302">
        <f t="shared" ref="L135:L138" si="16">J135/F135-1</f>
        <v>0.68631070718545861</v>
      </c>
      <c r="M135" s="303">
        <f t="shared" ref="M135:M138" si="17">J135-F135</f>
        <v>9666</v>
      </c>
      <c r="N135" s="301">
        <f t="shared" ref="N135:N138" si="18">J135/D135-1</f>
        <v>4.1675369886858133</v>
      </c>
      <c r="O135" s="300">
        <f t="shared" ref="O135:O138" si="19">J135-D135</f>
        <v>19154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97</v>
      </c>
      <c r="D136" s="306">
        <v>0</v>
      </c>
      <c r="E136" s="306">
        <v>0</v>
      </c>
      <c r="F136" s="306">
        <v>0</v>
      </c>
      <c r="G136" s="310" t="str">
        <f t="shared" ref="G136:G138" si="20">IFERROR(F136/E136-1,"-")</f>
        <v>-</v>
      </c>
      <c r="H136" s="306">
        <f t="shared" si="14"/>
        <v>0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0</v>
      </c>
      <c r="F137" s="306">
        <v>0</v>
      </c>
      <c r="G137" s="308" t="str">
        <f t="shared" si="20"/>
        <v>-</v>
      </c>
      <c r="H137" s="306">
        <f t="shared" si="14"/>
        <v>0</v>
      </c>
      <c r="I137" s="318">
        <f t="shared" si="21"/>
        <v>0</v>
      </c>
      <c r="J137" s="306">
        <v>0</v>
      </c>
      <c r="K137" s="312">
        <f t="shared" si="15"/>
        <v>0</v>
      </c>
      <c r="L137" s="314" t="e">
        <f t="shared" si="16"/>
        <v>#DIV/0!</v>
      </c>
      <c r="M137" s="313">
        <f t="shared" si="17"/>
        <v>0</v>
      </c>
      <c r="N137" s="312" t="e">
        <f t="shared" si="18"/>
        <v>#DIV/0!</v>
      </c>
      <c r="O137" s="306">
        <f t="shared" si="19"/>
        <v>0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A686-8D0D-47E9-AC1B-DB69134CB6A4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10850</v>
      </c>
      <c r="D6" s="297">
        <v>2574</v>
      </c>
      <c r="E6" s="297">
        <v>6675</v>
      </c>
      <c r="F6" s="298">
        <f>E6/$E$6</f>
        <v>1</v>
      </c>
      <c r="G6" s="297">
        <v>10712</v>
      </c>
      <c r="H6" s="298">
        <f>G6/E6-1</f>
        <v>0.60479400749063661</v>
      </c>
      <c r="I6" s="297">
        <f>G6-E6</f>
        <v>4037</v>
      </c>
      <c r="J6" s="298">
        <f>G6/$G$6</f>
        <v>1</v>
      </c>
      <c r="K6" s="297">
        <v>17927</v>
      </c>
      <c r="L6" s="298">
        <f t="shared" ref="L6:L12" si="0">K6/G6-1</f>
        <v>0.67354368932038833</v>
      </c>
      <c r="M6" s="297">
        <f t="shared" ref="M6:M12" si="1">K6-G6</f>
        <v>7215</v>
      </c>
      <c r="N6" s="298">
        <f>K6/$K$6</f>
        <v>1</v>
      </c>
      <c r="O6" s="297">
        <v>21282</v>
      </c>
      <c r="P6" s="298">
        <f t="shared" ref="P6:P11" si="2">O6/K6-1</f>
        <v>0.18714787750320738</v>
      </c>
      <c r="Q6" s="297">
        <f t="shared" ref="Q6:Q12" si="3">O6-K6</f>
        <v>3355</v>
      </c>
      <c r="R6" s="298">
        <f>O6/C6-1</f>
        <v>0.96147465437788027</v>
      </c>
      <c r="S6" s="297">
        <f>O6-C6</f>
        <v>10432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10830</v>
      </c>
      <c r="D7" s="300">
        <v>2426</v>
      </c>
      <c r="E7" s="300">
        <v>5869</v>
      </c>
      <c r="F7" s="301">
        <f t="shared" ref="F7:F12" si="4">E7/$E$6</f>
        <v>0.87925093632958806</v>
      </c>
      <c r="G7" s="300">
        <v>9940</v>
      </c>
      <c r="H7" s="302">
        <f>G7/E7-1</f>
        <v>0.69364457318112116</v>
      </c>
      <c r="I7" s="303">
        <f>G7-E7</f>
        <v>4071</v>
      </c>
      <c r="J7" s="301">
        <f>G7/$G$6</f>
        <v>0.92793129200896196</v>
      </c>
      <c r="K7" s="300">
        <v>17927</v>
      </c>
      <c r="L7" s="304">
        <f t="shared" si="0"/>
        <v>0.80352112676056331</v>
      </c>
      <c r="M7" s="305">
        <f t="shared" si="1"/>
        <v>7987</v>
      </c>
      <c r="N7" s="301">
        <f>K7/$K$6</f>
        <v>1</v>
      </c>
      <c r="O7" s="300">
        <v>21282</v>
      </c>
      <c r="P7" s="302">
        <f t="shared" si="2"/>
        <v>0.18714787750320738</v>
      </c>
      <c r="Q7" s="303">
        <f t="shared" si="3"/>
        <v>3355</v>
      </c>
      <c r="R7" s="302">
        <f t="shared" ref="R7:R10" si="5">O7/C7-1</f>
        <v>0.96509695290858732</v>
      </c>
      <c r="S7" s="303">
        <f t="shared" ref="S7:S10" si="6">O7-C7</f>
        <v>10452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40</v>
      </c>
      <c r="D8" s="306">
        <v>0</v>
      </c>
      <c r="E8" s="306">
        <v>0</v>
      </c>
      <c r="F8" s="307">
        <f t="shared" si="4"/>
        <v>0</v>
      </c>
      <c r="G8" s="306">
        <v>0</v>
      </c>
      <c r="H8" s="308" t="str">
        <f>IFERROR(G8/E8-1,"-")</f>
        <v>-</v>
      </c>
      <c r="I8" s="309">
        <f t="shared" ref="I8:I12" si="7">G8-E8</f>
        <v>0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>
        <f>IFERROR(O8/C8-1,"-")</f>
        <v>-1</v>
      </c>
      <c r="S8" s="313">
        <f t="shared" si="6"/>
        <v>-40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63</v>
      </c>
      <c r="C9" s="306">
        <v>7308</v>
      </c>
      <c r="D9" s="306">
        <v>2426</v>
      </c>
      <c r="E9" s="306">
        <v>0</v>
      </c>
      <c r="F9" s="312">
        <f t="shared" si="4"/>
        <v>0</v>
      </c>
      <c r="G9" s="306">
        <v>8482</v>
      </c>
      <c r="H9" s="308" t="str">
        <f>IFERROR(G9/E9-1,"-")</f>
        <v>-</v>
      </c>
      <c r="I9" s="313">
        <f t="shared" si="7"/>
        <v>8482</v>
      </c>
      <c r="J9" s="312">
        <f t="shared" si="8"/>
        <v>0.79182225541448847</v>
      </c>
      <c r="K9" s="306">
        <v>0</v>
      </c>
      <c r="L9" s="310">
        <f>IFERROR(K9/G9-1,"-")</f>
        <v>-1</v>
      </c>
      <c r="M9" s="311">
        <f>IF(G9=0,"nd",K9-G9)</f>
        <v>-8482</v>
      </c>
      <c r="N9" s="312">
        <f t="shared" si="9"/>
        <v>0</v>
      </c>
      <c r="O9" s="306">
        <v>0</v>
      </c>
      <c r="P9" s="310" t="e">
        <f t="shared" si="2"/>
        <v>#DIV/0!</v>
      </c>
      <c r="Q9" s="313">
        <f t="shared" si="3"/>
        <v>0</v>
      </c>
      <c r="R9" s="314">
        <f t="shared" si="5"/>
        <v>-1</v>
      </c>
      <c r="S9" s="313">
        <f t="shared" si="6"/>
        <v>-7308</v>
      </c>
      <c r="T9" s="312">
        <f t="shared" si="10"/>
        <v>0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21.282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15343</v>
      </c>
      <c r="D134" s="281">
        <v>4744</v>
      </c>
      <c r="E134" s="281">
        <v>9037</v>
      </c>
      <c r="F134" s="281">
        <v>15069</v>
      </c>
      <c r="G134" s="282">
        <f>F134/E134-1</f>
        <v>0.66747814540223516</v>
      </c>
      <c r="H134" s="281">
        <f>F134-E134</f>
        <v>6032</v>
      </c>
      <c r="I134" s="282">
        <f>F134/F$134</f>
        <v>1</v>
      </c>
      <c r="J134" s="281">
        <v>23750</v>
      </c>
      <c r="K134" s="282">
        <f>J134/J$134</f>
        <v>1</v>
      </c>
      <c r="L134" s="282">
        <f>J134/F134-1</f>
        <v>0.57608334992368437</v>
      </c>
      <c r="M134" s="281">
        <f>J134-F134</f>
        <v>8681</v>
      </c>
      <c r="N134" s="282">
        <f>J134/D134-1</f>
        <v>4.0063237774030354</v>
      </c>
      <c r="O134" s="281">
        <f>J134-D134</f>
        <v>19006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15218</v>
      </c>
      <c r="D135" s="300">
        <v>4596</v>
      </c>
      <c r="E135" s="300">
        <v>8021</v>
      </c>
      <c r="F135" s="300">
        <v>14084</v>
      </c>
      <c r="G135" s="304">
        <f>IFERROR(F135/E135-1,"-")</f>
        <v>0.75589078668495202</v>
      </c>
      <c r="H135" s="300">
        <f t="shared" ref="H135:H138" si="14">F135-E135</f>
        <v>6063</v>
      </c>
      <c r="I135" s="302">
        <f>F135/F$134</f>
        <v>0.93463401685579672</v>
      </c>
      <c r="J135" s="300">
        <v>23750</v>
      </c>
      <c r="K135" s="301">
        <f t="shared" ref="K135:K138" si="15">J135/J$134</f>
        <v>1</v>
      </c>
      <c r="L135" s="302">
        <f t="shared" ref="L135:L138" si="16">J135/F135-1</f>
        <v>0.68631070718545861</v>
      </c>
      <c r="M135" s="303">
        <f t="shared" ref="M135:M138" si="17">J135-F135</f>
        <v>9666</v>
      </c>
      <c r="N135" s="301">
        <f t="shared" ref="N135:N138" si="18">J135/D135-1</f>
        <v>4.1675369886858133</v>
      </c>
      <c r="O135" s="300">
        <f t="shared" ref="O135:O138" si="19">J135-D135</f>
        <v>19154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0</v>
      </c>
      <c r="F136" s="306">
        <v>0</v>
      </c>
      <c r="G136" s="310" t="str">
        <f t="shared" ref="G136:G138" si="20">IFERROR(F136/E136-1,"-")</f>
        <v>-</v>
      </c>
      <c r="H136" s="306">
        <f t="shared" si="14"/>
        <v>0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0</v>
      </c>
      <c r="F137" s="306">
        <v>0</v>
      </c>
      <c r="G137" s="308" t="str">
        <f t="shared" si="20"/>
        <v>-</v>
      </c>
      <c r="H137" s="306">
        <f t="shared" si="14"/>
        <v>0</v>
      </c>
      <c r="I137" s="318">
        <f t="shared" si="21"/>
        <v>0</v>
      </c>
      <c r="J137" s="306">
        <v>0</v>
      </c>
      <c r="K137" s="312">
        <f t="shared" si="15"/>
        <v>0</v>
      </c>
      <c r="L137" s="314" t="e">
        <f t="shared" si="16"/>
        <v>#DIV/0!</v>
      </c>
      <c r="M137" s="313">
        <f t="shared" si="17"/>
        <v>0</v>
      </c>
      <c r="N137" s="312" t="e">
        <f t="shared" si="18"/>
        <v>#DIV/0!</v>
      </c>
      <c r="O137" s="306">
        <f t="shared" si="19"/>
        <v>0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8206-DF3C-4073-AB01-D0B94B27A0F2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6072</v>
      </c>
      <c r="D6" s="297">
        <v>16748</v>
      </c>
      <c r="E6" s="297">
        <v>22757</v>
      </c>
      <c r="F6" s="298">
        <f>E6/$E$6</f>
        <v>1</v>
      </c>
      <c r="G6" s="297">
        <v>28471</v>
      </c>
      <c r="H6" s="298">
        <f>G6/E6-1</f>
        <v>0.25108757744869714</v>
      </c>
      <c r="I6" s="297">
        <f>G6-E6</f>
        <v>5714</v>
      </c>
      <c r="J6" s="298">
        <f>G6/$G$6</f>
        <v>1</v>
      </c>
      <c r="K6" s="297">
        <v>30835</v>
      </c>
      <c r="L6" s="298">
        <f t="shared" ref="L6:L12" si="0">K6/G6-1</f>
        <v>8.303185697727522E-2</v>
      </c>
      <c r="M6" s="297">
        <f t="shared" ref="M6:M12" si="1">K6-G6</f>
        <v>2364</v>
      </c>
      <c r="N6" s="298">
        <f>K6/$K$6</f>
        <v>1</v>
      </c>
      <c r="O6" s="297">
        <v>12390</v>
      </c>
      <c r="P6" s="298">
        <f t="shared" ref="P6:P11" si="2">O6/K6-1</f>
        <v>-0.59818388195232686</v>
      </c>
      <c r="Q6" s="297">
        <f t="shared" ref="Q6:Q12" si="3">O6-K6</f>
        <v>-18445</v>
      </c>
      <c r="R6" s="298">
        <f>O6/C6-1</f>
        <v>1.0405138339920947</v>
      </c>
      <c r="S6" s="297">
        <f>O6-C6</f>
        <v>6318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5981</v>
      </c>
      <c r="D7" s="300">
        <v>16643</v>
      </c>
      <c r="E7" s="300">
        <v>22434</v>
      </c>
      <c r="F7" s="301">
        <f t="shared" ref="F7:F12" si="4">E7/$E$6</f>
        <v>0.98580656501296304</v>
      </c>
      <c r="G7" s="300">
        <v>27984</v>
      </c>
      <c r="H7" s="302">
        <f>G7/E7-1</f>
        <v>0.24739235089596145</v>
      </c>
      <c r="I7" s="303">
        <f>G7-E7</f>
        <v>5550</v>
      </c>
      <c r="J7" s="301">
        <f>G7/$G$6</f>
        <v>0.982894875487338</v>
      </c>
      <c r="K7" s="300">
        <v>28822</v>
      </c>
      <c r="L7" s="304">
        <f t="shared" si="0"/>
        <v>2.9945683247569965E-2</v>
      </c>
      <c r="M7" s="305">
        <f t="shared" si="1"/>
        <v>838</v>
      </c>
      <c r="N7" s="301">
        <f>K7/$K$6</f>
        <v>0.93471704232203667</v>
      </c>
      <c r="O7" s="300">
        <v>10995</v>
      </c>
      <c r="P7" s="302">
        <f t="shared" si="2"/>
        <v>-0.6185205745610991</v>
      </c>
      <c r="Q7" s="303">
        <f t="shared" si="3"/>
        <v>-17827</v>
      </c>
      <c r="R7" s="302">
        <f t="shared" ref="R7:R10" si="5">O7/C7-1</f>
        <v>0.83832135094465809</v>
      </c>
      <c r="S7" s="303">
        <f t="shared" ref="S7:S10" si="6">O7-C7</f>
        <v>5014</v>
      </c>
      <c r="T7" s="301">
        <f>O7/$O$6</f>
        <v>0.88740920096852305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57</v>
      </c>
      <c r="D8" s="306">
        <v>0</v>
      </c>
      <c r="E8" s="306">
        <v>0</v>
      </c>
      <c r="F8" s="307">
        <f t="shared" si="4"/>
        <v>0</v>
      </c>
      <c r="G8" s="306">
        <v>0</v>
      </c>
      <c r="H8" s="308" t="str">
        <f>IFERROR(G8/E8-1,"-")</f>
        <v>-</v>
      </c>
      <c r="I8" s="309">
        <f t="shared" ref="I8:I12" si="7">G8-E8</f>
        <v>0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>
        <f>IFERROR(O8/C8-1,"-")</f>
        <v>-1</v>
      </c>
      <c r="S8" s="313">
        <f t="shared" si="6"/>
        <v>-57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63</v>
      </c>
      <c r="C9" s="306">
        <v>3946</v>
      </c>
      <c r="D9" s="306">
        <v>16643</v>
      </c>
      <c r="E9" s="306">
        <v>0</v>
      </c>
      <c r="F9" s="312">
        <f t="shared" si="4"/>
        <v>0</v>
      </c>
      <c r="G9" s="306">
        <v>23633</v>
      </c>
      <c r="H9" s="308" t="str">
        <f>IFERROR(G9/E9-1,"-")</f>
        <v>-</v>
      </c>
      <c r="I9" s="313">
        <f t="shared" si="7"/>
        <v>23633</v>
      </c>
      <c r="J9" s="312">
        <f t="shared" si="8"/>
        <v>0.83007270556004353</v>
      </c>
      <c r="K9" s="306">
        <v>0</v>
      </c>
      <c r="L9" s="310">
        <f>IFERROR(K9/G9-1,"-")</f>
        <v>-1</v>
      </c>
      <c r="M9" s="311">
        <f>IF(G9=0,"nd",K9-G9)</f>
        <v>-23633</v>
      </c>
      <c r="N9" s="312">
        <f t="shared" si="9"/>
        <v>0</v>
      </c>
      <c r="O9" s="306">
        <v>0</v>
      </c>
      <c r="P9" s="310" t="e">
        <f t="shared" si="2"/>
        <v>#DIV/0!</v>
      </c>
      <c r="Q9" s="313">
        <f t="shared" si="3"/>
        <v>0</v>
      </c>
      <c r="R9" s="314">
        <f t="shared" si="5"/>
        <v>-1</v>
      </c>
      <c r="S9" s="313">
        <f t="shared" si="6"/>
        <v>-3946</v>
      </c>
      <c r="T9" s="312">
        <f t="shared" si="10"/>
        <v>0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10.995 viajeros 
cuota: 88,7%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8930</v>
      </c>
      <c r="D134" s="281">
        <v>21567</v>
      </c>
      <c r="E134" s="281">
        <v>23338</v>
      </c>
      <c r="F134" s="281">
        <v>31999</v>
      </c>
      <c r="G134" s="282">
        <f>F134/E134-1</f>
        <v>0.37111149198731685</v>
      </c>
      <c r="H134" s="281">
        <f>F134-E134</f>
        <v>8661</v>
      </c>
      <c r="I134" s="282">
        <f>F134/F$134</f>
        <v>1</v>
      </c>
      <c r="J134" s="281">
        <v>37562</v>
      </c>
      <c r="K134" s="282">
        <f>J134/J$134</f>
        <v>1</v>
      </c>
      <c r="L134" s="282">
        <f>J134/F134-1</f>
        <v>0.17384918278696215</v>
      </c>
      <c r="M134" s="281">
        <f>J134-F134</f>
        <v>5563</v>
      </c>
      <c r="N134" s="282">
        <f>J134/D134-1</f>
        <v>0.74164232392080498</v>
      </c>
      <c r="O134" s="281">
        <f>J134-D134</f>
        <v>15995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8814</v>
      </c>
      <c r="D135" s="300">
        <v>21207</v>
      </c>
      <c r="E135" s="300">
        <v>22920</v>
      </c>
      <c r="F135" s="300">
        <v>31464</v>
      </c>
      <c r="G135" s="304">
        <f>IFERROR(F135/E135-1,"-")</f>
        <v>0.37277486910994773</v>
      </c>
      <c r="H135" s="300">
        <f t="shared" ref="H135:H138" si="14">F135-E135</f>
        <v>8544</v>
      </c>
      <c r="I135" s="302">
        <f>F135/F$134</f>
        <v>0.9832807275227351</v>
      </c>
      <c r="J135" s="300">
        <v>34800</v>
      </c>
      <c r="K135" s="301">
        <f t="shared" ref="K135:K138" si="15">J135/J$134</f>
        <v>0.92646823917789256</v>
      </c>
      <c r="L135" s="302">
        <f t="shared" ref="L135:L138" si="16">J135/F135-1</f>
        <v>0.10602593440122043</v>
      </c>
      <c r="M135" s="303">
        <f t="shared" ref="M135:M138" si="17">J135-F135</f>
        <v>3336</v>
      </c>
      <c r="N135" s="301">
        <f t="shared" ref="N135:N138" si="18">J135/D135-1</f>
        <v>0.64096760503607308</v>
      </c>
      <c r="O135" s="300">
        <f t="shared" ref="O135:O138" si="19">J135-D135</f>
        <v>13593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0</v>
      </c>
      <c r="F136" s="306">
        <v>0</v>
      </c>
      <c r="G136" s="310" t="str">
        <f t="shared" ref="G136:G138" si="20">IFERROR(F136/E136-1,"-")</f>
        <v>-</v>
      </c>
      <c r="H136" s="306">
        <f t="shared" si="14"/>
        <v>0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0</v>
      </c>
      <c r="F137" s="306">
        <v>0</v>
      </c>
      <c r="G137" s="308" t="str">
        <f t="shared" si="20"/>
        <v>-</v>
      </c>
      <c r="H137" s="306">
        <f t="shared" si="14"/>
        <v>0</v>
      </c>
      <c r="I137" s="318">
        <f t="shared" si="21"/>
        <v>0</v>
      </c>
      <c r="J137" s="306">
        <v>0</v>
      </c>
      <c r="K137" s="312">
        <f t="shared" si="15"/>
        <v>0</v>
      </c>
      <c r="L137" s="314" t="e">
        <f t="shared" si="16"/>
        <v>#DIV/0!</v>
      </c>
      <c r="M137" s="313">
        <f t="shared" si="17"/>
        <v>0</v>
      </c>
      <c r="N137" s="312" t="e">
        <f t="shared" si="18"/>
        <v>#DIV/0!</v>
      </c>
      <c r="O137" s="306">
        <f t="shared" si="19"/>
        <v>0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94AC-C553-4DE9-BED7-FCB7E3B7B9F7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355635</v>
      </c>
      <c r="D6" s="297">
        <v>606515</v>
      </c>
      <c r="E6" s="297">
        <v>802083</v>
      </c>
      <c r="F6" s="298">
        <f>E6/$E$6</f>
        <v>1</v>
      </c>
      <c r="G6" s="297">
        <v>830806</v>
      </c>
      <c r="H6" s="298">
        <f>G6/E6-1</f>
        <v>3.5810508388782747E-2</v>
      </c>
      <c r="I6" s="297">
        <f>G6-E6</f>
        <v>28723</v>
      </c>
      <c r="J6" s="298">
        <f>G6/$G$6</f>
        <v>1</v>
      </c>
      <c r="K6" s="297">
        <v>834904</v>
      </c>
      <c r="L6" s="298">
        <f>K6/G6-1</f>
        <v>4.9325594663496286E-3</v>
      </c>
      <c r="M6" s="297">
        <f>K6-G6</f>
        <v>4098</v>
      </c>
      <c r="N6" s="298">
        <f>K6/$K$6</f>
        <v>1</v>
      </c>
      <c r="O6" s="297">
        <v>845159</v>
      </c>
      <c r="P6" s="298">
        <f>O6/K6-1</f>
        <v>1.2282849285666364E-2</v>
      </c>
      <c r="Q6" s="297">
        <f>O6-K6</f>
        <v>10255</v>
      </c>
      <c r="R6" s="298">
        <f>IFERROR(O6/C6-1,"-")</f>
        <v>1.3764786930420234</v>
      </c>
      <c r="S6" s="297">
        <f>O6-C6</f>
        <v>489524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76613</v>
      </c>
      <c r="D7" s="306">
        <v>207995</v>
      </c>
      <c r="E7" s="306">
        <v>171971</v>
      </c>
      <c r="F7" s="312">
        <f t="shared" ref="F7:F16" si="0">E7/$E$6</f>
        <v>0.21440549170098355</v>
      </c>
      <c r="G7" s="306">
        <v>148781</v>
      </c>
      <c r="H7" s="314">
        <f>G7/E7-1</f>
        <v>-0.13484831744887216</v>
      </c>
      <c r="I7" s="313">
        <f>G7-E7</f>
        <v>-23190</v>
      </c>
      <c r="J7" s="312">
        <f>G7/$G$6</f>
        <v>0.17908031477866071</v>
      </c>
      <c r="K7" s="306">
        <v>132009</v>
      </c>
      <c r="L7" s="314">
        <f>K7/G7-1</f>
        <v>-0.11272944798058893</v>
      </c>
      <c r="M7" s="313">
        <f>K7-G7</f>
        <v>-16772</v>
      </c>
      <c r="N7" s="312">
        <f>K7/$K$6</f>
        <v>0.15811278901526404</v>
      </c>
      <c r="O7" s="306">
        <v>120234</v>
      </c>
      <c r="P7" s="314">
        <f>O7/K7-1</f>
        <v>-8.9198463741108514E-2</v>
      </c>
      <c r="Q7" s="313">
        <f>O7-K7</f>
        <v>-11775</v>
      </c>
      <c r="R7" s="314">
        <f t="shared" ref="R7:R16" si="1">IFERROR(O7/C7-1,"-")</f>
        <v>0.56936812290342376</v>
      </c>
      <c r="S7" s="313">
        <f t="shared" ref="S7:S16" si="2">O7-C7</f>
        <v>43621</v>
      </c>
      <c r="T7" s="312">
        <f>O7/$O$6</f>
        <v>0.14226198857256445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34195</v>
      </c>
      <c r="D8" s="306">
        <v>62289</v>
      </c>
      <c r="E8" s="306">
        <v>100475</v>
      </c>
      <c r="F8" s="312">
        <f t="shared" si="0"/>
        <v>0.12526758452678838</v>
      </c>
      <c r="G8" s="306">
        <v>94395</v>
      </c>
      <c r="H8" s="314">
        <f t="shared" ref="H8:H16" si="3">G8/E8-1</f>
        <v>-6.0512565314754907E-2</v>
      </c>
      <c r="I8" s="313">
        <f t="shared" ref="I8:I16" si="4">G8-E8</f>
        <v>-6080</v>
      </c>
      <c r="J8" s="312">
        <f t="shared" ref="J8:J16" si="5">G8/$G$6</f>
        <v>0.11361858243681437</v>
      </c>
      <c r="K8" s="306">
        <v>91109</v>
      </c>
      <c r="L8" s="314">
        <f t="shared" ref="L8:L16" si="6">K8/G8-1</f>
        <v>-3.4811165845648584E-2</v>
      </c>
      <c r="M8" s="313">
        <f t="shared" ref="M8:M16" si="7">K8-G8</f>
        <v>-3286</v>
      </c>
      <c r="N8" s="312">
        <f t="shared" ref="N8:N16" si="8">K8/$K$6</f>
        <v>0.10912512097199199</v>
      </c>
      <c r="O8" s="306">
        <v>93244</v>
      </c>
      <c r="P8" s="314">
        <f t="shared" ref="P8:P16" si="9">O8/K8-1</f>
        <v>2.3433469799909901E-2</v>
      </c>
      <c r="Q8" s="313">
        <f t="shared" ref="Q8:Q16" si="10">O8-K8</f>
        <v>2135</v>
      </c>
      <c r="R8" s="314">
        <f t="shared" si="1"/>
        <v>1.7268314081005993</v>
      </c>
      <c r="S8" s="313">
        <f t="shared" si="2"/>
        <v>59049</v>
      </c>
      <c r="T8" s="312">
        <f t="shared" ref="T8:T16" si="11">O8/$O$6</f>
        <v>0.11032716920721426</v>
      </c>
      <c r="V8" s="37"/>
      <c r="W8" s="103"/>
      <c r="AE8" s="1"/>
    </row>
    <row r="9" spans="1:31" s="4" customFormat="1" x14ac:dyDescent="0.25">
      <c r="B9" s="288" t="s">
        <v>48</v>
      </c>
      <c r="C9" s="306">
        <v>2129</v>
      </c>
      <c r="D9" s="306">
        <v>3943</v>
      </c>
      <c r="E9" s="306">
        <v>4228</v>
      </c>
      <c r="F9" s="307">
        <f t="shared" si="0"/>
        <v>5.2712749179324335E-3</v>
      </c>
      <c r="G9" s="306">
        <v>16405</v>
      </c>
      <c r="H9" s="318">
        <f t="shared" si="3"/>
        <v>2.8800851466414379</v>
      </c>
      <c r="I9" s="309">
        <f t="shared" si="4"/>
        <v>12177</v>
      </c>
      <c r="J9" s="307">
        <f t="shared" si="5"/>
        <v>1.9745885321001532E-2</v>
      </c>
      <c r="K9" s="306">
        <v>8742</v>
      </c>
      <c r="L9" s="314">
        <f t="shared" si="6"/>
        <v>-0.46711368485217919</v>
      </c>
      <c r="M9" s="313">
        <f t="shared" si="7"/>
        <v>-7663</v>
      </c>
      <c r="N9" s="312">
        <f t="shared" si="8"/>
        <v>1.0470664890813794E-2</v>
      </c>
      <c r="O9" s="306">
        <v>7080</v>
      </c>
      <c r="P9" s="314">
        <f t="shared" si="9"/>
        <v>-0.19011667810569666</v>
      </c>
      <c r="Q9" s="313">
        <f t="shared" si="10"/>
        <v>-1662</v>
      </c>
      <c r="R9" s="314">
        <f t="shared" si="1"/>
        <v>2.3255049318929073</v>
      </c>
      <c r="S9" s="313">
        <f t="shared" si="2"/>
        <v>4951</v>
      </c>
      <c r="T9" s="312">
        <f t="shared" si="11"/>
        <v>8.377121938002198E-3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75068</v>
      </c>
      <c r="D10" s="306">
        <v>127023</v>
      </c>
      <c r="E10" s="306">
        <v>267342</v>
      </c>
      <c r="F10" s="312">
        <f t="shared" si="0"/>
        <v>0.33330964501180055</v>
      </c>
      <c r="G10" s="306">
        <v>277292</v>
      </c>
      <c r="H10" s="314">
        <f t="shared" si="3"/>
        <v>3.7218244795056421E-2</v>
      </c>
      <c r="I10" s="313">
        <f t="shared" si="4"/>
        <v>9950</v>
      </c>
      <c r="J10" s="312">
        <f t="shared" si="5"/>
        <v>0.33376263532039968</v>
      </c>
      <c r="K10" s="306">
        <v>305825</v>
      </c>
      <c r="L10" s="314">
        <f t="shared" si="6"/>
        <v>0.10289874933283327</v>
      </c>
      <c r="M10" s="313">
        <f t="shared" si="7"/>
        <v>28533</v>
      </c>
      <c r="N10" s="312">
        <f t="shared" si="8"/>
        <v>0.36629959851671567</v>
      </c>
      <c r="O10" s="306">
        <v>321321</v>
      </c>
      <c r="P10" s="314">
        <f t="shared" si="9"/>
        <v>5.0669500531349554E-2</v>
      </c>
      <c r="Q10" s="313">
        <f t="shared" si="10"/>
        <v>15496</v>
      </c>
      <c r="R10" s="314">
        <f t="shared" si="1"/>
        <v>3.2803991048116377</v>
      </c>
      <c r="S10" s="313">
        <f t="shared" si="2"/>
        <v>246253</v>
      </c>
      <c r="T10" s="312">
        <f>O10/$O$6</f>
        <v>0.38018999975152606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24373</v>
      </c>
      <c r="D11" s="306">
        <v>37856</v>
      </c>
      <c r="E11" s="306">
        <v>37846</v>
      </c>
      <c r="F11" s="307">
        <f t="shared" si="0"/>
        <v>4.7184642985825656E-2</v>
      </c>
      <c r="G11" s="306">
        <v>43389</v>
      </c>
      <c r="H11" s="318">
        <f t="shared" si="3"/>
        <v>0.14646197748771339</v>
      </c>
      <c r="I11" s="309">
        <f t="shared" si="4"/>
        <v>5543</v>
      </c>
      <c r="J11" s="307">
        <f t="shared" si="5"/>
        <v>5.2225188551840024E-2</v>
      </c>
      <c r="K11" s="306">
        <v>40492</v>
      </c>
      <c r="L11" s="314">
        <f t="shared" si="6"/>
        <v>-6.6768074857682769E-2</v>
      </c>
      <c r="M11" s="313">
        <f t="shared" si="7"/>
        <v>-2897</v>
      </c>
      <c r="N11" s="312">
        <f t="shared" si="8"/>
        <v>4.8498989105334268E-2</v>
      </c>
      <c r="O11" s="306">
        <v>43451</v>
      </c>
      <c r="P11" s="314">
        <f t="shared" si="9"/>
        <v>7.3076163192729471E-2</v>
      </c>
      <c r="Q11" s="313">
        <f t="shared" si="10"/>
        <v>2959</v>
      </c>
      <c r="R11" s="314">
        <f t="shared" si="1"/>
        <v>0.78275140524350717</v>
      </c>
      <c r="S11" s="313">
        <f t="shared" si="2"/>
        <v>19078</v>
      </c>
      <c r="T11" s="312">
        <f t="shared" si="11"/>
        <v>5.1411627871205297E-2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36330</v>
      </c>
      <c r="D12" s="306">
        <v>68840</v>
      </c>
      <c r="E12" s="306">
        <v>97242</v>
      </c>
      <c r="F12" s="312">
        <f t="shared" si="0"/>
        <v>0.1212368296049162</v>
      </c>
      <c r="G12" s="306">
        <v>108324</v>
      </c>
      <c r="H12" s="314">
        <f t="shared" si="3"/>
        <v>0.11396310236317642</v>
      </c>
      <c r="I12" s="313">
        <f t="shared" si="4"/>
        <v>11082</v>
      </c>
      <c r="J12" s="312">
        <f t="shared" si="5"/>
        <v>0.13038422929059251</v>
      </c>
      <c r="K12" s="306">
        <v>115851</v>
      </c>
      <c r="L12" s="314">
        <f t="shared" si="6"/>
        <v>6.9485986484989493E-2</v>
      </c>
      <c r="M12" s="313">
        <f t="shared" si="7"/>
        <v>7527</v>
      </c>
      <c r="N12" s="312">
        <f t="shared" si="8"/>
        <v>0.13875966578193422</v>
      </c>
      <c r="O12" s="306">
        <v>132246</v>
      </c>
      <c r="P12" s="314">
        <f t="shared" si="9"/>
        <v>0.14151798430742946</v>
      </c>
      <c r="Q12" s="313">
        <f t="shared" si="10"/>
        <v>16395</v>
      </c>
      <c r="R12" s="314">
        <f t="shared" si="1"/>
        <v>2.6401321222130472</v>
      </c>
      <c r="S12" s="313">
        <f t="shared" si="2"/>
        <v>95916</v>
      </c>
      <c r="T12" s="312">
        <f t="shared" si="11"/>
        <v>0.15647469884364953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11031</v>
      </c>
      <c r="D13" s="306">
        <v>13958</v>
      </c>
      <c r="E13" s="306">
        <v>24786</v>
      </c>
      <c r="F13" s="307">
        <f t="shared" si="0"/>
        <v>3.0902038816431717E-2</v>
      </c>
      <c r="G13" s="306">
        <v>29860</v>
      </c>
      <c r="H13" s="318">
        <f t="shared" si="3"/>
        <v>0.20471233760994112</v>
      </c>
      <c r="I13" s="309">
        <f t="shared" si="4"/>
        <v>5074</v>
      </c>
      <c r="J13" s="307">
        <f t="shared" si="5"/>
        <v>3.594100187047277E-2</v>
      </c>
      <c r="K13" s="306">
        <v>26153</v>
      </c>
      <c r="L13" s="314">
        <f t="shared" si="6"/>
        <v>-0.12414601473543196</v>
      </c>
      <c r="M13" s="313">
        <f t="shared" si="7"/>
        <v>-3707</v>
      </c>
      <c r="N13" s="312">
        <f t="shared" si="8"/>
        <v>3.1324559470310362E-2</v>
      </c>
      <c r="O13" s="306">
        <v>25265</v>
      </c>
      <c r="P13" s="314">
        <f t="shared" si="9"/>
        <v>-3.3954039689519377E-2</v>
      </c>
      <c r="Q13" s="313">
        <f t="shared" si="10"/>
        <v>-888</v>
      </c>
      <c r="R13" s="314">
        <f t="shared" si="1"/>
        <v>1.2903635209863111</v>
      </c>
      <c r="S13" s="313">
        <f t="shared" si="2"/>
        <v>14234</v>
      </c>
      <c r="T13" s="312">
        <f t="shared" si="11"/>
        <v>2.9893783299947109E-2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14652</v>
      </c>
      <c r="D14" s="306">
        <v>37616</v>
      </c>
      <c r="E14" s="306">
        <v>24500</v>
      </c>
      <c r="F14" s="312">
        <f t="shared" si="0"/>
        <v>3.0545467239674697E-2</v>
      </c>
      <c r="G14" s="306">
        <v>26474</v>
      </c>
      <c r="H14" s="314">
        <f t="shared" si="3"/>
        <v>8.0571428571428516E-2</v>
      </c>
      <c r="I14" s="313">
        <f t="shared" si="4"/>
        <v>1974</v>
      </c>
      <c r="J14" s="312">
        <f t="shared" si="5"/>
        <v>3.1865441511014607E-2</v>
      </c>
      <c r="K14" s="306">
        <v>22996</v>
      </c>
      <c r="L14" s="314">
        <f t="shared" si="6"/>
        <v>-0.13137417843922339</v>
      </c>
      <c r="M14" s="313">
        <f t="shared" si="7"/>
        <v>-3478</v>
      </c>
      <c r="N14" s="312">
        <f t="shared" si="8"/>
        <v>2.7543286413767333E-2</v>
      </c>
      <c r="O14" s="306">
        <v>26539</v>
      </c>
      <c r="P14" s="314">
        <f t="shared" si="9"/>
        <v>0.15407027309097243</v>
      </c>
      <c r="Q14" s="313">
        <f t="shared" si="10"/>
        <v>3543</v>
      </c>
      <c r="R14" s="314">
        <f t="shared" si="1"/>
        <v>0.81128856128856119</v>
      </c>
      <c r="S14" s="313">
        <f t="shared" si="2"/>
        <v>11887</v>
      </c>
      <c r="T14" s="312">
        <f t="shared" si="11"/>
        <v>3.1401191965062199E-2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16922</v>
      </c>
      <c r="D15" s="306">
        <v>19322</v>
      </c>
      <c r="E15" s="306">
        <v>29432</v>
      </c>
      <c r="F15" s="307">
        <f t="shared" si="0"/>
        <v>3.6694456808085946E-2</v>
      </c>
      <c r="G15" s="306">
        <v>39183</v>
      </c>
      <c r="H15" s="318">
        <f t="shared" si="3"/>
        <v>0.33130606142973629</v>
      </c>
      <c r="I15" s="309">
        <f t="shared" si="4"/>
        <v>9751</v>
      </c>
      <c r="J15" s="307">
        <f t="shared" si="5"/>
        <v>4.7162634838939538E-2</v>
      </c>
      <c r="K15" s="306">
        <v>48762</v>
      </c>
      <c r="L15" s="314">
        <f t="shared" si="6"/>
        <v>0.24446826429829271</v>
      </c>
      <c r="M15" s="313">
        <f t="shared" si="7"/>
        <v>9579</v>
      </c>
      <c r="N15" s="312">
        <f t="shared" si="8"/>
        <v>5.8404319538533769E-2</v>
      </c>
      <c r="O15" s="306">
        <v>33672</v>
      </c>
      <c r="P15" s="314">
        <f t="shared" si="9"/>
        <v>-0.3094622862064722</v>
      </c>
      <c r="Q15" s="313">
        <f t="shared" si="10"/>
        <v>-15090</v>
      </c>
      <c r="R15" s="314">
        <f t="shared" si="1"/>
        <v>0.98983571681834293</v>
      </c>
      <c r="S15" s="313">
        <f t="shared" si="2"/>
        <v>16750</v>
      </c>
      <c r="T15" s="312">
        <f t="shared" si="11"/>
        <v>3.9841023996668085E-2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64322</v>
      </c>
      <c r="D16" s="306">
        <f>D6-SUM(D7:D15)</f>
        <v>27673</v>
      </c>
      <c r="E16" s="306">
        <f>E6-SUM(E7:E15)</f>
        <v>44261</v>
      </c>
      <c r="F16" s="312">
        <f t="shared" si="0"/>
        <v>5.5182568387560887E-2</v>
      </c>
      <c r="G16" s="306">
        <f>G6-SUM(G7:G15)</f>
        <v>46703</v>
      </c>
      <c r="H16" s="314">
        <f t="shared" si="3"/>
        <v>5.5172725424188274E-2</v>
      </c>
      <c r="I16" s="313">
        <f t="shared" si="4"/>
        <v>2442</v>
      </c>
      <c r="J16" s="312">
        <f t="shared" si="5"/>
        <v>5.6214086080264222E-2</v>
      </c>
      <c r="K16" s="306">
        <f>K6-SUM(K7:K15)</f>
        <v>42965</v>
      </c>
      <c r="L16" s="314">
        <f t="shared" si="6"/>
        <v>-8.003768494529262E-2</v>
      </c>
      <c r="M16" s="313">
        <f t="shared" si="7"/>
        <v>-3738</v>
      </c>
      <c r="N16" s="312">
        <f t="shared" si="8"/>
        <v>5.1461006295334552E-2</v>
      </c>
      <c r="O16" s="306">
        <f>O6-SUM(O7:O15)</f>
        <v>42107</v>
      </c>
      <c r="P16" s="314">
        <f t="shared" si="9"/>
        <v>-1.9969742813918279E-2</v>
      </c>
      <c r="Q16" s="313">
        <f t="shared" si="10"/>
        <v>-858</v>
      </c>
      <c r="R16" s="314">
        <f t="shared" si="1"/>
        <v>-0.34537172351605983</v>
      </c>
      <c r="S16" s="313">
        <f t="shared" si="2"/>
        <v>-22215</v>
      </c>
      <c r="T16" s="312">
        <f t="shared" si="11"/>
        <v>4.9821394554160812E-2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EB57-8062-46B8-A819-51F444ED4A25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204209</v>
      </c>
      <c r="D6" s="297">
        <v>281277</v>
      </c>
      <c r="E6" s="297">
        <v>460086</v>
      </c>
      <c r="F6" s="298">
        <f>E6/$E$6</f>
        <v>1</v>
      </c>
      <c r="G6" s="297">
        <v>482014</v>
      </c>
      <c r="H6" s="298">
        <f>G6/E6-1</f>
        <v>4.7660654747155862E-2</v>
      </c>
      <c r="I6" s="297">
        <f>G6-E6</f>
        <v>21928</v>
      </c>
      <c r="J6" s="298">
        <f>G6/$G$6</f>
        <v>1</v>
      </c>
      <c r="K6" s="297">
        <v>496711</v>
      </c>
      <c r="L6" s="298">
        <f>K6/G6-1</f>
        <v>3.0490815619463429E-2</v>
      </c>
      <c r="M6" s="297">
        <f>K6-G6</f>
        <v>14697</v>
      </c>
      <c r="N6" s="298">
        <f>K6/$K$6</f>
        <v>1</v>
      </c>
      <c r="O6" s="297">
        <v>512362</v>
      </c>
      <c r="P6" s="298">
        <f>O6/K6-1</f>
        <v>3.1509267964671572E-2</v>
      </c>
      <c r="Q6" s="297">
        <f>O6-K6</f>
        <v>15651</v>
      </c>
      <c r="R6" s="298">
        <f>IFERROR(O6/C6-1,"-")</f>
        <v>1.5090079281520401</v>
      </c>
      <c r="S6" s="297">
        <f>O6-C6</f>
        <v>308153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33771</v>
      </c>
      <c r="D7" s="306">
        <v>97863</v>
      </c>
      <c r="E7" s="306">
        <v>97931</v>
      </c>
      <c r="F7" s="312">
        <f t="shared" ref="F7:F16" si="0">E7/$E$6</f>
        <v>0.21285368387649264</v>
      </c>
      <c r="G7" s="306">
        <v>85390</v>
      </c>
      <c r="H7" s="314">
        <f>G7/E7-1</f>
        <v>-0.12805955213364517</v>
      </c>
      <c r="I7" s="313">
        <f>G7-E7</f>
        <v>-12541</v>
      </c>
      <c r="J7" s="312">
        <f>G7/$G$6</f>
        <v>0.1771525308393532</v>
      </c>
      <c r="K7" s="306">
        <v>81243</v>
      </c>
      <c r="L7" s="314">
        <f>K7/G7-1</f>
        <v>-4.8565405785220728E-2</v>
      </c>
      <c r="M7" s="313">
        <f>K7-G7</f>
        <v>-4147</v>
      </c>
      <c r="N7" s="312">
        <f>K7/$K$6</f>
        <v>0.16356191024559552</v>
      </c>
      <c r="O7" s="306">
        <v>63882</v>
      </c>
      <c r="P7" s="314">
        <f>O7/K7-1</f>
        <v>-0.21369225656364244</v>
      </c>
      <c r="Q7" s="313">
        <f>O7-K7</f>
        <v>-17361</v>
      </c>
      <c r="R7" s="314">
        <f t="shared" ref="R7:R16" si="1">IFERROR(O7/C7-1,"-")</f>
        <v>0.89162299013946877</v>
      </c>
      <c r="S7" s="313">
        <f t="shared" ref="S7:S16" si="2">O7-C7</f>
        <v>30111</v>
      </c>
      <c r="T7" s="312">
        <f>O7/$O$6</f>
        <v>0.12468137761972981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18052</v>
      </c>
      <c r="D8" s="306">
        <v>26434</v>
      </c>
      <c r="E8" s="306">
        <v>59034</v>
      </c>
      <c r="F8" s="312">
        <f t="shared" si="0"/>
        <v>0.12831079406893495</v>
      </c>
      <c r="G8" s="306">
        <v>52383</v>
      </c>
      <c r="H8" s="314">
        <f t="shared" ref="H8:H16" si="3">G8/E8-1</f>
        <v>-0.11266388860656573</v>
      </c>
      <c r="I8" s="313">
        <f t="shared" ref="I8:I16" si="4">G8-E8</f>
        <v>-6651</v>
      </c>
      <c r="J8" s="312">
        <f t="shared" ref="J8:J16" si="5">G8/$G$6</f>
        <v>0.10867526669349853</v>
      </c>
      <c r="K8" s="306">
        <v>49661</v>
      </c>
      <c r="L8" s="314">
        <f t="shared" ref="L8:L16" si="6">K8/G8-1</f>
        <v>-5.1963423248000296E-2</v>
      </c>
      <c r="M8" s="313">
        <f t="shared" ref="M8:M16" si="7">K8-G8</f>
        <v>-2722</v>
      </c>
      <c r="N8" s="312">
        <f t="shared" ref="N8:N16" si="8">K8/$K$6</f>
        <v>9.9979666244556689E-2</v>
      </c>
      <c r="O8" s="306">
        <v>51981</v>
      </c>
      <c r="P8" s="314">
        <f t="shared" ref="P8:P16" si="9">O8/K8-1</f>
        <v>4.6716739493767756E-2</v>
      </c>
      <c r="Q8" s="313">
        <f t="shared" ref="Q8:Q16" si="10">O8-K8</f>
        <v>2320</v>
      </c>
      <c r="R8" s="314">
        <f t="shared" si="1"/>
        <v>1.879514735209395</v>
      </c>
      <c r="S8" s="313">
        <f t="shared" si="2"/>
        <v>33929</v>
      </c>
      <c r="T8" s="312">
        <f t="shared" ref="T8:T16" si="11">O8/$O$6</f>
        <v>0.1014536597171531</v>
      </c>
      <c r="V8" s="37"/>
      <c r="W8" s="103"/>
      <c r="AE8" s="1"/>
    </row>
    <row r="9" spans="1:31" s="4" customFormat="1" x14ac:dyDescent="0.25">
      <c r="B9" s="288" t="s">
        <v>48</v>
      </c>
      <c r="C9" s="306">
        <v>626</v>
      </c>
      <c r="D9" s="306">
        <v>1949</v>
      </c>
      <c r="E9" s="306">
        <v>2041</v>
      </c>
      <c r="F9" s="307">
        <f t="shared" si="0"/>
        <v>4.4361271588355218E-3</v>
      </c>
      <c r="G9" s="306">
        <v>4123</v>
      </c>
      <c r="H9" s="318">
        <f t="shared" si="3"/>
        <v>1.0200881920627145</v>
      </c>
      <c r="I9" s="309">
        <f t="shared" si="4"/>
        <v>2082</v>
      </c>
      <c r="J9" s="307">
        <f t="shared" si="5"/>
        <v>8.5536934611857747E-3</v>
      </c>
      <c r="K9" s="306">
        <v>2811</v>
      </c>
      <c r="L9" s="314">
        <f t="shared" si="6"/>
        <v>-0.31821489206888187</v>
      </c>
      <c r="M9" s="313">
        <f t="shared" si="7"/>
        <v>-1312</v>
      </c>
      <c r="N9" s="312">
        <f t="shared" si="8"/>
        <v>5.659226391201322E-3</v>
      </c>
      <c r="O9" s="306">
        <v>2925</v>
      </c>
      <c r="P9" s="314">
        <f t="shared" si="9"/>
        <v>4.0554962646744963E-2</v>
      </c>
      <c r="Q9" s="313">
        <f t="shared" si="10"/>
        <v>114</v>
      </c>
      <c r="R9" s="314">
        <f t="shared" si="1"/>
        <v>3.6725239616613417</v>
      </c>
      <c r="S9" s="313">
        <f t="shared" si="2"/>
        <v>2299</v>
      </c>
      <c r="T9" s="312">
        <f t="shared" si="11"/>
        <v>5.7088542866176647E-3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58827</v>
      </c>
      <c r="D10" s="306">
        <v>81037</v>
      </c>
      <c r="E10" s="306">
        <v>191127</v>
      </c>
      <c r="F10" s="312">
        <f t="shared" si="0"/>
        <v>0.41541581356528995</v>
      </c>
      <c r="G10" s="306">
        <v>201213</v>
      </c>
      <c r="H10" s="314">
        <f t="shared" si="3"/>
        <v>5.2771194022822598E-2</v>
      </c>
      <c r="I10" s="313">
        <f t="shared" si="4"/>
        <v>10086</v>
      </c>
      <c r="J10" s="312">
        <f t="shared" si="5"/>
        <v>0.41744223196836605</v>
      </c>
      <c r="K10" s="306">
        <v>219443</v>
      </c>
      <c r="L10" s="314">
        <f t="shared" si="6"/>
        <v>9.0600507919468498E-2</v>
      </c>
      <c r="M10" s="313">
        <f t="shared" si="7"/>
        <v>18230</v>
      </c>
      <c r="N10" s="312">
        <f t="shared" si="8"/>
        <v>0.4417921084896449</v>
      </c>
      <c r="O10" s="306">
        <v>240443</v>
      </c>
      <c r="P10" s="314">
        <f t="shared" si="9"/>
        <v>9.5696832434846391E-2</v>
      </c>
      <c r="Q10" s="313">
        <f t="shared" si="10"/>
        <v>21000</v>
      </c>
      <c r="R10" s="314">
        <f t="shared" si="1"/>
        <v>3.0872898498988564</v>
      </c>
      <c r="S10" s="313">
        <f t="shared" si="2"/>
        <v>181616</v>
      </c>
      <c r="T10" s="312">
        <f>O10/$O$6</f>
        <v>0.46928343632041408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22315</v>
      </c>
      <c r="D11" s="306">
        <v>15909</v>
      </c>
      <c r="E11" s="306">
        <v>24254</v>
      </c>
      <c r="F11" s="307">
        <f t="shared" si="0"/>
        <v>5.2716231313276213E-2</v>
      </c>
      <c r="G11" s="306">
        <v>26621</v>
      </c>
      <c r="H11" s="318">
        <f t="shared" si="3"/>
        <v>9.7592149748495061E-2</v>
      </c>
      <c r="I11" s="309">
        <f t="shared" si="4"/>
        <v>2367</v>
      </c>
      <c r="J11" s="307">
        <f t="shared" si="5"/>
        <v>5.5228686303717321E-2</v>
      </c>
      <c r="K11" s="306">
        <v>27150</v>
      </c>
      <c r="L11" s="314">
        <f t="shared" si="6"/>
        <v>1.9871529995116655E-2</v>
      </c>
      <c r="M11" s="313">
        <f t="shared" si="7"/>
        <v>529</v>
      </c>
      <c r="N11" s="312">
        <f t="shared" si="8"/>
        <v>5.4659550523342544E-2</v>
      </c>
      <c r="O11" s="306">
        <v>27078</v>
      </c>
      <c r="P11" s="314">
        <f t="shared" si="9"/>
        <v>-2.6519337016575051E-3</v>
      </c>
      <c r="Q11" s="313">
        <f t="shared" si="10"/>
        <v>-72</v>
      </c>
      <c r="R11" s="314">
        <f t="shared" si="1"/>
        <v>0.21344387183508839</v>
      </c>
      <c r="S11" s="313">
        <f t="shared" si="2"/>
        <v>4763</v>
      </c>
      <c r="T11" s="312">
        <f t="shared" si="11"/>
        <v>5.2849352606165169E-2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19639</v>
      </c>
      <c r="D12" s="306">
        <v>33892</v>
      </c>
      <c r="E12" s="306">
        <v>46536</v>
      </c>
      <c r="F12" s="312">
        <f t="shared" si="0"/>
        <v>0.10114630742948058</v>
      </c>
      <c r="G12" s="306">
        <v>59509</v>
      </c>
      <c r="H12" s="314">
        <f t="shared" si="3"/>
        <v>0.2787734227264913</v>
      </c>
      <c r="I12" s="313">
        <f t="shared" si="4"/>
        <v>12973</v>
      </c>
      <c r="J12" s="312">
        <f t="shared" si="5"/>
        <v>0.12345906965357853</v>
      </c>
      <c r="K12" s="306">
        <v>58416</v>
      </c>
      <c r="L12" s="314">
        <f t="shared" si="6"/>
        <v>-1.8366969702061864E-2</v>
      </c>
      <c r="M12" s="313">
        <f t="shared" si="7"/>
        <v>-1093</v>
      </c>
      <c r="N12" s="312">
        <f t="shared" si="8"/>
        <v>0.11760560970061061</v>
      </c>
      <c r="O12" s="306">
        <v>62014</v>
      </c>
      <c r="P12" s="314">
        <f t="shared" si="9"/>
        <v>6.1592714324842479E-2</v>
      </c>
      <c r="Q12" s="313">
        <f t="shared" si="10"/>
        <v>3598</v>
      </c>
      <c r="R12" s="314">
        <f t="shared" si="1"/>
        <v>2.1576964203880036</v>
      </c>
      <c r="S12" s="313">
        <f t="shared" si="2"/>
        <v>42375</v>
      </c>
      <c r="T12" s="312">
        <f t="shared" si="11"/>
        <v>0.12103551785651551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5101</v>
      </c>
      <c r="D13" s="306">
        <v>6944</v>
      </c>
      <c r="E13" s="306">
        <v>12895</v>
      </c>
      <c r="F13" s="307">
        <f t="shared" si="0"/>
        <v>2.8027368796268524E-2</v>
      </c>
      <c r="G13" s="306">
        <v>20325</v>
      </c>
      <c r="H13" s="318">
        <f t="shared" si="3"/>
        <v>0.57619232260566111</v>
      </c>
      <c r="I13" s="309">
        <f t="shared" si="4"/>
        <v>7430</v>
      </c>
      <c r="J13" s="307">
        <f t="shared" si="5"/>
        <v>4.2166825029978379E-2</v>
      </c>
      <c r="K13" s="306">
        <v>17951</v>
      </c>
      <c r="L13" s="314">
        <f t="shared" si="6"/>
        <v>-0.11680196801968024</v>
      </c>
      <c r="M13" s="313">
        <f t="shared" si="7"/>
        <v>-2374</v>
      </c>
      <c r="N13" s="312">
        <f t="shared" si="8"/>
        <v>3.6139727125028435E-2</v>
      </c>
      <c r="O13" s="306">
        <v>16376</v>
      </c>
      <c r="P13" s="314">
        <f t="shared" si="9"/>
        <v>-8.7738844632610946E-2</v>
      </c>
      <c r="Q13" s="313">
        <f t="shared" si="10"/>
        <v>-1575</v>
      </c>
      <c r="R13" s="314">
        <f t="shared" si="1"/>
        <v>2.2103509115859636</v>
      </c>
      <c r="S13" s="313">
        <f t="shared" si="2"/>
        <v>11275</v>
      </c>
      <c r="T13" s="312">
        <f t="shared" si="11"/>
        <v>3.1961777024837906E-2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4587</v>
      </c>
      <c r="D14" s="306">
        <v>9019</v>
      </c>
      <c r="E14" s="306">
        <v>7256</v>
      </c>
      <c r="F14" s="312">
        <f t="shared" si="0"/>
        <v>1.5770964558799876E-2</v>
      </c>
      <c r="G14" s="306">
        <v>9010</v>
      </c>
      <c r="H14" s="314">
        <f t="shared" si="3"/>
        <v>0.24173098125689085</v>
      </c>
      <c r="I14" s="313">
        <f t="shared" si="4"/>
        <v>1754</v>
      </c>
      <c r="J14" s="312">
        <f t="shared" si="5"/>
        <v>1.8692403125220428E-2</v>
      </c>
      <c r="K14" s="306">
        <v>7991</v>
      </c>
      <c r="L14" s="314">
        <f t="shared" si="6"/>
        <v>-0.11309655937846841</v>
      </c>
      <c r="M14" s="313">
        <f t="shared" si="7"/>
        <v>-1019</v>
      </c>
      <c r="N14" s="312">
        <f t="shared" si="8"/>
        <v>1.6087825717570177E-2</v>
      </c>
      <c r="O14" s="306">
        <v>10248</v>
      </c>
      <c r="P14" s="314">
        <f t="shared" si="9"/>
        <v>0.28244274809160297</v>
      </c>
      <c r="Q14" s="313">
        <f t="shared" si="10"/>
        <v>2257</v>
      </c>
      <c r="R14" s="314">
        <f t="shared" si="1"/>
        <v>1.2341399607586658</v>
      </c>
      <c r="S14" s="313">
        <f t="shared" si="2"/>
        <v>5661</v>
      </c>
      <c r="T14" s="312">
        <f t="shared" si="11"/>
        <v>2.0001483326241992E-2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10850</v>
      </c>
      <c r="D15" s="306">
        <v>2574</v>
      </c>
      <c r="E15" s="306">
        <v>6675</v>
      </c>
      <c r="F15" s="307">
        <f t="shared" si="0"/>
        <v>1.4508157170615928E-2</v>
      </c>
      <c r="G15" s="306">
        <v>10712</v>
      </c>
      <c r="H15" s="318">
        <f t="shared" si="3"/>
        <v>0.60479400749063661</v>
      </c>
      <c r="I15" s="309">
        <f t="shared" si="4"/>
        <v>4037</v>
      </c>
      <c r="J15" s="307">
        <f t="shared" si="5"/>
        <v>2.2223420896488485E-2</v>
      </c>
      <c r="K15" s="306">
        <v>17927</v>
      </c>
      <c r="L15" s="314">
        <f t="shared" si="6"/>
        <v>0.67354368932038833</v>
      </c>
      <c r="M15" s="313">
        <f t="shared" si="7"/>
        <v>7215</v>
      </c>
      <c r="N15" s="312">
        <f t="shared" si="8"/>
        <v>3.6091409290311668E-2</v>
      </c>
      <c r="O15" s="306">
        <v>21282</v>
      </c>
      <c r="P15" s="314">
        <f t="shared" si="9"/>
        <v>0.18714787750320738</v>
      </c>
      <c r="Q15" s="313">
        <f t="shared" si="10"/>
        <v>3355</v>
      </c>
      <c r="R15" s="314">
        <f t="shared" si="1"/>
        <v>0.96147465437788027</v>
      </c>
      <c r="S15" s="313">
        <f t="shared" si="2"/>
        <v>10432</v>
      </c>
      <c r="T15" s="312">
        <f t="shared" si="11"/>
        <v>4.1537038265913553E-2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30441</v>
      </c>
      <c r="D16" s="306">
        <f>D6-SUM(D7:D15)</f>
        <v>5656</v>
      </c>
      <c r="E16" s="306">
        <f>E6-SUM(E7:E15)</f>
        <v>12337</v>
      </c>
      <c r="F16" s="312">
        <f t="shared" si="0"/>
        <v>2.6814552062005798E-2</v>
      </c>
      <c r="G16" s="306">
        <f>G6-SUM(G7:G15)</f>
        <v>12728</v>
      </c>
      <c r="H16" s="314">
        <f t="shared" si="3"/>
        <v>3.1693280376104305E-2</v>
      </c>
      <c r="I16" s="313">
        <f t="shared" si="4"/>
        <v>391</v>
      </c>
      <c r="J16" s="312">
        <f t="shared" si="5"/>
        <v>2.6405872028613275E-2</v>
      </c>
      <c r="K16" s="306">
        <f>K6-SUM(K7:K15)</f>
        <v>14118</v>
      </c>
      <c r="L16" s="314">
        <f t="shared" si="6"/>
        <v>0.10920804525455696</v>
      </c>
      <c r="M16" s="313">
        <f t="shared" si="7"/>
        <v>1390</v>
      </c>
      <c r="N16" s="312">
        <f t="shared" si="8"/>
        <v>2.8422966272138125E-2</v>
      </c>
      <c r="O16" s="306">
        <f>O6-SUM(O7:O15)</f>
        <v>16133</v>
      </c>
      <c r="P16" s="314">
        <f t="shared" si="9"/>
        <v>0.14272559852670352</v>
      </c>
      <c r="Q16" s="313">
        <f t="shared" si="10"/>
        <v>2015</v>
      </c>
      <c r="R16" s="314">
        <f t="shared" si="1"/>
        <v>-0.47002398081534769</v>
      </c>
      <c r="S16" s="313">
        <f t="shared" si="2"/>
        <v>-14308</v>
      </c>
      <c r="T16" s="312">
        <f t="shared" si="11"/>
        <v>3.1487502976411209E-2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704B-D6C2-43FB-926A-B15F93B9D6A7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151426</v>
      </c>
      <c r="D6" s="297">
        <v>325238</v>
      </c>
      <c r="E6" s="297">
        <v>341997</v>
      </c>
      <c r="F6" s="298">
        <f>E6/$E$6</f>
        <v>1</v>
      </c>
      <c r="G6" s="297">
        <v>348792</v>
      </c>
      <c r="H6" s="298">
        <f>G6/E6-1</f>
        <v>1.9868595338555561E-2</v>
      </c>
      <c r="I6" s="297">
        <f>G6-E6</f>
        <v>6795</v>
      </c>
      <c r="J6" s="298">
        <f>G6/$G$6</f>
        <v>1</v>
      </c>
      <c r="K6" s="297">
        <v>338193</v>
      </c>
      <c r="L6" s="298">
        <f>K6/G6-1</f>
        <v>-3.0387738250877261E-2</v>
      </c>
      <c r="M6" s="297">
        <f>K6-G6</f>
        <v>-10599</v>
      </c>
      <c r="N6" s="298">
        <f>K6/$K$6</f>
        <v>1</v>
      </c>
      <c r="O6" s="297">
        <v>332797</v>
      </c>
      <c r="P6" s="298">
        <f>O6/K6-1</f>
        <v>-1.595538642136296E-2</v>
      </c>
      <c r="Q6" s="297">
        <f>O6-K6</f>
        <v>-5396</v>
      </c>
      <c r="R6" s="298">
        <f>IFERROR(O6/C6-1,"-")</f>
        <v>1.1977533580758917</v>
      </c>
      <c r="S6" s="297">
        <f>O6-C6</f>
        <v>181371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42842</v>
      </c>
      <c r="D7" s="306">
        <v>110132</v>
      </c>
      <c r="E7" s="306">
        <v>74040</v>
      </c>
      <c r="F7" s="312">
        <f t="shared" ref="F7:F16" si="0">E7/$E$6</f>
        <v>0.21649312713269414</v>
      </c>
      <c r="G7" s="306">
        <v>63391</v>
      </c>
      <c r="H7" s="314">
        <f>G7/E7-1</f>
        <v>-0.14382766072393305</v>
      </c>
      <c r="I7" s="313">
        <f>G7-E7</f>
        <v>-10649</v>
      </c>
      <c r="J7" s="312">
        <f>G7/$G$6</f>
        <v>0.18174442074359504</v>
      </c>
      <c r="K7" s="306">
        <v>50766</v>
      </c>
      <c r="L7" s="314">
        <f>K7/G7-1</f>
        <v>-0.19916076414632988</v>
      </c>
      <c r="M7" s="313">
        <f>K7-G7</f>
        <v>-12625</v>
      </c>
      <c r="N7" s="312">
        <f>K7/$K$6</f>
        <v>0.15010955282930161</v>
      </c>
      <c r="O7" s="306">
        <v>56352</v>
      </c>
      <c r="P7" s="314">
        <f>O7/K7-1</f>
        <v>0.11003427490840334</v>
      </c>
      <c r="Q7" s="313">
        <f>O7-K7</f>
        <v>5586</v>
      </c>
      <c r="R7" s="314">
        <f t="shared" ref="R7:R16" si="1">IFERROR(O7/C7-1,"-")</f>
        <v>0.31534475514681848</v>
      </c>
      <c r="S7" s="313">
        <f t="shared" ref="S7:S16" si="2">O7-C7</f>
        <v>13510</v>
      </c>
      <c r="T7" s="312">
        <f>O7/$O$6</f>
        <v>0.16932844947520562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16143</v>
      </c>
      <c r="D8" s="306">
        <v>35855</v>
      </c>
      <c r="E8" s="306">
        <v>41441</v>
      </c>
      <c r="F8" s="312">
        <f t="shared" si="0"/>
        <v>0.12117357754600186</v>
      </c>
      <c r="G8" s="306">
        <v>42012</v>
      </c>
      <c r="H8" s="314">
        <f t="shared" ref="H8:H16" si="3">G8/E8-1</f>
        <v>1.3778625033179726E-2</v>
      </c>
      <c r="I8" s="313">
        <f t="shared" ref="I8:I16" si="4">G8-E8</f>
        <v>571</v>
      </c>
      <c r="J8" s="312">
        <f t="shared" ref="J8:J16" si="5">G8/$G$6</f>
        <v>0.12045001032133765</v>
      </c>
      <c r="K8" s="306">
        <v>41448</v>
      </c>
      <c r="L8" s="314">
        <f t="shared" ref="L8:L16" si="6">K8/G8-1</f>
        <v>-1.3424735789774322E-2</v>
      </c>
      <c r="M8" s="313">
        <f t="shared" ref="M8:M16" si="7">K8-G8</f>
        <v>-564</v>
      </c>
      <c r="N8" s="312">
        <f t="shared" ref="N8:N16" si="8">K8/$K$6</f>
        <v>0.12255723802680718</v>
      </c>
      <c r="O8" s="306">
        <v>41263</v>
      </c>
      <c r="P8" s="314">
        <f t="shared" ref="P8:P16" si="9">O8/K8-1</f>
        <v>-4.4634240494113575E-3</v>
      </c>
      <c r="Q8" s="313">
        <f t="shared" ref="Q8:Q16" si="10">O8-K8</f>
        <v>-185</v>
      </c>
      <c r="R8" s="314">
        <f t="shared" si="1"/>
        <v>1.55609242396085</v>
      </c>
      <c r="S8" s="313">
        <f t="shared" si="2"/>
        <v>25120</v>
      </c>
      <c r="T8" s="312">
        <f t="shared" ref="T8:T16" si="11">O8/$O$6</f>
        <v>0.12398849749246538</v>
      </c>
      <c r="V8" s="37"/>
      <c r="W8" s="103"/>
      <c r="AE8" s="1"/>
    </row>
    <row r="9" spans="1:31" s="4" customFormat="1" x14ac:dyDescent="0.25">
      <c r="B9" s="288" t="s">
        <v>48</v>
      </c>
      <c r="C9" s="306">
        <v>1503</v>
      </c>
      <c r="D9" s="306">
        <v>1994</v>
      </c>
      <c r="E9" s="306">
        <v>2187</v>
      </c>
      <c r="F9" s="307">
        <f t="shared" si="0"/>
        <v>6.3947929367801472E-3</v>
      </c>
      <c r="G9" s="306">
        <v>12282</v>
      </c>
      <c r="H9" s="318">
        <f t="shared" si="3"/>
        <v>4.6159122085048008</v>
      </c>
      <c r="I9" s="309">
        <f t="shared" si="4"/>
        <v>10095</v>
      </c>
      <c r="J9" s="307">
        <f t="shared" si="5"/>
        <v>3.5212963600082574E-2</v>
      </c>
      <c r="K9" s="306">
        <v>5931</v>
      </c>
      <c r="L9" s="314">
        <f t="shared" si="6"/>
        <v>-0.51709819247679534</v>
      </c>
      <c r="M9" s="313">
        <f t="shared" si="7"/>
        <v>-6351</v>
      </c>
      <c r="N9" s="312">
        <f t="shared" si="8"/>
        <v>1.7537323362695267E-2</v>
      </c>
      <c r="O9" s="306">
        <v>4155</v>
      </c>
      <c r="P9" s="314">
        <f t="shared" si="9"/>
        <v>-0.29944360141628734</v>
      </c>
      <c r="Q9" s="313">
        <f t="shared" si="10"/>
        <v>-1776</v>
      </c>
      <c r="R9" s="314">
        <f t="shared" si="1"/>
        <v>1.7644710578842315</v>
      </c>
      <c r="S9" s="313">
        <f t="shared" si="2"/>
        <v>2652</v>
      </c>
      <c r="T9" s="312">
        <f t="shared" si="11"/>
        <v>1.2485088507408421E-2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16241</v>
      </c>
      <c r="D10" s="306">
        <v>45986</v>
      </c>
      <c r="E10" s="306">
        <v>76215</v>
      </c>
      <c r="F10" s="312">
        <f t="shared" si="0"/>
        <v>0.22285283204238635</v>
      </c>
      <c r="G10" s="306">
        <v>76079</v>
      </c>
      <c r="H10" s="314">
        <f t="shared" si="3"/>
        <v>-1.7844256379977441E-3</v>
      </c>
      <c r="I10" s="313">
        <f t="shared" si="4"/>
        <v>-136</v>
      </c>
      <c r="J10" s="312">
        <f t="shared" si="5"/>
        <v>0.21812140186701529</v>
      </c>
      <c r="K10" s="306">
        <v>86382</v>
      </c>
      <c r="L10" s="314">
        <f t="shared" si="6"/>
        <v>0.13542501873053014</v>
      </c>
      <c r="M10" s="313">
        <f t="shared" si="7"/>
        <v>10303</v>
      </c>
      <c r="N10" s="312">
        <f t="shared" si="8"/>
        <v>0.25542219974984698</v>
      </c>
      <c r="O10" s="306">
        <v>80878</v>
      </c>
      <c r="P10" s="314">
        <f t="shared" si="9"/>
        <v>-6.3716978074135788E-2</v>
      </c>
      <c r="Q10" s="313">
        <f t="shared" si="10"/>
        <v>-5504</v>
      </c>
      <c r="R10" s="314">
        <f t="shared" si="1"/>
        <v>3.9798657718120802</v>
      </c>
      <c r="S10" s="313">
        <f t="shared" si="2"/>
        <v>64637</v>
      </c>
      <c r="T10" s="312">
        <f>O10/$O$6</f>
        <v>0.24302502726887562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2058</v>
      </c>
      <c r="D11" s="306">
        <v>21947</v>
      </c>
      <c r="E11" s="306">
        <v>13592</v>
      </c>
      <c r="F11" s="307">
        <f t="shared" si="0"/>
        <v>3.9743038681625861E-2</v>
      </c>
      <c r="G11" s="306">
        <v>16768</v>
      </c>
      <c r="H11" s="318">
        <f t="shared" si="3"/>
        <v>0.23366686286050609</v>
      </c>
      <c r="I11" s="309">
        <f t="shared" si="4"/>
        <v>3176</v>
      </c>
      <c r="J11" s="307">
        <f t="shared" si="5"/>
        <v>4.8074497121493615E-2</v>
      </c>
      <c r="K11" s="306">
        <v>13342</v>
      </c>
      <c r="L11" s="314">
        <f t="shared" si="6"/>
        <v>-0.20431774809160308</v>
      </c>
      <c r="M11" s="313">
        <f t="shared" si="7"/>
        <v>-3426</v>
      </c>
      <c r="N11" s="312">
        <f t="shared" si="8"/>
        <v>3.945084611449675E-2</v>
      </c>
      <c r="O11" s="306">
        <v>16373</v>
      </c>
      <c r="P11" s="314">
        <f t="shared" si="9"/>
        <v>0.22717733473242396</v>
      </c>
      <c r="Q11" s="313">
        <f t="shared" si="10"/>
        <v>3031</v>
      </c>
      <c r="R11" s="314">
        <f t="shared" si="1"/>
        <v>6.9557823129251704</v>
      </c>
      <c r="S11" s="313">
        <f t="shared" si="2"/>
        <v>14315</v>
      </c>
      <c r="T11" s="312">
        <f t="shared" si="11"/>
        <v>4.9198159839181244E-2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16691</v>
      </c>
      <c r="D12" s="306">
        <v>34948</v>
      </c>
      <c r="E12" s="306">
        <v>50706</v>
      </c>
      <c r="F12" s="312">
        <f t="shared" si="0"/>
        <v>0.14826445846016192</v>
      </c>
      <c r="G12" s="306">
        <v>48815</v>
      </c>
      <c r="H12" s="314">
        <f t="shared" si="3"/>
        <v>-3.7293416952628888E-2</v>
      </c>
      <c r="I12" s="313">
        <f t="shared" si="4"/>
        <v>-1891</v>
      </c>
      <c r="J12" s="312">
        <f t="shared" si="5"/>
        <v>0.13995447143283102</v>
      </c>
      <c r="K12" s="306">
        <v>57435</v>
      </c>
      <c r="L12" s="314">
        <f t="shared" si="6"/>
        <v>0.17658506606575841</v>
      </c>
      <c r="M12" s="313">
        <f t="shared" si="7"/>
        <v>8620</v>
      </c>
      <c r="N12" s="312">
        <f t="shared" si="8"/>
        <v>0.16982906210359175</v>
      </c>
      <c r="O12" s="306">
        <v>70232</v>
      </c>
      <c r="P12" s="314">
        <f t="shared" si="9"/>
        <v>0.22280839209541226</v>
      </c>
      <c r="Q12" s="313">
        <f t="shared" si="10"/>
        <v>12797</v>
      </c>
      <c r="R12" s="314">
        <f t="shared" si="1"/>
        <v>3.2077766460966988</v>
      </c>
      <c r="S12" s="313">
        <f t="shared" si="2"/>
        <v>53541</v>
      </c>
      <c r="T12" s="312">
        <f t="shared" si="11"/>
        <v>0.2110355562099418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5930</v>
      </c>
      <c r="D13" s="306">
        <v>7014</v>
      </c>
      <c r="E13" s="306">
        <v>11891</v>
      </c>
      <c r="F13" s="307">
        <f t="shared" si="0"/>
        <v>3.4769310841907972E-2</v>
      </c>
      <c r="G13" s="306">
        <v>9535</v>
      </c>
      <c r="H13" s="318">
        <f t="shared" si="3"/>
        <v>-0.19813304179631652</v>
      </c>
      <c r="I13" s="309">
        <f t="shared" si="4"/>
        <v>-2356</v>
      </c>
      <c r="J13" s="307">
        <f t="shared" si="5"/>
        <v>2.7337209569026813E-2</v>
      </c>
      <c r="K13" s="306">
        <v>8202</v>
      </c>
      <c r="L13" s="314">
        <f t="shared" si="6"/>
        <v>-0.13980073413738858</v>
      </c>
      <c r="M13" s="313">
        <f t="shared" si="7"/>
        <v>-1333</v>
      </c>
      <c r="N13" s="312">
        <f t="shared" si="8"/>
        <v>2.4252423911790014E-2</v>
      </c>
      <c r="O13" s="306">
        <v>8889</v>
      </c>
      <c r="P13" s="314">
        <f t="shared" si="9"/>
        <v>8.376005852231172E-2</v>
      </c>
      <c r="Q13" s="313">
        <f t="shared" si="10"/>
        <v>687</v>
      </c>
      <c r="R13" s="314">
        <f t="shared" si="1"/>
        <v>0.49898819561551444</v>
      </c>
      <c r="S13" s="313">
        <f t="shared" si="2"/>
        <v>2959</v>
      </c>
      <c r="T13" s="312">
        <f t="shared" si="11"/>
        <v>2.6709976351950288E-2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10065</v>
      </c>
      <c r="D14" s="306">
        <v>28597</v>
      </c>
      <c r="E14" s="306">
        <v>17244</v>
      </c>
      <c r="F14" s="312">
        <f t="shared" si="0"/>
        <v>5.0421494925394085E-2</v>
      </c>
      <c r="G14" s="306">
        <v>17464</v>
      </c>
      <c r="H14" s="314">
        <f t="shared" si="3"/>
        <v>1.2758060774762159E-2</v>
      </c>
      <c r="I14" s="313">
        <f t="shared" si="4"/>
        <v>220</v>
      </c>
      <c r="J14" s="312">
        <f t="shared" si="5"/>
        <v>5.0069955732929654E-2</v>
      </c>
      <c r="K14" s="306">
        <v>15005</v>
      </c>
      <c r="L14" s="314">
        <f t="shared" si="6"/>
        <v>-0.14080393953275305</v>
      </c>
      <c r="M14" s="313">
        <f t="shared" si="7"/>
        <v>-2459</v>
      </c>
      <c r="N14" s="312">
        <f t="shared" si="8"/>
        <v>4.4368156644283001E-2</v>
      </c>
      <c r="O14" s="306">
        <v>16291</v>
      </c>
      <c r="P14" s="314">
        <f t="shared" si="9"/>
        <v>8.5704765078307155E-2</v>
      </c>
      <c r="Q14" s="313">
        <f t="shared" si="10"/>
        <v>1286</v>
      </c>
      <c r="R14" s="314">
        <f t="shared" si="1"/>
        <v>0.61857923497267753</v>
      </c>
      <c r="S14" s="313">
        <f t="shared" si="2"/>
        <v>6226</v>
      </c>
      <c r="T14" s="312">
        <f t="shared" si="11"/>
        <v>4.8951763387290147E-2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6072</v>
      </c>
      <c r="D15" s="306">
        <v>16748</v>
      </c>
      <c r="E15" s="306">
        <v>22757</v>
      </c>
      <c r="F15" s="307">
        <f t="shared" si="0"/>
        <v>6.6541519370052954E-2</v>
      </c>
      <c r="G15" s="306">
        <v>28471</v>
      </c>
      <c r="H15" s="318">
        <f t="shared" si="3"/>
        <v>0.25108757744869714</v>
      </c>
      <c r="I15" s="309">
        <f t="shared" si="4"/>
        <v>5714</v>
      </c>
      <c r="J15" s="307">
        <f t="shared" si="5"/>
        <v>8.1627445583614303E-2</v>
      </c>
      <c r="K15" s="306">
        <v>30835</v>
      </c>
      <c r="L15" s="314">
        <f t="shared" si="6"/>
        <v>8.303185697727522E-2</v>
      </c>
      <c r="M15" s="313">
        <f t="shared" si="7"/>
        <v>2364</v>
      </c>
      <c r="N15" s="312">
        <f t="shared" si="8"/>
        <v>9.1175748758844807E-2</v>
      </c>
      <c r="O15" s="306">
        <v>12390</v>
      </c>
      <c r="P15" s="314">
        <f t="shared" si="9"/>
        <v>-0.59818388195232686</v>
      </c>
      <c r="Q15" s="313">
        <f t="shared" si="10"/>
        <v>-18445</v>
      </c>
      <c r="R15" s="314">
        <f t="shared" si="1"/>
        <v>1.0405138339920947</v>
      </c>
      <c r="S15" s="313">
        <f t="shared" si="2"/>
        <v>6318</v>
      </c>
      <c r="T15" s="312">
        <f t="shared" si="11"/>
        <v>3.7229902913788283E-2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33881</v>
      </c>
      <c r="D16" s="306">
        <f>D6-SUM(D7:D15)</f>
        <v>22017</v>
      </c>
      <c r="E16" s="306">
        <f>E6-SUM(E7:E15)</f>
        <v>31924</v>
      </c>
      <c r="F16" s="312">
        <f t="shared" si="0"/>
        <v>9.3345848062994702E-2</v>
      </c>
      <c r="G16" s="306">
        <f>G6-SUM(G7:G15)</f>
        <v>33975</v>
      </c>
      <c r="H16" s="314">
        <f t="shared" si="3"/>
        <v>6.4246335045733627E-2</v>
      </c>
      <c r="I16" s="313">
        <f t="shared" si="4"/>
        <v>2051</v>
      </c>
      <c r="J16" s="312">
        <f t="shared" si="5"/>
        <v>9.7407624028074041E-2</v>
      </c>
      <c r="K16" s="306">
        <f>K6-SUM(K7:K15)</f>
        <v>28847</v>
      </c>
      <c r="L16" s="314">
        <f t="shared" si="6"/>
        <v>-0.15093451066961006</v>
      </c>
      <c r="M16" s="313">
        <f t="shared" si="7"/>
        <v>-5128</v>
      </c>
      <c r="N16" s="312">
        <f t="shared" si="8"/>
        <v>8.5297448498342657E-2</v>
      </c>
      <c r="O16" s="306">
        <f>O6-SUM(O7:O15)</f>
        <v>25974</v>
      </c>
      <c r="P16" s="314">
        <f t="shared" si="9"/>
        <v>-9.9594411897251045E-2</v>
      </c>
      <c r="Q16" s="313">
        <f t="shared" si="10"/>
        <v>-2873</v>
      </c>
      <c r="R16" s="314">
        <f t="shared" si="1"/>
        <v>-0.23337563826333341</v>
      </c>
      <c r="S16" s="313">
        <f t="shared" si="2"/>
        <v>-7907</v>
      </c>
      <c r="T16" s="312">
        <f t="shared" si="11"/>
        <v>7.8047578553893215E-2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65C3-6C05-4D08-8EF5-7FEB898F82DE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61312</v>
      </c>
      <c r="D8" s="147">
        <f t="shared" ref="D8:D21" si="0">C8/C9-1</f>
        <v>0.30262598793235318</v>
      </c>
    </row>
    <row r="9" spans="1:5" x14ac:dyDescent="0.25">
      <c r="A9" s="1"/>
      <c r="B9" s="145">
        <v>2023</v>
      </c>
      <c r="C9" s="146">
        <v>47068</v>
      </c>
      <c r="D9" s="147">
        <f t="shared" si="0"/>
        <v>0.45383783783783782</v>
      </c>
    </row>
    <row r="10" spans="1:5" x14ac:dyDescent="0.25">
      <c r="A10" s="1"/>
      <c r="B10" s="145">
        <v>2022</v>
      </c>
      <c r="C10" s="146">
        <v>32375</v>
      </c>
      <c r="D10" s="147">
        <f t="shared" si="0"/>
        <v>0.23047394625821904</v>
      </c>
    </row>
    <row r="11" spans="1:5" x14ac:dyDescent="0.25">
      <c r="A11" s="1"/>
      <c r="B11" s="145">
        <v>2021</v>
      </c>
      <c r="C11" s="146">
        <v>26311</v>
      </c>
      <c r="D11" s="147">
        <f t="shared" si="0"/>
        <v>8.396160342767689E-2</v>
      </c>
    </row>
    <row r="12" spans="1:5" x14ac:dyDescent="0.25">
      <c r="A12" s="1" t="s">
        <v>74</v>
      </c>
      <c r="B12" s="145">
        <v>2020</v>
      </c>
      <c r="C12" s="146">
        <v>24273</v>
      </c>
      <c r="D12" s="147">
        <f t="shared" si="0"/>
        <v>-0.42074742268041232</v>
      </c>
    </row>
    <row r="13" spans="1:5" x14ac:dyDescent="0.25">
      <c r="A13" s="1" t="s">
        <v>76</v>
      </c>
      <c r="B13" s="145">
        <v>2019</v>
      </c>
      <c r="C13" s="146">
        <v>41904</v>
      </c>
      <c r="D13" s="147">
        <f t="shared" si="0"/>
        <v>0.19422041095500009</v>
      </c>
    </row>
    <row r="14" spans="1:5" x14ac:dyDescent="0.25">
      <c r="A14" s="1" t="s">
        <v>78</v>
      </c>
      <c r="B14" s="145">
        <v>2018</v>
      </c>
      <c r="C14" s="146">
        <v>35089</v>
      </c>
      <c r="D14" s="147">
        <f t="shared" si="0"/>
        <v>0.43448755161277131</v>
      </c>
    </row>
    <row r="15" spans="1:5" x14ac:dyDescent="0.25">
      <c r="A15" s="1" t="s">
        <v>80</v>
      </c>
      <c r="B15" s="145">
        <v>2017</v>
      </c>
      <c r="C15" s="146">
        <v>24461</v>
      </c>
      <c r="D15" s="147">
        <f t="shared" si="0"/>
        <v>5.0549733722728085E-2</v>
      </c>
    </row>
    <row r="16" spans="1:5" x14ac:dyDescent="0.25">
      <c r="A16" s="1" t="s">
        <v>82</v>
      </c>
      <c r="B16" s="145">
        <v>2016</v>
      </c>
      <c r="C16" s="146">
        <v>23284</v>
      </c>
      <c r="D16" s="147">
        <f>C16/C17-1</f>
        <v>-0.15148864837287268</v>
      </c>
    </row>
    <row r="17" spans="1:4" x14ac:dyDescent="0.25">
      <c r="A17" s="1" t="s">
        <v>84</v>
      </c>
      <c r="B17" s="145">
        <v>2015</v>
      </c>
      <c r="C17" s="146">
        <v>27441</v>
      </c>
      <c r="D17" s="147">
        <f t="shared" si="0"/>
        <v>-0.15586932447397561</v>
      </c>
    </row>
    <row r="18" spans="1:4" x14ac:dyDescent="0.25">
      <c r="A18" s="1" t="s">
        <v>86</v>
      </c>
      <c r="B18" s="145">
        <v>2014</v>
      </c>
      <c r="C18" s="146">
        <v>32508</v>
      </c>
      <c r="D18" s="147">
        <f t="shared" si="0"/>
        <v>-3.99574731992558E-2</v>
      </c>
    </row>
    <row r="19" spans="1:4" x14ac:dyDescent="0.25">
      <c r="A19" s="1" t="s">
        <v>88</v>
      </c>
      <c r="B19" s="145">
        <v>2013</v>
      </c>
      <c r="C19" s="146">
        <v>33861</v>
      </c>
      <c r="D19" s="147">
        <f t="shared" si="0"/>
        <v>-6.3966827919834102E-2</v>
      </c>
    </row>
    <row r="20" spans="1:4" x14ac:dyDescent="0.25">
      <c r="A20" s="1" t="s">
        <v>90</v>
      </c>
      <c r="B20" s="145">
        <v>2012</v>
      </c>
      <c r="C20" s="146">
        <v>36175</v>
      </c>
      <c r="D20" s="147">
        <f>C20/C21-1</f>
        <v>0.29640911697247696</v>
      </c>
    </row>
    <row r="21" spans="1:4" x14ac:dyDescent="0.25">
      <c r="A21" s="1" t="s">
        <v>92</v>
      </c>
      <c r="B21" s="145">
        <v>2011</v>
      </c>
      <c r="C21" s="146">
        <v>27904</v>
      </c>
      <c r="D21" s="147">
        <f t="shared" si="0"/>
        <v>-0.18753821516960256</v>
      </c>
    </row>
    <row r="22" spans="1:4" x14ac:dyDescent="0.25">
      <c r="A22" s="1" t="s">
        <v>94</v>
      </c>
      <c r="B22" s="145">
        <v>2010</v>
      </c>
      <c r="C22" s="146">
        <v>34345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9161-77DA-40CE-A3DA-857D961FCB93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23750</v>
      </c>
      <c r="D8" s="147">
        <f t="shared" ref="D8:D21" si="0">C8/C9-1</f>
        <v>0.57608334992368437</v>
      </c>
    </row>
    <row r="9" spans="1:5" x14ac:dyDescent="0.25">
      <c r="A9" s="1"/>
      <c r="B9" s="145">
        <v>2023</v>
      </c>
      <c r="C9" s="146">
        <v>15069</v>
      </c>
      <c r="D9" s="147">
        <f t="shared" si="0"/>
        <v>0.66747814540223516</v>
      </c>
    </row>
    <row r="10" spans="1:5" x14ac:dyDescent="0.25">
      <c r="A10" s="1"/>
      <c r="B10" s="145">
        <v>2022</v>
      </c>
      <c r="C10" s="146">
        <v>9037</v>
      </c>
      <c r="D10" s="147">
        <f t="shared" si="0"/>
        <v>0.9049325463743676</v>
      </c>
    </row>
    <row r="11" spans="1:5" x14ac:dyDescent="0.25">
      <c r="A11" s="1"/>
      <c r="B11" s="145">
        <v>2021</v>
      </c>
      <c r="C11" s="146">
        <v>4744</v>
      </c>
      <c r="D11" s="147">
        <f t="shared" si="0"/>
        <v>-0.69080362380238547</v>
      </c>
    </row>
    <row r="12" spans="1:5" x14ac:dyDescent="0.25">
      <c r="A12" s="1" t="s">
        <v>74</v>
      </c>
      <c r="B12" s="145">
        <v>2020</v>
      </c>
      <c r="C12" s="146">
        <v>15343</v>
      </c>
      <c r="D12" s="147">
        <f t="shared" si="0"/>
        <v>-0.19888262322472849</v>
      </c>
    </row>
    <row r="13" spans="1:5" x14ac:dyDescent="0.25">
      <c r="A13" s="1" t="s">
        <v>76</v>
      </c>
      <c r="B13" s="145">
        <v>2019</v>
      </c>
      <c r="C13" s="146">
        <v>19152</v>
      </c>
      <c r="D13" s="147">
        <f t="shared" si="0"/>
        <v>0.24315201869401526</v>
      </c>
    </row>
    <row r="14" spans="1:5" x14ac:dyDescent="0.25">
      <c r="A14" s="1" t="s">
        <v>78</v>
      </c>
      <c r="B14" s="145">
        <v>2018</v>
      </c>
      <c r="C14" s="146">
        <v>15406</v>
      </c>
      <c r="D14" s="147">
        <f t="shared" si="0"/>
        <v>0.35128497500219269</v>
      </c>
    </row>
    <row r="15" spans="1:5" x14ac:dyDescent="0.25">
      <c r="A15" s="1" t="s">
        <v>80</v>
      </c>
      <c r="B15" s="145">
        <v>2017</v>
      </c>
      <c r="C15" s="146">
        <v>11401</v>
      </c>
      <c r="D15" s="147">
        <f>C15/C16-1</f>
        <v>-9.7450918302723233E-2</v>
      </c>
    </row>
    <row r="16" spans="1:5" x14ac:dyDescent="0.25">
      <c r="A16" s="1" t="s">
        <v>82</v>
      </c>
      <c r="B16" s="145">
        <v>2016</v>
      </c>
      <c r="C16" s="146">
        <v>12632</v>
      </c>
      <c r="D16" s="147">
        <f>C16/C17-1</f>
        <v>-0.26626394052044611</v>
      </c>
    </row>
    <row r="17" spans="1:4" x14ac:dyDescent="0.25">
      <c r="A17" s="1" t="s">
        <v>84</v>
      </c>
      <c r="B17" s="145">
        <v>2015</v>
      </c>
      <c r="C17" s="146">
        <v>17216</v>
      </c>
      <c r="D17" s="147">
        <f t="shared" si="0"/>
        <v>-0.16483942951392261</v>
      </c>
    </row>
    <row r="18" spans="1:4" x14ac:dyDescent="0.25">
      <c r="A18" s="1" t="s">
        <v>86</v>
      </c>
      <c r="B18" s="145">
        <v>2014</v>
      </c>
      <c r="C18" s="146">
        <v>20614</v>
      </c>
      <c r="D18" s="147">
        <f t="shared" si="0"/>
        <v>0.10176376269374665</v>
      </c>
    </row>
    <row r="19" spans="1:4" x14ac:dyDescent="0.25">
      <c r="A19" s="1" t="s">
        <v>88</v>
      </c>
      <c r="B19" s="145">
        <v>2013</v>
      </c>
      <c r="C19" s="146">
        <v>18710</v>
      </c>
      <c r="D19" s="147">
        <f t="shared" si="0"/>
        <v>-0.18758141554494134</v>
      </c>
    </row>
    <row r="20" spans="1:4" x14ac:dyDescent="0.25">
      <c r="A20" s="1" t="s">
        <v>90</v>
      </c>
      <c r="B20" s="145">
        <v>2012</v>
      </c>
      <c r="C20" s="146">
        <v>23030</v>
      </c>
      <c r="D20" s="147">
        <f>C20/C21-1</f>
        <v>0.29265828468792088</v>
      </c>
    </row>
    <row r="21" spans="1:4" x14ac:dyDescent="0.25">
      <c r="A21" s="1" t="s">
        <v>92</v>
      </c>
      <c r="B21" s="145">
        <v>2011</v>
      </c>
      <c r="C21" s="146">
        <v>17816</v>
      </c>
      <c r="D21" s="147">
        <f t="shared" si="0"/>
        <v>-9.5619301756726394E-3</v>
      </c>
    </row>
    <row r="22" spans="1:4" x14ac:dyDescent="0.25">
      <c r="A22" s="1" t="s">
        <v>94</v>
      </c>
      <c r="B22" s="145">
        <v>2010</v>
      </c>
      <c r="C22" s="146">
        <v>17988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D245-B89A-4AD4-9394-E7344F0EB8E4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37562</v>
      </c>
      <c r="D8" s="147">
        <f t="shared" ref="D8:D21" si="0">C8/C9-1</f>
        <v>0.17384918278696215</v>
      </c>
    </row>
    <row r="9" spans="1:5" x14ac:dyDescent="0.25">
      <c r="A9" s="1"/>
      <c r="B9" s="145">
        <v>2023</v>
      </c>
      <c r="C9" s="146">
        <v>31999</v>
      </c>
      <c r="D9" s="147">
        <f t="shared" si="0"/>
        <v>0.37111149198731685</v>
      </c>
    </row>
    <row r="10" spans="1:5" x14ac:dyDescent="0.25">
      <c r="A10" s="1"/>
      <c r="B10" s="145">
        <v>2022</v>
      </c>
      <c r="C10" s="146">
        <v>23338</v>
      </c>
      <c r="D10" s="147">
        <f t="shared" si="0"/>
        <v>8.2116196040246781E-2</v>
      </c>
    </row>
    <row r="11" spans="1:5" x14ac:dyDescent="0.25">
      <c r="A11" s="1"/>
      <c r="B11" s="145">
        <v>2021</v>
      </c>
      <c r="C11" s="146">
        <v>21567</v>
      </c>
      <c r="D11" s="147">
        <f t="shared" si="0"/>
        <v>1.41511758118701</v>
      </c>
    </row>
    <row r="12" spans="1:5" x14ac:dyDescent="0.25">
      <c r="A12" s="1" t="s">
        <v>74</v>
      </c>
      <c r="B12" s="145">
        <v>2020</v>
      </c>
      <c r="C12" s="146">
        <v>8930</v>
      </c>
      <c r="D12" s="147">
        <f t="shared" si="0"/>
        <v>-0.60750703234880454</v>
      </c>
    </row>
    <row r="13" spans="1:5" x14ac:dyDescent="0.25">
      <c r="A13" s="1" t="s">
        <v>76</v>
      </c>
      <c r="B13" s="145">
        <v>2019</v>
      </c>
      <c r="C13" s="146">
        <v>22752</v>
      </c>
      <c r="D13" s="147">
        <f t="shared" si="0"/>
        <v>0.15592135345221769</v>
      </c>
    </row>
    <row r="14" spans="1:5" x14ac:dyDescent="0.25">
      <c r="A14" s="1" t="s">
        <v>78</v>
      </c>
      <c r="B14" s="145">
        <v>2018</v>
      </c>
      <c r="C14" s="146">
        <v>19683</v>
      </c>
      <c r="D14" s="147">
        <f t="shared" si="0"/>
        <v>0.50712098009188367</v>
      </c>
    </row>
    <row r="15" spans="1:5" x14ac:dyDescent="0.25">
      <c r="A15" s="1" t="s">
        <v>80</v>
      </c>
      <c r="B15" s="145">
        <v>2017</v>
      </c>
      <c r="C15" s="146">
        <v>13060</v>
      </c>
      <c r="D15" s="147">
        <f>C15/C16-1</f>
        <v>0.2260608336462635</v>
      </c>
    </row>
    <row r="16" spans="1:5" x14ac:dyDescent="0.25">
      <c r="A16" s="1" t="s">
        <v>82</v>
      </c>
      <c r="B16" s="145">
        <v>2016</v>
      </c>
      <c r="C16" s="146">
        <v>10652</v>
      </c>
      <c r="D16" s="147">
        <f>C16/C17-1</f>
        <v>4.1760391198043978E-2</v>
      </c>
    </row>
    <row r="17" spans="1:4" x14ac:dyDescent="0.25">
      <c r="A17" s="1" t="s">
        <v>84</v>
      </c>
      <c r="B17" s="145">
        <v>2015</v>
      </c>
      <c r="C17" s="146">
        <v>10225</v>
      </c>
      <c r="D17" s="147">
        <f t="shared" si="0"/>
        <v>-0.14032285185807969</v>
      </c>
    </row>
    <row r="18" spans="1:4" x14ac:dyDescent="0.25">
      <c r="A18" s="1" t="s">
        <v>86</v>
      </c>
      <c r="B18" s="145">
        <v>2014</v>
      </c>
      <c r="C18" s="146">
        <v>11894</v>
      </c>
      <c r="D18" s="147">
        <f t="shared" si="0"/>
        <v>-0.21496930895650457</v>
      </c>
    </row>
    <row r="19" spans="1:4" x14ac:dyDescent="0.25">
      <c r="A19" s="1" t="s">
        <v>88</v>
      </c>
      <c r="B19" s="145">
        <v>2013</v>
      </c>
      <c r="C19" s="146">
        <v>15151</v>
      </c>
      <c r="D19" s="147">
        <f t="shared" si="0"/>
        <v>0.15260555344237359</v>
      </c>
    </row>
    <row r="20" spans="1:4" x14ac:dyDescent="0.25">
      <c r="A20" s="1" t="s">
        <v>90</v>
      </c>
      <c r="B20" s="145">
        <v>2012</v>
      </c>
      <c r="C20" s="146">
        <v>13145</v>
      </c>
      <c r="D20" s="147">
        <f>C20/C21-1</f>
        <v>0.30303330689928631</v>
      </c>
    </row>
    <row r="21" spans="1:4" x14ac:dyDescent="0.25">
      <c r="A21" s="1" t="s">
        <v>92</v>
      </c>
      <c r="B21" s="145">
        <v>2011</v>
      </c>
      <c r="C21" s="146">
        <v>10088</v>
      </c>
      <c r="D21" s="147">
        <f t="shared" si="0"/>
        <v>-0.3832609891789448</v>
      </c>
    </row>
    <row r="22" spans="1:4" x14ac:dyDescent="0.25">
      <c r="A22" s="1" t="s">
        <v>94</v>
      </c>
      <c r="B22" s="145">
        <v>2010</v>
      </c>
      <c r="C22" s="146">
        <v>16357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22F1-51DE-45F3-9869-D125BAEB1843}">
  <sheetPr>
    <tabColor rgb="FF92D050"/>
  </sheetPr>
  <dimension ref="B1:W54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</v>
      </c>
      <c r="H7" s="118">
        <v>127400</v>
      </c>
      <c r="I7" s="119">
        <f t="shared" ref="I7:I52" si="0">IFERROR(H7/G7-1,"-")</f>
        <v>1.4848330359418904E-2</v>
      </c>
      <c r="J7" s="119">
        <f t="shared" ref="J7:J52" si="1">IFERROR(H7/D7-1,"-")</f>
        <v>0.91288419092806405</v>
      </c>
      <c r="K7" s="118">
        <f t="shared" ref="K7:K52" si="2">IFERROR(H7-G7,"-")</f>
        <v>1864</v>
      </c>
      <c r="L7" s="118">
        <f t="shared" ref="L7:L52" si="3">IFERROR(H7-D7,"-")</f>
        <v>60799</v>
      </c>
      <c r="M7" s="119">
        <f>H7/H7</f>
        <v>1</v>
      </c>
      <c r="N7" s="118">
        <v>108506</v>
      </c>
      <c r="O7" s="118">
        <v>124412</v>
      </c>
      <c r="P7" s="118">
        <v>126917</v>
      </c>
      <c r="Q7" s="118">
        <v>127349</v>
      </c>
      <c r="R7" s="118">
        <v>125629</v>
      </c>
      <c r="S7" s="119">
        <f t="shared" ref="S7:S52" si="4">IFERROR(R7/Q7-1,"-")</f>
        <v>-1.3506191646577514E-2</v>
      </c>
      <c r="T7" s="119">
        <f t="shared" ref="T7:T52" si="5">IFERROR(R7/N7-1,"-")</f>
        <v>0.15780694155161923</v>
      </c>
      <c r="U7" s="118">
        <f t="shared" ref="U7:U52" si="6">IFERROR(R7-Q7,"-")</f>
        <v>-1720</v>
      </c>
      <c r="V7" s="118">
        <f t="shared" ref="V7:V52" si="7">IFERROR(R7-N7,"-")</f>
        <v>17123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44487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1.0582866904938522</v>
      </c>
      <c r="K8" s="121">
        <f t="shared" si="2"/>
        <v>2249</v>
      </c>
      <c r="L8" s="121">
        <f t="shared" si="3"/>
        <v>47080</v>
      </c>
      <c r="M8" s="122">
        <f>H8/H7</f>
        <v>0.71873626373626376</v>
      </c>
      <c r="N8" s="121">
        <v>79527</v>
      </c>
      <c r="O8" s="121">
        <v>89464</v>
      </c>
      <c r="P8" s="121">
        <v>90839</v>
      </c>
      <c r="Q8" s="121">
        <v>91665</v>
      </c>
      <c r="R8" s="121">
        <v>89611</v>
      </c>
      <c r="S8" s="122">
        <f t="shared" si="4"/>
        <v>-2.2407680139638897E-2</v>
      </c>
      <c r="T8" s="122">
        <f t="shared" si="5"/>
        <v>0.12679970324543866</v>
      </c>
      <c r="U8" s="121">
        <f t="shared" si="6"/>
        <v>-2054</v>
      </c>
      <c r="V8" s="121">
        <f t="shared" si="7"/>
        <v>10084</v>
      </c>
      <c r="W8" s="122">
        <f>R8/R7</f>
        <v>0.71329868103702165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63504</v>
      </c>
      <c r="O9" s="70">
        <v>71177</v>
      </c>
      <c r="P9" s="70">
        <v>74929</v>
      </c>
      <c r="Q9" s="70">
        <v>75342</v>
      </c>
      <c r="R9" s="70">
        <v>73784</v>
      </c>
      <c r="S9" s="124">
        <f t="shared" si="4"/>
        <v>-2.0679036924955541E-2</v>
      </c>
      <c r="T9" s="124">
        <f t="shared" si="5"/>
        <v>0.16187956664147141</v>
      </c>
      <c r="U9" s="70">
        <f t="shared" si="6"/>
        <v>-1558</v>
      </c>
      <c r="V9" s="70">
        <f t="shared" si="7"/>
        <v>10280</v>
      </c>
      <c r="W9" s="124">
        <f>R9/R7</f>
        <v>0.58731662275430041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16023</v>
      </c>
      <c r="O10" s="70">
        <v>18287</v>
      </c>
      <c r="P10" s="70">
        <v>15910</v>
      </c>
      <c r="Q10" s="70">
        <v>16323</v>
      </c>
      <c r="R10" s="70">
        <v>15827</v>
      </c>
      <c r="S10" s="124">
        <f t="shared" si="4"/>
        <v>-3.0386571095999515E-2</v>
      </c>
      <c r="T10" s="124">
        <f t="shared" si="5"/>
        <v>-1.2232415902140636E-2</v>
      </c>
      <c r="U10" s="70">
        <f t="shared" si="6"/>
        <v>-496</v>
      </c>
      <c r="V10" s="70">
        <f t="shared" si="7"/>
        <v>-196</v>
      </c>
      <c r="W10" s="124">
        <f>R10/R7</f>
        <v>0.12598205828272135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28979</v>
      </c>
      <c r="O11" s="121">
        <v>34948</v>
      </c>
      <c r="P11" s="121">
        <v>36078</v>
      </c>
      <c r="Q11" s="121">
        <v>35684</v>
      </c>
      <c r="R11" s="121">
        <v>36018</v>
      </c>
      <c r="S11" s="122">
        <f t="shared" si="4"/>
        <v>9.3599372267683112E-3</v>
      </c>
      <c r="T11" s="122">
        <f t="shared" si="5"/>
        <v>0.24290003105697222</v>
      </c>
      <c r="U11" s="121">
        <f t="shared" si="6"/>
        <v>334</v>
      </c>
      <c r="V11" s="121">
        <f t="shared" si="7"/>
        <v>7039</v>
      </c>
      <c r="W11" s="122">
        <f>R11/R7</f>
        <v>0.28670131896297829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</v>
      </c>
      <c r="F12" s="125">
        <v>44233</v>
      </c>
      <c r="G12" s="125">
        <v>45902</v>
      </c>
      <c r="H12" s="125">
        <v>46521</v>
      </c>
      <c r="I12" s="126">
        <f t="shared" si="0"/>
        <v>1.3485251187312031E-2</v>
      </c>
      <c r="J12" s="126">
        <f t="shared" si="1"/>
        <v>0.95943896891584535</v>
      </c>
      <c r="K12" s="125">
        <f t="shared" si="2"/>
        <v>619</v>
      </c>
      <c r="L12" s="125">
        <f t="shared" si="3"/>
        <v>22779</v>
      </c>
      <c r="M12" s="119">
        <f>H12/H12</f>
        <v>1</v>
      </c>
      <c r="N12" s="125">
        <v>38935</v>
      </c>
      <c r="O12" s="125">
        <v>44073</v>
      </c>
      <c r="P12" s="125">
        <v>46343</v>
      </c>
      <c r="Q12" s="125">
        <v>46333</v>
      </c>
      <c r="R12" s="125">
        <v>45273</v>
      </c>
      <c r="S12" s="126">
        <f t="shared" si="4"/>
        <v>-2.2877862430664919E-2</v>
      </c>
      <c r="T12" s="126">
        <f t="shared" si="5"/>
        <v>0.16278412739180692</v>
      </c>
      <c r="U12" s="125">
        <f t="shared" si="6"/>
        <v>-1060</v>
      </c>
      <c r="V12" s="125">
        <f t="shared" si="7"/>
        <v>6338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0.75645407450398749</v>
      </c>
      <c r="N13" s="121">
        <v>31968</v>
      </c>
      <c r="O13" s="121">
        <v>34318</v>
      </c>
      <c r="P13" s="121">
        <v>35510</v>
      </c>
      <c r="Q13" s="121">
        <v>34946</v>
      </c>
      <c r="R13" s="121">
        <v>33654</v>
      </c>
      <c r="S13" s="122">
        <f t="shared" si="4"/>
        <v>-3.697132719052254E-2</v>
      </c>
      <c r="T13" s="122">
        <f t="shared" si="5"/>
        <v>5.2740240240240155E-2</v>
      </c>
      <c r="U13" s="121">
        <f t="shared" si="6"/>
        <v>-1292</v>
      </c>
      <c r="V13" s="121">
        <f t="shared" si="7"/>
        <v>1686</v>
      </c>
      <c r="W13" s="122">
        <f>R13/R12</f>
        <v>0.74335696772911009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0.66939661658175875</v>
      </c>
      <c r="N14" s="70">
        <v>27191</v>
      </c>
      <c r="O14" s="70">
        <v>29302</v>
      </c>
      <c r="P14" s="70">
        <v>31185</v>
      </c>
      <c r="Q14" s="70">
        <v>30941</v>
      </c>
      <c r="R14" s="70">
        <v>29549</v>
      </c>
      <c r="S14" s="124">
        <f t="shared" si="4"/>
        <v>-4.4988849746291359E-2</v>
      </c>
      <c r="T14" s="124">
        <f t="shared" si="5"/>
        <v>8.671987054540109E-2</v>
      </c>
      <c r="U14" s="70">
        <f t="shared" si="6"/>
        <v>-1392</v>
      </c>
      <c r="V14" s="70">
        <f t="shared" si="7"/>
        <v>2358</v>
      </c>
      <c r="W14" s="124">
        <f>R14/R12</f>
        <v>0.65268482318379606</v>
      </c>
    </row>
    <row r="15" spans="2:23" x14ac:dyDescent="0.25">
      <c r="B15" s="123" t="s">
        <v>64</v>
      </c>
      <c r="C15" s="70">
        <v>6390</v>
      </c>
      <c r="D15" s="70">
        <v>2720</v>
      </c>
      <c r="E15" s="70">
        <v>3159</v>
      </c>
      <c r="F15" s="70">
        <v>5006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8.7057457922228673E-2</v>
      </c>
      <c r="N15" s="70">
        <v>4777</v>
      </c>
      <c r="O15" s="70">
        <v>5016</v>
      </c>
      <c r="P15" s="70">
        <v>4325</v>
      </c>
      <c r="Q15" s="70">
        <v>4005</v>
      </c>
      <c r="R15" s="70">
        <v>4105</v>
      </c>
      <c r="S15" s="124">
        <f t="shared" si="4"/>
        <v>2.4968789013732895E-2</v>
      </c>
      <c r="T15" s="124">
        <f t="shared" si="5"/>
        <v>-0.14067406321959386</v>
      </c>
      <c r="U15" s="70">
        <f t="shared" si="6"/>
        <v>100</v>
      </c>
      <c r="V15" s="70">
        <f t="shared" si="7"/>
        <v>-672</v>
      </c>
      <c r="W15" s="124">
        <f>R15/R12</f>
        <v>9.0672144545313985E-2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</v>
      </c>
      <c r="H16" s="121">
        <v>11330</v>
      </c>
      <c r="I16" s="122">
        <f t="shared" si="0"/>
        <v>3.4136546184738936E-2</v>
      </c>
      <c r="J16" s="122">
        <f t="shared" si="1"/>
        <v>0.83452072538860111</v>
      </c>
      <c r="K16" s="121">
        <f t="shared" si="2"/>
        <v>374</v>
      </c>
      <c r="L16" s="121">
        <f t="shared" si="3"/>
        <v>5154</v>
      </c>
      <c r="M16" s="122">
        <f>H16/H12</f>
        <v>0.24354592549601256</v>
      </c>
      <c r="N16" s="121">
        <v>6967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0.6677192478828764</v>
      </c>
      <c r="U16" s="121">
        <f t="shared" si="6"/>
        <v>232</v>
      </c>
      <c r="V16" s="121">
        <f t="shared" si="7"/>
        <v>4652</v>
      </c>
      <c r="W16" s="122">
        <f>R16/R12</f>
        <v>0.25664303227088991</v>
      </c>
    </row>
    <row r="17" spans="2:23" x14ac:dyDescent="0.25">
      <c r="B17" s="117" t="s">
        <v>49</v>
      </c>
      <c r="C17" s="125">
        <v>4070</v>
      </c>
      <c r="D17" s="125">
        <v>2900</v>
      </c>
      <c r="E17" s="125">
        <v>4012</v>
      </c>
      <c r="F17" s="125">
        <v>4562</v>
      </c>
      <c r="G17" s="125">
        <v>4395</v>
      </c>
      <c r="H17" s="125">
        <v>4427</v>
      </c>
      <c r="I17" s="126">
        <f t="shared" si="0"/>
        <v>7.2810011376565065E-3</v>
      </c>
      <c r="J17" s="126">
        <f t="shared" si="1"/>
        <v>0.52655172413793094</v>
      </c>
      <c r="K17" s="125">
        <f t="shared" si="2"/>
        <v>32</v>
      </c>
      <c r="L17" s="125">
        <f t="shared" si="3"/>
        <v>1527</v>
      </c>
      <c r="M17" s="119">
        <f>H17/H17</f>
        <v>1</v>
      </c>
      <c r="N17" s="125">
        <v>4276</v>
      </c>
      <c r="O17" s="125">
        <v>4562</v>
      </c>
      <c r="P17" s="125">
        <v>4276</v>
      </c>
      <c r="Q17" s="125">
        <v>4306</v>
      </c>
      <c r="R17" s="125">
        <v>4616</v>
      </c>
      <c r="S17" s="126">
        <f t="shared" si="4"/>
        <v>7.199256850905722E-2</v>
      </c>
      <c r="T17" s="126">
        <f t="shared" si="5"/>
        <v>7.9513564078578014E-2</v>
      </c>
      <c r="U17" s="125">
        <f t="shared" si="6"/>
        <v>310</v>
      </c>
      <c r="V17" s="125">
        <f t="shared" si="7"/>
        <v>340</v>
      </c>
      <c r="W17" s="119">
        <f>R17/R17</f>
        <v>1</v>
      </c>
    </row>
    <row r="18" spans="2:23" x14ac:dyDescent="0.25">
      <c r="B18" s="120" t="s">
        <v>62</v>
      </c>
      <c r="C18" s="121">
        <v>4004</v>
      </c>
      <c r="D18" s="121">
        <v>2534</v>
      </c>
      <c r="E18" s="121">
        <v>3312</v>
      </c>
      <c r="F18" s="121">
        <v>3862</v>
      </c>
      <c r="G18" s="121">
        <v>3695</v>
      </c>
      <c r="H18" s="121">
        <v>3727</v>
      </c>
      <c r="I18" s="122">
        <f t="shared" si="0"/>
        <v>8.6603518267929225E-3</v>
      </c>
      <c r="J18" s="122">
        <f t="shared" si="1"/>
        <v>0.47079715864246241</v>
      </c>
      <c r="K18" s="121">
        <f t="shared" si="2"/>
        <v>32</v>
      </c>
      <c r="L18" s="121">
        <f t="shared" si="3"/>
        <v>1193</v>
      </c>
      <c r="M18" s="122">
        <f>H18/H17</f>
        <v>0.8418793765529704</v>
      </c>
      <c r="N18" s="121">
        <v>3576</v>
      </c>
      <c r="O18" s="121">
        <v>3862</v>
      </c>
      <c r="P18" s="121">
        <v>3576</v>
      </c>
      <c r="Q18" s="121">
        <v>3606</v>
      </c>
      <c r="R18" s="121">
        <v>3916</v>
      </c>
      <c r="S18" s="122">
        <f t="shared" si="4"/>
        <v>8.5967831392124161E-2</v>
      </c>
      <c r="T18" s="122">
        <f t="shared" si="5"/>
        <v>9.5078299776286457E-2</v>
      </c>
      <c r="U18" s="121">
        <f t="shared" si="6"/>
        <v>310</v>
      </c>
      <c r="V18" s="121">
        <f t="shared" si="7"/>
        <v>340</v>
      </c>
      <c r="W18" s="122">
        <f>R18/R17</f>
        <v>0.84835355285961866</v>
      </c>
    </row>
    <row r="19" spans="2:23" x14ac:dyDescent="0.25">
      <c r="B19" s="123" t="s">
        <v>63</v>
      </c>
      <c r="C19" s="70">
        <v>3576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124" t="str">
        <f t="shared" si="0"/>
        <v>-</v>
      </c>
      <c r="J19" s="124" t="str">
        <f t="shared" si="1"/>
        <v>-</v>
      </c>
      <c r="K19" s="70">
        <f t="shared" si="2"/>
        <v>0</v>
      </c>
      <c r="L19" s="70">
        <f t="shared" si="3"/>
        <v>0</v>
      </c>
      <c r="M19" s="124">
        <f>H19/H17</f>
        <v>0</v>
      </c>
      <c r="N19" s="70">
        <v>3576</v>
      </c>
      <c r="O19" s="70">
        <v>0</v>
      </c>
      <c r="P19" s="70">
        <v>3576</v>
      </c>
      <c r="Q19" s="70">
        <v>0</v>
      </c>
      <c r="R19" s="70">
        <v>0</v>
      </c>
      <c r="S19" s="124" t="str">
        <f t="shared" si="4"/>
        <v>-</v>
      </c>
      <c r="T19" s="124">
        <f t="shared" si="5"/>
        <v>-1</v>
      </c>
      <c r="U19" s="70">
        <f t="shared" si="6"/>
        <v>0</v>
      </c>
      <c r="V19" s="70">
        <f t="shared" si="7"/>
        <v>-3576</v>
      </c>
      <c r="W19" s="124">
        <f>R19/R17</f>
        <v>0</v>
      </c>
    </row>
    <row r="20" spans="2:23" x14ac:dyDescent="0.25">
      <c r="B20" s="123" t="s">
        <v>64</v>
      </c>
      <c r="C20" s="70">
        <v>428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124" t="str">
        <f t="shared" si="0"/>
        <v>-</v>
      </c>
      <c r="J20" s="124" t="str">
        <f t="shared" si="1"/>
        <v>-</v>
      </c>
      <c r="K20" s="70">
        <f t="shared" si="2"/>
        <v>0</v>
      </c>
      <c r="L20" s="70">
        <f t="shared" si="3"/>
        <v>0</v>
      </c>
      <c r="M20" s="124">
        <f>H20/H17</f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124" t="str">
        <f t="shared" si="4"/>
        <v>-</v>
      </c>
      <c r="T20" s="124" t="str">
        <f t="shared" si="5"/>
        <v>-</v>
      </c>
      <c r="U20" s="70">
        <f t="shared" si="6"/>
        <v>0</v>
      </c>
      <c r="V20" s="70">
        <f t="shared" si="7"/>
        <v>0</v>
      </c>
      <c r="W20" s="124">
        <f>R20/R17</f>
        <v>0</v>
      </c>
    </row>
    <row r="21" spans="2:23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0"/>
        <v>-</v>
      </c>
      <c r="J21" s="122" t="str">
        <f t="shared" si="1"/>
        <v>-</v>
      </c>
      <c r="K21" s="121">
        <f t="shared" si="2"/>
        <v>0</v>
      </c>
      <c r="L21" s="121">
        <f t="shared" si="3"/>
        <v>0</v>
      </c>
      <c r="M21" s="122">
        <f>H21/H17</f>
        <v>0</v>
      </c>
      <c r="N21" s="121" t="s">
        <v>233</v>
      </c>
      <c r="O21" s="121" t="s">
        <v>233</v>
      </c>
      <c r="P21" s="121" t="s">
        <v>233</v>
      </c>
      <c r="Q21" s="121" t="s">
        <v>233</v>
      </c>
      <c r="R21" s="121" t="s">
        <v>233</v>
      </c>
      <c r="S21" s="122" t="str">
        <f t="shared" si="4"/>
        <v>-</v>
      </c>
      <c r="T21" s="122" t="str">
        <f t="shared" si="5"/>
        <v>-</v>
      </c>
      <c r="U21" s="121" t="str">
        <f t="shared" si="6"/>
        <v>-</v>
      </c>
      <c r="V21" s="121" t="str">
        <f t="shared" si="7"/>
        <v>-</v>
      </c>
      <c r="W21" s="122" t="e">
        <f>R21/R17</f>
        <v>#VALUE!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916</v>
      </c>
      <c r="R22" s="125">
        <v>905</v>
      </c>
      <c r="S22" s="126">
        <f t="shared" si="4"/>
        <v>-1.2008733624454093E-2</v>
      </c>
      <c r="T22" s="126">
        <f t="shared" si="5"/>
        <v>0.12842892768079794</v>
      </c>
      <c r="U22" s="125">
        <f t="shared" si="6"/>
        <v>-11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</v>
      </c>
      <c r="H26" s="121">
        <v>3727</v>
      </c>
      <c r="I26" s="122">
        <f t="shared" si="0"/>
        <v>8.6603518267929225E-3</v>
      </c>
      <c r="J26" s="122">
        <f t="shared" si="1"/>
        <v>0.47079715864246241</v>
      </c>
      <c r="K26" s="121">
        <f t="shared" si="2"/>
        <v>32</v>
      </c>
      <c r="L26" s="121">
        <f t="shared" si="3"/>
        <v>1193</v>
      </c>
      <c r="M26" s="122">
        <f>H26/H25</f>
        <v>0.8418793765529704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15588</v>
      </c>
      <c r="O29" s="125">
        <v>18073</v>
      </c>
      <c r="P29" s="125">
        <v>19434</v>
      </c>
      <c r="Q29" s="125">
        <v>20174</v>
      </c>
      <c r="R29" s="125">
        <v>20111</v>
      </c>
      <c r="S29" s="126">
        <f t="shared" si="4"/>
        <v>-3.1228313671062269E-3</v>
      </c>
      <c r="T29" s="126">
        <f t="shared" si="5"/>
        <v>0.29015909674108298</v>
      </c>
      <c r="U29" s="125">
        <f t="shared" si="6"/>
        <v>-63</v>
      </c>
      <c r="V29" s="125">
        <f t="shared" si="7"/>
        <v>4523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12255</v>
      </c>
      <c r="O30" s="121">
        <v>13724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0.27768257853937173</v>
      </c>
      <c r="U30" s="121">
        <f t="shared" si="6"/>
        <v>-83</v>
      </c>
      <c r="V30" s="121">
        <f t="shared" si="7"/>
        <v>3403</v>
      </c>
      <c r="W30" s="122">
        <f>R30/R29</f>
        <v>0.7785788871761723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0.67117497886728661</v>
      </c>
    </row>
    <row r="32" spans="2:23" x14ac:dyDescent="0.25">
      <c r="B32" s="123" t="s">
        <v>64</v>
      </c>
      <c r="C32" s="70">
        <v>3183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2173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-5.9825126553152419E-3</v>
      </c>
      <c r="U32" s="70">
        <f t="shared" si="6"/>
        <v>57</v>
      </c>
      <c r="V32" s="70">
        <f t="shared" si="7"/>
        <v>-13</v>
      </c>
      <c r="W32" s="124">
        <f>R32/R29</f>
        <v>0.10740390830888569</v>
      </c>
    </row>
    <row r="33" spans="2:23" x14ac:dyDescent="0.25">
      <c r="B33" s="120" t="s">
        <v>65</v>
      </c>
      <c r="C33" s="121">
        <v>5245</v>
      </c>
      <c r="D33" s="121">
        <v>2745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0.59927140255009115</v>
      </c>
      <c r="K33" s="121">
        <f t="shared" si="2"/>
        <v>43</v>
      </c>
      <c r="L33" s="121">
        <f t="shared" si="3"/>
        <v>1645</v>
      </c>
      <c r="M33" s="122">
        <f>H33/H29</f>
        <v>0.21937934136225076</v>
      </c>
      <c r="N33" s="121">
        <v>3333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0.33603360336033594</v>
      </c>
      <c r="U33" s="121">
        <f t="shared" si="6"/>
        <v>20</v>
      </c>
      <c r="V33" s="121">
        <f t="shared" si="7"/>
        <v>1120</v>
      </c>
      <c r="W33" s="122">
        <f>R33/R29</f>
        <v>0.22142111282382776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663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663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</v>
      </c>
      <c r="H36" s="125">
        <v>4797</v>
      </c>
      <c r="I36" s="126">
        <f t="shared" si="0"/>
        <v>1.4613778705636626E-3</v>
      </c>
      <c r="J36" s="126">
        <f t="shared" si="1"/>
        <v>1.25</v>
      </c>
      <c r="K36" s="125">
        <f t="shared" si="2"/>
        <v>7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2545</v>
      </c>
      <c r="F37" s="121">
        <v>3640</v>
      </c>
      <c r="G37" s="121">
        <v>3915</v>
      </c>
      <c r="H37" s="121">
        <v>3915</v>
      </c>
      <c r="I37" s="122">
        <f t="shared" si="0"/>
        <v>0</v>
      </c>
      <c r="J37" s="122">
        <f t="shared" si="1"/>
        <v>1.511225144323284</v>
      </c>
      <c r="K37" s="121">
        <f t="shared" si="2"/>
        <v>0</v>
      </c>
      <c r="L37" s="121">
        <f t="shared" si="3"/>
        <v>2356</v>
      </c>
      <c r="M37" s="122">
        <f>H37/H36</f>
        <v>0.81613508442776739</v>
      </c>
      <c r="N37" s="121">
        <v>2930</v>
      </c>
      <c r="O37" s="121">
        <v>3915</v>
      </c>
      <c r="P37" s="121">
        <v>3915</v>
      </c>
      <c r="Q37" s="121">
        <v>3915</v>
      </c>
      <c r="R37" s="121">
        <v>3753</v>
      </c>
      <c r="S37" s="122">
        <f t="shared" si="4"/>
        <v>-4.1379310344827558E-2</v>
      </c>
      <c r="T37" s="122">
        <f t="shared" si="5"/>
        <v>0.28088737201365177</v>
      </c>
      <c r="U37" s="121">
        <f t="shared" si="6"/>
        <v>-162</v>
      </c>
      <c r="V37" s="121">
        <f t="shared" si="7"/>
        <v>823</v>
      </c>
      <c r="W37" s="122">
        <f>R37/R36</f>
        <v>0.80970873786407771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2485</v>
      </c>
      <c r="O39" s="125">
        <v>2826</v>
      </c>
      <c r="P39" s="125">
        <v>2750</v>
      </c>
      <c r="Q39" s="125">
        <v>2507</v>
      </c>
      <c r="R39" s="125">
        <v>2791</v>
      </c>
      <c r="S39" s="126">
        <f t="shared" si="4"/>
        <v>0.1132828081372157</v>
      </c>
      <c r="T39" s="126">
        <f t="shared" si="5"/>
        <v>0.12313883299798789</v>
      </c>
      <c r="U39" s="125">
        <f t="shared" si="6"/>
        <v>284</v>
      </c>
      <c r="V39" s="125">
        <f t="shared" si="7"/>
        <v>306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2485</v>
      </c>
      <c r="O40" s="121">
        <v>2826</v>
      </c>
      <c r="P40" s="121">
        <v>2750</v>
      </c>
      <c r="Q40" s="121">
        <v>2507</v>
      </c>
      <c r="R40" s="121">
        <v>2791</v>
      </c>
      <c r="S40" s="122">
        <f t="shared" si="4"/>
        <v>0.1132828081372157</v>
      </c>
      <c r="T40" s="122">
        <f t="shared" si="5"/>
        <v>0.12313883299798789</v>
      </c>
      <c r="U40" s="121">
        <f t="shared" si="6"/>
        <v>284</v>
      </c>
      <c r="V40" s="121">
        <f t="shared" si="7"/>
        <v>306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1681</v>
      </c>
      <c r="R41" s="70">
        <v>1847</v>
      </c>
      <c r="S41" s="124">
        <f t="shared" si="4"/>
        <v>9.8750743604997027E-2</v>
      </c>
      <c r="T41" s="124">
        <f t="shared" si="5"/>
        <v>0.11399276236429423</v>
      </c>
      <c r="U41" s="70">
        <f t="shared" si="6"/>
        <v>166</v>
      </c>
      <c r="V41" s="70">
        <f t="shared" si="7"/>
        <v>189</v>
      </c>
      <c r="W41" s="124">
        <f>R41/R39</f>
        <v>0.66176997491938372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1152</v>
      </c>
      <c r="P42" s="70">
        <v>1076</v>
      </c>
      <c r="Q42" s="70">
        <v>826</v>
      </c>
      <c r="R42" s="70">
        <v>944</v>
      </c>
      <c r="S42" s="124">
        <f t="shared" si="4"/>
        <v>0.14285714285714279</v>
      </c>
      <c r="T42" s="124">
        <f t="shared" si="5"/>
        <v>0.14147521160822252</v>
      </c>
      <c r="U42" s="70">
        <f t="shared" si="6"/>
        <v>118</v>
      </c>
      <c r="V42" s="70">
        <f t="shared" si="7"/>
        <v>117</v>
      </c>
      <c r="W42" s="124">
        <f>R42/R39</f>
        <v>0.33823002508061628</v>
      </c>
    </row>
    <row r="43" spans="2:23" x14ac:dyDescent="0.25">
      <c r="B43" s="117" t="s">
        <v>54</v>
      </c>
      <c r="C43" s="125">
        <v>6890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5411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0.2007022731472925</v>
      </c>
      <c r="U43" s="125">
        <f t="shared" si="6"/>
        <v>82</v>
      </c>
      <c r="V43" s="125">
        <f t="shared" si="7"/>
        <v>1086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3751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0.26766195681151683</v>
      </c>
      <c r="U44" s="121">
        <f t="shared" si="6"/>
        <v>0</v>
      </c>
      <c r="V44" s="121">
        <f t="shared" si="7"/>
        <v>1004</v>
      </c>
      <c r="W44" s="122">
        <f>R44/R43</f>
        <v>0.73187625057718952</v>
      </c>
    </row>
    <row r="45" spans="2:23" x14ac:dyDescent="0.25">
      <c r="B45" s="123" t="s">
        <v>63</v>
      </c>
      <c r="C45" s="70">
        <v>3379</v>
      </c>
      <c r="D45" s="70">
        <v>0</v>
      </c>
      <c r="E45" s="70">
        <v>2173</v>
      </c>
      <c r="F45" s="70">
        <v>3692</v>
      </c>
      <c r="G45" s="70">
        <v>3635</v>
      </c>
      <c r="H45" s="70">
        <v>3694</v>
      </c>
      <c r="I45" s="124">
        <f t="shared" si="0"/>
        <v>1.6231086657496618E-2</v>
      </c>
      <c r="J45" s="124" t="str">
        <f t="shared" si="1"/>
        <v>-</v>
      </c>
      <c r="K45" s="70">
        <f t="shared" si="2"/>
        <v>59</v>
      </c>
      <c r="L45" s="70">
        <f t="shared" si="3"/>
        <v>3694</v>
      </c>
      <c r="M45" s="124">
        <f>H45/H43</f>
        <v>0.57458391662778041</v>
      </c>
      <c r="N45" s="70">
        <v>2690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0.37323420074349434</v>
      </c>
      <c r="U45" s="70">
        <f t="shared" si="6"/>
        <v>0</v>
      </c>
      <c r="V45" s="70">
        <f t="shared" si="7"/>
        <v>1004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2781</v>
      </c>
      <c r="O48" s="125">
        <v>3081</v>
      </c>
      <c r="P48" s="125">
        <v>3058</v>
      </c>
      <c r="Q48" s="125">
        <v>3113</v>
      </c>
      <c r="R48" s="125">
        <v>3113</v>
      </c>
      <c r="S48" s="126">
        <f t="shared" si="4"/>
        <v>0</v>
      </c>
      <c r="T48" s="126">
        <f t="shared" si="5"/>
        <v>0.11938151743976988</v>
      </c>
      <c r="U48" s="125">
        <f t="shared" si="6"/>
        <v>0</v>
      </c>
      <c r="V48" s="125">
        <f t="shared" si="7"/>
        <v>332</v>
      </c>
      <c r="W48" s="119">
        <f>R48/R48</f>
        <v>1</v>
      </c>
    </row>
    <row r="49" spans="2:23" x14ac:dyDescent="0.25">
      <c r="B49" s="120" t="s">
        <v>62</v>
      </c>
      <c r="C49" s="121">
        <v>3115</v>
      </c>
      <c r="D49" s="121">
        <v>2065</v>
      </c>
      <c r="E49" s="121">
        <v>2789</v>
      </c>
      <c r="F49" s="121">
        <v>3008</v>
      </c>
      <c r="G49" s="121">
        <v>2663</v>
      </c>
      <c r="H49" s="121">
        <v>2710</v>
      </c>
      <c r="I49" s="122">
        <f t="shared" si="0"/>
        <v>1.764926774314679E-2</v>
      </c>
      <c r="J49" s="122">
        <f t="shared" si="1"/>
        <v>0.3123486682808716</v>
      </c>
      <c r="K49" s="121">
        <f t="shared" si="2"/>
        <v>47</v>
      </c>
      <c r="L49" s="121">
        <f t="shared" si="3"/>
        <v>645</v>
      </c>
      <c r="M49" s="122">
        <f>H49/H48</f>
        <v>0.87532299741602071</v>
      </c>
      <c r="N49" s="121">
        <v>2751</v>
      </c>
      <c r="O49" s="121">
        <v>2877</v>
      </c>
      <c r="P49" s="121">
        <v>2644</v>
      </c>
      <c r="Q49" s="121">
        <v>2725</v>
      </c>
      <c r="R49" s="121">
        <v>2725</v>
      </c>
      <c r="S49" s="122">
        <f t="shared" si="4"/>
        <v>0</v>
      </c>
      <c r="T49" s="122">
        <f t="shared" si="5"/>
        <v>-9.4511086877498984E-3</v>
      </c>
      <c r="U49" s="121">
        <f t="shared" si="6"/>
        <v>0</v>
      </c>
      <c r="V49" s="121">
        <f t="shared" si="7"/>
        <v>-26</v>
      </c>
      <c r="W49" s="122">
        <f>R49/R48</f>
        <v>0.87536138772887895</v>
      </c>
    </row>
    <row r="50" spans="2:23" x14ac:dyDescent="0.25">
      <c r="B50" s="123" t="s">
        <v>63</v>
      </c>
      <c r="C50" s="70">
        <v>2465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2165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-5.1732101616628223E-2</v>
      </c>
      <c r="U50" s="70">
        <f t="shared" si="6"/>
        <v>0</v>
      </c>
      <c r="V50" s="70">
        <f t="shared" si="7"/>
        <v>-112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586</v>
      </c>
      <c r="O51" s="70">
        <v>824</v>
      </c>
      <c r="P51" s="70">
        <v>591</v>
      </c>
      <c r="Q51" s="70">
        <v>672</v>
      </c>
      <c r="R51" s="70">
        <v>672</v>
      </c>
      <c r="S51" s="124">
        <f t="shared" si="4"/>
        <v>0</v>
      </c>
      <c r="T51" s="124">
        <f t="shared" si="5"/>
        <v>0.14675767918088733</v>
      </c>
      <c r="U51" s="70">
        <f t="shared" si="6"/>
        <v>0</v>
      </c>
      <c r="V51" s="70">
        <f t="shared" si="7"/>
        <v>86</v>
      </c>
      <c r="W51" s="124">
        <f>R51/R48</f>
        <v>0.21586893671699325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0.3495020880179891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9A87-3AF8-496B-82B7-346E711F196A}">
  <sheetPr>
    <tabColor rgb="FF92D050"/>
  </sheetPr>
  <dimension ref="B1:S54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247</v>
      </c>
      <c r="M7" s="118">
        <v>297</v>
      </c>
      <c r="N7" s="118">
        <v>310</v>
      </c>
      <c r="O7" s="118">
        <v>322</v>
      </c>
      <c r="P7" s="118">
        <v>327</v>
      </c>
      <c r="Q7" s="119">
        <f t="shared" ref="Q7:Q52" si="0">IFERROR(P7/O7-1,"-")</f>
        <v>1.552795031055898E-2</v>
      </c>
      <c r="R7" s="118">
        <f t="shared" ref="R7:R52" si="1">IFERROR(P7-O7,"-")</f>
        <v>5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166</v>
      </c>
      <c r="M8" s="121">
        <v>196</v>
      </c>
      <c r="N8" s="121">
        <v>201</v>
      </c>
      <c r="O8" s="121">
        <v>210</v>
      </c>
      <c r="P8" s="121">
        <v>214</v>
      </c>
      <c r="Q8" s="122">
        <f t="shared" si="0"/>
        <v>1.904761904761898E-2</v>
      </c>
      <c r="R8" s="121">
        <f t="shared" si="1"/>
        <v>4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114</v>
      </c>
      <c r="M9" s="70">
        <v>128</v>
      </c>
      <c r="N9" s="70">
        <v>134</v>
      </c>
      <c r="O9" s="70">
        <v>136</v>
      </c>
      <c r="P9" s="70">
        <v>137</v>
      </c>
      <c r="Q9" s="124">
        <f t="shared" si="0"/>
        <v>7.3529411764705621E-3</v>
      </c>
      <c r="R9" s="70">
        <f t="shared" si="1"/>
        <v>1</v>
      </c>
      <c r="S9" s="124">
        <f>P9/P7</f>
        <v>0.41896024464831805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52</v>
      </c>
      <c r="M10" s="70">
        <v>68</v>
      </c>
      <c r="N10" s="70">
        <v>67</v>
      </c>
      <c r="O10" s="70">
        <v>74</v>
      </c>
      <c r="P10" s="70">
        <v>77</v>
      </c>
      <c r="Q10" s="124">
        <f t="shared" si="0"/>
        <v>4.0540540540540571E-2</v>
      </c>
      <c r="R10" s="70">
        <f t="shared" si="1"/>
        <v>3</v>
      </c>
      <c r="S10" s="124">
        <f>P10/P7</f>
        <v>0.23547400611620795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81</v>
      </c>
      <c r="M11" s="121">
        <v>101</v>
      </c>
      <c r="N11" s="121">
        <v>109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71</v>
      </c>
      <c r="M12" s="125">
        <v>84</v>
      </c>
      <c r="N12" s="125">
        <v>90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53</v>
      </c>
      <c r="M13" s="121">
        <v>60</v>
      </c>
      <c r="N13" s="121">
        <v>62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43</v>
      </c>
      <c r="M14" s="70">
        <v>48</v>
      </c>
      <c r="N14" s="70">
        <v>51</v>
      </c>
      <c r="O14" s="70">
        <v>51</v>
      </c>
      <c r="P14" s="70">
        <v>50</v>
      </c>
      <c r="Q14" s="124">
        <f t="shared" si="0"/>
        <v>-1.9607843137254943E-2</v>
      </c>
      <c r="R14" s="70">
        <f t="shared" si="1"/>
        <v>-1</v>
      </c>
      <c r="S14" s="124">
        <f>P14/P12</f>
        <v>0.5376344086021505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10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0.11827956989247312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49</v>
      </c>
      <c r="C17" s="125">
        <v>6</v>
      </c>
      <c r="D17" s="125">
        <v>3</v>
      </c>
      <c r="E17" s="125">
        <v>4</v>
      </c>
      <c r="F17" s="125">
        <v>5</v>
      </c>
      <c r="G17" s="125">
        <v>4</v>
      </c>
      <c r="H17" s="125">
        <v>5</v>
      </c>
      <c r="I17" s="126">
        <f t="shared" si="2"/>
        <v>0.25</v>
      </c>
      <c r="J17" s="125">
        <f t="shared" si="3"/>
        <v>1</v>
      </c>
      <c r="K17" s="119">
        <f>H17/H17</f>
        <v>1</v>
      </c>
      <c r="L17" s="125">
        <v>4</v>
      </c>
      <c r="M17" s="125">
        <v>5</v>
      </c>
      <c r="N17" s="125">
        <v>4</v>
      </c>
      <c r="O17" s="125">
        <v>5</v>
      </c>
      <c r="P17" s="125">
        <v>6</v>
      </c>
      <c r="Q17" s="126">
        <f t="shared" si="0"/>
        <v>0.19999999999999996</v>
      </c>
      <c r="R17" s="125">
        <f t="shared" si="1"/>
        <v>1</v>
      </c>
      <c r="S17" s="119">
        <f>P17/P17</f>
        <v>1</v>
      </c>
    </row>
    <row r="18" spans="2:19" x14ac:dyDescent="0.25">
      <c r="B18" s="120" t="s">
        <v>62</v>
      </c>
      <c r="C18" s="121">
        <v>5</v>
      </c>
      <c r="D18" s="121">
        <v>2</v>
      </c>
      <c r="E18" s="121">
        <v>3</v>
      </c>
      <c r="F18" s="121">
        <v>4</v>
      </c>
      <c r="G18" s="121">
        <v>3</v>
      </c>
      <c r="H18" s="121">
        <v>4</v>
      </c>
      <c r="I18" s="122">
        <f t="shared" si="2"/>
        <v>0.33333333333333326</v>
      </c>
      <c r="J18" s="121">
        <f t="shared" si="3"/>
        <v>1</v>
      </c>
      <c r="K18" s="122">
        <f>H18/H17</f>
        <v>0.8</v>
      </c>
      <c r="L18" s="121">
        <v>3</v>
      </c>
      <c r="M18" s="121">
        <v>4</v>
      </c>
      <c r="N18" s="121">
        <v>3</v>
      </c>
      <c r="O18" s="121">
        <v>4</v>
      </c>
      <c r="P18" s="121">
        <v>5</v>
      </c>
      <c r="Q18" s="122">
        <f t="shared" si="0"/>
        <v>0.25</v>
      </c>
      <c r="R18" s="121">
        <f t="shared" si="1"/>
        <v>1</v>
      </c>
      <c r="S18" s="122">
        <f>P18/P17</f>
        <v>0.83333333333333337</v>
      </c>
    </row>
    <row r="19" spans="2:19" x14ac:dyDescent="0.25">
      <c r="B19" s="123" t="s">
        <v>63</v>
      </c>
      <c r="C19" s="70">
        <v>3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124" t="str">
        <f t="shared" si="2"/>
        <v>-</v>
      </c>
      <c r="J19" s="70">
        <f t="shared" si="3"/>
        <v>0</v>
      </c>
      <c r="K19" s="124">
        <f>H19/H17</f>
        <v>0</v>
      </c>
      <c r="L19" s="70">
        <v>3</v>
      </c>
      <c r="M19" s="70">
        <v>0</v>
      </c>
      <c r="N19" s="70">
        <v>3</v>
      </c>
      <c r="O19" s="70">
        <v>0</v>
      </c>
      <c r="P19" s="70">
        <v>0</v>
      </c>
      <c r="Q19" s="124" t="str">
        <f t="shared" si="0"/>
        <v>-</v>
      </c>
      <c r="R19" s="70">
        <f t="shared" si="1"/>
        <v>0</v>
      </c>
      <c r="S19" s="124">
        <f>P19/P17</f>
        <v>0</v>
      </c>
    </row>
    <row r="20" spans="2:19" x14ac:dyDescent="0.25">
      <c r="B20" s="123" t="s">
        <v>64</v>
      </c>
      <c r="C20" s="70">
        <v>2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124" t="str">
        <f t="shared" si="2"/>
        <v>-</v>
      </c>
      <c r="J20" s="70">
        <f t="shared" si="3"/>
        <v>0</v>
      </c>
      <c r="K20" s="124">
        <f>H20/H17</f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24" t="str">
        <f t="shared" si="0"/>
        <v>-</v>
      </c>
      <c r="R20" s="70">
        <f t="shared" si="1"/>
        <v>0</v>
      </c>
      <c r="S20" s="124">
        <f>P20/P17</f>
        <v>0</v>
      </c>
    </row>
    <row r="21" spans="2:19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2"/>
        <v>-</v>
      </c>
      <c r="J21" s="121">
        <f t="shared" si="3"/>
        <v>0</v>
      </c>
      <c r="K21" s="122">
        <f>H21/H17</f>
        <v>0</v>
      </c>
      <c r="L21" s="121" t="s">
        <v>233</v>
      </c>
      <c r="M21" s="121" t="s">
        <v>233</v>
      </c>
      <c r="N21" s="121" t="s">
        <v>233</v>
      </c>
      <c r="O21" s="121" t="s">
        <v>233</v>
      </c>
      <c r="P21" s="121" t="s">
        <v>233</v>
      </c>
      <c r="Q21" s="122" t="str">
        <f t="shared" si="0"/>
        <v>-</v>
      </c>
      <c r="R21" s="121" t="str">
        <f t="shared" si="1"/>
        <v>-</v>
      </c>
      <c r="S21" s="122" t="e">
        <f>P21/P17</f>
        <v>#VALUE!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8</v>
      </c>
      <c r="P22" s="125">
        <v>8</v>
      </c>
      <c r="Q22" s="126">
        <f t="shared" si="0"/>
        <v>0</v>
      </c>
      <c r="R22" s="125">
        <f t="shared" si="1"/>
        <v>0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51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36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15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5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5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18</v>
      </c>
      <c r="N39" s="125">
        <v>19</v>
      </c>
      <c r="O39" s="125">
        <v>19</v>
      </c>
      <c r="P39" s="125">
        <v>21</v>
      </c>
      <c r="Q39" s="126">
        <f t="shared" si="0"/>
        <v>0.10526315789473695</v>
      </c>
      <c r="R39" s="125">
        <f t="shared" si="1"/>
        <v>2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18</v>
      </c>
      <c r="N40" s="121">
        <v>19</v>
      </c>
      <c r="O40" s="121">
        <v>19</v>
      </c>
      <c r="P40" s="121">
        <v>21</v>
      </c>
      <c r="Q40" s="122">
        <f t="shared" si="0"/>
        <v>0.10526315789473695</v>
      </c>
      <c r="R40" s="121">
        <f t="shared" si="1"/>
        <v>2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7</v>
      </c>
      <c r="P41" s="70">
        <v>8</v>
      </c>
      <c r="Q41" s="124">
        <f t="shared" si="0"/>
        <v>0.14285714285714279</v>
      </c>
      <c r="R41" s="70">
        <f t="shared" si="1"/>
        <v>1</v>
      </c>
      <c r="S41" s="124">
        <f>P41/P39</f>
        <v>0.38095238095238093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11</v>
      </c>
      <c r="N42" s="70">
        <v>12</v>
      </c>
      <c r="O42" s="70">
        <v>12</v>
      </c>
      <c r="P42" s="70">
        <v>13</v>
      </c>
      <c r="Q42" s="124">
        <f t="shared" si="0"/>
        <v>8.3333333333333259E-2</v>
      </c>
      <c r="R42" s="70">
        <f t="shared" si="1"/>
        <v>1</v>
      </c>
      <c r="S42" s="124">
        <f>P42/P39</f>
        <v>0.61904761904761907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13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7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5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16</v>
      </c>
      <c r="N48" s="125">
        <v>16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14</v>
      </c>
      <c r="N49" s="121">
        <v>13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8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4</v>
      </c>
      <c r="M51" s="70">
        <v>6</v>
      </c>
      <c r="N51" s="70">
        <v>5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D009-E5B0-4B11-82C5-4F4346534D9F}">
  <sheetPr>
    <tabColor theme="7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5D95E-1297-4D63-AC74-D28CFC1C0143}">
  <sheetPr>
    <tabColor theme="7" tint="0.79998168889431442"/>
  </sheetPr>
  <dimension ref="A4:O29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9813</v>
      </c>
      <c r="D9" s="147">
        <v>2.1446078431373028E-3</v>
      </c>
      <c r="E9" s="146">
        <v>1197</v>
      </c>
      <c r="F9" s="147">
        <f t="shared" ref="F9:L21" si="0">IFERROR(E9/C9-1,"-")</f>
        <v>-0.87801895444818101</v>
      </c>
      <c r="G9" s="146">
        <v>9896</v>
      </c>
      <c r="H9" s="147">
        <f>IFERROR(G9/E9-1,"-")</f>
        <v>7.2673350041771094</v>
      </c>
      <c r="I9" s="146">
        <v>17947</v>
      </c>
      <c r="J9" s="147">
        <f t="shared" si="0"/>
        <v>0.81356103476151986</v>
      </c>
      <c r="K9" s="146">
        <v>15841</v>
      </c>
      <c r="L9" s="147">
        <f t="shared" si="0"/>
        <v>-0.11734551735666132</v>
      </c>
      <c r="M9" s="146">
        <v>14788</v>
      </c>
      <c r="N9" s="147">
        <f t="shared" ref="N9:N17" si="1">IFERROR(M9/K9-1,"-")</f>
        <v>-6.6473076194684677E-2</v>
      </c>
    </row>
    <row r="10" spans="1:15" x14ac:dyDescent="0.25">
      <c r="A10" s="1" t="s">
        <v>74</v>
      </c>
      <c r="B10" s="145" t="s">
        <v>75</v>
      </c>
      <c r="C10" s="146">
        <v>11683</v>
      </c>
      <c r="D10" s="147">
        <v>9.9472990777338621E-2</v>
      </c>
      <c r="E10" s="146">
        <v>1554</v>
      </c>
      <c r="F10" s="147">
        <f t="shared" si="0"/>
        <v>-0.8669862192929898</v>
      </c>
      <c r="G10" s="146">
        <v>10397</v>
      </c>
      <c r="H10" s="147">
        <f t="shared" si="0"/>
        <v>5.6904761904761907</v>
      </c>
      <c r="I10" s="146">
        <v>18389</v>
      </c>
      <c r="J10" s="147">
        <f t="shared" si="0"/>
        <v>0.76868327402135228</v>
      </c>
      <c r="K10" s="146">
        <v>24407</v>
      </c>
      <c r="L10" s="147">
        <f t="shared" si="0"/>
        <v>0.32726086247213004</v>
      </c>
      <c r="M10" s="146">
        <v>15773</v>
      </c>
      <c r="N10" s="147">
        <f t="shared" si="1"/>
        <v>-0.35375097308149306</v>
      </c>
    </row>
    <row r="11" spans="1:15" x14ac:dyDescent="0.25">
      <c r="A11" s="1" t="s">
        <v>76</v>
      </c>
      <c r="B11" s="145" t="s">
        <v>77</v>
      </c>
      <c r="C11" s="146">
        <v>2577</v>
      </c>
      <c r="D11" s="147">
        <v>-0.7572760666855044</v>
      </c>
      <c r="E11" s="146">
        <v>2990</v>
      </c>
      <c r="F11" s="147">
        <f t="shared" si="0"/>
        <v>0.16026387272021725</v>
      </c>
      <c r="G11" s="146">
        <v>10842</v>
      </c>
      <c r="H11" s="147">
        <f t="shared" si="0"/>
        <v>2.6260869565217391</v>
      </c>
      <c r="I11" s="146">
        <v>16137</v>
      </c>
      <c r="J11" s="147">
        <f t="shared" si="0"/>
        <v>0.48837852794687331</v>
      </c>
      <c r="K11" s="146">
        <v>20474</v>
      </c>
      <c r="L11" s="147">
        <f t="shared" si="0"/>
        <v>0.2687612319514161</v>
      </c>
      <c r="M11" s="146">
        <v>15653</v>
      </c>
      <c r="N11" s="147">
        <f t="shared" si="1"/>
        <v>-0.23546937579368954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3629</v>
      </c>
      <c r="F12" s="147" t="str">
        <f t="shared" si="0"/>
        <v>-</v>
      </c>
      <c r="G12" s="146">
        <v>13123</v>
      </c>
      <c r="H12" s="147">
        <f t="shared" si="0"/>
        <v>2.6161476990906585</v>
      </c>
      <c r="I12" s="146">
        <v>11699</v>
      </c>
      <c r="J12" s="147">
        <f t="shared" si="0"/>
        <v>-0.10851177322258632</v>
      </c>
      <c r="K12" s="146">
        <v>17811</v>
      </c>
      <c r="L12" s="147">
        <f t="shared" si="0"/>
        <v>0.52243781519788013</v>
      </c>
      <c r="M12" s="146">
        <v>15445</v>
      </c>
      <c r="N12" s="147">
        <f t="shared" si="1"/>
        <v>-0.13283925663915552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4327</v>
      </c>
      <c r="F13" s="147" t="str">
        <f t="shared" si="0"/>
        <v>-</v>
      </c>
      <c r="G13" s="146">
        <v>12688</v>
      </c>
      <c r="H13" s="147">
        <f t="shared" si="0"/>
        <v>1.9322856482551423</v>
      </c>
      <c r="I13" s="146">
        <v>7550</v>
      </c>
      <c r="J13" s="147">
        <f t="shared" si="0"/>
        <v>-0.40494955863808324</v>
      </c>
      <c r="K13" s="146">
        <v>22267</v>
      </c>
      <c r="L13" s="147">
        <f t="shared" si="0"/>
        <v>1.9492715231788078</v>
      </c>
      <c r="M13" s="146">
        <v>16341</v>
      </c>
      <c r="N13" s="147">
        <f t="shared" si="1"/>
        <v>-0.26613374051286653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3302</v>
      </c>
      <c r="F14" s="147" t="str">
        <f t="shared" si="0"/>
        <v>-</v>
      </c>
      <c r="G14" s="146">
        <v>10420</v>
      </c>
      <c r="H14" s="147">
        <f t="shared" si="0"/>
        <v>2.1556632344033919</v>
      </c>
      <c r="I14" s="146">
        <v>14934</v>
      </c>
      <c r="J14" s="147">
        <f t="shared" si="0"/>
        <v>0.43320537428023043</v>
      </c>
      <c r="K14" s="146">
        <v>16055</v>
      </c>
      <c r="L14" s="147">
        <f t="shared" si="0"/>
        <v>7.5063613231552084E-2</v>
      </c>
      <c r="M14" s="146">
        <v>16193</v>
      </c>
      <c r="N14" s="147">
        <f t="shared" si="1"/>
        <v>8.595453129865982E-3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2379</v>
      </c>
      <c r="F15" s="147" t="str">
        <f t="shared" si="0"/>
        <v>-</v>
      </c>
      <c r="G15" s="146">
        <v>24503</v>
      </c>
      <c r="H15" s="147">
        <f t="shared" si="0"/>
        <v>9.299705758722153</v>
      </c>
      <c r="I15" s="146">
        <v>23244</v>
      </c>
      <c r="J15" s="147">
        <f t="shared" si="0"/>
        <v>-5.1381463494265978E-2</v>
      </c>
      <c r="K15" s="146">
        <v>16852</v>
      </c>
      <c r="L15" s="147">
        <f t="shared" si="0"/>
        <v>-0.27499569781448974</v>
      </c>
      <c r="M15" s="146">
        <v>17502</v>
      </c>
      <c r="N15" s="147">
        <f t="shared" si="1"/>
        <v>3.8571089484927601E-2</v>
      </c>
    </row>
    <row r="16" spans="1:15" x14ac:dyDescent="0.25">
      <c r="A16" s="1" t="s">
        <v>86</v>
      </c>
      <c r="B16" s="145" t="s">
        <v>87</v>
      </c>
      <c r="C16" s="146">
        <v>6635</v>
      </c>
      <c r="D16" s="147">
        <v>-0.54203478741027056</v>
      </c>
      <c r="E16" s="146">
        <v>6446</v>
      </c>
      <c r="F16" s="147">
        <f t="shared" si="0"/>
        <v>-2.8485305199698607E-2</v>
      </c>
      <c r="G16" s="146">
        <v>14928</v>
      </c>
      <c r="H16" s="147">
        <f t="shared" si="0"/>
        <v>1.3158547936704932</v>
      </c>
      <c r="I16" s="146">
        <v>11309</v>
      </c>
      <c r="J16" s="147">
        <f t="shared" si="0"/>
        <v>-0.242430332261522</v>
      </c>
      <c r="K16" s="146">
        <v>25050</v>
      </c>
      <c r="L16" s="147">
        <f t="shared" si="0"/>
        <v>1.2150499602086833</v>
      </c>
      <c r="M16" s="146">
        <v>16404</v>
      </c>
      <c r="N16" s="147">
        <f t="shared" si="1"/>
        <v>-0.34514970059880234</v>
      </c>
    </row>
    <row r="17" spans="1:15" x14ac:dyDescent="0.25">
      <c r="A17" s="1" t="s">
        <v>88</v>
      </c>
      <c r="B17" s="145" t="s">
        <v>89</v>
      </c>
      <c r="C17" s="146">
        <v>6236</v>
      </c>
      <c r="D17" s="147">
        <v>-0.47794056090414394</v>
      </c>
      <c r="E17" s="146">
        <v>8360</v>
      </c>
      <c r="F17" s="147">
        <f t="shared" si="0"/>
        <v>0.34060295060936507</v>
      </c>
      <c r="G17" s="146">
        <v>10763</v>
      </c>
      <c r="H17" s="147">
        <f t="shared" si="0"/>
        <v>0.28744019138755972</v>
      </c>
      <c r="I17" s="146">
        <v>16386</v>
      </c>
      <c r="J17" s="147">
        <f t="shared" si="0"/>
        <v>0.52243798197528579</v>
      </c>
      <c r="K17" s="146">
        <v>17100</v>
      </c>
      <c r="L17" s="147">
        <f t="shared" si="0"/>
        <v>4.3573782497253744E-2</v>
      </c>
      <c r="M17" s="146">
        <v>13666</v>
      </c>
      <c r="N17" s="147">
        <f t="shared" si="1"/>
        <v>-0.20081871345029245</v>
      </c>
    </row>
    <row r="18" spans="1:15" x14ac:dyDescent="0.25">
      <c r="A18" s="1" t="s">
        <v>90</v>
      </c>
      <c r="B18" s="145" t="s">
        <v>91</v>
      </c>
      <c r="C18" s="146">
        <v>4583</v>
      </c>
      <c r="D18" s="147">
        <v>-0.65065934903574973</v>
      </c>
      <c r="E18" s="146">
        <v>13659</v>
      </c>
      <c r="F18" s="147">
        <f t="shared" si="0"/>
        <v>1.9803622081605936</v>
      </c>
      <c r="G18" s="146">
        <v>14777</v>
      </c>
      <c r="H18" s="147">
        <f t="shared" si="0"/>
        <v>8.1850794348048872E-2</v>
      </c>
      <c r="I18" s="146">
        <v>17351</v>
      </c>
      <c r="J18" s="147">
        <f t="shared" si="0"/>
        <v>0.17418961900250385</v>
      </c>
      <c r="K18" s="146">
        <v>24595</v>
      </c>
      <c r="L18" s="147">
        <f t="shared" si="0"/>
        <v>0.41749755057345395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2952</v>
      </c>
      <c r="D19" s="147">
        <v>-0.69313929313929312</v>
      </c>
      <c r="E19" s="146">
        <v>12968</v>
      </c>
      <c r="F19" s="147">
        <f t="shared" si="0"/>
        <v>3.3929539295392956</v>
      </c>
      <c r="G19" s="146">
        <v>14622</v>
      </c>
      <c r="H19" s="147">
        <f t="shared" si="0"/>
        <v>0.12754472547809992</v>
      </c>
      <c r="I19" s="146">
        <v>12399</v>
      </c>
      <c r="J19" s="147">
        <f t="shared" si="0"/>
        <v>-0.15203118588428399</v>
      </c>
      <c r="K19" s="146">
        <v>15829</v>
      </c>
      <c r="L19" s="147">
        <f t="shared" si="0"/>
        <v>0.27663521251713852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8154</v>
      </c>
      <c r="D20" s="147">
        <v>-0.24120603015075381</v>
      </c>
      <c r="E20" s="146">
        <v>9493</v>
      </c>
      <c r="F20" s="147">
        <f t="shared" si="0"/>
        <v>0.16421388275692905</v>
      </c>
      <c r="G20" s="146">
        <v>14121</v>
      </c>
      <c r="H20" s="147">
        <f t="shared" si="0"/>
        <v>0.48751711787633001</v>
      </c>
      <c r="I20" s="146">
        <v>12492</v>
      </c>
      <c r="J20" s="147">
        <f t="shared" si="0"/>
        <v>-0.11536010197578073</v>
      </c>
      <c r="K20" s="146">
        <v>15575</v>
      </c>
      <c r="L20" s="147">
        <f t="shared" si="0"/>
        <v>0.24679795068844057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55313</v>
      </c>
      <c r="D21" s="150">
        <v>-0.59662646033574962</v>
      </c>
      <c r="E21" s="149">
        <v>70304</v>
      </c>
      <c r="F21" s="150">
        <f t="shared" si="0"/>
        <v>0.27102127890369343</v>
      </c>
      <c r="G21" s="149">
        <v>161080</v>
      </c>
      <c r="H21" s="150">
        <f t="shared" si="0"/>
        <v>1.2911925352753757</v>
      </c>
      <c r="I21" s="149">
        <v>179837</v>
      </c>
      <c r="J21" s="150">
        <f t="shared" si="0"/>
        <v>0.116445244598957</v>
      </c>
      <c r="K21" s="149">
        <v>231856</v>
      </c>
      <c r="L21" s="150">
        <f t="shared" si="0"/>
        <v>0.28925638216829674</v>
      </c>
      <c r="M21" s="149">
        <v>141765</v>
      </c>
      <c r="N21" s="150">
        <v>-0.19386205837697679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240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2373</v>
      </c>
      <c r="D31" s="147">
        <v>0.92145748987854259</v>
      </c>
      <c r="E31" s="146">
        <v>570</v>
      </c>
      <c r="F31" s="147">
        <f t="shared" ref="F31:L43" si="2">IFERROR(E31/C31-1,"-")</f>
        <v>-0.75979772439949433</v>
      </c>
      <c r="G31" s="146">
        <v>2005</v>
      </c>
      <c r="H31" s="147">
        <f t="shared" si="2"/>
        <v>2.5175438596491229</v>
      </c>
      <c r="I31" s="146">
        <v>2787</v>
      </c>
      <c r="J31" s="147">
        <f t="shared" si="2"/>
        <v>0.39002493765586044</v>
      </c>
      <c r="K31" s="146">
        <v>2799</v>
      </c>
      <c r="L31" s="147">
        <f t="shared" si="2"/>
        <v>4.3057050592034685E-3</v>
      </c>
      <c r="M31" s="146">
        <v>2131</v>
      </c>
      <c r="N31" s="147">
        <f t="shared" ref="N31" si="3">IFERROR(M31/K31-1,"-")</f>
        <v>-0.23865666309396216</v>
      </c>
    </row>
    <row r="32" spans="1:15" x14ac:dyDescent="0.25">
      <c r="B32" s="145" t="s">
        <v>75</v>
      </c>
      <c r="C32" s="146">
        <v>2948</v>
      </c>
      <c r="D32" s="147">
        <v>0.7300469483568075</v>
      </c>
      <c r="E32" s="146">
        <v>795</v>
      </c>
      <c r="F32" s="147">
        <f t="shared" si="2"/>
        <v>-0.73032564450474902</v>
      </c>
      <c r="G32" s="146">
        <v>2447</v>
      </c>
      <c r="H32" s="147">
        <f t="shared" si="2"/>
        <v>2.0779874213836478</v>
      </c>
      <c r="I32" s="146">
        <v>2288</v>
      </c>
      <c r="J32" s="147">
        <f t="shared" si="2"/>
        <v>-6.4977523498160994E-2</v>
      </c>
      <c r="K32" s="146">
        <v>3641</v>
      </c>
      <c r="L32" s="147">
        <f t="shared" si="2"/>
        <v>0.59134615384615374</v>
      </c>
      <c r="M32" s="146">
        <v>1914</v>
      </c>
      <c r="N32" s="147">
        <f>IFERROR(M32/K32-1,"-")</f>
        <v>-0.47432024169184295</v>
      </c>
    </row>
    <row r="33" spans="2:15" x14ac:dyDescent="0.25">
      <c r="B33" s="145" t="s">
        <v>77</v>
      </c>
      <c r="C33" s="146">
        <v>224</v>
      </c>
      <c r="D33" s="147">
        <v>-0.90604026845637586</v>
      </c>
      <c r="E33" s="146">
        <v>1702</v>
      </c>
      <c r="F33" s="147">
        <f t="shared" si="2"/>
        <v>6.5982142857142856</v>
      </c>
      <c r="G33" s="146">
        <v>1994</v>
      </c>
      <c r="H33" s="147">
        <f t="shared" si="2"/>
        <v>0.1715628672150411</v>
      </c>
      <c r="I33" s="146">
        <v>785</v>
      </c>
      <c r="J33" s="147">
        <f t="shared" si="2"/>
        <v>-0.60631895687061177</v>
      </c>
      <c r="K33" s="146">
        <v>2080</v>
      </c>
      <c r="L33" s="147">
        <f t="shared" si="2"/>
        <v>1.6496815286624202</v>
      </c>
      <c r="M33" s="146">
        <v>2072</v>
      </c>
      <c r="N33" s="147">
        <f>IFERROR(M33/K33-1,"-")</f>
        <v>-3.8461538461538325E-3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1304</v>
      </c>
      <c r="F34" s="147" t="str">
        <f t="shared" si="2"/>
        <v>-</v>
      </c>
      <c r="G34" s="146">
        <v>2937</v>
      </c>
      <c r="H34" s="147">
        <f t="shared" si="2"/>
        <v>1.2523006134969323</v>
      </c>
      <c r="I34" s="146">
        <v>234</v>
      </c>
      <c r="J34" s="147">
        <f t="shared" si="2"/>
        <v>-0.92032686414708886</v>
      </c>
      <c r="K34" s="146">
        <v>3515</v>
      </c>
      <c r="L34" s="147">
        <f t="shared" si="2"/>
        <v>14.021367521367521</v>
      </c>
      <c r="M34" s="146">
        <v>1985</v>
      </c>
      <c r="N34" s="147">
        <f>IFERROR(M34/K34-1,"-")</f>
        <v>-0.43527738264580373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2594</v>
      </c>
      <c r="F35" s="147" t="str">
        <f t="shared" si="2"/>
        <v>-</v>
      </c>
      <c r="G35" s="146">
        <v>3581</v>
      </c>
      <c r="H35" s="147">
        <f t="shared" si="2"/>
        <v>0.38049344641480332</v>
      </c>
      <c r="I35" s="146">
        <v>1078</v>
      </c>
      <c r="J35" s="147">
        <f t="shared" si="2"/>
        <v>-0.69896676905892208</v>
      </c>
      <c r="K35" s="146">
        <v>9559</v>
      </c>
      <c r="L35" s="147">
        <f t="shared" si="2"/>
        <v>7.8673469387755102</v>
      </c>
      <c r="M35" s="146">
        <v>5218</v>
      </c>
      <c r="N35" s="147">
        <f>IFERROR(M35/K35-1,"-")</f>
        <v>-0.45412700073229417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2010</v>
      </c>
      <c r="F36" s="147" t="str">
        <f t="shared" si="2"/>
        <v>-</v>
      </c>
      <c r="G36" s="146">
        <v>2355</v>
      </c>
      <c r="H36" s="147">
        <f t="shared" si="2"/>
        <v>0.17164179104477606</v>
      </c>
      <c r="I36" s="146">
        <v>8383</v>
      </c>
      <c r="J36" s="147">
        <f t="shared" si="2"/>
        <v>2.559660297239915</v>
      </c>
      <c r="K36" s="146">
        <v>7136</v>
      </c>
      <c r="L36" s="147">
        <f t="shared" si="2"/>
        <v>-0.1487534295598234</v>
      </c>
      <c r="M36" s="146">
        <v>5852</v>
      </c>
      <c r="N36" s="147">
        <f t="shared" ref="N36:N39" si="4">IFERROR(M36/K36-1,"-")</f>
        <v>-0.17993273542600896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2073</v>
      </c>
      <c r="F37" s="147" t="str">
        <f t="shared" si="2"/>
        <v>-</v>
      </c>
      <c r="G37" s="146">
        <v>11839</v>
      </c>
      <c r="H37" s="147">
        <f t="shared" si="2"/>
        <v>4.7110467920887604</v>
      </c>
      <c r="I37" s="146">
        <v>11986</v>
      </c>
      <c r="J37" s="147">
        <f t="shared" si="2"/>
        <v>1.2416589238956055E-2</v>
      </c>
      <c r="K37" s="146">
        <v>4179</v>
      </c>
      <c r="L37" s="147">
        <f t="shared" si="2"/>
        <v>-0.65134323377273484</v>
      </c>
      <c r="M37" s="146">
        <v>6409</v>
      </c>
      <c r="N37" s="147">
        <f t="shared" si="4"/>
        <v>0.53362048336922707</v>
      </c>
    </row>
    <row r="38" spans="2:15" x14ac:dyDescent="0.25">
      <c r="B38" s="145" t="s">
        <v>87</v>
      </c>
      <c r="C38" s="146">
        <v>5897</v>
      </c>
      <c r="D38" s="147">
        <v>-6.6191607284243892E-2</v>
      </c>
      <c r="E38" s="146">
        <v>3882</v>
      </c>
      <c r="F38" s="147">
        <f t="shared" si="2"/>
        <v>-0.34169916906901809</v>
      </c>
      <c r="G38" s="146">
        <v>1035</v>
      </c>
      <c r="H38" s="147">
        <f t="shared" si="2"/>
        <v>-0.73338485316846991</v>
      </c>
      <c r="I38" s="146">
        <v>2774</v>
      </c>
      <c r="J38" s="147">
        <f t="shared" si="2"/>
        <v>1.6801932367149757</v>
      </c>
      <c r="K38" s="146">
        <v>8835</v>
      </c>
      <c r="L38" s="147">
        <f t="shared" si="2"/>
        <v>2.1849315068493151</v>
      </c>
      <c r="M38" s="146">
        <v>4787</v>
      </c>
      <c r="N38" s="147">
        <f t="shared" si="4"/>
        <v>-0.45817770232031696</v>
      </c>
    </row>
    <row r="39" spans="2:15" x14ac:dyDescent="0.25">
      <c r="B39" s="145" t="s">
        <v>89</v>
      </c>
      <c r="C39" s="146">
        <v>5480</v>
      </c>
      <c r="D39" s="147">
        <v>-8.5599866510929434E-2</v>
      </c>
      <c r="E39" s="146">
        <v>4392</v>
      </c>
      <c r="F39" s="147">
        <f t="shared" si="2"/>
        <v>-0.19854014598540148</v>
      </c>
      <c r="G39" s="146">
        <v>1239</v>
      </c>
      <c r="H39" s="147">
        <f t="shared" si="2"/>
        <v>-0.71789617486338797</v>
      </c>
      <c r="I39" s="146">
        <v>8868</v>
      </c>
      <c r="J39" s="147">
        <f t="shared" si="2"/>
        <v>6.1573849878934626</v>
      </c>
      <c r="K39" s="146">
        <v>7018</v>
      </c>
      <c r="L39" s="147">
        <f t="shared" si="2"/>
        <v>-0.20861524582769508</v>
      </c>
      <c r="M39" s="146">
        <v>3304</v>
      </c>
      <c r="N39" s="147">
        <f t="shared" si="4"/>
        <v>-0.5292106013109148</v>
      </c>
    </row>
    <row r="40" spans="2:15" x14ac:dyDescent="0.25">
      <c r="B40" s="145" t="s">
        <v>91</v>
      </c>
      <c r="C40" s="146">
        <v>3209</v>
      </c>
      <c r="D40" s="147">
        <v>-0.10885865037489584</v>
      </c>
      <c r="E40" s="146">
        <v>4569</v>
      </c>
      <c r="F40" s="147">
        <f t="shared" si="2"/>
        <v>0.42380803988781546</v>
      </c>
      <c r="G40" s="146">
        <v>1219</v>
      </c>
      <c r="H40" s="147">
        <f t="shared" si="2"/>
        <v>-0.73320201356970893</v>
      </c>
      <c r="I40" s="146">
        <v>1615</v>
      </c>
      <c r="J40" s="147">
        <f t="shared" si="2"/>
        <v>0.32485643970467604</v>
      </c>
      <c r="K40" s="146">
        <v>4829</v>
      </c>
      <c r="L40" s="147">
        <f t="shared" si="2"/>
        <v>1.9900928792569661</v>
      </c>
      <c r="M40" s="146"/>
      <c r="N40" s="147"/>
    </row>
    <row r="41" spans="2:15" x14ac:dyDescent="0.25">
      <c r="B41" s="145" t="s">
        <v>93</v>
      </c>
      <c r="C41" s="146">
        <v>1441</v>
      </c>
      <c r="D41" s="147">
        <v>-0.3062108810784786</v>
      </c>
      <c r="E41" s="146">
        <v>1551</v>
      </c>
      <c r="F41" s="147">
        <f t="shared" si="2"/>
        <v>7.6335877862595325E-2</v>
      </c>
      <c r="G41" s="146">
        <v>847</v>
      </c>
      <c r="H41" s="147">
        <f t="shared" si="2"/>
        <v>-0.45390070921985815</v>
      </c>
      <c r="I41" s="146">
        <v>2606</v>
      </c>
      <c r="J41" s="147">
        <f t="shared" si="2"/>
        <v>2.0767414403778042</v>
      </c>
      <c r="K41" s="146">
        <v>3704</v>
      </c>
      <c r="L41" s="147">
        <f t="shared" si="2"/>
        <v>0.42133537989255565</v>
      </c>
      <c r="M41" s="146"/>
      <c r="N41" s="147"/>
    </row>
    <row r="42" spans="2:15" x14ac:dyDescent="0.25">
      <c r="B42" s="145" t="s">
        <v>95</v>
      </c>
      <c r="C42" s="146">
        <v>661</v>
      </c>
      <c r="D42" s="147">
        <v>-0.71679520137103681</v>
      </c>
      <c r="E42" s="146">
        <v>869</v>
      </c>
      <c r="F42" s="147">
        <f t="shared" si="2"/>
        <v>0.31467473524962175</v>
      </c>
      <c r="G42" s="146">
        <v>877</v>
      </c>
      <c r="H42" s="147">
        <f t="shared" si="2"/>
        <v>9.205983889528202E-3</v>
      </c>
      <c r="I42" s="146">
        <v>3664</v>
      </c>
      <c r="J42" s="147">
        <f t="shared" si="2"/>
        <v>3.1778791334093501</v>
      </c>
      <c r="K42" s="146">
        <v>4017</v>
      </c>
      <c r="L42" s="147">
        <f t="shared" si="2"/>
        <v>9.6342794759825434E-2</v>
      </c>
      <c r="M42" s="146"/>
      <c r="N42" s="147"/>
    </row>
    <row r="43" spans="2:15" ht="15.75" x14ac:dyDescent="0.25">
      <c r="B43" s="148" t="s">
        <v>32</v>
      </c>
      <c r="C43" s="149">
        <v>24273</v>
      </c>
      <c r="D43" s="150">
        <v>-0.42074742268041232</v>
      </c>
      <c r="E43" s="149">
        <v>26311</v>
      </c>
      <c r="F43" s="150">
        <f t="shared" si="2"/>
        <v>8.396160342767689E-2</v>
      </c>
      <c r="G43" s="149">
        <v>32375</v>
      </c>
      <c r="H43" s="150">
        <f t="shared" si="2"/>
        <v>0.23047394625821904</v>
      </c>
      <c r="I43" s="149">
        <v>47068</v>
      </c>
      <c r="J43" s="150">
        <f t="shared" si="2"/>
        <v>0.45383783783783782</v>
      </c>
      <c r="K43" s="149">
        <v>61312</v>
      </c>
      <c r="L43" s="150">
        <f t="shared" si="2"/>
        <v>0.30262598793235318</v>
      </c>
      <c r="M43" s="149">
        <v>33672</v>
      </c>
      <c r="N43" s="150">
        <v>-0.3094622862064722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1583</v>
      </c>
      <c r="D53" s="147">
        <v>1.2201963534361853</v>
      </c>
      <c r="E53" s="146">
        <v>8</v>
      </c>
      <c r="F53" s="147">
        <f>IFERROR(E53/C53-1,"-")</f>
        <v>-0.99494630448515475</v>
      </c>
      <c r="G53" s="146">
        <v>796</v>
      </c>
      <c r="H53" s="147">
        <f>IFERROR(G53/E53-1,"-")</f>
        <v>98.5</v>
      </c>
      <c r="I53" s="146">
        <v>548</v>
      </c>
      <c r="J53" s="147">
        <f>IFERROR(I53/G53-1,"-")</f>
        <v>-0.31155778894472363</v>
      </c>
      <c r="K53" s="146">
        <v>962</v>
      </c>
      <c r="L53" s="147">
        <f>IFERROR(K53/I53-1,"-")</f>
        <v>0.75547445255474455</v>
      </c>
      <c r="M53" s="146">
        <v>1724</v>
      </c>
      <c r="N53" s="147">
        <f t="shared" ref="N53:N61" si="5">IFERROR(M53/K53-1,"-")</f>
        <v>0.79209979209979209</v>
      </c>
    </row>
    <row r="54" spans="1:15" x14ac:dyDescent="0.25">
      <c r="A54" s="1">
        <v>2</v>
      </c>
      <c r="B54" s="145" t="s">
        <v>75</v>
      </c>
      <c r="C54" s="146">
        <v>1557</v>
      </c>
      <c r="D54" s="147">
        <v>0.43502304147465432</v>
      </c>
      <c r="E54" s="146">
        <v>18</v>
      </c>
      <c r="F54" s="147">
        <f t="shared" ref="F54:L65" si="6">IFERROR(E54/C54-1,"-")</f>
        <v>-0.98843930635838151</v>
      </c>
      <c r="G54" s="146">
        <v>882</v>
      </c>
      <c r="H54" s="147">
        <f t="shared" si="6"/>
        <v>48</v>
      </c>
      <c r="I54" s="146">
        <v>324</v>
      </c>
      <c r="J54" s="147">
        <f t="shared" si="6"/>
        <v>-0.63265306122448983</v>
      </c>
      <c r="K54" s="146">
        <v>1508</v>
      </c>
      <c r="L54" s="147">
        <f t="shared" si="6"/>
        <v>3.6543209876543212</v>
      </c>
      <c r="M54" s="146">
        <v>1213</v>
      </c>
      <c r="N54" s="147">
        <f t="shared" si="5"/>
        <v>-0.19562334217506627</v>
      </c>
    </row>
    <row r="55" spans="1:15" x14ac:dyDescent="0.25">
      <c r="A55" s="1">
        <v>3</v>
      </c>
      <c r="B55" s="145" t="s">
        <v>77</v>
      </c>
      <c r="C55" s="146">
        <v>142</v>
      </c>
      <c r="D55" s="147">
        <v>-0.87411347517730498</v>
      </c>
      <c r="E55" s="146">
        <v>25</v>
      </c>
      <c r="F55" s="147">
        <f t="shared" si="6"/>
        <v>-0.823943661971831</v>
      </c>
      <c r="G55" s="146">
        <v>766</v>
      </c>
      <c r="H55" s="147">
        <f t="shared" si="6"/>
        <v>29.64</v>
      </c>
      <c r="I55" s="146">
        <v>635</v>
      </c>
      <c r="J55" s="147">
        <f t="shared" si="6"/>
        <v>-0.17101827676240211</v>
      </c>
      <c r="K55" s="146">
        <v>1613</v>
      </c>
      <c r="L55" s="147">
        <f t="shared" si="6"/>
        <v>1.5401574803149605</v>
      </c>
      <c r="M55" s="146">
        <v>1319</v>
      </c>
      <c r="N55" s="147">
        <f t="shared" si="5"/>
        <v>-0.18226906385616859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17</v>
      </c>
      <c r="F56" s="147" t="str">
        <f t="shared" si="6"/>
        <v>-</v>
      </c>
      <c r="G56" s="146">
        <v>712</v>
      </c>
      <c r="H56" s="147">
        <f t="shared" si="6"/>
        <v>40.882352941176471</v>
      </c>
      <c r="I56" s="146">
        <v>169</v>
      </c>
      <c r="J56" s="147">
        <f t="shared" si="6"/>
        <v>-0.76264044943820219</v>
      </c>
      <c r="K56" s="146">
        <v>3327</v>
      </c>
      <c r="L56" s="147">
        <f t="shared" si="6"/>
        <v>18.68639053254438</v>
      </c>
      <c r="M56" s="146">
        <v>1585</v>
      </c>
      <c r="N56" s="147">
        <f t="shared" si="5"/>
        <v>-0.52359483017733699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86</v>
      </c>
      <c r="F57" s="147" t="str">
        <f t="shared" si="6"/>
        <v>-</v>
      </c>
      <c r="G57" s="146">
        <v>712</v>
      </c>
      <c r="H57" s="147">
        <f t="shared" si="6"/>
        <v>7.279069767441861</v>
      </c>
      <c r="I57" s="146">
        <v>929</v>
      </c>
      <c r="J57" s="147">
        <f t="shared" si="6"/>
        <v>0.3047752808988764</v>
      </c>
      <c r="K57" s="146">
        <v>1994</v>
      </c>
      <c r="L57" s="147">
        <f t="shared" si="6"/>
        <v>1.146393972012917</v>
      </c>
      <c r="M57" s="146">
        <v>2482</v>
      </c>
      <c r="N57" s="147">
        <f t="shared" si="5"/>
        <v>0.24473420260782341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211</v>
      </c>
      <c r="F58" s="147" t="str">
        <f t="shared" si="6"/>
        <v>-</v>
      </c>
      <c r="G58" s="146">
        <v>194</v>
      </c>
      <c r="H58" s="147">
        <f t="shared" si="6"/>
        <v>-8.0568720379146974E-2</v>
      </c>
      <c r="I58" s="146">
        <v>1656</v>
      </c>
      <c r="J58" s="147">
        <f t="shared" si="6"/>
        <v>7.536082474226804</v>
      </c>
      <c r="K58" s="146">
        <v>1518</v>
      </c>
      <c r="L58" s="147">
        <f t="shared" si="6"/>
        <v>-8.333333333333337E-2</v>
      </c>
      <c r="M58" s="146">
        <v>3408</v>
      </c>
      <c r="N58" s="147">
        <f t="shared" si="5"/>
        <v>1.2450592885375493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109</v>
      </c>
      <c r="F59" s="147" t="str">
        <f t="shared" si="6"/>
        <v>-</v>
      </c>
      <c r="G59" s="146">
        <v>1113</v>
      </c>
      <c r="H59" s="147">
        <f t="shared" si="6"/>
        <v>9.2110091743119273</v>
      </c>
      <c r="I59" s="146">
        <v>2424</v>
      </c>
      <c r="J59" s="147">
        <f t="shared" si="6"/>
        <v>1.1778975741239894</v>
      </c>
      <c r="K59" s="146">
        <v>2188</v>
      </c>
      <c r="L59" s="147">
        <f t="shared" si="6"/>
        <v>-9.7359735973597372E-2</v>
      </c>
      <c r="M59" s="146">
        <v>3801</v>
      </c>
      <c r="N59" s="147">
        <f t="shared" si="5"/>
        <v>0.73720292504570395</v>
      </c>
    </row>
    <row r="60" spans="1:15" x14ac:dyDescent="0.25">
      <c r="A60" s="1">
        <v>8</v>
      </c>
      <c r="B60" s="145" t="s">
        <v>87</v>
      </c>
      <c r="C60" s="146">
        <v>4072</v>
      </c>
      <c r="D60" s="147">
        <v>0.47056699169375227</v>
      </c>
      <c r="E60" s="146">
        <v>870</v>
      </c>
      <c r="F60" s="147">
        <f t="shared" si="6"/>
        <v>-0.78634577603143418</v>
      </c>
      <c r="G60" s="146">
        <v>529</v>
      </c>
      <c r="H60" s="147">
        <f t="shared" si="6"/>
        <v>-0.39195402298850579</v>
      </c>
      <c r="I60" s="146">
        <v>2462</v>
      </c>
      <c r="J60" s="147">
        <f t="shared" si="6"/>
        <v>3.6540642722117198</v>
      </c>
      <c r="K60" s="146">
        <v>2816</v>
      </c>
      <c r="L60" s="147">
        <f t="shared" si="6"/>
        <v>0.14378554021121048</v>
      </c>
      <c r="M60" s="146">
        <v>3631</v>
      </c>
      <c r="N60" s="147">
        <f t="shared" si="5"/>
        <v>0.28941761363636354</v>
      </c>
    </row>
    <row r="61" spans="1:15" x14ac:dyDescent="0.25">
      <c r="A61" s="1">
        <v>9</v>
      </c>
      <c r="B61" s="145" t="s">
        <v>89</v>
      </c>
      <c r="C61" s="146">
        <v>3496</v>
      </c>
      <c r="D61" s="147">
        <v>0.36296296296296293</v>
      </c>
      <c r="E61" s="146">
        <v>1230</v>
      </c>
      <c r="F61" s="147">
        <f t="shared" si="6"/>
        <v>-0.64816933638443941</v>
      </c>
      <c r="G61" s="146">
        <v>971</v>
      </c>
      <c r="H61" s="147">
        <f t="shared" si="6"/>
        <v>-0.21056910569105691</v>
      </c>
      <c r="I61" s="146">
        <v>1565</v>
      </c>
      <c r="J61" s="147">
        <f t="shared" si="6"/>
        <v>0.611740473738414</v>
      </c>
      <c r="K61" s="146">
        <v>2001</v>
      </c>
      <c r="L61" s="147">
        <f t="shared" si="6"/>
        <v>0.27859424920127807</v>
      </c>
      <c r="M61" s="146">
        <v>2119</v>
      </c>
      <c r="N61" s="147">
        <f t="shared" si="5"/>
        <v>5.897051474262871E-2</v>
      </c>
    </row>
    <row r="62" spans="1:15" x14ac:dyDescent="0.25">
      <c r="A62" s="1">
        <v>10</v>
      </c>
      <c r="B62" s="145" t="s">
        <v>91</v>
      </c>
      <c r="C62" s="146">
        <v>2092</v>
      </c>
      <c r="D62" s="147">
        <v>0.41734417344173447</v>
      </c>
      <c r="E62" s="146">
        <v>947</v>
      </c>
      <c r="F62" s="147">
        <f t="shared" si="6"/>
        <v>-0.54732313575525815</v>
      </c>
      <c r="G62" s="146">
        <v>904</v>
      </c>
      <c r="H62" s="147">
        <f t="shared" si="6"/>
        <v>-4.5406546990496288E-2</v>
      </c>
      <c r="I62" s="146">
        <v>1500</v>
      </c>
      <c r="J62" s="147">
        <f t="shared" si="6"/>
        <v>0.65929203539823011</v>
      </c>
      <c r="K62" s="146">
        <v>1897</v>
      </c>
      <c r="L62" s="147">
        <f t="shared" si="6"/>
        <v>0.26466666666666661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950</v>
      </c>
      <c r="D63" s="147">
        <v>-2.0618556701030966E-2</v>
      </c>
      <c r="E63" s="146">
        <v>540</v>
      </c>
      <c r="F63" s="147">
        <f t="shared" si="6"/>
        <v>-0.43157894736842106</v>
      </c>
      <c r="G63" s="146">
        <v>707</v>
      </c>
      <c r="H63" s="147">
        <f t="shared" si="6"/>
        <v>0.30925925925925934</v>
      </c>
      <c r="I63" s="146">
        <v>940</v>
      </c>
      <c r="J63" s="147">
        <f t="shared" si="6"/>
        <v>0.32956152758132951</v>
      </c>
      <c r="K63" s="146">
        <v>1378</v>
      </c>
      <c r="L63" s="147">
        <f t="shared" si="6"/>
        <v>0.46595744680851059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319</v>
      </c>
      <c r="D64" s="147">
        <v>-0.77969613259668513</v>
      </c>
      <c r="E64" s="146">
        <v>683</v>
      </c>
      <c r="F64" s="147">
        <f t="shared" si="6"/>
        <v>1.1410658307210033</v>
      </c>
      <c r="G64" s="146">
        <v>751</v>
      </c>
      <c r="H64" s="147">
        <f t="shared" si="6"/>
        <v>9.9560761346998428E-2</v>
      </c>
      <c r="I64" s="146">
        <v>1917</v>
      </c>
      <c r="J64" s="147">
        <f t="shared" si="6"/>
        <v>1.5525965379494009</v>
      </c>
      <c r="K64" s="146">
        <v>2548</v>
      </c>
      <c r="L64" s="147">
        <f t="shared" si="6"/>
        <v>0.32916014606155453</v>
      </c>
      <c r="M64" s="146"/>
      <c r="N64" s="147"/>
    </row>
    <row r="65" spans="1:15" ht="15.75" x14ac:dyDescent="0.25">
      <c r="B65" s="148" t="s">
        <v>32</v>
      </c>
      <c r="C65" s="149">
        <v>15343</v>
      </c>
      <c r="D65" s="150">
        <v>-0.19888262322472849</v>
      </c>
      <c r="E65" s="149">
        <v>4744</v>
      </c>
      <c r="F65" s="150">
        <f t="shared" si="6"/>
        <v>-0.69080362380238547</v>
      </c>
      <c r="G65" s="149">
        <v>9037</v>
      </c>
      <c r="H65" s="150">
        <f t="shared" si="6"/>
        <v>0.9049325463743676</v>
      </c>
      <c r="I65" s="149">
        <v>15069</v>
      </c>
      <c r="J65" s="150">
        <f t="shared" si="6"/>
        <v>0.66747814540223516</v>
      </c>
      <c r="K65" s="149">
        <v>23750</v>
      </c>
      <c r="L65" s="150">
        <f t="shared" si="6"/>
        <v>0.57608334992368437</v>
      </c>
      <c r="M65" s="149">
        <v>21282</v>
      </c>
      <c r="N65" s="150">
        <v>0.18714787750320738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790</v>
      </c>
      <c r="D75" s="147">
        <v>0.51340996168582365</v>
      </c>
      <c r="E75" s="146">
        <v>562</v>
      </c>
      <c r="F75" s="147">
        <f>IFERROR(E75/C75-1,"-")</f>
        <v>-0.28860759493670884</v>
      </c>
      <c r="G75" s="146">
        <v>1209</v>
      </c>
      <c r="H75" s="147">
        <f>IFERROR(G75/E75-1,"-")</f>
        <v>1.1512455516014235</v>
      </c>
      <c r="I75" s="146">
        <v>2239</v>
      </c>
      <c r="J75" s="147">
        <f>IFERROR(I75/G75-1,"-")</f>
        <v>0.85194375516956167</v>
      </c>
      <c r="K75" s="146">
        <v>1837</v>
      </c>
      <c r="L75" s="147">
        <f>IFERROR(K75/I75-1,"-")</f>
        <v>-0.17954443948191157</v>
      </c>
      <c r="M75" s="146">
        <v>407</v>
      </c>
      <c r="N75" s="147">
        <f t="shared" ref="N75:N83" si="7">IFERROR(M75/K75-1,"-")</f>
        <v>-0.77844311377245512</v>
      </c>
    </row>
    <row r="76" spans="1:15" x14ac:dyDescent="0.25">
      <c r="A76" s="1">
        <v>2</v>
      </c>
      <c r="B76" s="145" t="s">
        <v>75</v>
      </c>
      <c r="C76" s="146">
        <v>1391</v>
      </c>
      <c r="D76" s="147">
        <v>1.247172859450727</v>
      </c>
      <c r="E76" s="146">
        <v>777</v>
      </c>
      <c r="F76" s="147">
        <f t="shared" ref="F76:L87" si="8">IFERROR(E76/C76-1,"-")</f>
        <v>-0.44140905823148813</v>
      </c>
      <c r="G76" s="146">
        <v>1565</v>
      </c>
      <c r="H76" s="147">
        <f t="shared" si="8"/>
        <v>1.0141570141570142</v>
      </c>
      <c r="I76" s="146">
        <v>1964</v>
      </c>
      <c r="J76" s="147">
        <f t="shared" si="8"/>
        <v>0.25495207667731634</v>
      </c>
      <c r="K76" s="146">
        <v>2133</v>
      </c>
      <c r="L76" s="147">
        <f t="shared" si="8"/>
        <v>8.6048879837067105E-2</v>
      </c>
      <c r="M76" s="146">
        <v>701</v>
      </c>
      <c r="N76" s="147">
        <f t="shared" si="7"/>
        <v>-0.67135489920300051</v>
      </c>
    </row>
    <row r="77" spans="1:15" x14ac:dyDescent="0.25">
      <c r="A77" s="1">
        <v>3</v>
      </c>
      <c r="B77" s="145" t="s">
        <v>77</v>
      </c>
      <c r="C77" s="146">
        <v>82</v>
      </c>
      <c r="D77" s="147">
        <v>-0.9347133757961783</v>
      </c>
      <c r="E77" s="146">
        <v>1677</v>
      </c>
      <c r="F77" s="147">
        <f t="shared" si="8"/>
        <v>19.451219512195124</v>
      </c>
      <c r="G77" s="146">
        <v>1228</v>
      </c>
      <c r="H77" s="147">
        <f t="shared" si="8"/>
        <v>-0.26774001192605845</v>
      </c>
      <c r="I77" s="146">
        <v>150</v>
      </c>
      <c r="J77" s="147">
        <f t="shared" si="8"/>
        <v>-0.87785016286644946</v>
      </c>
      <c r="K77" s="146">
        <v>467</v>
      </c>
      <c r="L77" s="147">
        <f t="shared" si="8"/>
        <v>2.1133333333333333</v>
      </c>
      <c r="M77" s="146">
        <v>753</v>
      </c>
      <c r="N77" s="147">
        <f t="shared" si="7"/>
        <v>0.61241970021413272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1287</v>
      </c>
      <c r="F78" s="147" t="str">
        <f t="shared" si="8"/>
        <v>-</v>
      </c>
      <c r="G78" s="146">
        <v>2225</v>
      </c>
      <c r="H78" s="147">
        <f t="shared" si="8"/>
        <v>0.72882672882672872</v>
      </c>
      <c r="I78" s="146">
        <v>65</v>
      </c>
      <c r="J78" s="147">
        <f t="shared" si="8"/>
        <v>-0.97078651685393258</v>
      </c>
      <c r="K78" s="146">
        <v>188</v>
      </c>
      <c r="L78" s="147">
        <f t="shared" si="8"/>
        <v>1.8923076923076922</v>
      </c>
      <c r="M78" s="146">
        <v>400</v>
      </c>
      <c r="N78" s="147">
        <f t="shared" si="7"/>
        <v>1.1276595744680851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2508</v>
      </c>
      <c r="F79" s="147" t="str">
        <f t="shared" si="8"/>
        <v>-</v>
      </c>
      <c r="G79" s="146">
        <v>2869</v>
      </c>
      <c r="H79" s="147">
        <f t="shared" si="8"/>
        <v>0.14393939393939403</v>
      </c>
      <c r="I79" s="146">
        <v>149</v>
      </c>
      <c r="J79" s="147">
        <f t="shared" si="8"/>
        <v>-0.94806552805855704</v>
      </c>
      <c r="K79" s="146">
        <v>7565</v>
      </c>
      <c r="L79" s="147">
        <f t="shared" si="8"/>
        <v>49.771812080536911</v>
      </c>
      <c r="M79" s="146">
        <v>2736</v>
      </c>
      <c r="N79" s="147">
        <f t="shared" si="7"/>
        <v>-0.63833443489755459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1799</v>
      </c>
      <c r="F80" s="147" t="str">
        <f t="shared" si="8"/>
        <v>-</v>
      </c>
      <c r="G80" s="146">
        <v>2161</v>
      </c>
      <c r="H80" s="147">
        <f t="shared" si="8"/>
        <v>0.20122290161200662</v>
      </c>
      <c r="I80" s="146">
        <v>6727</v>
      </c>
      <c r="J80" s="147">
        <f t="shared" si="8"/>
        <v>2.112910689495604</v>
      </c>
      <c r="K80" s="146">
        <v>5618</v>
      </c>
      <c r="L80" s="147">
        <f t="shared" si="8"/>
        <v>-0.16485803478519401</v>
      </c>
      <c r="M80" s="146">
        <v>2444</v>
      </c>
      <c r="N80" s="147">
        <f t="shared" si="7"/>
        <v>-0.56496974012103951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1964</v>
      </c>
      <c r="F81" s="147" t="str">
        <f t="shared" si="8"/>
        <v>-</v>
      </c>
      <c r="G81" s="146">
        <v>10726</v>
      </c>
      <c r="H81" s="147">
        <f t="shared" si="8"/>
        <v>4.4613034623217924</v>
      </c>
      <c r="I81" s="146">
        <v>9562</v>
      </c>
      <c r="J81" s="147">
        <f t="shared" si="8"/>
        <v>-0.10852134999067686</v>
      </c>
      <c r="K81" s="146">
        <v>1991</v>
      </c>
      <c r="L81" s="147">
        <f t="shared" si="8"/>
        <v>-0.79177996235097259</v>
      </c>
      <c r="M81" s="146">
        <v>2608</v>
      </c>
      <c r="N81" s="147">
        <f t="shared" si="7"/>
        <v>0.30989452536413853</v>
      </c>
    </row>
    <row r="82" spans="1:15" x14ac:dyDescent="0.25">
      <c r="A82" s="1">
        <v>8</v>
      </c>
      <c r="B82" s="145" t="s">
        <v>87</v>
      </c>
      <c r="C82" s="146">
        <v>1825</v>
      </c>
      <c r="D82" s="147">
        <v>-0.48533558939650312</v>
      </c>
      <c r="E82" s="146">
        <v>3012</v>
      </c>
      <c r="F82" s="147">
        <f t="shared" si="8"/>
        <v>0.6504109589041096</v>
      </c>
      <c r="G82" s="146">
        <v>506</v>
      </c>
      <c r="H82" s="147">
        <f t="shared" si="8"/>
        <v>-0.8320053120849934</v>
      </c>
      <c r="I82" s="146">
        <v>312</v>
      </c>
      <c r="J82" s="147">
        <f t="shared" si="8"/>
        <v>-0.38339920948616601</v>
      </c>
      <c r="K82" s="146">
        <v>6019</v>
      </c>
      <c r="L82" s="147">
        <f t="shared" si="8"/>
        <v>18.291666666666668</v>
      </c>
      <c r="M82" s="146">
        <v>1156</v>
      </c>
      <c r="N82" s="147">
        <f t="shared" si="7"/>
        <v>-0.80794151852467189</v>
      </c>
    </row>
    <row r="83" spans="1:15" x14ac:dyDescent="0.25">
      <c r="A83" s="1">
        <v>9</v>
      </c>
      <c r="B83" s="145" t="s">
        <v>89</v>
      </c>
      <c r="C83" s="146">
        <v>1984</v>
      </c>
      <c r="D83" s="147">
        <v>-0.4212368728121354</v>
      </c>
      <c r="E83" s="146">
        <v>3162</v>
      </c>
      <c r="F83" s="147">
        <f t="shared" si="8"/>
        <v>0.59375</v>
      </c>
      <c r="G83" s="146">
        <v>268</v>
      </c>
      <c r="H83" s="147">
        <f t="shared" si="8"/>
        <v>-0.91524351676154336</v>
      </c>
      <c r="I83" s="146">
        <v>7303</v>
      </c>
      <c r="J83" s="147">
        <f t="shared" si="8"/>
        <v>26.25</v>
      </c>
      <c r="K83" s="146">
        <v>5017</v>
      </c>
      <c r="L83" s="147">
        <f t="shared" si="8"/>
        <v>-0.31302204573462955</v>
      </c>
      <c r="M83" s="146">
        <v>1185</v>
      </c>
      <c r="N83" s="147">
        <f t="shared" si="7"/>
        <v>-0.76380306956348409</v>
      </c>
    </row>
    <row r="84" spans="1:15" x14ac:dyDescent="0.25">
      <c r="A84" s="1">
        <v>10</v>
      </c>
      <c r="B84" s="145" t="s">
        <v>91</v>
      </c>
      <c r="C84" s="146">
        <v>1117</v>
      </c>
      <c r="D84" s="147">
        <v>-0.47435294117647053</v>
      </c>
      <c r="E84" s="146">
        <v>3622</v>
      </c>
      <c r="F84" s="147">
        <f t="shared" si="8"/>
        <v>2.2426141450313337</v>
      </c>
      <c r="G84" s="146">
        <v>315</v>
      </c>
      <c r="H84" s="147">
        <f t="shared" si="8"/>
        <v>-0.91303147432357812</v>
      </c>
      <c r="I84" s="146">
        <v>115</v>
      </c>
      <c r="J84" s="147">
        <f t="shared" si="8"/>
        <v>-0.63492063492063489</v>
      </c>
      <c r="K84" s="146">
        <v>2932</v>
      </c>
      <c r="L84" s="147">
        <f t="shared" si="8"/>
        <v>24.495652173913044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491</v>
      </c>
      <c r="D85" s="147">
        <v>-0.55645889792231262</v>
      </c>
      <c r="E85" s="146">
        <v>1011</v>
      </c>
      <c r="F85" s="147">
        <f t="shared" si="8"/>
        <v>1.0590631364562118</v>
      </c>
      <c r="G85" s="146">
        <v>140</v>
      </c>
      <c r="H85" s="147">
        <f t="shared" si="8"/>
        <v>-0.86152324431256178</v>
      </c>
      <c r="I85" s="146">
        <v>1666</v>
      </c>
      <c r="J85" s="147">
        <f t="shared" si="8"/>
        <v>10.9</v>
      </c>
      <c r="K85" s="146">
        <v>2326</v>
      </c>
      <c r="L85" s="147">
        <f t="shared" si="8"/>
        <v>0.3961584633853541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342</v>
      </c>
      <c r="D86" s="147">
        <v>-0.61399548532731374</v>
      </c>
      <c r="E86" s="146">
        <v>186</v>
      </c>
      <c r="F86" s="147">
        <f t="shared" si="8"/>
        <v>-0.45614035087719296</v>
      </c>
      <c r="G86" s="146">
        <v>126</v>
      </c>
      <c r="H86" s="147">
        <f t="shared" si="8"/>
        <v>-0.32258064516129037</v>
      </c>
      <c r="I86" s="146">
        <v>1747</v>
      </c>
      <c r="J86" s="147">
        <f t="shared" si="8"/>
        <v>12.865079365079366</v>
      </c>
      <c r="K86" s="146">
        <v>1469</v>
      </c>
      <c r="L86" s="147">
        <f t="shared" si="8"/>
        <v>-0.15912993703491696</v>
      </c>
      <c r="M86" s="146"/>
      <c r="N86" s="147"/>
    </row>
    <row r="87" spans="1:15" ht="15.75" x14ac:dyDescent="0.25">
      <c r="B87" s="148" t="s">
        <v>32</v>
      </c>
      <c r="C87" s="149">
        <v>8930</v>
      </c>
      <c r="D87" s="150">
        <v>-0.60750703234880454</v>
      </c>
      <c r="E87" s="149">
        <v>21567</v>
      </c>
      <c r="F87" s="150">
        <f t="shared" si="8"/>
        <v>1.41511758118701</v>
      </c>
      <c r="G87" s="149">
        <v>23338</v>
      </c>
      <c r="H87" s="150">
        <f t="shared" si="8"/>
        <v>8.2116196040246781E-2</v>
      </c>
      <c r="I87" s="149">
        <v>31999</v>
      </c>
      <c r="J87" s="150">
        <f t="shared" si="8"/>
        <v>0.37111149198731685</v>
      </c>
      <c r="K87" s="149">
        <v>37562</v>
      </c>
      <c r="L87" s="150">
        <f t="shared" si="8"/>
        <v>0.17384918278696215</v>
      </c>
      <c r="M87" s="149">
        <v>12390</v>
      </c>
      <c r="N87" s="150">
        <v>-0.59818388195232686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243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7440</v>
      </c>
      <c r="D97" s="147">
        <v>-0.13053640294495739</v>
      </c>
      <c r="E97" s="146">
        <v>627</v>
      </c>
      <c r="F97" s="147">
        <f t="shared" ref="F97:L109" si="9">IFERROR(E97/C97-1,"-")</f>
        <v>-0.91572580645161294</v>
      </c>
      <c r="G97" s="146">
        <v>7891</v>
      </c>
      <c r="H97" s="147">
        <f t="shared" si="9"/>
        <v>11.585326953748007</v>
      </c>
      <c r="I97" s="146">
        <v>15160</v>
      </c>
      <c r="J97" s="147">
        <f t="shared" si="9"/>
        <v>0.92117602331770376</v>
      </c>
      <c r="K97" s="146">
        <v>13042</v>
      </c>
      <c r="L97" s="147">
        <f t="shared" si="9"/>
        <v>-0.13970976253298151</v>
      </c>
      <c r="M97" s="146">
        <v>12657</v>
      </c>
      <c r="N97" s="147">
        <f t="shared" ref="N97:N105" si="10">IFERROR(M97/K97-1,"-")</f>
        <v>-2.9520012268057005E-2</v>
      </c>
    </row>
    <row r="98" spans="2:14" x14ac:dyDescent="0.25">
      <c r="B98" s="145" t="s">
        <v>75</v>
      </c>
      <c r="C98" s="146">
        <v>8735</v>
      </c>
      <c r="D98" s="147">
        <v>-2.0959426137637349E-2</v>
      </c>
      <c r="E98" s="146">
        <v>759</v>
      </c>
      <c r="F98" s="147">
        <f t="shared" si="9"/>
        <v>-0.91310818546078987</v>
      </c>
      <c r="G98" s="146">
        <v>7950</v>
      </c>
      <c r="H98" s="147">
        <f t="shared" si="9"/>
        <v>9.4743083003952577</v>
      </c>
      <c r="I98" s="146">
        <v>16101</v>
      </c>
      <c r="J98" s="147">
        <f t="shared" si="9"/>
        <v>1.0252830188679245</v>
      </c>
      <c r="K98" s="146">
        <v>20766</v>
      </c>
      <c r="L98" s="147">
        <f t="shared" si="9"/>
        <v>0.28973355692193037</v>
      </c>
      <c r="M98" s="146">
        <v>13859</v>
      </c>
      <c r="N98" s="147">
        <f t="shared" si="10"/>
        <v>-0.33261099874795341</v>
      </c>
    </row>
    <row r="99" spans="2:14" x14ac:dyDescent="0.25">
      <c r="B99" s="145" t="s">
        <v>77</v>
      </c>
      <c r="C99" s="146">
        <v>2353</v>
      </c>
      <c r="D99" s="147">
        <v>-0.71419895542329648</v>
      </c>
      <c r="E99" s="146">
        <v>1288</v>
      </c>
      <c r="F99" s="147">
        <f t="shared" si="9"/>
        <v>-0.45261368465788354</v>
      </c>
      <c r="G99" s="146">
        <v>8848</v>
      </c>
      <c r="H99" s="147">
        <f t="shared" si="9"/>
        <v>5.8695652173913047</v>
      </c>
      <c r="I99" s="146">
        <v>15352</v>
      </c>
      <c r="J99" s="147">
        <f t="shared" si="9"/>
        <v>0.7350813743218807</v>
      </c>
      <c r="K99" s="146">
        <v>18394</v>
      </c>
      <c r="L99" s="147">
        <f t="shared" si="9"/>
        <v>0.19815007816571129</v>
      </c>
      <c r="M99" s="146">
        <v>13581</v>
      </c>
      <c r="N99" s="147">
        <f t="shared" si="10"/>
        <v>-0.26166141132978149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2325</v>
      </c>
      <c r="F100" s="147" t="str">
        <f t="shared" si="9"/>
        <v>-</v>
      </c>
      <c r="G100" s="146">
        <v>10186</v>
      </c>
      <c r="H100" s="147">
        <f t="shared" si="9"/>
        <v>3.3810752688172041</v>
      </c>
      <c r="I100" s="146">
        <v>11465</v>
      </c>
      <c r="J100" s="147">
        <f t="shared" si="9"/>
        <v>0.12556450029452182</v>
      </c>
      <c r="K100" s="146">
        <v>14296</v>
      </c>
      <c r="L100" s="147">
        <f t="shared" si="9"/>
        <v>0.24692542520715222</v>
      </c>
      <c r="M100" s="146">
        <v>13460</v>
      </c>
      <c r="N100" s="147">
        <f t="shared" si="10"/>
        <v>-5.8477895914941236E-2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1733</v>
      </c>
      <c r="F101" s="147" t="str">
        <f t="shared" si="9"/>
        <v>-</v>
      </c>
      <c r="G101" s="146">
        <v>9107</v>
      </c>
      <c r="H101" s="147">
        <f t="shared" si="9"/>
        <v>4.2550490478938254</v>
      </c>
      <c r="I101" s="146">
        <v>6472</v>
      </c>
      <c r="J101" s="147">
        <f t="shared" si="9"/>
        <v>-0.28933787196661909</v>
      </c>
      <c r="K101" s="146">
        <v>12708</v>
      </c>
      <c r="L101" s="147">
        <f t="shared" si="9"/>
        <v>0.96353522867737951</v>
      </c>
      <c r="M101" s="146">
        <v>11123</v>
      </c>
      <c r="N101" s="147">
        <f t="shared" si="10"/>
        <v>-0.12472458293988042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1292</v>
      </c>
      <c r="F102" s="147" t="str">
        <f t="shared" si="9"/>
        <v>-</v>
      </c>
      <c r="G102" s="146">
        <v>8065</v>
      </c>
      <c r="H102" s="147">
        <f t="shared" si="9"/>
        <v>5.242260061919505</v>
      </c>
      <c r="I102" s="146">
        <v>6551</v>
      </c>
      <c r="J102" s="147">
        <f t="shared" si="9"/>
        <v>-0.18772473651580901</v>
      </c>
      <c r="K102" s="146">
        <v>8919</v>
      </c>
      <c r="L102" s="147">
        <f t="shared" si="9"/>
        <v>0.36147153106395979</v>
      </c>
      <c r="M102" s="146">
        <v>10341</v>
      </c>
      <c r="N102" s="147">
        <f t="shared" si="10"/>
        <v>0.15943491422805245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306</v>
      </c>
      <c r="F103" s="147" t="str">
        <f t="shared" si="9"/>
        <v>-</v>
      </c>
      <c r="G103" s="146">
        <v>12664</v>
      </c>
      <c r="H103" s="147">
        <f t="shared" si="9"/>
        <v>40.385620915032682</v>
      </c>
      <c r="I103" s="146">
        <v>11258</v>
      </c>
      <c r="J103" s="147">
        <f t="shared" si="9"/>
        <v>-0.11102337334175616</v>
      </c>
      <c r="K103" s="146">
        <v>12673</v>
      </c>
      <c r="L103" s="147">
        <f t="shared" si="9"/>
        <v>0.12568839936045473</v>
      </c>
      <c r="M103" s="146">
        <v>11093</v>
      </c>
      <c r="N103" s="147">
        <f t="shared" si="10"/>
        <v>-0.12467450485283671</v>
      </c>
    </row>
    <row r="104" spans="2:14" x14ac:dyDescent="0.25">
      <c r="B104" s="145" t="s">
        <v>87</v>
      </c>
      <c r="C104" s="146">
        <v>738</v>
      </c>
      <c r="D104" s="147">
        <v>-0.90970267955463113</v>
      </c>
      <c r="E104" s="146">
        <v>2564</v>
      </c>
      <c r="F104" s="147">
        <f t="shared" si="9"/>
        <v>2.4742547425474255</v>
      </c>
      <c r="G104" s="146">
        <v>13893</v>
      </c>
      <c r="H104" s="147">
        <f t="shared" si="9"/>
        <v>4.4184867394695786</v>
      </c>
      <c r="I104" s="146">
        <v>8535</v>
      </c>
      <c r="J104" s="147">
        <f t="shared" si="9"/>
        <v>-0.38566184409414817</v>
      </c>
      <c r="K104" s="146">
        <v>16215</v>
      </c>
      <c r="L104" s="147">
        <f t="shared" si="9"/>
        <v>0.89982425307557112</v>
      </c>
      <c r="M104" s="146">
        <v>11617</v>
      </c>
      <c r="N104" s="147">
        <f t="shared" si="10"/>
        <v>-0.28356460067838418</v>
      </c>
    </row>
    <row r="105" spans="2:14" x14ac:dyDescent="0.25">
      <c r="B105" s="145" t="s">
        <v>89</v>
      </c>
      <c r="C105" s="146">
        <v>756</v>
      </c>
      <c r="D105" s="147">
        <v>-0.87298387096774199</v>
      </c>
      <c r="E105" s="146">
        <v>3968</v>
      </c>
      <c r="F105" s="147">
        <f t="shared" si="9"/>
        <v>4.2486772486772484</v>
      </c>
      <c r="G105" s="146">
        <v>9524</v>
      </c>
      <c r="H105" s="147">
        <f t="shared" si="9"/>
        <v>1.400201612903226</v>
      </c>
      <c r="I105" s="146">
        <v>7518</v>
      </c>
      <c r="J105" s="147">
        <f t="shared" si="9"/>
        <v>-0.21062578748425032</v>
      </c>
      <c r="K105" s="146">
        <v>10082</v>
      </c>
      <c r="L105" s="147">
        <f t="shared" si="9"/>
        <v>0.34104815110401709</v>
      </c>
      <c r="M105" s="146">
        <v>10362</v>
      </c>
      <c r="N105" s="147">
        <f t="shared" si="10"/>
        <v>2.7772267407260465E-2</v>
      </c>
    </row>
    <row r="106" spans="2:14" x14ac:dyDescent="0.25">
      <c r="B106" s="145" t="s">
        <v>91</v>
      </c>
      <c r="C106" s="146">
        <v>1374</v>
      </c>
      <c r="D106" s="147">
        <v>-0.85564194158436646</v>
      </c>
      <c r="E106" s="146">
        <v>9090</v>
      </c>
      <c r="F106" s="147">
        <f t="shared" si="9"/>
        <v>5.6157205240174672</v>
      </c>
      <c r="G106" s="146">
        <v>13558</v>
      </c>
      <c r="H106" s="147">
        <f t="shared" si="9"/>
        <v>0.49152915291529142</v>
      </c>
      <c r="I106" s="146">
        <v>15736</v>
      </c>
      <c r="J106" s="147">
        <f t="shared" si="9"/>
        <v>0.16064316270836398</v>
      </c>
      <c r="K106" s="146">
        <v>19766</v>
      </c>
      <c r="L106" s="147">
        <f t="shared" si="9"/>
        <v>0.25610066090493144</v>
      </c>
      <c r="M106" s="146"/>
      <c r="N106" s="147"/>
    </row>
    <row r="107" spans="2:14" x14ac:dyDescent="0.25">
      <c r="B107" s="145" t="s">
        <v>93</v>
      </c>
      <c r="C107" s="146">
        <v>1511</v>
      </c>
      <c r="D107" s="147">
        <v>-0.79968182420787481</v>
      </c>
      <c r="E107" s="146">
        <v>11417</v>
      </c>
      <c r="F107" s="147">
        <f t="shared" si="9"/>
        <v>6.5559232296492391</v>
      </c>
      <c r="G107" s="146">
        <v>13775</v>
      </c>
      <c r="H107" s="147">
        <f t="shared" si="9"/>
        <v>0.20653411579223957</v>
      </c>
      <c r="I107" s="146">
        <v>9793</v>
      </c>
      <c r="J107" s="147">
        <f t="shared" si="9"/>
        <v>-0.28907441016333935</v>
      </c>
      <c r="K107" s="146">
        <v>12125</v>
      </c>
      <c r="L107" s="147">
        <f t="shared" si="9"/>
        <v>0.238129276013479</v>
      </c>
      <c r="M107" s="146"/>
      <c r="N107" s="147"/>
    </row>
    <row r="108" spans="2:14" x14ac:dyDescent="0.25">
      <c r="B108" s="145" t="s">
        <v>95</v>
      </c>
      <c r="C108" s="146">
        <v>7493</v>
      </c>
      <c r="D108" s="147">
        <v>-0.10924869234427004</v>
      </c>
      <c r="E108" s="146">
        <v>8624</v>
      </c>
      <c r="F108" s="147">
        <f t="shared" si="9"/>
        <v>0.15094087815294266</v>
      </c>
      <c r="G108" s="146">
        <v>13244</v>
      </c>
      <c r="H108" s="147">
        <f t="shared" si="9"/>
        <v>0.53571428571428581</v>
      </c>
      <c r="I108" s="146">
        <v>8828</v>
      </c>
      <c r="J108" s="147">
        <f t="shared" si="9"/>
        <v>-0.33343400785261246</v>
      </c>
      <c r="K108" s="146">
        <v>11558</v>
      </c>
      <c r="L108" s="147">
        <f t="shared" si="9"/>
        <v>0.30924331671952876</v>
      </c>
      <c r="M108" s="146"/>
      <c r="N108" s="147"/>
    </row>
    <row r="109" spans="2:14" ht="15.75" x14ac:dyDescent="0.25">
      <c r="B109" s="148" t="s">
        <v>32</v>
      </c>
      <c r="C109" s="149">
        <v>31040</v>
      </c>
      <c r="D109" s="150">
        <v>-0.67402491020982547</v>
      </c>
      <c r="E109" s="149">
        <v>43993</v>
      </c>
      <c r="F109" s="150">
        <f t="shared" si="9"/>
        <v>0.41730025773195867</v>
      </c>
      <c r="G109" s="149">
        <v>128705</v>
      </c>
      <c r="H109" s="150">
        <f t="shared" si="9"/>
        <v>1.9255790693974042</v>
      </c>
      <c r="I109" s="149">
        <v>132769</v>
      </c>
      <c r="J109" s="150">
        <f t="shared" si="9"/>
        <v>3.1576084845188701E-2</v>
      </c>
      <c r="K109" s="149">
        <v>170544</v>
      </c>
      <c r="L109" s="150">
        <f t="shared" si="9"/>
        <v>0.28451671700472247</v>
      </c>
      <c r="M109" s="149">
        <v>108093</v>
      </c>
      <c r="N109" s="150">
        <v>-0.14951020889885513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2400</v>
      </c>
      <c r="D119" s="147">
        <v>-0.28592680749776855</v>
      </c>
      <c r="E119" s="146">
        <v>4</v>
      </c>
      <c r="F119" s="147">
        <f t="shared" ref="F119:L131" si="11">IFERROR(E119/C119-1,"-")</f>
        <v>-0.99833333333333329</v>
      </c>
      <c r="G119" s="146">
        <v>1707</v>
      </c>
      <c r="H119" s="147">
        <f t="shared" si="11"/>
        <v>425.75</v>
      </c>
      <c r="I119" s="146">
        <v>4748</v>
      </c>
      <c r="J119" s="147">
        <f t="shared" si="11"/>
        <v>1.7814879906268306</v>
      </c>
      <c r="K119" s="146">
        <v>6517</v>
      </c>
      <c r="L119" s="147">
        <f t="shared" si="11"/>
        <v>0.37257792754844155</v>
      </c>
      <c r="M119" s="146">
        <v>5283</v>
      </c>
      <c r="N119" s="147">
        <f t="shared" ref="N119:N127" si="12">IFERROR(M119/K119-1,"-")</f>
        <v>-0.18935092834126133</v>
      </c>
    </row>
    <row r="120" spans="1:15" x14ac:dyDescent="0.25">
      <c r="B120" s="145" t="s">
        <v>75</v>
      </c>
      <c r="C120" s="146">
        <v>3884</v>
      </c>
      <c r="D120" s="147">
        <v>-4.9902152641878694E-2</v>
      </c>
      <c r="E120" s="146">
        <v>1</v>
      </c>
      <c r="F120" s="147">
        <f t="shared" si="11"/>
        <v>-0.99974253347064879</v>
      </c>
      <c r="G120" s="146">
        <v>2953</v>
      </c>
      <c r="H120" s="147">
        <f t="shared" si="11"/>
        <v>2952</v>
      </c>
      <c r="I120" s="146">
        <v>5416</v>
      </c>
      <c r="J120" s="147">
        <f t="shared" si="11"/>
        <v>0.83406705045716212</v>
      </c>
      <c r="K120" s="146">
        <v>6599</v>
      </c>
      <c r="L120" s="147">
        <f t="shared" si="11"/>
        <v>0.21842688330871485</v>
      </c>
      <c r="M120" s="146">
        <v>6445</v>
      </c>
      <c r="N120" s="147">
        <f t="shared" si="12"/>
        <v>-2.3336869222609469E-2</v>
      </c>
    </row>
    <row r="121" spans="1:15" x14ac:dyDescent="0.25">
      <c r="B121" s="145" t="s">
        <v>77</v>
      </c>
      <c r="C121" s="146">
        <v>1088</v>
      </c>
      <c r="D121" s="147">
        <v>-0.66879756468797558</v>
      </c>
      <c r="E121" s="146">
        <v>0</v>
      </c>
      <c r="F121" s="147">
        <f t="shared" si="11"/>
        <v>-1</v>
      </c>
      <c r="G121" s="146">
        <v>4157</v>
      </c>
      <c r="H121" s="147" t="str">
        <f t="shared" si="11"/>
        <v>-</v>
      </c>
      <c r="I121" s="146">
        <v>5893</v>
      </c>
      <c r="J121" s="147">
        <f t="shared" si="11"/>
        <v>0.41760885253788782</v>
      </c>
      <c r="K121" s="146">
        <v>5818</v>
      </c>
      <c r="L121" s="147">
        <f t="shared" si="11"/>
        <v>-1.2726964194807344E-2</v>
      </c>
      <c r="M121" s="146">
        <v>6378</v>
      </c>
      <c r="N121" s="147">
        <f t="shared" si="12"/>
        <v>9.6253007906497157E-2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472</v>
      </c>
      <c r="F122" s="147" t="str">
        <f t="shared" si="11"/>
        <v>-</v>
      </c>
      <c r="G122" s="146">
        <v>5565</v>
      </c>
      <c r="H122" s="147">
        <f t="shared" si="11"/>
        <v>10.790254237288135</v>
      </c>
      <c r="I122" s="146">
        <v>4974</v>
      </c>
      <c r="J122" s="147">
        <f t="shared" si="11"/>
        <v>-0.10619946091644206</v>
      </c>
      <c r="K122" s="146">
        <v>6138</v>
      </c>
      <c r="L122" s="147">
        <f t="shared" si="11"/>
        <v>0.23401688781664665</v>
      </c>
      <c r="M122" s="146">
        <v>6900</v>
      </c>
      <c r="N122" s="147">
        <f t="shared" si="12"/>
        <v>0.1241446725317692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114</v>
      </c>
      <c r="F123" s="147" t="str">
        <f t="shared" si="11"/>
        <v>-</v>
      </c>
      <c r="G123" s="146">
        <v>3337</v>
      </c>
      <c r="H123" s="147">
        <f t="shared" si="11"/>
        <v>28.271929824561404</v>
      </c>
      <c r="I123" s="146">
        <v>2577</v>
      </c>
      <c r="J123" s="147">
        <f t="shared" si="11"/>
        <v>-0.22774947557686542</v>
      </c>
      <c r="K123" s="146">
        <v>5266</v>
      </c>
      <c r="L123" s="147">
        <f t="shared" si="11"/>
        <v>1.0434613892122622</v>
      </c>
      <c r="M123" s="146">
        <v>6557</v>
      </c>
      <c r="N123" s="147">
        <f t="shared" si="12"/>
        <v>0.2451576148879604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286</v>
      </c>
      <c r="F124" s="147" t="str">
        <f t="shared" si="11"/>
        <v>-</v>
      </c>
      <c r="G124" s="146">
        <v>3282</v>
      </c>
      <c r="H124" s="147">
        <f t="shared" si="11"/>
        <v>10.475524475524475</v>
      </c>
      <c r="I124" s="146">
        <v>1493</v>
      </c>
      <c r="J124" s="147">
        <f t="shared" si="11"/>
        <v>-0.54509445460085315</v>
      </c>
      <c r="K124" s="146">
        <v>4643</v>
      </c>
      <c r="L124" s="147">
        <f t="shared" si="11"/>
        <v>2.1098459477561957</v>
      </c>
      <c r="M124" s="146">
        <v>5896</v>
      </c>
      <c r="N124" s="147">
        <f t="shared" si="12"/>
        <v>0.2698686194270945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0</v>
      </c>
      <c r="F125" s="147" t="str">
        <f t="shared" si="11"/>
        <v>-</v>
      </c>
      <c r="G125" s="146">
        <v>7439</v>
      </c>
      <c r="H125" s="147" t="str">
        <f t="shared" si="11"/>
        <v>-</v>
      </c>
      <c r="I125" s="146">
        <v>4901</v>
      </c>
      <c r="J125" s="147">
        <f t="shared" si="11"/>
        <v>-0.34117488909799709</v>
      </c>
      <c r="K125" s="146">
        <v>7702</v>
      </c>
      <c r="L125" s="147">
        <f t="shared" si="11"/>
        <v>0.5715160171393594</v>
      </c>
      <c r="M125" s="146">
        <v>6322</v>
      </c>
      <c r="N125" s="147">
        <f t="shared" si="12"/>
        <v>-0.17917424045702413</v>
      </c>
    </row>
    <row r="126" spans="1:15" x14ac:dyDescent="0.25">
      <c r="B126" s="145" t="s">
        <v>87</v>
      </c>
      <c r="C126" s="146">
        <v>3</v>
      </c>
      <c r="D126" s="147">
        <v>-0.99922580645161285</v>
      </c>
      <c r="E126" s="146">
        <v>88</v>
      </c>
      <c r="F126" s="147">
        <f t="shared" si="11"/>
        <v>28.333333333333332</v>
      </c>
      <c r="G126" s="146">
        <v>9029</v>
      </c>
      <c r="H126" s="147">
        <f t="shared" si="11"/>
        <v>101.60227272727273</v>
      </c>
      <c r="I126" s="146">
        <v>4369</v>
      </c>
      <c r="J126" s="147">
        <f t="shared" si="11"/>
        <v>-0.51611474138885804</v>
      </c>
      <c r="K126" s="146">
        <v>8442</v>
      </c>
      <c r="L126" s="147">
        <f t="shared" si="11"/>
        <v>0.93224994277866791</v>
      </c>
      <c r="M126" s="146">
        <v>6910</v>
      </c>
      <c r="N126" s="147">
        <f t="shared" si="12"/>
        <v>-0.18147358445865913</v>
      </c>
    </row>
    <row r="127" spans="1:15" x14ac:dyDescent="0.25">
      <c r="B127" s="145" t="s">
        <v>89</v>
      </c>
      <c r="C127" s="146">
        <v>220</v>
      </c>
      <c r="D127" s="147">
        <v>-0.89183874139626351</v>
      </c>
      <c r="E127" s="146">
        <v>1726</v>
      </c>
      <c r="F127" s="147">
        <f t="shared" si="11"/>
        <v>6.8454545454545457</v>
      </c>
      <c r="G127" s="146">
        <v>3976</v>
      </c>
      <c r="H127" s="147">
        <f t="shared" si="11"/>
        <v>1.3035921205098493</v>
      </c>
      <c r="I127" s="146">
        <v>2961</v>
      </c>
      <c r="J127" s="147">
        <f t="shared" si="11"/>
        <v>-0.25528169014084512</v>
      </c>
      <c r="K127" s="146">
        <v>4768</v>
      </c>
      <c r="L127" s="147">
        <f t="shared" si="11"/>
        <v>0.61026680175616344</v>
      </c>
      <c r="M127" s="146">
        <v>5328</v>
      </c>
      <c r="N127" s="147">
        <f t="shared" si="12"/>
        <v>0.1174496644295302</v>
      </c>
    </row>
    <row r="128" spans="1:15" x14ac:dyDescent="0.25">
      <c r="A128" s="151"/>
      <c r="B128" s="145" t="s">
        <v>91</v>
      </c>
      <c r="C128" s="146">
        <v>536</v>
      </c>
      <c r="D128" s="147">
        <v>-0.86135540610450079</v>
      </c>
      <c r="E128" s="146">
        <v>4604</v>
      </c>
      <c r="F128" s="147">
        <f t="shared" si="11"/>
        <v>7.58955223880597</v>
      </c>
      <c r="G128" s="146">
        <v>5657</v>
      </c>
      <c r="H128" s="147">
        <f t="shared" si="11"/>
        <v>0.22871416159860991</v>
      </c>
      <c r="I128" s="146">
        <v>4444</v>
      </c>
      <c r="J128" s="147">
        <f t="shared" si="11"/>
        <v>-0.21442460668198693</v>
      </c>
      <c r="K128" s="146">
        <v>7529</v>
      </c>
      <c r="L128" s="147">
        <f t="shared" si="11"/>
        <v>0.69419441944194427</v>
      </c>
      <c r="M128" s="146"/>
      <c r="N128" s="147"/>
    </row>
    <row r="129" spans="2:15" x14ac:dyDescent="0.25">
      <c r="B129" s="145" t="s">
        <v>93</v>
      </c>
      <c r="C129" s="146">
        <v>619</v>
      </c>
      <c r="D129" s="147">
        <v>-0.77474526928675402</v>
      </c>
      <c r="E129" s="146">
        <v>3313</v>
      </c>
      <c r="F129" s="147">
        <f t="shared" si="11"/>
        <v>4.3521809369951532</v>
      </c>
      <c r="G129" s="146">
        <v>4387</v>
      </c>
      <c r="H129" s="147">
        <f t="shared" si="11"/>
        <v>0.32417748264412927</v>
      </c>
      <c r="I129" s="146">
        <v>4579</v>
      </c>
      <c r="J129" s="147">
        <f t="shared" si="11"/>
        <v>4.3765671301572828E-2</v>
      </c>
      <c r="K129" s="146">
        <v>5084</v>
      </c>
      <c r="L129" s="147">
        <f t="shared" si="11"/>
        <v>0.1102860886656476</v>
      </c>
      <c r="M129" s="146"/>
      <c r="N129" s="147"/>
    </row>
    <row r="130" spans="2:15" x14ac:dyDescent="0.25">
      <c r="B130" s="145" t="s">
        <v>95</v>
      </c>
      <c r="C130" s="146">
        <v>4868</v>
      </c>
      <c r="D130" s="147">
        <v>0.27234709879769992</v>
      </c>
      <c r="E130" s="146">
        <v>1656</v>
      </c>
      <c r="F130" s="147">
        <f t="shared" si="11"/>
        <v>-0.65981922760887435</v>
      </c>
      <c r="G130" s="146">
        <v>4592</v>
      </c>
      <c r="H130" s="147">
        <f t="shared" si="11"/>
        <v>1.7729468599033815</v>
      </c>
      <c r="I130" s="146">
        <v>4102</v>
      </c>
      <c r="J130" s="147">
        <f t="shared" si="11"/>
        <v>-0.10670731707317072</v>
      </c>
      <c r="K130" s="146">
        <v>4736</v>
      </c>
      <c r="L130" s="147">
        <f t="shared" si="11"/>
        <v>0.15455875182837642</v>
      </c>
      <c r="M130" s="146"/>
      <c r="N130" s="147"/>
    </row>
    <row r="131" spans="2:15" ht="15.75" x14ac:dyDescent="0.25">
      <c r="B131" s="148" t="s">
        <v>32</v>
      </c>
      <c r="C131" s="149">
        <v>13899</v>
      </c>
      <c r="D131" s="150">
        <v>-0.66121483937015557</v>
      </c>
      <c r="E131" s="149">
        <v>12264</v>
      </c>
      <c r="F131" s="150">
        <f t="shared" si="11"/>
        <v>-0.11763436218432977</v>
      </c>
      <c r="G131" s="149">
        <v>56081</v>
      </c>
      <c r="H131" s="150">
        <f t="shared" si="11"/>
        <v>3.5728147423352903</v>
      </c>
      <c r="I131" s="149">
        <v>50457</v>
      </c>
      <c r="J131" s="150">
        <f t="shared" si="11"/>
        <v>-0.10028351848219541</v>
      </c>
      <c r="K131" s="149">
        <v>73242</v>
      </c>
      <c r="L131" s="150">
        <f t="shared" si="11"/>
        <v>0.45157262619656335</v>
      </c>
      <c r="M131" s="149">
        <v>56019</v>
      </c>
      <c r="N131" s="150">
        <v>2.2543073372336409E-3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245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846</v>
      </c>
      <c r="D141" s="147">
        <v>-0.21375464684014867</v>
      </c>
      <c r="E141" s="146">
        <v>101</v>
      </c>
      <c r="F141" s="147">
        <f t="shared" ref="F141:L153" si="13">IFERROR(E141/C141-1,"-")</f>
        <v>-0.88061465721040189</v>
      </c>
      <c r="G141" s="146">
        <v>371</v>
      </c>
      <c r="H141" s="147">
        <f t="shared" si="13"/>
        <v>2.6732673267326734</v>
      </c>
      <c r="I141" s="146">
        <v>883</v>
      </c>
      <c r="J141" s="147">
        <f t="shared" si="13"/>
        <v>1.3800539083557952</v>
      </c>
      <c r="K141" s="146">
        <v>1186</v>
      </c>
      <c r="L141" s="147">
        <f t="shared" si="13"/>
        <v>0.3431483578708947</v>
      </c>
      <c r="M141" s="146">
        <v>1034</v>
      </c>
      <c r="N141" s="147">
        <f t="shared" ref="N141:N149" si="14">IFERROR(M141/K141-1,"-")</f>
        <v>-0.12816188870151768</v>
      </c>
    </row>
    <row r="142" spans="2:15" x14ac:dyDescent="0.25">
      <c r="B142" s="145" t="s">
        <v>75</v>
      </c>
      <c r="C142" s="146">
        <v>861</v>
      </c>
      <c r="D142" s="147">
        <v>-0.19457436856875587</v>
      </c>
      <c r="E142" s="146">
        <v>201</v>
      </c>
      <c r="F142" s="147">
        <f t="shared" si="13"/>
        <v>-0.76655052264808365</v>
      </c>
      <c r="G142" s="146">
        <v>1125</v>
      </c>
      <c r="H142" s="147">
        <f t="shared" si="13"/>
        <v>4.5970149253731343</v>
      </c>
      <c r="I142" s="146">
        <v>845</v>
      </c>
      <c r="J142" s="147">
        <f t="shared" si="13"/>
        <v>-0.24888888888888894</v>
      </c>
      <c r="K142" s="146">
        <v>1209</v>
      </c>
      <c r="L142" s="147">
        <f t="shared" si="13"/>
        <v>0.43076923076923079</v>
      </c>
      <c r="M142" s="146">
        <v>1027</v>
      </c>
      <c r="N142" s="147">
        <f t="shared" si="14"/>
        <v>-0.15053763440860213</v>
      </c>
    </row>
    <row r="143" spans="2:15" x14ac:dyDescent="0.25">
      <c r="B143" s="145" t="s">
        <v>77</v>
      </c>
      <c r="C143" s="146">
        <v>398</v>
      </c>
      <c r="D143" s="147">
        <v>-0.62381852551984873</v>
      </c>
      <c r="E143" s="146">
        <v>429</v>
      </c>
      <c r="F143" s="147">
        <f t="shared" si="13"/>
        <v>7.7889447236180853E-2</v>
      </c>
      <c r="G143" s="146">
        <v>1581</v>
      </c>
      <c r="H143" s="147">
        <f t="shared" si="13"/>
        <v>2.6853146853146854</v>
      </c>
      <c r="I143" s="146">
        <v>833</v>
      </c>
      <c r="J143" s="147">
        <f t="shared" si="13"/>
        <v>-0.4731182795698925</v>
      </c>
      <c r="K143" s="146">
        <v>1912</v>
      </c>
      <c r="L143" s="147">
        <f t="shared" si="13"/>
        <v>1.2953181272509005</v>
      </c>
      <c r="M143" s="146">
        <v>1263</v>
      </c>
      <c r="N143" s="147">
        <f t="shared" si="14"/>
        <v>-0.33943514644351469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180</v>
      </c>
      <c r="F144" s="147" t="str">
        <f t="shared" si="13"/>
        <v>-</v>
      </c>
      <c r="G144" s="146">
        <v>1225</v>
      </c>
      <c r="H144" s="147">
        <f t="shared" si="13"/>
        <v>5.8055555555555554</v>
      </c>
      <c r="I144" s="146">
        <v>928</v>
      </c>
      <c r="J144" s="147">
        <f t="shared" si="13"/>
        <v>-0.24244897959183676</v>
      </c>
      <c r="K144" s="146">
        <v>394</v>
      </c>
      <c r="L144" s="147">
        <f t="shared" si="13"/>
        <v>-0.57543103448275867</v>
      </c>
      <c r="M144" s="146">
        <v>1100</v>
      </c>
      <c r="N144" s="147">
        <f t="shared" si="14"/>
        <v>1.7918781725888326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260</v>
      </c>
      <c r="F145" s="147" t="str">
        <f t="shared" si="13"/>
        <v>-</v>
      </c>
      <c r="G145" s="146">
        <v>461</v>
      </c>
      <c r="H145" s="147">
        <f t="shared" si="13"/>
        <v>0.77307692307692299</v>
      </c>
      <c r="I145" s="146">
        <v>396</v>
      </c>
      <c r="J145" s="147">
        <f t="shared" si="13"/>
        <v>-0.14099783080260309</v>
      </c>
      <c r="K145" s="146">
        <v>364</v>
      </c>
      <c r="L145" s="147">
        <f t="shared" si="13"/>
        <v>-8.0808080808080773E-2</v>
      </c>
      <c r="M145" s="146">
        <v>554</v>
      </c>
      <c r="N145" s="147">
        <f t="shared" si="14"/>
        <v>0.5219780219780219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79</v>
      </c>
      <c r="F146" s="147" t="str">
        <f t="shared" si="13"/>
        <v>-</v>
      </c>
      <c r="G146" s="146">
        <v>638</v>
      </c>
      <c r="H146" s="147">
        <f t="shared" si="13"/>
        <v>7.075949367088608</v>
      </c>
      <c r="I146" s="146">
        <v>1689</v>
      </c>
      <c r="J146" s="147">
        <f t="shared" si="13"/>
        <v>1.6473354231974922</v>
      </c>
      <c r="K146" s="146">
        <v>448</v>
      </c>
      <c r="L146" s="147">
        <f t="shared" si="13"/>
        <v>-0.73475429248075785</v>
      </c>
      <c r="M146" s="146">
        <v>623</v>
      </c>
      <c r="N146" s="147">
        <f t="shared" si="14"/>
        <v>0.390625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26</v>
      </c>
      <c r="F147" s="147" t="str">
        <f t="shared" si="13"/>
        <v>-</v>
      </c>
      <c r="G147" s="146">
        <v>191</v>
      </c>
      <c r="H147" s="147">
        <f t="shared" si="13"/>
        <v>6.3461538461538458</v>
      </c>
      <c r="I147" s="146">
        <v>279</v>
      </c>
      <c r="J147" s="147">
        <f t="shared" si="13"/>
        <v>0.46073298429319376</v>
      </c>
      <c r="K147" s="146">
        <v>638</v>
      </c>
      <c r="L147" s="147">
        <f t="shared" si="13"/>
        <v>1.2867383512544803</v>
      </c>
      <c r="M147" s="146">
        <v>521</v>
      </c>
      <c r="N147" s="147">
        <f t="shared" si="14"/>
        <v>-0.18338557993730409</v>
      </c>
    </row>
    <row r="148" spans="1:15" x14ac:dyDescent="0.25">
      <c r="B148" s="145" t="s">
        <v>87</v>
      </c>
      <c r="C148" s="146">
        <v>243</v>
      </c>
      <c r="D148" s="147">
        <v>-0.61489698890649769</v>
      </c>
      <c r="E148" s="146">
        <v>73</v>
      </c>
      <c r="F148" s="147">
        <f t="shared" si="13"/>
        <v>-0.69958847736625507</v>
      </c>
      <c r="G148" s="146">
        <v>147</v>
      </c>
      <c r="H148" s="147">
        <f t="shared" si="13"/>
        <v>1.0136986301369864</v>
      </c>
      <c r="I148" s="146">
        <v>557</v>
      </c>
      <c r="J148" s="147">
        <f t="shared" si="13"/>
        <v>2.7891156462585034</v>
      </c>
      <c r="K148" s="146">
        <v>408</v>
      </c>
      <c r="L148" s="147">
        <f t="shared" si="13"/>
        <v>-0.26750448833034113</v>
      </c>
      <c r="M148" s="146">
        <v>521</v>
      </c>
      <c r="N148" s="147">
        <f t="shared" si="14"/>
        <v>0.27696078431372539</v>
      </c>
    </row>
    <row r="149" spans="1:15" x14ac:dyDescent="0.25">
      <c r="B149" s="145" t="s">
        <v>89</v>
      </c>
      <c r="C149" s="146">
        <v>57</v>
      </c>
      <c r="D149" s="147">
        <v>-0.94864864864864862</v>
      </c>
      <c r="E149" s="146">
        <v>481</v>
      </c>
      <c r="F149" s="147">
        <f t="shared" si="13"/>
        <v>7.4385964912280702</v>
      </c>
      <c r="G149" s="146">
        <v>270</v>
      </c>
      <c r="H149" s="147">
        <f t="shared" si="13"/>
        <v>-0.43866943866943864</v>
      </c>
      <c r="I149" s="146">
        <v>706</v>
      </c>
      <c r="J149" s="147">
        <f t="shared" si="13"/>
        <v>1.6148148148148147</v>
      </c>
      <c r="K149" s="146">
        <v>518</v>
      </c>
      <c r="L149" s="147">
        <f t="shared" si="13"/>
        <v>-0.26628895184135981</v>
      </c>
      <c r="M149" s="146">
        <v>521</v>
      </c>
      <c r="N149" s="147">
        <f t="shared" si="14"/>
        <v>5.791505791505891E-3</v>
      </c>
    </row>
    <row r="150" spans="1:15" x14ac:dyDescent="0.25">
      <c r="A150" s="151"/>
      <c r="B150" s="145" t="s">
        <v>91</v>
      </c>
      <c r="C150" s="146">
        <v>110</v>
      </c>
      <c r="D150" s="147">
        <v>-0.91797166293810584</v>
      </c>
      <c r="E150" s="146">
        <v>972</v>
      </c>
      <c r="F150" s="147">
        <f t="shared" si="13"/>
        <v>7.836363636363636</v>
      </c>
      <c r="G150" s="146">
        <v>387</v>
      </c>
      <c r="H150" s="147">
        <f t="shared" si="13"/>
        <v>-0.60185185185185186</v>
      </c>
      <c r="I150" s="146">
        <v>770</v>
      </c>
      <c r="J150" s="147">
        <f t="shared" si="13"/>
        <v>0.98966408268733841</v>
      </c>
      <c r="K150" s="146">
        <v>1083</v>
      </c>
      <c r="L150" s="147">
        <f t="shared" si="13"/>
        <v>0.40649350649350646</v>
      </c>
      <c r="M150" s="146"/>
      <c r="N150" s="147"/>
    </row>
    <row r="151" spans="1:15" x14ac:dyDescent="0.25">
      <c r="B151" s="145" t="s">
        <v>93</v>
      </c>
      <c r="C151" s="146">
        <v>367</v>
      </c>
      <c r="D151" s="147">
        <v>-0.68362068965517242</v>
      </c>
      <c r="E151" s="146">
        <v>421</v>
      </c>
      <c r="F151" s="147">
        <f t="shared" si="13"/>
        <v>0.14713896457765663</v>
      </c>
      <c r="G151" s="146">
        <v>842</v>
      </c>
      <c r="H151" s="147">
        <f t="shared" si="13"/>
        <v>1</v>
      </c>
      <c r="I151" s="146">
        <v>1910</v>
      </c>
      <c r="J151" s="147">
        <f t="shared" si="13"/>
        <v>1.2684085510688834</v>
      </c>
      <c r="K151" s="146">
        <v>1486</v>
      </c>
      <c r="L151" s="147">
        <f t="shared" si="13"/>
        <v>-0.22198952879581146</v>
      </c>
      <c r="M151" s="146"/>
      <c r="N151" s="147"/>
    </row>
    <row r="152" spans="1:15" x14ac:dyDescent="0.25">
      <c r="B152" s="145" t="s">
        <v>95</v>
      </c>
      <c r="C152" s="146">
        <v>411</v>
      </c>
      <c r="D152" s="147">
        <v>-0.46623376623376622</v>
      </c>
      <c r="E152" s="146">
        <v>363</v>
      </c>
      <c r="F152" s="147">
        <f t="shared" si="13"/>
        <v>-0.11678832116788318</v>
      </c>
      <c r="G152" s="146">
        <v>510</v>
      </c>
      <c r="H152" s="147">
        <f t="shared" si="13"/>
        <v>0.4049586776859504</v>
      </c>
      <c r="I152" s="146">
        <v>1159</v>
      </c>
      <c r="J152" s="147">
        <f t="shared" si="13"/>
        <v>1.2725490196078431</v>
      </c>
      <c r="K152" s="146">
        <v>1085</v>
      </c>
      <c r="L152" s="147">
        <f t="shared" si="13"/>
        <v>-6.3848144952545316E-2</v>
      </c>
      <c r="M152" s="146"/>
      <c r="N152" s="147"/>
    </row>
    <row r="153" spans="1:15" ht="15.75" x14ac:dyDescent="0.25">
      <c r="B153" s="148" t="s">
        <v>32</v>
      </c>
      <c r="C153" s="149">
        <v>3374</v>
      </c>
      <c r="D153" s="150">
        <v>-0.70747355644182419</v>
      </c>
      <c r="E153" s="149">
        <v>3586</v>
      </c>
      <c r="F153" s="150">
        <f t="shared" si="13"/>
        <v>6.2833432128037936E-2</v>
      </c>
      <c r="G153" s="149">
        <v>7748</v>
      </c>
      <c r="H153" s="150">
        <f t="shared" si="13"/>
        <v>1.1606246514221974</v>
      </c>
      <c r="I153" s="149">
        <v>10955</v>
      </c>
      <c r="J153" s="150">
        <f t="shared" si="13"/>
        <v>0.41391326794011363</v>
      </c>
      <c r="K153" s="149">
        <v>10731</v>
      </c>
      <c r="L153" s="150">
        <f t="shared" si="13"/>
        <v>-2.0447284345047945E-2</v>
      </c>
      <c r="M153" s="149">
        <v>7410</v>
      </c>
      <c r="N153" s="150">
        <v>4.7053836371343749E-2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1284</v>
      </c>
      <c r="D163" s="147">
        <v>0.66970091027308198</v>
      </c>
      <c r="E163" s="146">
        <v>48</v>
      </c>
      <c r="F163" s="147">
        <f t="shared" ref="F163:L175" si="15">IFERROR(E163/C163-1,"-")</f>
        <v>-0.96261682242990654</v>
      </c>
      <c r="G163" s="146">
        <v>1189</v>
      </c>
      <c r="H163" s="147">
        <f t="shared" si="15"/>
        <v>23.770833333333332</v>
      </c>
      <c r="I163" s="146">
        <v>2179</v>
      </c>
      <c r="J163" s="147">
        <f t="shared" si="15"/>
        <v>0.83263246425567705</v>
      </c>
      <c r="K163" s="146">
        <v>417</v>
      </c>
      <c r="L163" s="147">
        <f t="shared" si="15"/>
        <v>-0.80862781092244151</v>
      </c>
      <c r="M163" s="146">
        <v>658</v>
      </c>
      <c r="N163" s="147">
        <f t="shared" ref="N163:N171" si="16">IFERROR(M163/K163-1,"-")</f>
        <v>0.57793764988009588</v>
      </c>
    </row>
    <row r="164" spans="2:14" x14ac:dyDescent="0.25">
      <c r="B164" s="145" t="s">
        <v>75</v>
      </c>
      <c r="C164" s="146">
        <v>1017</v>
      </c>
      <c r="D164" s="147">
        <v>6.9400630914826511E-2</v>
      </c>
      <c r="E164" s="146">
        <v>160</v>
      </c>
      <c r="F164" s="147">
        <f t="shared" si="15"/>
        <v>-0.8426745329400197</v>
      </c>
      <c r="G164" s="146">
        <v>705</v>
      </c>
      <c r="H164" s="147">
        <f t="shared" si="15"/>
        <v>3.40625</v>
      </c>
      <c r="I164" s="146">
        <v>2422</v>
      </c>
      <c r="J164" s="147">
        <f t="shared" si="15"/>
        <v>2.4354609929078013</v>
      </c>
      <c r="K164" s="146">
        <v>2680</v>
      </c>
      <c r="L164" s="147">
        <f t="shared" si="15"/>
        <v>0.10652353426919903</v>
      </c>
      <c r="M164" s="146">
        <v>917</v>
      </c>
      <c r="N164" s="147">
        <f t="shared" si="16"/>
        <v>-0.65783582089552239</v>
      </c>
    </row>
    <row r="165" spans="2:14" x14ac:dyDescent="0.25">
      <c r="B165" s="145" t="s">
        <v>77</v>
      </c>
      <c r="C165" s="146">
        <v>164</v>
      </c>
      <c r="D165" s="147">
        <v>-0.77316735822959892</v>
      </c>
      <c r="E165" s="146">
        <v>241</v>
      </c>
      <c r="F165" s="147">
        <f t="shared" si="15"/>
        <v>0.46951219512195119</v>
      </c>
      <c r="G165" s="146">
        <v>804</v>
      </c>
      <c r="H165" s="147">
        <f t="shared" si="15"/>
        <v>2.3360995850622408</v>
      </c>
      <c r="I165" s="146">
        <v>2052</v>
      </c>
      <c r="J165" s="147">
        <f t="shared" si="15"/>
        <v>1.5522388059701493</v>
      </c>
      <c r="K165" s="146">
        <v>1915</v>
      </c>
      <c r="L165" s="147">
        <f t="shared" si="15"/>
        <v>-6.6764132553606248E-2</v>
      </c>
      <c r="M165" s="146">
        <v>760</v>
      </c>
      <c r="N165" s="147">
        <f t="shared" si="16"/>
        <v>-0.60313315926892952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213</v>
      </c>
      <c r="F166" s="147" t="str">
        <f t="shared" si="15"/>
        <v>-</v>
      </c>
      <c r="G166" s="146">
        <v>1024</v>
      </c>
      <c r="H166" s="147">
        <f t="shared" si="15"/>
        <v>3.807511737089202</v>
      </c>
      <c r="I166" s="146">
        <v>1035</v>
      </c>
      <c r="J166" s="147">
        <f t="shared" si="15"/>
        <v>1.07421875E-2</v>
      </c>
      <c r="K166" s="146">
        <v>3026</v>
      </c>
      <c r="L166" s="147">
        <f t="shared" si="15"/>
        <v>1.9236714975845413</v>
      </c>
      <c r="M166" s="146">
        <v>925</v>
      </c>
      <c r="N166" s="147">
        <f t="shared" si="16"/>
        <v>-0.69431592861863844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334</v>
      </c>
      <c r="F167" s="147" t="str">
        <f t="shared" si="15"/>
        <v>-</v>
      </c>
      <c r="G167" s="146">
        <v>2460</v>
      </c>
      <c r="H167" s="147">
        <f t="shared" si="15"/>
        <v>6.365269461077844</v>
      </c>
      <c r="I167" s="146">
        <v>659</v>
      </c>
      <c r="J167" s="147">
        <f t="shared" si="15"/>
        <v>-0.73211382113821144</v>
      </c>
      <c r="K167" s="146">
        <v>1661</v>
      </c>
      <c r="L167" s="147">
        <f t="shared" si="15"/>
        <v>1.520485584218513</v>
      </c>
      <c r="M167" s="146">
        <v>983</v>
      </c>
      <c r="N167" s="147">
        <f t="shared" si="16"/>
        <v>-0.40818783865141484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197</v>
      </c>
      <c r="F168" s="147" t="str">
        <f t="shared" si="15"/>
        <v>-</v>
      </c>
      <c r="G168" s="146">
        <v>711</v>
      </c>
      <c r="H168" s="147">
        <f t="shared" si="15"/>
        <v>2.6091370558375635</v>
      </c>
      <c r="I168" s="146">
        <v>440</v>
      </c>
      <c r="J168" s="147">
        <f t="shared" si="15"/>
        <v>-0.38115330520393809</v>
      </c>
      <c r="K168" s="146">
        <v>401</v>
      </c>
      <c r="L168" s="147">
        <f t="shared" si="15"/>
        <v>-8.8636363636363624E-2</v>
      </c>
      <c r="M168" s="146">
        <v>786</v>
      </c>
      <c r="N168" s="147">
        <f t="shared" si="16"/>
        <v>0.96009975062344144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183</v>
      </c>
      <c r="F169" s="147" t="str">
        <f t="shared" si="15"/>
        <v>-</v>
      </c>
      <c r="G169" s="146">
        <v>1449</v>
      </c>
      <c r="H169" s="147">
        <f t="shared" si="15"/>
        <v>6.918032786885246</v>
      </c>
      <c r="I169" s="146">
        <v>1571</v>
      </c>
      <c r="J169" s="147">
        <f t="shared" si="15"/>
        <v>8.4195997239475462E-2</v>
      </c>
      <c r="K169" s="146">
        <v>899</v>
      </c>
      <c r="L169" s="147">
        <f t="shared" si="15"/>
        <v>-0.42775302355187783</v>
      </c>
      <c r="M169" s="146">
        <v>794</v>
      </c>
      <c r="N169" s="147">
        <f t="shared" si="16"/>
        <v>-0.11679644048943272</v>
      </c>
    </row>
    <row r="170" spans="2:14" x14ac:dyDescent="0.25">
      <c r="B170" s="145" t="s">
        <v>87</v>
      </c>
      <c r="C170" s="146">
        <v>30</v>
      </c>
      <c r="D170" s="147">
        <v>-0.97041420118343191</v>
      </c>
      <c r="E170" s="146">
        <v>957</v>
      </c>
      <c r="F170" s="147">
        <f t="shared" si="15"/>
        <v>30.9</v>
      </c>
      <c r="G170" s="146">
        <v>1529</v>
      </c>
      <c r="H170" s="147">
        <f t="shared" si="15"/>
        <v>0.59770114942528729</v>
      </c>
      <c r="I170" s="146">
        <v>199</v>
      </c>
      <c r="J170" s="147">
        <f t="shared" si="15"/>
        <v>-0.86984957488554615</v>
      </c>
      <c r="K170" s="146">
        <v>1893</v>
      </c>
      <c r="L170" s="147">
        <f t="shared" si="15"/>
        <v>8.5125628140703515</v>
      </c>
      <c r="M170" s="146">
        <v>1168</v>
      </c>
      <c r="N170" s="147">
        <f t="shared" si="16"/>
        <v>-0.38298996302165877</v>
      </c>
    </row>
    <row r="171" spans="2:14" x14ac:dyDescent="0.25">
      <c r="B171" s="145" t="s">
        <v>89</v>
      </c>
      <c r="C171" s="146">
        <v>133</v>
      </c>
      <c r="D171" s="147">
        <v>-0.80412371134020622</v>
      </c>
      <c r="E171" s="146">
        <v>376</v>
      </c>
      <c r="F171" s="147">
        <f t="shared" si="15"/>
        <v>1.8270676691729322</v>
      </c>
      <c r="G171" s="146">
        <v>1446</v>
      </c>
      <c r="H171" s="147">
        <f t="shared" si="15"/>
        <v>2.8457446808510638</v>
      </c>
      <c r="I171" s="146">
        <v>303</v>
      </c>
      <c r="J171" s="147">
        <f t="shared" si="15"/>
        <v>-0.79045643153526968</v>
      </c>
      <c r="K171" s="146">
        <v>991</v>
      </c>
      <c r="L171" s="147">
        <f t="shared" si="15"/>
        <v>2.2706270627062706</v>
      </c>
      <c r="M171" s="146">
        <v>659</v>
      </c>
      <c r="N171" s="147">
        <f t="shared" si="16"/>
        <v>-0.33501513622603429</v>
      </c>
    </row>
    <row r="172" spans="2:14" x14ac:dyDescent="0.25">
      <c r="B172" s="145" t="s">
        <v>91</v>
      </c>
      <c r="C172" s="146">
        <v>209</v>
      </c>
      <c r="D172" s="147">
        <v>-0.8527131782945736</v>
      </c>
      <c r="E172" s="146">
        <v>891</v>
      </c>
      <c r="F172" s="147">
        <f t="shared" si="15"/>
        <v>3.2631578947368425</v>
      </c>
      <c r="G172" s="146">
        <v>3323</v>
      </c>
      <c r="H172" s="147">
        <f t="shared" si="15"/>
        <v>2.7295173961840629</v>
      </c>
      <c r="I172" s="146">
        <v>4164</v>
      </c>
      <c r="J172" s="147">
        <f t="shared" si="15"/>
        <v>0.2530845621426423</v>
      </c>
      <c r="K172" s="146">
        <v>3943</v>
      </c>
      <c r="L172" s="147">
        <f t="shared" si="15"/>
        <v>-5.3073967339096972E-2</v>
      </c>
      <c r="M172" s="146"/>
      <c r="N172" s="147"/>
    </row>
    <row r="173" spans="2:14" x14ac:dyDescent="0.25">
      <c r="B173" s="145" t="s">
        <v>93</v>
      </c>
      <c r="C173" s="146">
        <v>55</v>
      </c>
      <c r="D173" s="147">
        <v>-0.93707093821510301</v>
      </c>
      <c r="E173" s="146">
        <v>1616</v>
      </c>
      <c r="F173" s="147">
        <f t="shared" si="15"/>
        <v>28.381818181818183</v>
      </c>
      <c r="G173" s="146">
        <v>1435</v>
      </c>
      <c r="H173" s="147">
        <f t="shared" si="15"/>
        <v>-0.11200495049504955</v>
      </c>
      <c r="I173" s="146">
        <v>292</v>
      </c>
      <c r="J173" s="147">
        <f t="shared" si="15"/>
        <v>-0.79651567944250867</v>
      </c>
      <c r="K173" s="146">
        <v>597</v>
      </c>
      <c r="L173" s="147">
        <f t="shared" si="15"/>
        <v>1.0445205479452055</v>
      </c>
      <c r="M173" s="146"/>
      <c r="N173" s="147"/>
    </row>
    <row r="174" spans="2:14" x14ac:dyDescent="0.25">
      <c r="B174" s="145" t="s">
        <v>95</v>
      </c>
      <c r="C174" s="146">
        <v>523</v>
      </c>
      <c r="D174" s="147">
        <v>-0.29514824797843664</v>
      </c>
      <c r="E174" s="146">
        <v>1078</v>
      </c>
      <c r="F174" s="147">
        <f t="shared" si="15"/>
        <v>1.0611854684512427</v>
      </c>
      <c r="G174" s="146">
        <v>1972</v>
      </c>
      <c r="H174" s="147">
        <f t="shared" si="15"/>
        <v>0.8293135435992578</v>
      </c>
      <c r="I174" s="146">
        <v>521</v>
      </c>
      <c r="J174" s="147">
        <f t="shared" si="15"/>
        <v>-0.73580121703853951</v>
      </c>
      <c r="K174" s="146">
        <v>700</v>
      </c>
      <c r="L174" s="147">
        <f t="shared" si="15"/>
        <v>0.34357005758157388</v>
      </c>
      <c r="M174" s="146"/>
      <c r="N174" s="147"/>
    </row>
    <row r="175" spans="2:14" ht="15.75" x14ac:dyDescent="0.25">
      <c r="B175" s="148" t="s">
        <v>32</v>
      </c>
      <c r="C175" s="149">
        <v>3449</v>
      </c>
      <c r="D175" s="150">
        <v>-0.68299632352941175</v>
      </c>
      <c r="E175" s="149">
        <v>6294</v>
      </c>
      <c r="F175" s="150">
        <f t="shared" si="15"/>
        <v>0.82487677587706587</v>
      </c>
      <c r="G175" s="149">
        <v>18047</v>
      </c>
      <c r="H175" s="150">
        <f t="shared" si="15"/>
        <v>1.867333968859231</v>
      </c>
      <c r="I175" s="149">
        <v>15837</v>
      </c>
      <c r="J175" s="150">
        <f t="shared" si="15"/>
        <v>-0.12245802626475311</v>
      </c>
      <c r="K175" s="149">
        <v>19123</v>
      </c>
      <c r="L175" s="150">
        <f t="shared" si="15"/>
        <v>0.20748879206920501</v>
      </c>
      <c r="M175" s="149">
        <v>7650</v>
      </c>
      <c r="N175" s="150">
        <v>-0.4489663617373767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247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146</v>
      </c>
      <c r="D185" s="147">
        <v>-0.45925925925925926</v>
      </c>
      <c r="E185" s="146">
        <v>151</v>
      </c>
      <c r="F185" s="147">
        <f t="shared" ref="F185:L197" si="17">IFERROR(E185/C185-1,"-")</f>
        <v>3.4246575342465668E-2</v>
      </c>
      <c r="G185" s="146">
        <v>210</v>
      </c>
      <c r="H185" s="147">
        <f t="shared" si="17"/>
        <v>0.39072847682119205</v>
      </c>
      <c r="I185" s="146">
        <v>293</v>
      </c>
      <c r="J185" s="147">
        <f t="shared" si="17"/>
        <v>0.39523809523809517</v>
      </c>
      <c r="K185" s="146">
        <v>171</v>
      </c>
      <c r="L185" s="147">
        <f t="shared" si="17"/>
        <v>-0.41638225255972694</v>
      </c>
      <c r="M185" s="146">
        <v>266</v>
      </c>
      <c r="N185" s="147">
        <f t="shared" ref="N185:N193" si="18">IFERROR(M185/K185-1,"-")</f>
        <v>0.55555555555555558</v>
      </c>
    </row>
    <row r="186" spans="1:15" x14ac:dyDescent="0.25">
      <c r="B186" s="145" t="s">
        <v>75</v>
      </c>
      <c r="C186" s="146">
        <v>233</v>
      </c>
      <c r="D186" s="147">
        <v>7.870370370370372E-2</v>
      </c>
      <c r="E186" s="146">
        <v>0</v>
      </c>
      <c r="F186" s="147">
        <f t="shared" si="17"/>
        <v>-1</v>
      </c>
      <c r="G186" s="146">
        <v>211</v>
      </c>
      <c r="H186" s="147" t="str">
        <f t="shared" si="17"/>
        <v>-</v>
      </c>
      <c r="I186" s="146">
        <v>340</v>
      </c>
      <c r="J186" s="147">
        <f t="shared" si="17"/>
        <v>0.61137440758293837</v>
      </c>
      <c r="K186" s="146">
        <v>582</v>
      </c>
      <c r="L186" s="147">
        <f t="shared" si="17"/>
        <v>0.71176470588235285</v>
      </c>
      <c r="M186" s="146">
        <v>322</v>
      </c>
      <c r="N186" s="147">
        <f t="shared" si="18"/>
        <v>-0.4467353951890034</v>
      </c>
    </row>
    <row r="187" spans="1:15" x14ac:dyDescent="0.25">
      <c r="B187" s="145" t="s">
        <v>77</v>
      </c>
      <c r="C187" s="146">
        <v>93</v>
      </c>
      <c r="D187" s="147">
        <v>-0.37583892617449666</v>
      </c>
      <c r="E187" s="146">
        <v>1</v>
      </c>
      <c r="F187" s="147">
        <f t="shared" si="17"/>
        <v>-0.989247311827957</v>
      </c>
      <c r="G187" s="146">
        <v>444</v>
      </c>
      <c r="H187" s="147">
        <f t="shared" si="17"/>
        <v>443</v>
      </c>
      <c r="I187" s="146">
        <v>215</v>
      </c>
      <c r="J187" s="147">
        <f t="shared" si="17"/>
        <v>-0.51576576576576572</v>
      </c>
      <c r="K187" s="146">
        <v>450</v>
      </c>
      <c r="L187" s="147">
        <f t="shared" si="17"/>
        <v>1.0930232558139537</v>
      </c>
      <c r="M187" s="146">
        <v>265</v>
      </c>
      <c r="N187" s="147">
        <f t="shared" si="18"/>
        <v>-0.41111111111111109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41</v>
      </c>
      <c r="F188" s="147" t="str">
        <f t="shared" si="17"/>
        <v>-</v>
      </c>
      <c r="G188" s="146">
        <v>426</v>
      </c>
      <c r="H188" s="147">
        <f t="shared" si="17"/>
        <v>9.3902439024390247</v>
      </c>
      <c r="I188" s="146">
        <v>268</v>
      </c>
      <c r="J188" s="147">
        <f t="shared" si="17"/>
        <v>-0.37089201877934275</v>
      </c>
      <c r="K188" s="146">
        <v>177</v>
      </c>
      <c r="L188" s="147">
        <f t="shared" si="17"/>
        <v>-0.33955223880597019</v>
      </c>
      <c r="M188" s="146">
        <v>298</v>
      </c>
      <c r="N188" s="147">
        <f t="shared" si="18"/>
        <v>0.68361581920903958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172</v>
      </c>
      <c r="F189" s="147" t="str">
        <f t="shared" si="17"/>
        <v>-</v>
      </c>
      <c r="G189" s="146">
        <v>20</v>
      </c>
      <c r="H189" s="147">
        <f t="shared" si="17"/>
        <v>-0.88372093023255816</v>
      </c>
      <c r="I189" s="146">
        <v>262</v>
      </c>
      <c r="J189" s="147">
        <f t="shared" si="17"/>
        <v>12.1</v>
      </c>
      <c r="K189" s="146">
        <v>476</v>
      </c>
      <c r="L189" s="147">
        <f t="shared" si="17"/>
        <v>0.81679389312977091</v>
      </c>
      <c r="M189" s="146">
        <v>207</v>
      </c>
      <c r="N189" s="147">
        <f t="shared" si="18"/>
        <v>-0.56512605042016806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61</v>
      </c>
      <c r="F190" s="147" t="str">
        <f t="shared" si="17"/>
        <v>-</v>
      </c>
      <c r="G190" s="146">
        <v>166</v>
      </c>
      <c r="H190" s="147">
        <f t="shared" si="17"/>
        <v>1.721311475409836</v>
      </c>
      <c r="I190" s="146">
        <v>98</v>
      </c>
      <c r="J190" s="147">
        <f t="shared" si="17"/>
        <v>-0.40963855421686746</v>
      </c>
      <c r="K190" s="146">
        <v>130</v>
      </c>
      <c r="L190" s="147">
        <f t="shared" si="17"/>
        <v>0.32653061224489788</v>
      </c>
      <c r="M190" s="146">
        <v>192</v>
      </c>
      <c r="N190" s="147">
        <f t="shared" si="18"/>
        <v>0.47692307692307701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32</v>
      </c>
      <c r="F191" s="147" t="str">
        <f t="shared" si="17"/>
        <v>-</v>
      </c>
      <c r="G191" s="146">
        <v>436</v>
      </c>
      <c r="H191" s="147">
        <f t="shared" si="17"/>
        <v>12.625</v>
      </c>
      <c r="I191" s="146">
        <v>599</v>
      </c>
      <c r="J191" s="147">
        <f t="shared" si="17"/>
        <v>0.37385321100917435</v>
      </c>
      <c r="K191" s="146">
        <v>475</v>
      </c>
      <c r="L191" s="147">
        <f t="shared" si="17"/>
        <v>-0.20701168614357257</v>
      </c>
      <c r="M191" s="146">
        <v>199</v>
      </c>
      <c r="N191" s="147">
        <f t="shared" si="18"/>
        <v>-0.58105263157894738</v>
      </c>
    </row>
    <row r="192" spans="1:15" x14ac:dyDescent="0.25">
      <c r="B192" s="145" t="s">
        <v>87</v>
      </c>
      <c r="C192" s="146">
        <v>150</v>
      </c>
      <c r="D192" s="147">
        <v>-0.1124260355029586</v>
      </c>
      <c r="E192" s="146">
        <v>230</v>
      </c>
      <c r="F192" s="147">
        <f t="shared" si="17"/>
        <v>0.53333333333333344</v>
      </c>
      <c r="G192" s="146">
        <v>130</v>
      </c>
      <c r="H192" s="147">
        <f t="shared" si="17"/>
        <v>-0.43478260869565222</v>
      </c>
      <c r="I192" s="146">
        <v>80</v>
      </c>
      <c r="J192" s="147">
        <f t="shared" si="17"/>
        <v>-0.38461538461538458</v>
      </c>
      <c r="K192" s="146">
        <v>413</v>
      </c>
      <c r="L192" s="147">
        <f t="shared" si="17"/>
        <v>4.1624999999999996</v>
      </c>
      <c r="M192" s="146">
        <v>156</v>
      </c>
      <c r="N192" s="147">
        <f t="shared" si="18"/>
        <v>-0.62227602905569013</v>
      </c>
    </row>
    <row r="193" spans="2:15" x14ac:dyDescent="0.25">
      <c r="B193" s="145" t="s">
        <v>89</v>
      </c>
      <c r="C193" s="146">
        <v>139</v>
      </c>
      <c r="D193" s="147">
        <v>0.25225225225225234</v>
      </c>
      <c r="E193" s="146">
        <v>103</v>
      </c>
      <c r="F193" s="147">
        <f t="shared" si="17"/>
        <v>-0.25899280575539574</v>
      </c>
      <c r="G193" s="146">
        <v>393</v>
      </c>
      <c r="H193" s="147">
        <f t="shared" si="17"/>
        <v>2.8155339805825244</v>
      </c>
      <c r="I193" s="146">
        <v>48</v>
      </c>
      <c r="J193" s="147">
        <f t="shared" si="17"/>
        <v>-0.87786259541984735</v>
      </c>
      <c r="K193" s="146">
        <v>267</v>
      </c>
      <c r="L193" s="147">
        <f t="shared" si="17"/>
        <v>4.5625</v>
      </c>
      <c r="M193" s="146">
        <v>180</v>
      </c>
      <c r="N193" s="147">
        <f t="shared" si="18"/>
        <v>-0.3258426966292135</v>
      </c>
    </row>
    <row r="194" spans="2:15" x14ac:dyDescent="0.25">
      <c r="B194" s="145" t="s">
        <v>91</v>
      </c>
      <c r="C194" s="146">
        <v>110</v>
      </c>
      <c r="D194" s="147">
        <v>-0.5703125</v>
      </c>
      <c r="E194" s="146">
        <v>254</v>
      </c>
      <c r="F194" s="147">
        <f t="shared" si="17"/>
        <v>1.3090909090909091</v>
      </c>
      <c r="G194" s="146">
        <v>197</v>
      </c>
      <c r="H194" s="147">
        <f t="shared" si="17"/>
        <v>-0.22440944881889768</v>
      </c>
      <c r="I194" s="146">
        <v>281</v>
      </c>
      <c r="J194" s="147">
        <f t="shared" si="17"/>
        <v>0.42639593908629436</v>
      </c>
      <c r="K194" s="146">
        <v>513</v>
      </c>
      <c r="L194" s="147">
        <f t="shared" si="17"/>
        <v>0.82562277580071175</v>
      </c>
      <c r="M194" s="146"/>
      <c r="N194" s="147"/>
    </row>
    <row r="195" spans="2:15" x14ac:dyDescent="0.25">
      <c r="B195" s="145" t="s">
        <v>93</v>
      </c>
      <c r="C195" s="146">
        <v>86</v>
      </c>
      <c r="D195" s="147">
        <v>-0.61777777777777776</v>
      </c>
      <c r="E195" s="146">
        <v>315</v>
      </c>
      <c r="F195" s="147">
        <f t="shared" si="17"/>
        <v>2.6627906976744184</v>
      </c>
      <c r="G195" s="146">
        <v>391</v>
      </c>
      <c r="H195" s="147">
        <f t="shared" si="17"/>
        <v>0.2412698412698413</v>
      </c>
      <c r="I195" s="146">
        <v>116</v>
      </c>
      <c r="J195" s="147">
        <f t="shared" si="17"/>
        <v>-0.70332480818414322</v>
      </c>
      <c r="K195" s="146">
        <v>270</v>
      </c>
      <c r="L195" s="147">
        <f t="shared" si="17"/>
        <v>1.3275862068965516</v>
      </c>
      <c r="M195" s="146"/>
      <c r="N195" s="147"/>
    </row>
    <row r="196" spans="2:15" x14ac:dyDescent="0.25">
      <c r="B196" s="145" t="s">
        <v>95</v>
      </c>
      <c r="C196" s="146">
        <v>267</v>
      </c>
      <c r="D196" s="147">
        <v>-0.30649350649350648</v>
      </c>
      <c r="E196" s="146">
        <v>275</v>
      </c>
      <c r="F196" s="147">
        <f t="shared" si="17"/>
        <v>2.9962546816479474E-2</v>
      </c>
      <c r="G196" s="146">
        <v>224</v>
      </c>
      <c r="H196" s="147">
        <f t="shared" si="17"/>
        <v>-0.18545454545454543</v>
      </c>
      <c r="I196" s="146">
        <v>99</v>
      </c>
      <c r="J196" s="147">
        <f t="shared" si="17"/>
        <v>-0.5580357142857143</v>
      </c>
      <c r="K196" s="146">
        <v>295</v>
      </c>
      <c r="L196" s="147">
        <f t="shared" si="17"/>
        <v>1.9797979797979797</v>
      </c>
      <c r="M196" s="146"/>
      <c r="N196" s="147"/>
    </row>
    <row r="197" spans="2:15" ht="15.75" x14ac:dyDescent="0.25">
      <c r="B197" s="148" t="s">
        <v>32</v>
      </c>
      <c r="C197" s="149">
        <v>1278</v>
      </c>
      <c r="D197" s="150">
        <v>-0.48238153098420411</v>
      </c>
      <c r="E197" s="149">
        <v>1635</v>
      </c>
      <c r="F197" s="150">
        <f t="shared" si="17"/>
        <v>0.27934272300469476</v>
      </c>
      <c r="G197" s="149">
        <v>3248</v>
      </c>
      <c r="H197" s="150">
        <f t="shared" si="17"/>
        <v>0.98654434250764522</v>
      </c>
      <c r="I197" s="149">
        <v>2699</v>
      </c>
      <c r="J197" s="150">
        <f t="shared" si="17"/>
        <v>-0.16902709359605916</v>
      </c>
      <c r="K197" s="149">
        <v>4219</v>
      </c>
      <c r="L197" s="150">
        <f t="shared" si="17"/>
        <v>0.56317154501667277</v>
      </c>
      <c r="M197" s="149">
        <v>2085</v>
      </c>
      <c r="N197" s="150">
        <v>-0.33619866284622735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55</v>
      </c>
      <c r="D207" s="147">
        <v>-0.73300970873786409</v>
      </c>
      <c r="E207" s="146">
        <v>0</v>
      </c>
      <c r="F207" s="147">
        <f t="shared" ref="F207:L219" si="19">IFERROR(E207/C207-1,"-")</f>
        <v>-1</v>
      </c>
      <c r="G207" s="146">
        <v>837</v>
      </c>
      <c r="H207" s="147" t="str">
        <f t="shared" si="19"/>
        <v>-</v>
      </c>
      <c r="I207" s="146">
        <v>386</v>
      </c>
      <c r="J207" s="147">
        <f t="shared" si="19"/>
        <v>-0.53882915173237755</v>
      </c>
      <c r="K207" s="146">
        <v>605</v>
      </c>
      <c r="L207" s="147">
        <f t="shared" si="19"/>
        <v>0.56735751295336789</v>
      </c>
      <c r="M207" s="146">
        <v>580</v>
      </c>
      <c r="N207" s="147">
        <f t="shared" ref="N207:N215" si="20">IFERROR(M207/K207-1,"-")</f>
        <v>-4.132231404958675E-2</v>
      </c>
    </row>
    <row r="208" spans="2:15" x14ac:dyDescent="0.25">
      <c r="B208" s="145" t="s">
        <v>75</v>
      </c>
      <c r="C208" s="146">
        <v>122</v>
      </c>
      <c r="D208" s="147">
        <v>-0.41346153846153844</v>
      </c>
      <c r="E208" s="146">
        <v>2</v>
      </c>
      <c r="F208" s="147">
        <f t="shared" si="19"/>
        <v>-0.98360655737704916</v>
      </c>
      <c r="G208" s="146">
        <v>210</v>
      </c>
      <c r="H208" s="147">
        <f t="shared" si="19"/>
        <v>104</v>
      </c>
      <c r="I208" s="146">
        <v>356</v>
      </c>
      <c r="J208" s="147">
        <f t="shared" si="19"/>
        <v>0.69523809523809521</v>
      </c>
      <c r="K208" s="146">
        <v>906</v>
      </c>
      <c r="L208" s="147">
        <f t="shared" si="19"/>
        <v>1.5449438202247192</v>
      </c>
      <c r="M208" s="146">
        <v>524</v>
      </c>
      <c r="N208" s="147">
        <f t="shared" si="20"/>
        <v>-0.42163355408388525</v>
      </c>
    </row>
    <row r="209" spans="2:15" x14ac:dyDescent="0.25">
      <c r="B209" s="145" t="s">
        <v>77</v>
      </c>
      <c r="C209" s="146">
        <v>33</v>
      </c>
      <c r="D209" s="147">
        <v>-0.83980582524271841</v>
      </c>
      <c r="E209" s="146">
        <v>24</v>
      </c>
      <c r="F209" s="147">
        <f t="shared" si="19"/>
        <v>-0.27272727272727271</v>
      </c>
      <c r="G209" s="146">
        <v>62</v>
      </c>
      <c r="H209" s="147">
        <f t="shared" si="19"/>
        <v>1.5833333333333335</v>
      </c>
      <c r="I209" s="146">
        <v>367</v>
      </c>
      <c r="J209" s="147">
        <f t="shared" si="19"/>
        <v>4.919354838709677</v>
      </c>
      <c r="K209" s="146">
        <v>552</v>
      </c>
      <c r="L209" s="147">
        <f t="shared" si="19"/>
        <v>0.50408719346049047</v>
      </c>
      <c r="M209" s="146">
        <v>537</v>
      </c>
      <c r="N209" s="147">
        <f t="shared" si="20"/>
        <v>-2.7173913043478271E-2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18</v>
      </c>
      <c r="F210" s="147" t="str">
        <f t="shared" si="19"/>
        <v>-</v>
      </c>
      <c r="G210" s="146">
        <v>77</v>
      </c>
      <c r="H210" s="147">
        <f t="shared" si="19"/>
        <v>3.2777777777777777</v>
      </c>
      <c r="I210" s="146">
        <v>427</v>
      </c>
      <c r="J210" s="147">
        <f t="shared" si="19"/>
        <v>4.5454545454545459</v>
      </c>
      <c r="K210" s="146">
        <v>459</v>
      </c>
      <c r="L210" s="147">
        <f t="shared" si="19"/>
        <v>7.4941451990632402E-2</v>
      </c>
      <c r="M210" s="146">
        <v>432</v>
      </c>
      <c r="N210" s="147">
        <f t="shared" si="20"/>
        <v>-5.8823529411764719E-2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138</v>
      </c>
      <c r="F211" s="147" t="str">
        <f t="shared" si="19"/>
        <v>-</v>
      </c>
      <c r="G211" s="146">
        <v>150</v>
      </c>
      <c r="H211" s="147">
        <f t="shared" si="19"/>
        <v>8.6956521739130377E-2</v>
      </c>
      <c r="I211" s="146">
        <v>215</v>
      </c>
      <c r="J211" s="147">
        <f t="shared" si="19"/>
        <v>0.43333333333333335</v>
      </c>
      <c r="K211" s="146">
        <v>656</v>
      </c>
      <c r="L211" s="147">
        <f t="shared" si="19"/>
        <v>2.0511627906976746</v>
      </c>
      <c r="M211" s="146">
        <v>274</v>
      </c>
      <c r="N211" s="147">
        <f t="shared" si="20"/>
        <v>-0.58231707317073167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237</v>
      </c>
      <c r="F212" s="147" t="str">
        <f t="shared" si="19"/>
        <v>-</v>
      </c>
      <c r="G212" s="146">
        <v>186</v>
      </c>
      <c r="H212" s="147">
        <f t="shared" si="19"/>
        <v>-0.21518987341772156</v>
      </c>
      <c r="I212" s="146">
        <v>119</v>
      </c>
      <c r="J212" s="147">
        <f t="shared" si="19"/>
        <v>-0.36021505376344087</v>
      </c>
      <c r="K212" s="146">
        <v>218</v>
      </c>
      <c r="L212" s="147">
        <f t="shared" si="19"/>
        <v>0.83193277310924363</v>
      </c>
      <c r="M212" s="146">
        <v>303</v>
      </c>
      <c r="N212" s="147">
        <f t="shared" si="20"/>
        <v>0.38990825688073394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6</v>
      </c>
      <c r="F213" s="147" t="str">
        <f t="shared" si="19"/>
        <v>-</v>
      </c>
      <c r="G213" s="146">
        <v>254</v>
      </c>
      <c r="H213" s="147">
        <f t="shared" si="19"/>
        <v>41.333333333333336</v>
      </c>
      <c r="I213" s="146">
        <v>440</v>
      </c>
      <c r="J213" s="147">
        <f t="shared" si="19"/>
        <v>0.73228346456692917</v>
      </c>
      <c r="K213" s="146">
        <v>248</v>
      </c>
      <c r="L213" s="147">
        <f t="shared" si="19"/>
        <v>-0.4363636363636364</v>
      </c>
      <c r="M213" s="146">
        <v>497</v>
      </c>
      <c r="N213" s="147">
        <f t="shared" si="20"/>
        <v>1.004032258064516</v>
      </c>
    </row>
    <row r="214" spans="2:15" x14ac:dyDescent="0.25">
      <c r="B214" s="145" t="s">
        <v>87</v>
      </c>
      <c r="C214" s="146">
        <v>48</v>
      </c>
      <c r="D214" s="147">
        <v>-0.44186046511627908</v>
      </c>
      <c r="E214" s="146">
        <v>159</v>
      </c>
      <c r="F214" s="147">
        <f t="shared" si="19"/>
        <v>2.3125</v>
      </c>
      <c r="G214" s="146">
        <v>274</v>
      </c>
      <c r="H214" s="147">
        <f t="shared" si="19"/>
        <v>0.72327044025157239</v>
      </c>
      <c r="I214" s="146">
        <v>268</v>
      </c>
      <c r="J214" s="147">
        <f t="shared" si="19"/>
        <v>-2.1897810218978075E-2</v>
      </c>
      <c r="K214" s="146">
        <v>589</v>
      </c>
      <c r="L214" s="147">
        <f t="shared" si="19"/>
        <v>1.1977611940298507</v>
      </c>
      <c r="M214" s="146">
        <v>370</v>
      </c>
      <c r="N214" s="147">
        <f t="shared" si="20"/>
        <v>-0.3718166383701188</v>
      </c>
    </row>
    <row r="215" spans="2:15" x14ac:dyDescent="0.25">
      <c r="B215" s="145" t="s">
        <v>89</v>
      </c>
      <c r="C215" s="146">
        <v>8</v>
      </c>
      <c r="D215" s="147">
        <v>-0.87096774193548387</v>
      </c>
      <c r="E215" s="146">
        <v>393</v>
      </c>
      <c r="F215" s="147">
        <f t="shared" si="19"/>
        <v>48.125</v>
      </c>
      <c r="G215" s="146">
        <v>172</v>
      </c>
      <c r="H215" s="147">
        <f t="shared" si="19"/>
        <v>-0.56234096692111957</v>
      </c>
      <c r="I215" s="146">
        <v>292</v>
      </c>
      <c r="J215" s="147">
        <f t="shared" si="19"/>
        <v>0.69767441860465107</v>
      </c>
      <c r="K215" s="146">
        <v>484</v>
      </c>
      <c r="L215" s="147">
        <f t="shared" si="19"/>
        <v>0.65753424657534243</v>
      </c>
      <c r="M215" s="146">
        <v>728</v>
      </c>
      <c r="N215" s="147">
        <f t="shared" si="20"/>
        <v>0.50413223140495877</v>
      </c>
    </row>
    <row r="216" spans="2:15" x14ac:dyDescent="0.25">
      <c r="B216" s="145" t="s">
        <v>91</v>
      </c>
      <c r="C216" s="146">
        <v>7</v>
      </c>
      <c r="D216" s="147">
        <v>-0.95731707317073167</v>
      </c>
      <c r="E216" s="146">
        <v>960</v>
      </c>
      <c r="F216" s="147">
        <f t="shared" si="19"/>
        <v>136.14285714285714</v>
      </c>
      <c r="G216" s="146">
        <v>268</v>
      </c>
      <c r="H216" s="147">
        <f t="shared" si="19"/>
        <v>-0.72083333333333333</v>
      </c>
      <c r="I216" s="146">
        <v>406</v>
      </c>
      <c r="J216" s="147">
        <f t="shared" si="19"/>
        <v>0.5149253731343284</v>
      </c>
      <c r="K216" s="146">
        <v>867</v>
      </c>
      <c r="L216" s="147">
        <f t="shared" si="19"/>
        <v>1.1354679802955663</v>
      </c>
      <c r="M216" s="146"/>
      <c r="N216" s="147"/>
    </row>
    <row r="217" spans="2:15" x14ac:dyDescent="0.25">
      <c r="B217" s="145" t="s">
        <v>93</v>
      </c>
      <c r="C217" s="146">
        <v>32</v>
      </c>
      <c r="D217" s="147">
        <v>-0.74803149606299213</v>
      </c>
      <c r="E217" s="146">
        <v>934</v>
      </c>
      <c r="F217" s="147">
        <f t="shared" si="19"/>
        <v>28.1875</v>
      </c>
      <c r="G217" s="146">
        <v>594</v>
      </c>
      <c r="H217" s="147">
        <f t="shared" si="19"/>
        <v>-0.36402569593147749</v>
      </c>
      <c r="I217" s="146">
        <v>385</v>
      </c>
      <c r="J217" s="147">
        <f t="shared" si="19"/>
        <v>-0.35185185185185186</v>
      </c>
      <c r="K217" s="146">
        <v>441</v>
      </c>
      <c r="L217" s="147">
        <f t="shared" si="19"/>
        <v>0.1454545454545455</v>
      </c>
      <c r="M217" s="146"/>
      <c r="N217" s="147"/>
    </row>
    <row r="218" spans="2:15" x14ac:dyDescent="0.25">
      <c r="B218" s="145" t="s">
        <v>95</v>
      </c>
      <c r="C218" s="146">
        <v>163</v>
      </c>
      <c r="D218" s="147">
        <v>-5.7803468208092457E-2</v>
      </c>
      <c r="E218" s="146">
        <v>1017</v>
      </c>
      <c r="F218" s="147">
        <f t="shared" si="19"/>
        <v>5.2392638036809815</v>
      </c>
      <c r="G218" s="146">
        <v>312</v>
      </c>
      <c r="H218" s="147">
        <f t="shared" si="19"/>
        <v>-0.69321533923303835</v>
      </c>
      <c r="I218" s="146">
        <v>286</v>
      </c>
      <c r="J218" s="147">
        <f t="shared" si="19"/>
        <v>-8.333333333333337E-2</v>
      </c>
      <c r="K218" s="146">
        <v>429</v>
      </c>
      <c r="L218" s="147">
        <f t="shared" si="19"/>
        <v>0.5</v>
      </c>
      <c r="M218" s="146"/>
      <c r="N218" s="147"/>
    </row>
    <row r="219" spans="2:15" ht="15.75" x14ac:dyDescent="0.25">
      <c r="B219" s="148" t="s">
        <v>32</v>
      </c>
      <c r="C219" s="149">
        <v>536</v>
      </c>
      <c r="D219" s="150">
        <v>-0.69955156950672648</v>
      </c>
      <c r="E219" s="149">
        <v>3888</v>
      </c>
      <c r="F219" s="150">
        <f t="shared" si="19"/>
        <v>6.2537313432835822</v>
      </c>
      <c r="G219" s="149">
        <v>3396</v>
      </c>
      <c r="H219" s="150">
        <f t="shared" si="19"/>
        <v>-0.12654320987654322</v>
      </c>
      <c r="I219" s="149">
        <v>3947</v>
      </c>
      <c r="J219" s="150">
        <f t="shared" si="19"/>
        <v>0.16224970553592466</v>
      </c>
      <c r="K219" s="149">
        <v>6454</v>
      </c>
      <c r="L219" s="150">
        <f t="shared" si="19"/>
        <v>0.63516594882189015</v>
      </c>
      <c r="M219" s="149">
        <v>4245</v>
      </c>
      <c r="N219" s="150">
        <v>-0.10006359974560097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247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146</v>
      </c>
      <c r="D229" s="147">
        <v>-0.45925925925925926</v>
      </c>
      <c r="E229" s="146">
        <v>151</v>
      </c>
      <c r="F229" s="147">
        <f t="shared" ref="F229:L241" si="21">IFERROR(E229/C229-1,"-")</f>
        <v>3.4246575342465668E-2</v>
      </c>
      <c r="G229" s="146">
        <v>210</v>
      </c>
      <c r="H229" s="147">
        <f t="shared" si="21"/>
        <v>0.39072847682119205</v>
      </c>
      <c r="I229" s="146">
        <v>293</v>
      </c>
      <c r="J229" s="147">
        <f t="shared" si="21"/>
        <v>0.39523809523809517</v>
      </c>
      <c r="K229" s="146">
        <v>171</v>
      </c>
      <c r="L229" s="147">
        <f t="shared" si="21"/>
        <v>-0.41638225255972694</v>
      </c>
      <c r="M229" s="146">
        <v>266</v>
      </c>
      <c r="N229" s="147">
        <f t="shared" ref="N229:N237" si="22">IFERROR(M229/K229-1,"-")</f>
        <v>0.55555555555555558</v>
      </c>
    </row>
    <row r="230" spans="2:15" x14ac:dyDescent="0.25">
      <c r="B230" s="145" t="s">
        <v>75</v>
      </c>
      <c r="C230" s="146">
        <v>233</v>
      </c>
      <c r="D230" s="147">
        <v>7.870370370370372E-2</v>
      </c>
      <c r="E230" s="146">
        <v>0</v>
      </c>
      <c r="F230" s="147">
        <f t="shared" si="21"/>
        <v>-1</v>
      </c>
      <c r="G230" s="146">
        <v>211</v>
      </c>
      <c r="H230" s="147" t="str">
        <f t="shared" si="21"/>
        <v>-</v>
      </c>
      <c r="I230" s="146">
        <v>340</v>
      </c>
      <c r="J230" s="147">
        <f t="shared" si="21"/>
        <v>0.61137440758293837</v>
      </c>
      <c r="K230" s="146">
        <v>582</v>
      </c>
      <c r="L230" s="147">
        <f t="shared" si="21"/>
        <v>0.71176470588235285</v>
      </c>
      <c r="M230" s="146">
        <v>322</v>
      </c>
      <c r="N230" s="147">
        <f t="shared" si="22"/>
        <v>-0.4467353951890034</v>
      </c>
    </row>
    <row r="231" spans="2:15" x14ac:dyDescent="0.25">
      <c r="B231" s="145" t="s">
        <v>77</v>
      </c>
      <c r="C231" s="146">
        <v>93</v>
      </c>
      <c r="D231" s="147">
        <v>-0.37583892617449666</v>
      </c>
      <c r="E231" s="146">
        <v>1</v>
      </c>
      <c r="F231" s="147">
        <f t="shared" si="21"/>
        <v>-0.989247311827957</v>
      </c>
      <c r="G231" s="146">
        <v>444</v>
      </c>
      <c r="H231" s="147">
        <f t="shared" si="21"/>
        <v>443</v>
      </c>
      <c r="I231" s="146">
        <v>215</v>
      </c>
      <c r="J231" s="147">
        <f t="shared" si="21"/>
        <v>-0.51576576576576572</v>
      </c>
      <c r="K231" s="146">
        <v>450</v>
      </c>
      <c r="L231" s="147">
        <f t="shared" si="21"/>
        <v>1.0930232558139537</v>
      </c>
      <c r="M231" s="146">
        <v>265</v>
      </c>
      <c r="N231" s="147">
        <f t="shared" si="22"/>
        <v>-0.41111111111111109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41</v>
      </c>
      <c r="F232" s="147" t="str">
        <f t="shared" si="21"/>
        <v>-</v>
      </c>
      <c r="G232" s="146">
        <v>426</v>
      </c>
      <c r="H232" s="147">
        <f t="shared" si="21"/>
        <v>9.3902439024390247</v>
      </c>
      <c r="I232" s="146">
        <v>268</v>
      </c>
      <c r="J232" s="147">
        <f t="shared" si="21"/>
        <v>-0.37089201877934275</v>
      </c>
      <c r="K232" s="146">
        <v>177</v>
      </c>
      <c r="L232" s="147">
        <f t="shared" si="21"/>
        <v>-0.33955223880597019</v>
      </c>
      <c r="M232" s="146">
        <v>298</v>
      </c>
      <c r="N232" s="147">
        <f t="shared" si="22"/>
        <v>0.68361581920903958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172</v>
      </c>
      <c r="F233" s="147" t="str">
        <f t="shared" si="21"/>
        <v>-</v>
      </c>
      <c r="G233" s="146">
        <v>20</v>
      </c>
      <c r="H233" s="147">
        <f t="shared" si="21"/>
        <v>-0.88372093023255816</v>
      </c>
      <c r="I233" s="146">
        <v>262</v>
      </c>
      <c r="J233" s="147">
        <f t="shared" si="21"/>
        <v>12.1</v>
      </c>
      <c r="K233" s="146">
        <v>476</v>
      </c>
      <c r="L233" s="147">
        <f t="shared" si="21"/>
        <v>0.81679389312977091</v>
      </c>
      <c r="M233" s="146">
        <v>207</v>
      </c>
      <c r="N233" s="147">
        <f t="shared" si="22"/>
        <v>-0.56512605042016806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61</v>
      </c>
      <c r="F234" s="147" t="str">
        <f t="shared" si="21"/>
        <v>-</v>
      </c>
      <c r="G234" s="146">
        <v>166</v>
      </c>
      <c r="H234" s="147">
        <f t="shared" si="21"/>
        <v>1.721311475409836</v>
      </c>
      <c r="I234" s="146">
        <v>98</v>
      </c>
      <c r="J234" s="147">
        <f t="shared" si="21"/>
        <v>-0.40963855421686746</v>
      </c>
      <c r="K234" s="146">
        <v>130</v>
      </c>
      <c r="L234" s="147">
        <f t="shared" si="21"/>
        <v>0.32653061224489788</v>
      </c>
      <c r="M234" s="146">
        <v>192</v>
      </c>
      <c r="N234" s="147">
        <f t="shared" si="22"/>
        <v>0.47692307692307701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32</v>
      </c>
      <c r="F235" s="147" t="str">
        <f t="shared" si="21"/>
        <v>-</v>
      </c>
      <c r="G235" s="146">
        <v>436</v>
      </c>
      <c r="H235" s="147">
        <f t="shared" si="21"/>
        <v>12.625</v>
      </c>
      <c r="I235" s="146">
        <v>599</v>
      </c>
      <c r="J235" s="147">
        <f t="shared" si="21"/>
        <v>0.37385321100917435</v>
      </c>
      <c r="K235" s="146">
        <v>475</v>
      </c>
      <c r="L235" s="147">
        <f t="shared" si="21"/>
        <v>-0.20701168614357257</v>
      </c>
      <c r="M235" s="146">
        <v>199</v>
      </c>
      <c r="N235" s="147">
        <f t="shared" si="22"/>
        <v>-0.58105263157894738</v>
      </c>
    </row>
    <row r="236" spans="2:15" x14ac:dyDescent="0.25">
      <c r="B236" s="145" t="s">
        <v>87</v>
      </c>
      <c r="C236" s="146">
        <v>150</v>
      </c>
      <c r="D236" s="147">
        <v>-0.1124260355029586</v>
      </c>
      <c r="E236" s="146">
        <v>230</v>
      </c>
      <c r="F236" s="147">
        <f t="shared" si="21"/>
        <v>0.53333333333333344</v>
      </c>
      <c r="G236" s="146">
        <v>130</v>
      </c>
      <c r="H236" s="147">
        <f t="shared" si="21"/>
        <v>-0.43478260869565222</v>
      </c>
      <c r="I236" s="146">
        <v>80</v>
      </c>
      <c r="J236" s="147">
        <f t="shared" si="21"/>
        <v>-0.38461538461538458</v>
      </c>
      <c r="K236" s="146">
        <v>413</v>
      </c>
      <c r="L236" s="147">
        <f t="shared" si="21"/>
        <v>4.1624999999999996</v>
      </c>
      <c r="M236" s="146">
        <v>156</v>
      </c>
      <c r="N236" s="147">
        <f t="shared" si="22"/>
        <v>-0.62227602905569013</v>
      </c>
    </row>
    <row r="237" spans="2:15" x14ac:dyDescent="0.25">
      <c r="B237" s="145" t="s">
        <v>89</v>
      </c>
      <c r="C237" s="146">
        <v>139</v>
      </c>
      <c r="D237" s="147">
        <v>0.25225225225225234</v>
      </c>
      <c r="E237" s="146">
        <v>103</v>
      </c>
      <c r="F237" s="147">
        <f t="shared" si="21"/>
        <v>-0.25899280575539574</v>
      </c>
      <c r="G237" s="146">
        <v>393</v>
      </c>
      <c r="H237" s="147">
        <f t="shared" si="21"/>
        <v>2.8155339805825244</v>
      </c>
      <c r="I237" s="146">
        <v>48</v>
      </c>
      <c r="J237" s="147">
        <f t="shared" si="21"/>
        <v>-0.87786259541984735</v>
      </c>
      <c r="K237" s="146">
        <v>267</v>
      </c>
      <c r="L237" s="147">
        <f t="shared" si="21"/>
        <v>4.5625</v>
      </c>
      <c r="M237" s="146">
        <v>180</v>
      </c>
      <c r="N237" s="147">
        <f t="shared" si="22"/>
        <v>-0.3258426966292135</v>
      </c>
    </row>
    <row r="238" spans="2:15" x14ac:dyDescent="0.25">
      <c r="B238" s="145" t="s">
        <v>91</v>
      </c>
      <c r="C238" s="146">
        <v>110</v>
      </c>
      <c r="D238" s="147">
        <v>-0.5703125</v>
      </c>
      <c r="E238" s="146">
        <v>254</v>
      </c>
      <c r="F238" s="147">
        <f t="shared" si="21"/>
        <v>1.3090909090909091</v>
      </c>
      <c r="G238" s="146">
        <v>197</v>
      </c>
      <c r="H238" s="147">
        <f t="shared" si="21"/>
        <v>-0.22440944881889768</v>
      </c>
      <c r="I238" s="146">
        <v>281</v>
      </c>
      <c r="J238" s="147">
        <f t="shared" si="21"/>
        <v>0.42639593908629436</v>
      </c>
      <c r="K238" s="146">
        <v>513</v>
      </c>
      <c r="L238" s="147">
        <f t="shared" si="21"/>
        <v>0.82562277580071175</v>
      </c>
      <c r="M238" s="146"/>
      <c r="N238" s="147"/>
    </row>
    <row r="239" spans="2:15" x14ac:dyDescent="0.25">
      <c r="B239" s="145" t="s">
        <v>93</v>
      </c>
      <c r="C239" s="146">
        <v>86</v>
      </c>
      <c r="D239" s="147">
        <v>-0.61777777777777776</v>
      </c>
      <c r="E239" s="146">
        <v>315</v>
      </c>
      <c r="F239" s="147">
        <f t="shared" si="21"/>
        <v>2.6627906976744184</v>
      </c>
      <c r="G239" s="146">
        <v>391</v>
      </c>
      <c r="H239" s="147">
        <f t="shared" si="21"/>
        <v>0.2412698412698413</v>
      </c>
      <c r="I239" s="146">
        <v>116</v>
      </c>
      <c r="J239" s="147">
        <f t="shared" si="21"/>
        <v>-0.70332480818414322</v>
      </c>
      <c r="K239" s="146">
        <v>270</v>
      </c>
      <c r="L239" s="147">
        <f t="shared" si="21"/>
        <v>1.3275862068965516</v>
      </c>
      <c r="M239" s="146"/>
      <c r="N239" s="147"/>
    </row>
    <row r="240" spans="2:15" x14ac:dyDescent="0.25">
      <c r="B240" s="145" t="s">
        <v>95</v>
      </c>
      <c r="C240" s="146">
        <v>267</v>
      </c>
      <c r="D240" s="147">
        <v>-0.30649350649350648</v>
      </c>
      <c r="E240" s="146">
        <v>275</v>
      </c>
      <c r="F240" s="147">
        <f t="shared" si="21"/>
        <v>2.9962546816479474E-2</v>
      </c>
      <c r="G240" s="146">
        <v>224</v>
      </c>
      <c r="H240" s="147">
        <f t="shared" si="21"/>
        <v>-0.18545454545454543</v>
      </c>
      <c r="I240" s="146">
        <v>99</v>
      </c>
      <c r="J240" s="147">
        <f t="shared" si="21"/>
        <v>-0.5580357142857143</v>
      </c>
      <c r="K240" s="146">
        <v>295</v>
      </c>
      <c r="L240" s="147">
        <f t="shared" si="21"/>
        <v>1.9797979797979797</v>
      </c>
      <c r="M240" s="146"/>
      <c r="N240" s="147"/>
    </row>
    <row r="241" spans="2:15" ht="15.75" x14ac:dyDescent="0.25">
      <c r="B241" s="148" t="s">
        <v>32</v>
      </c>
      <c r="C241" s="149">
        <v>1278</v>
      </c>
      <c r="D241" s="150">
        <v>-0.48238153098420411</v>
      </c>
      <c r="E241" s="149">
        <v>1635</v>
      </c>
      <c r="F241" s="150">
        <f t="shared" si="21"/>
        <v>0.27934272300469476</v>
      </c>
      <c r="G241" s="149">
        <v>3248</v>
      </c>
      <c r="H241" s="150">
        <f t="shared" si="21"/>
        <v>0.98654434250764522</v>
      </c>
      <c r="I241" s="149">
        <v>2699</v>
      </c>
      <c r="J241" s="150">
        <f t="shared" si="21"/>
        <v>-0.16902709359605916</v>
      </c>
      <c r="K241" s="149">
        <v>4219</v>
      </c>
      <c r="L241" s="150">
        <f t="shared" si="21"/>
        <v>0.56317154501667277</v>
      </c>
      <c r="M241" s="149">
        <v>2085</v>
      </c>
      <c r="N241" s="150">
        <v>-0.33619866284622735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276</v>
      </c>
      <c r="D251" s="147">
        <v>-5.4794520547945202E-2</v>
      </c>
      <c r="E251" s="146">
        <v>0</v>
      </c>
      <c r="F251" s="147">
        <f t="shared" ref="F251:L263" si="23">IFERROR(E251/C251-1,"-")</f>
        <v>-1</v>
      </c>
      <c r="G251" s="146">
        <v>480</v>
      </c>
      <c r="H251" s="147" t="str">
        <f t="shared" si="23"/>
        <v>-</v>
      </c>
      <c r="I251" s="146">
        <v>1197</v>
      </c>
      <c r="J251" s="147">
        <f t="shared" si="23"/>
        <v>1.4937499999999999</v>
      </c>
      <c r="K251" s="146">
        <v>268</v>
      </c>
      <c r="L251" s="147">
        <f t="shared" si="23"/>
        <v>-0.77610693400167086</v>
      </c>
      <c r="M251" s="146">
        <v>408</v>
      </c>
      <c r="N251" s="147">
        <f t="shared" ref="N251:N259" si="24">IFERROR(M251/K251-1,"-")</f>
        <v>0.52238805970149249</v>
      </c>
    </row>
    <row r="252" spans="2:15" x14ac:dyDescent="0.25">
      <c r="B252" s="145" t="s">
        <v>75</v>
      </c>
      <c r="C252" s="146">
        <v>348</v>
      </c>
      <c r="D252" s="147">
        <v>0.18771331058020468</v>
      </c>
      <c r="E252" s="146">
        <v>0</v>
      </c>
      <c r="F252" s="147">
        <f t="shared" si="23"/>
        <v>-1</v>
      </c>
      <c r="G252" s="146">
        <v>216</v>
      </c>
      <c r="H252" s="147" t="str">
        <f t="shared" si="23"/>
        <v>-</v>
      </c>
      <c r="I252" s="146">
        <v>1156</v>
      </c>
      <c r="J252" s="147">
        <f t="shared" si="23"/>
        <v>4.3518518518518521</v>
      </c>
      <c r="K252" s="146">
        <v>797</v>
      </c>
      <c r="L252" s="147">
        <f t="shared" si="23"/>
        <v>-0.31055363321799312</v>
      </c>
      <c r="M252" s="146">
        <v>431</v>
      </c>
      <c r="N252" s="147">
        <f t="shared" si="24"/>
        <v>-0.45922208281053956</v>
      </c>
    </row>
    <row r="253" spans="2:15" x14ac:dyDescent="0.25">
      <c r="B253" s="145" t="s">
        <v>77</v>
      </c>
      <c r="C253" s="146">
        <v>40</v>
      </c>
      <c r="D253" s="147">
        <v>-0.88700564971751417</v>
      </c>
      <c r="E253" s="146">
        <v>0</v>
      </c>
      <c r="F253" s="147">
        <f t="shared" si="23"/>
        <v>-1</v>
      </c>
      <c r="G253" s="146">
        <v>206</v>
      </c>
      <c r="H253" s="147" t="str">
        <f t="shared" si="23"/>
        <v>-</v>
      </c>
      <c r="I253" s="146">
        <v>656</v>
      </c>
      <c r="J253" s="147">
        <f t="shared" si="23"/>
        <v>2.1844660194174756</v>
      </c>
      <c r="K253" s="146">
        <v>1053</v>
      </c>
      <c r="L253" s="147">
        <f t="shared" si="23"/>
        <v>0.60518292682926833</v>
      </c>
      <c r="M253" s="146">
        <v>407</v>
      </c>
      <c r="N253" s="147">
        <f t="shared" si="24"/>
        <v>-0.61348528015194681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1</v>
      </c>
      <c r="F254" s="147" t="str">
        <f t="shared" si="23"/>
        <v>-</v>
      </c>
      <c r="G254" s="146">
        <v>98</v>
      </c>
      <c r="H254" s="147">
        <f t="shared" si="23"/>
        <v>97</v>
      </c>
      <c r="I254" s="146">
        <v>191</v>
      </c>
      <c r="J254" s="147">
        <f t="shared" si="23"/>
        <v>0.94897959183673475</v>
      </c>
      <c r="K254" s="146">
        <v>94</v>
      </c>
      <c r="L254" s="147">
        <f t="shared" si="23"/>
        <v>-0.50785340314136129</v>
      </c>
      <c r="M254" s="146">
        <v>203</v>
      </c>
      <c r="N254" s="147">
        <f t="shared" si="24"/>
        <v>1.1595744680851063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0</v>
      </c>
      <c r="F255" s="147" t="str">
        <f t="shared" si="23"/>
        <v>-</v>
      </c>
      <c r="G255" s="146">
        <v>2</v>
      </c>
      <c r="H255" s="147" t="str">
        <f t="shared" si="23"/>
        <v>-</v>
      </c>
      <c r="I255" s="146">
        <v>1</v>
      </c>
      <c r="J255" s="147">
        <f t="shared" si="23"/>
        <v>-0.5</v>
      </c>
      <c r="K255" s="146">
        <v>0</v>
      </c>
      <c r="L255" s="147">
        <f t="shared" si="23"/>
        <v>-1</v>
      </c>
      <c r="M255" s="146">
        <v>0</v>
      </c>
      <c r="N255" s="147" t="str">
        <f t="shared" si="24"/>
        <v>-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0</v>
      </c>
      <c r="F256" s="147" t="str">
        <f t="shared" si="23"/>
        <v>-</v>
      </c>
      <c r="G256" s="146">
        <v>39</v>
      </c>
      <c r="H256" s="147" t="str">
        <f t="shared" si="23"/>
        <v>-</v>
      </c>
      <c r="I256" s="146">
        <v>0</v>
      </c>
      <c r="J256" s="147">
        <f t="shared" si="23"/>
        <v>-1</v>
      </c>
      <c r="K256" s="146">
        <v>4</v>
      </c>
      <c r="L256" s="147" t="str">
        <f t="shared" si="23"/>
        <v>-</v>
      </c>
      <c r="M256" s="146">
        <v>13</v>
      </c>
      <c r="N256" s="147">
        <f t="shared" si="24"/>
        <v>2.25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0</v>
      </c>
      <c r="F257" s="147" t="str">
        <f t="shared" si="23"/>
        <v>-</v>
      </c>
      <c r="G257" s="146">
        <v>8</v>
      </c>
      <c r="H257" s="147" t="str">
        <f t="shared" si="23"/>
        <v>-</v>
      </c>
      <c r="I257" s="146">
        <v>29</v>
      </c>
      <c r="J257" s="147">
        <f t="shared" si="23"/>
        <v>2.625</v>
      </c>
      <c r="K257" s="146">
        <v>0</v>
      </c>
      <c r="L257" s="147">
        <f t="shared" si="23"/>
        <v>-1</v>
      </c>
      <c r="M257" s="146">
        <v>80</v>
      </c>
      <c r="N257" s="147" t="str">
        <f t="shared" si="24"/>
        <v>-</v>
      </c>
    </row>
    <row r="258" spans="2:15" x14ac:dyDescent="0.25">
      <c r="B258" s="145" t="s">
        <v>87</v>
      </c>
      <c r="C258" s="146">
        <v>0</v>
      </c>
      <c r="D258" s="147">
        <v>-1</v>
      </c>
      <c r="E258" s="146">
        <v>0</v>
      </c>
      <c r="F258" s="147" t="str">
        <f t="shared" si="23"/>
        <v>-</v>
      </c>
      <c r="G258" s="146">
        <v>6</v>
      </c>
      <c r="H258" s="147" t="str">
        <f t="shared" si="23"/>
        <v>-</v>
      </c>
      <c r="I258" s="146">
        <v>5</v>
      </c>
      <c r="J258" s="147">
        <f t="shared" si="23"/>
        <v>-0.16666666666666663</v>
      </c>
      <c r="K258" s="146">
        <v>0</v>
      </c>
      <c r="L258" s="147">
        <f t="shared" si="23"/>
        <v>-1</v>
      </c>
      <c r="M258" s="146">
        <v>6</v>
      </c>
      <c r="N258" s="147" t="str">
        <f t="shared" si="24"/>
        <v>-</v>
      </c>
    </row>
    <row r="259" spans="2:15" x14ac:dyDescent="0.25">
      <c r="B259" s="145" t="s">
        <v>89</v>
      </c>
      <c r="C259" s="146">
        <v>0</v>
      </c>
      <c r="D259" s="147">
        <v>-1</v>
      </c>
      <c r="E259" s="146">
        <v>22</v>
      </c>
      <c r="F259" s="147" t="str">
        <f t="shared" si="23"/>
        <v>-</v>
      </c>
      <c r="G259" s="146">
        <v>9</v>
      </c>
      <c r="H259" s="147">
        <f t="shared" si="23"/>
        <v>-0.59090909090909083</v>
      </c>
      <c r="I259" s="146">
        <v>1</v>
      </c>
      <c r="J259" s="147">
        <f t="shared" si="23"/>
        <v>-0.88888888888888884</v>
      </c>
      <c r="K259" s="146">
        <v>33</v>
      </c>
      <c r="L259" s="147">
        <f t="shared" si="23"/>
        <v>32</v>
      </c>
      <c r="M259" s="146">
        <v>60</v>
      </c>
      <c r="N259" s="147">
        <f t="shared" si="24"/>
        <v>0.81818181818181812</v>
      </c>
    </row>
    <row r="260" spans="2:15" x14ac:dyDescent="0.25">
      <c r="B260" s="145" t="s">
        <v>91</v>
      </c>
      <c r="C260" s="146">
        <v>2</v>
      </c>
      <c r="D260" s="147">
        <v>-0.994413407821229</v>
      </c>
      <c r="E260" s="146">
        <v>106</v>
      </c>
      <c r="F260" s="147">
        <f t="shared" si="23"/>
        <v>52</v>
      </c>
      <c r="G260" s="146">
        <v>350</v>
      </c>
      <c r="H260" s="147">
        <f t="shared" si="23"/>
        <v>2.3018867924528301</v>
      </c>
      <c r="I260" s="146">
        <v>284</v>
      </c>
      <c r="J260" s="147">
        <f t="shared" si="23"/>
        <v>-0.18857142857142861</v>
      </c>
      <c r="K260" s="146">
        <v>249</v>
      </c>
      <c r="L260" s="147">
        <f t="shared" si="23"/>
        <v>-0.12323943661971826</v>
      </c>
      <c r="M260" s="146"/>
      <c r="N260" s="147"/>
    </row>
    <row r="261" spans="2:15" x14ac:dyDescent="0.25">
      <c r="B261" s="145" t="s">
        <v>93</v>
      </c>
      <c r="C261" s="146">
        <v>4</v>
      </c>
      <c r="D261" s="147">
        <v>-0.98657718120805371</v>
      </c>
      <c r="E261" s="146">
        <v>1136</v>
      </c>
      <c r="F261" s="147">
        <f t="shared" si="23"/>
        <v>283</v>
      </c>
      <c r="G261" s="146">
        <v>714</v>
      </c>
      <c r="H261" s="147">
        <f t="shared" si="23"/>
        <v>-0.37147887323943662</v>
      </c>
      <c r="I261" s="146">
        <v>139</v>
      </c>
      <c r="J261" s="147">
        <f t="shared" si="23"/>
        <v>-0.80532212885154064</v>
      </c>
      <c r="K261" s="146">
        <v>339</v>
      </c>
      <c r="L261" s="147">
        <f t="shared" si="23"/>
        <v>1.4388489208633093</v>
      </c>
      <c r="M261" s="146"/>
      <c r="N261" s="147"/>
    </row>
    <row r="262" spans="2:15" x14ac:dyDescent="0.25">
      <c r="B262" s="145" t="s">
        <v>95</v>
      </c>
      <c r="C262" s="146">
        <v>13</v>
      </c>
      <c r="D262" s="147">
        <v>-0.96231884057971018</v>
      </c>
      <c r="E262" s="146">
        <v>583</v>
      </c>
      <c r="F262" s="147">
        <f t="shared" si="23"/>
        <v>43.846153846153847</v>
      </c>
      <c r="G262" s="146">
        <v>747</v>
      </c>
      <c r="H262" s="147">
        <f t="shared" si="23"/>
        <v>0.28130360205831906</v>
      </c>
      <c r="I262" s="146">
        <v>127</v>
      </c>
      <c r="J262" s="147">
        <f t="shared" si="23"/>
        <v>-0.82998661311914324</v>
      </c>
      <c r="K262" s="146">
        <v>349</v>
      </c>
      <c r="L262" s="147">
        <f t="shared" si="23"/>
        <v>1.7480314960629921</v>
      </c>
      <c r="M262" s="146"/>
      <c r="N262" s="147"/>
    </row>
    <row r="263" spans="2:15" ht="15.75" x14ac:dyDescent="0.25">
      <c r="B263" s="148" t="s">
        <v>32</v>
      </c>
      <c r="C263" s="149">
        <v>686</v>
      </c>
      <c r="D263" s="150">
        <v>-0.68846503178928242</v>
      </c>
      <c r="E263" s="149">
        <v>1848</v>
      </c>
      <c r="F263" s="150">
        <f t="shared" si="23"/>
        <v>1.693877551020408</v>
      </c>
      <c r="G263" s="149">
        <v>2875</v>
      </c>
      <c r="H263" s="150">
        <f t="shared" si="23"/>
        <v>0.55573593073593064</v>
      </c>
      <c r="I263" s="149">
        <v>3786</v>
      </c>
      <c r="J263" s="150">
        <f t="shared" si="23"/>
        <v>0.3168695652173914</v>
      </c>
      <c r="K263" s="149">
        <v>3186</v>
      </c>
      <c r="L263" s="150">
        <f t="shared" si="23"/>
        <v>-0.15847860538827263</v>
      </c>
      <c r="M263" s="149">
        <v>1608</v>
      </c>
      <c r="N263" s="150">
        <v>-0.28501556247220983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250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319</v>
      </c>
      <c r="D273" s="147">
        <v>0.11149825783972123</v>
      </c>
      <c r="E273" s="146">
        <v>0</v>
      </c>
      <c r="F273" s="147">
        <f t="shared" ref="F273:L285" si="25">IFERROR(E273/C273-1,"-")</f>
        <v>-1</v>
      </c>
      <c r="G273" s="146">
        <v>164</v>
      </c>
      <c r="H273" s="147" t="str">
        <f t="shared" si="25"/>
        <v>-</v>
      </c>
      <c r="I273" s="146">
        <v>310</v>
      </c>
      <c r="J273" s="147">
        <f t="shared" si="25"/>
        <v>0.89024390243902429</v>
      </c>
      <c r="K273" s="146">
        <v>502</v>
      </c>
      <c r="L273" s="147">
        <f t="shared" si="25"/>
        <v>0.61935483870967745</v>
      </c>
      <c r="M273" s="146">
        <v>598</v>
      </c>
      <c r="N273" s="147">
        <f t="shared" ref="N273:N281" si="26">IFERROR(M273/K273-1,"-")</f>
        <v>0.19123505976095623</v>
      </c>
    </row>
    <row r="274" spans="2:14" x14ac:dyDescent="0.25">
      <c r="B274" s="145" t="s">
        <v>75</v>
      </c>
      <c r="C274" s="146">
        <v>356</v>
      </c>
      <c r="D274" s="147">
        <v>0.14469453376205799</v>
      </c>
      <c r="E274" s="146">
        <v>0</v>
      </c>
      <c r="F274" s="147">
        <f t="shared" si="25"/>
        <v>-1</v>
      </c>
      <c r="G274" s="146">
        <v>149</v>
      </c>
      <c r="H274" s="147" t="str">
        <f t="shared" si="25"/>
        <v>-</v>
      </c>
      <c r="I274" s="146">
        <v>218</v>
      </c>
      <c r="J274" s="147">
        <f t="shared" si="25"/>
        <v>0.46308724832214776</v>
      </c>
      <c r="K274" s="146">
        <v>380</v>
      </c>
      <c r="L274" s="147">
        <f t="shared" si="25"/>
        <v>0.74311926605504586</v>
      </c>
      <c r="M274" s="146">
        <v>502</v>
      </c>
      <c r="N274" s="147">
        <f t="shared" si="26"/>
        <v>0.32105263157894748</v>
      </c>
    </row>
    <row r="275" spans="2:14" x14ac:dyDescent="0.25">
      <c r="B275" s="145" t="s">
        <v>77</v>
      </c>
      <c r="C275" s="146">
        <v>113</v>
      </c>
      <c r="D275" s="147">
        <v>-0.76008492569002128</v>
      </c>
      <c r="E275" s="146">
        <v>0</v>
      </c>
      <c r="F275" s="147">
        <f t="shared" si="25"/>
        <v>-1</v>
      </c>
      <c r="G275" s="146">
        <v>4</v>
      </c>
      <c r="H275" s="147" t="str">
        <f t="shared" si="25"/>
        <v>-</v>
      </c>
      <c r="I275" s="146">
        <v>204</v>
      </c>
      <c r="J275" s="147">
        <f t="shared" si="25"/>
        <v>50</v>
      </c>
      <c r="K275" s="146">
        <v>460</v>
      </c>
      <c r="L275" s="147">
        <f t="shared" si="25"/>
        <v>1.2549019607843137</v>
      </c>
      <c r="M275" s="146">
        <v>480</v>
      </c>
      <c r="N275" s="147">
        <f t="shared" si="26"/>
        <v>4.3478260869565188E-2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0</v>
      </c>
      <c r="F276" s="147" t="str">
        <f t="shared" si="25"/>
        <v>-</v>
      </c>
      <c r="G276" s="146">
        <v>1</v>
      </c>
      <c r="H276" s="147" t="str">
        <f t="shared" si="25"/>
        <v>-</v>
      </c>
      <c r="I276" s="146">
        <v>186</v>
      </c>
      <c r="J276" s="147">
        <f t="shared" si="25"/>
        <v>185</v>
      </c>
      <c r="K276" s="146">
        <v>276</v>
      </c>
      <c r="L276" s="147">
        <f t="shared" si="25"/>
        <v>0.4838709677419355</v>
      </c>
      <c r="M276" s="146">
        <v>192</v>
      </c>
      <c r="N276" s="147">
        <f t="shared" si="26"/>
        <v>-0.30434782608695654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0</v>
      </c>
      <c r="F277" s="147" t="str">
        <f t="shared" si="25"/>
        <v>-</v>
      </c>
      <c r="G277" s="146">
        <v>13</v>
      </c>
      <c r="H277" s="147" t="str">
        <f t="shared" si="25"/>
        <v>-</v>
      </c>
      <c r="I277" s="146">
        <v>16</v>
      </c>
      <c r="J277" s="147">
        <f t="shared" si="25"/>
        <v>0.23076923076923084</v>
      </c>
      <c r="K277" s="146">
        <v>22</v>
      </c>
      <c r="L277" s="147">
        <f t="shared" si="25"/>
        <v>0.375</v>
      </c>
      <c r="M277" s="146">
        <v>4</v>
      </c>
      <c r="N277" s="147">
        <f t="shared" si="26"/>
        <v>-0.81818181818181812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0</v>
      </c>
      <c r="F278" s="147" t="str">
        <f t="shared" si="25"/>
        <v>-</v>
      </c>
      <c r="G278" s="146">
        <v>87</v>
      </c>
      <c r="H278" s="147" t="str">
        <f t="shared" si="25"/>
        <v>-</v>
      </c>
      <c r="I278" s="146">
        <v>2</v>
      </c>
      <c r="J278" s="147">
        <f t="shared" si="25"/>
        <v>-0.97701149425287359</v>
      </c>
      <c r="K278" s="146">
        <v>1</v>
      </c>
      <c r="L278" s="147">
        <f t="shared" si="25"/>
        <v>-0.5</v>
      </c>
      <c r="M278" s="146">
        <v>49</v>
      </c>
      <c r="N278" s="147">
        <f t="shared" si="26"/>
        <v>48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0</v>
      </c>
      <c r="F279" s="147" t="str">
        <f t="shared" si="25"/>
        <v>-</v>
      </c>
      <c r="G279" s="146">
        <v>10</v>
      </c>
      <c r="H279" s="147" t="str">
        <f t="shared" si="25"/>
        <v>-</v>
      </c>
      <c r="I279" s="146">
        <v>27</v>
      </c>
      <c r="J279" s="147">
        <f t="shared" si="25"/>
        <v>1.7000000000000002</v>
      </c>
      <c r="K279" s="146">
        <v>0</v>
      </c>
      <c r="L279" s="147">
        <f t="shared" si="25"/>
        <v>-1</v>
      </c>
      <c r="M279" s="146">
        <v>44</v>
      </c>
      <c r="N279" s="147" t="str">
        <f t="shared" si="26"/>
        <v>-</v>
      </c>
    </row>
    <row r="280" spans="2:14" x14ac:dyDescent="0.25">
      <c r="B280" s="145" t="s">
        <v>87</v>
      </c>
      <c r="C280" s="146">
        <v>0</v>
      </c>
      <c r="D280" s="147">
        <v>-1</v>
      </c>
      <c r="E280" s="146">
        <v>0</v>
      </c>
      <c r="F280" s="147" t="str">
        <f t="shared" si="25"/>
        <v>-</v>
      </c>
      <c r="G280" s="146">
        <v>7</v>
      </c>
      <c r="H280" s="147" t="str">
        <f t="shared" si="25"/>
        <v>-</v>
      </c>
      <c r="I280" s="146">
        <v>9</v>
      </c>
      <c r="J280" s="147">
        <f t="shared" si="25"/>
        <v>0.28571428571428581</v>
      </c>
      <c r="K280" s="146">
        <v>0</v>
      </c>
      <c r="L280" s="147">
        <f t="shared" si="25"/>
        <v>-1</v>
      </c>
      <c r="M280" s="146">
        <v>38</v>
      </c>
      <c r="N280" s="147" t="str">
        <f t="shared" si="26"/>
        <v>-</v>
      </c>
    </row>
    <row r="281" spans="2:14" x14ac:dyDescent="0.25">
      <c r="B281" s="145" t="s">
        <v>89</v>
      </c>
      <c r="C281" s="146">
        <v>9</v>
      </c>
      <c r="D281" s="147">
        <v>0</v>
      </c>
      <c r="E281" s="146">
        <v>7</v>
      </c>
      <c r="F281" s="147">
        <f t="shared" si="25"/>
        <v>-0.22222222222222221</v>
      </c>
      <c r="G281" s="146">
        <v>9</v>
      </c>
      <c r="H281" s="147">
        <f t="shared" si="25"/>
        <v>0.28571428571428581</v>
      </c>
      <c r="I281" s="146">
        <v>3</v>
      </c>
      <c r="J281" s="147">
        <f t="shared" si="25"/>
        <v>-0.66666666666666674</v>
      </c>
      <c r="K281" s="146">
        <v>47</v>
      </c>
      <c r="L281" s="147">
        <f t="shared" si="25"/>
        <v>14.666666666666666</v>
      </c>
      <c r="M281" s="146">
        <v>52</v>
      </c>
      <c r="N281" s="147">
        <f t="shared" si="26"/>
        <v>0.1063829787234043</v>
      </c>
    </row>
    <row r="282" spans="2:14" x14ac:dyDescent="0.25">
      <c r="B282" s="145" t="s">
        <v>91</v>
      </c>
      <c r="C282" s="146">
        <v>74</v>
      </c>
      <c r="D282" s="147">
        <v>-0.74482758620689649</v>
      </c>
      <c r="E282" s="146">
        <v>52</v>
      </c>
      <c r="F282" s="147">
        <f t="shared" si="25"/>
        <v>-0.29729729729729726</v>
      </c>
      <c r="G282" s="146">
        <v>42</v>
      </c>
      <c r="H282" s="147">
        <f t="shared" si="25"/>
        <v>-0.19230769230769229</v>
      </c>
      <c r="I282" s="146">
        <v>95</v>
      </c>
      <c r="J282" s="147">
        <f t="shared" si="25"/>
        <v>1.2619047619047619</v>
      </c>
      <c r="K282" s="146">
        <v>140</v>
      </c>
      <c r="L282" s="147">
        <f t="shared" si="25"/>
        <v>0.47368421052631571</v>
      </c>
      <c r="M282" s="146"/>
      <c r="N282" s="147"/>
    </row>
    <row r="283" spans="2:14" x14ac:dyDescent="0.25">
      <c r="B283" s="145" t="s">
        <v>93</v>
      </c>
      <c r="C283" s="146">
        <v>25</v>
      </c>
      <c r="D283" s="147">
        <v>-0.92012779552715651</v>
      </c>
      <c r="E283" s="146">
        <v>145</v>
      </c>
      <c r="F283" s="147">
        <f t="shared" si="25"/>
        <v>4.8</v>
      </c>
      <c r="G283" s="146">
        <v>218</v>
      </c>
      <c r="H283" s="147">
        <f t="shared" si="25"/>
        <v>0.50344827586206886</v>
      </c>
      <c r="I283" s="146">
        <v>10</v>
      </c>
      <c r="J283" s="147">
        <f t="shared" si="25"/>
        <v>-0.95412844036697253</v>
      </c>
      <c r="K283" s="146">
        <v>531</v>
      </c>
      <c r="L283" s="147">
        <f t="shared" si="25"/>
        <v>52.1</v>
      </c>
      <c r="M283" s="146"/>
      <c r="N283" s="147"/>
    </row>
    <row r="284" spans="2:14" x14ac:dyDescent="0.25">
      <c r="B284" s="145" t="s">
        <v>95</v>
      </c>
      <c r="C284" s="146">
        <v>29</v>
      </c>
      <c r="D284" s="147">
        <v>-0.9178470254957507</v>
      </c>
      <c r="E284" s="146">
        <v>159</v>
      </c>
      <c r="F284" s="147">
        <f t="shared" si="25"/>
        <v>4.4827586206896548</v>
      </c>
      <c r="G284" s="146">
        <v>263</v>
      </c>
      <c r="H284" s="147">
        <f t="shared" si="25"/>
        <v>0.65408805031446549</v>
      </c>
      <c r="I284" s="146">
        <v>48</v>
      </c>
      <c r="J284" s="147">
        <f t="shared" si="25"/>
        <v>-0.81749049429657794</v>
      </c>
      <c r="K284" s="146">
        <v>776</v>
      </c>
      <c r="L284" s="147">
        <f t="shared" si="25"/>
        <v>15.166666666666668</v>
      </c>
      <c r="M284" s="146"/>
      <c r="N284" s="147"/>
    </row>
    <row r="285" spans="2:14" ht="15.75" x14ac:dyDescent="0.25">
      <c r="B285" s="148" t="s">
        <v>32</v>
      </c>
      <c r="C285" s="149">
        <v>932</v>
      </c>
      <c r="D285" s="150">
        <v>-0.59513466550825367</v>
      </c>
      <c r="E285" s="149">
        <v>363</v>
      </c>
      <c r="F285" s="150">
        <f t="shared" si="25"/>
        <v>-0.61051502145922742</v>
      </c>
      <c r="G285" s="149">
        <v>967</v>
      </c>
      <c r="H285" s="150">
        <f t="shared" si="25"/>
        <v>1.6639118457300275</v>
      </c>
      <c r="I285" s="149">
        <v>1128</v>
      </c>
      <c r="J285" s="150">
        <f t="shared" si="25"/>
        <v>0.16649431230610134</v>
      </c>
      <c r="K285" s="149">
        <v>3135</v>
      </c>
      <c r="L285" s="150">
        <f t="shared" si="25"/>
        <v>1.7792553191489362</v>
      </c>
      <c r="M285" s="149">
        <v>1959</v>
      </c>
      <c r="N285" s="150">
        <v>0.16054502369668255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C25C-2F13-4551-9A54-24F2BB8918BD}">
  <sheetPr>
    <tabColor theme="7" tint="0.79998168889431442"/>
  </sheetPr>
  <dimension ref="A4:R23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251</v>
      </c>
      <c r="N8" s="144" t="s">
        <v>71</v>
      </c>
      <c r="O8" s="143" t="s">
        <v>252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9255</v>
      </c>
      <c r="D9" s="146">
        <v>9792</v>
      </c>
      <c r="E9" s="147">
        <f t="shared" ref="E9:E21" si="0">D9/C9-1</f>
        <v>5.8022690437601332E-2</v>
      </c>
      <c r="F9" s="146">
        <v>9813</v>
      </c>
      <c r="G9" s="147">
        <f>F9/D9-1</f>
        <v>2.1446078431373028E-3</v>
      </c>
      <c r="H9" s="146">
        <v>1197</v>
      </c>
      <c r="I9" s="147">
        <f>IFERROR(H9/F9-1,"-")</f>
        <v>-0.87801895444818101</v>
      </c>
      <c r="J9" s="146">
        <v>9896</v>
      </c>
      <c r="K9" s="147">
        <f>IFERROR(J9/H9-1,"-")</f>
        <v>7.2673350041771094</v>
      </c>
      <c r="L9" s="146">
        <v>17947</v>
      </c>
      <c r="M9" s="147">
        <f t="shared" ref="M9:M21" si="1">IFERROR(L9/J9-1,"-")</f>
        <v>0.81356103476151986</v>
      </c>
      <c r="N9" s="146">
        <v>15841</v>
      </c>
      <c r="O9" s="147">
        <f>IFERROR(N9/L9-1,"-")</f>
        <v>-0.11734551735666132</v>
      </c>
      <c r="P9" s="146">
        <v>14788</v>
      </c>
      <c r="Q9" s="147">
        <f t="shared" ref="Q9:Q20" si="2">IFERROR(P9/N9-1,"-")</f>
        <v>-6.6473076194684677E-2</v>
      </c>
    </row>
    <row r="10" spans="1:18" x14ac:dyDescent="0.25">
      <c r="A10" s="1" t="s">
        <v>74</v>
      </c>
      <c r="B10" s="145" t="s">
        <v>75</v>
      </c>
      <c r="C10" s="146">
        <v>10215</v>
      </c>
      <c r="D10" s="146">
        <v>10626</v>
      </c>
      <c r="E10" s="147">
        <f t="shared" si="0"/>
        <v>4.023494860499266E-2</v>
      </c>
      <c r="F10" s="146">
        <v>11683</v>
      </c>
      <c r="G10" s="147">
        <f t="shared" ref="G10:G20" si="3">F10/D10-1</f>
        <v>9.9472990777338621E-2</v>
      </c>
      <c r="H10" s="146">
        <v>1554</v>
      </c>
      <c r="I10" s="147">
        <f t="shared" ref="I10:I21" si="4">IFERROR(H10/F10-1,"-")</f>
        <v>-0.8669862192929898</v>
      </c>
      <c r="J10" s="146">
        <v>10397</v>
      </c>
      <c r="K10" s="147">
        <f t="shared" ref="K10:K21" si="5">IFERROR(J10/H10-1,"-")</f>
        <v>5.6904761904761907</v>
      </c>
      <c r="L10" s="146">
        <v>18389</v>
      </c>
      <c r="M10" s="147">
        <f t="shared" si="1"/>
        <v>0.76868327402135228</v>
      </c>
      <c r="N10" s="146">
        <v>24407</v>
      </c>
      <c r="O10" s="147">
        <f t="shared" ref="O10:O21" si="6">IFERROR(N10/L10-1,"-")</f>
        <v>0.32726086247213004</v>
      </c>
      <c r="P10" s="146">
        <v>15773</v>
      </c>
      <c r="Q10" s="147">
        <f t="shared" si="2"/>
        <v>-0.35375097308149306</v>
      </c>
    </row>
    <row r="11" spans="1:18" x14ac:dyDescent="0.25">
      <c r="A11" s="1" t="s">
        <v>76</v>
      </c>
      <c r="B11" s="145" t="s">
        <v>77</v>
      </c>
      <c r="C11" s="146">
        <v>13286</v>
      </c>
      <c r="D11" s="146">
        <v>10617</v>
      </c>
      <c r="E11" s="147">
        <f t="shared" si="0"/>
        <v>-0.20088815294294748</v>
      </c>
      <c r="F11" s="146">
        <v>2577</v>
      </c>
      <c r="G11" s="147">
        <f t="shared" si="3"/>
        <v>-0.7572760666855044</v>
      </c>
      <c r="H11" s="146">
        <v>2990</v>
      </c>
      <c r="I11" s="147">
        <f t="shared" si="4"/>
        <v>0.16026387272021725</v>
      </c>
      <c r="J11" s="146">
        <v>10842</v>
      </c>
      <c r="K11" s="147">
        <f t="shared" si="5"/>
        <v>2.6260869565217391</v>
      </c>
      <c r="L11" s="146">
        <v>16137</v>
      </c>
      <c r="M11" s="147">
        <f t="shared" si="1"/>
        <v>0.48837852794687331</v>
      </c>
      <c r="N11" s="146">
        <v>20474</v>
      </c>
      <c r="O11" s="147">
        <f t="shared" si="6"/>
        <v>0.2687612319514161</v>
      </c>
      <c r="P11" s="146">
        <v>15653</v>
      </c>
      <c r="Q11" s="147">
        <f t="shared" si="2"/>
        <v>-0.23546937579368954</v>
      </c>
    </row>
    <row r="12" spans="1:18" x14ac:dyDescent="0.25">
      <c r="A12" s="1" t="s">
        <v>78</v>
      </c>
      <c r="B12" s="145" t="s">
        <v>79</v>
      </c>
      <c r="C12" s="146">
        <v>12681</v>
      </c>
      <c r="D12" s="146">
        <v>11067</v>
      </c>
      <c r="E12" s="147">
        <f t="shared" si="0"/>
        <v>-0.12727702862550272</v>
      </c>
      <c r="F12" s="146">
        <v>0</v>
      </c>
      <c r="G12" s="147">
        <f t="shared" si="3"/>
        <v>-1</v>
      </c>
      <c r="H12" s="146">
        <v>3629</v>
      </c>
      <c r="I12" s="147" t="str">
        <f t="shared" si="4"/>
        <v>-</v>
      </c>
      <c r="J12" s="146">
        <v>13123</v>
      </c>
      <c r="K12" s="147">
        <f t="shared" si="5"/>
        <v>2.6161476990906585</v>
      </c>
      <c r="L12" s="146">
        <v>11699</v>
      </c>
      <c r="M12" s="147">
        <f t="shared" si="1"/>
        <v>-0.10851177322258632</v>
      </c>
      <c r="N12" s="146">
        <v>17811</v>
      </c>
      <c r="O12" s="147">
        <f t="shared" si="6"/>
        <v>0.52243781519788013</v>
      </c>
      <c r="P12" s="146">
        <v>15445</v>
      </c>
      <c r="Q12" s="147">
        <f t="shared" si="2"/>
        <v>-0.13283925663915552</v>
      </c>
    </row>
    <row r="13" spans="1:18" x14ac:dyDescent="0.25">
      <c r="A13" s="1" t="s">
        <v>80</v>
      </c>
      <c r="B13" s="145" t="s">
        <v>81</v>
      </c>
      <c r="C13" s="146">
        <v>11478</v>
      </c>
      <c r="D13" s="146">
        <v>10686</v>
      </c>
      <c r="E13" s="147">
        <f t="shared" si="0"/>
        <v>-6.9001568217459508E-2</v>
      </c>
      <c r="F13" s="146">
        <v>0</v>
      </c>
      <c r="G13" s="147">
        <f t="shared" si="3"/>
        <v>-1</v>
      </c>
      <c r="H13" s="146">
        <v>4327</v>
      </c>
      <c r="I13" s="147" t="str">
        <f t="shared" si="4"/>
        <v>-</v>
      </c>
      <c r="J13" s="146">
        <v>12688</v>
      </c>
      <c r="K13" s="147">
        <f t="shared" si="5"/>
        <v>1.9322856482551423</v>
      </c>
      <c r="L13" s="146">
        <v>7550</v>
      </c>
      <c r="M13" s="147">
        <f t="shared" si="1"/>
        <v>-0.40494955863808324</v>
      </c>
      <c r="N13" s="146">
        <v>22267</v>
      </c>
      <c r="O13" s="147">
        <f t="shared" si="6"/>
        <v>1.9492715231788078</v>
      </c>
      <c r="P13" s="146">
        <v>16341</v>
      </c>
      <c r="Q13" s="147">
        <f t="shared" si="2"/>
        <v>-0.26613374051286653</v>
      </c>
    </row>
    <row r="14" spans="1:18" x14ac:dyDescent="0.25">
      <c r="A14" s="1" t="s">
        <v>82</v>
      </c>
      <c r="B14" s="145" t="s">
        <v>83</v>
      </c>
      <c r="C14" s="146">
        <v>11369</v>
      </c>
      <c r="D14" s="146">
        <v>11404</v>
      </c>
      <c r="E14" s="147">
        <f t="shared" si="0"/>
        <v>3.0785469258509668E-3</v>
      </c>
      <c r="F14" s="146">
        <v>0</v>
      </c>
      <c r="G14" s="147">
        <f t="shared" si="3"/>
        <v>-1</v>
      </c>
      <c r="H14" s="146">
        <v>3302</v>
      </c>
      <c r="I14" s="147" t="str">
        <f t="shared" si="4"/>
        <v>-</v>
      </c>
      <c r="J14" s="146">
        <v>10420</v>
      </c>
      <c r="K14" s="147">
        <f t="shared" si="5"/>
        <v>2.1556632344033919</v>
      </c>
      <c r="L14" s="146">
        <v>14934</v>
      </c>
      <c r="M14" s="147">
        <f t="shared" si="1"/>
        <v>0.43320537428023043</v>
      </c>
      <c r="N14" s="146">
        <v>16055</v>
      </c>
      <c r="O14" s="147">
        <f t="shared" si="6"/>
        <v>7.5063613231552084E-2</v>
      </c>
      <c r="P14" s="146">
        <v>16193</v>
      </c>
      <c r="Q14" s="147">
        <f t="shared" si="2"/>
        <v>8.595453129865982E-3</v>
      </c>
    </row>
    <row r="15" spans="1:18" x14ac:dyDescent="0.25">
      <c r="A15" s="1" t="s">
        <v>84</v>
      </c>
      <c r="B15" s="145" t="s">
        <v>85</v>
      </c>
      <c r="C15" s="146">
        <v>11824</v>
      </c>
      <c r="D15" s="146">
        <v>13016</v>
      </c>
      <c r="E15" s="147">
        <f t="shared" si="0"/>
        <v>0.10081190798376194</v>
      </c>
      <c r="F15" s="146">
        <v>0</v>
      </c>
      <c r="G15" s="147">
        <f t="shared" si="3"/>
        <v>-1</v>
      </c>
      <c r="H15" s="146">
        <v>2379</v>
      </c>
      <c r="I15" s="147" t="str">
        <f t="shared" si="4"/>
        <v>-</v>
      </c>
      <c r="J15" s="146">
        <v>24503</v>
      </c>
      <c r="K15" s="147">
        <f t="shared" si="5"/>
        <v>9.299705758722153</v>
      </c>
      <c r="L15" s="146">
        <v>23244</v>
      </c>
      <c r="M15" s="147">
        <f t="shared" si="1"/>
        <v>-5.1381463494265978E-2</v>
      </c>
      <c r="N15" s="146">
        <v>16852</v>
      </c>
      <c r="O15" s="147">
        <f t="shared" si="6"/>
        <v>-0.27499569781448974</v>
      </c>
      <c r="P15" s="146">
        <v>17502</v>
      </c>
      <c r="Q15" s="147">
        <f t="shared" si="2"/>
        <v>3.8571089484927601E-2</v>
      </c>
    </row>
    <row r="16" spans="1:18" x14ac:dyDescent="0.25">
      <c r="A16" s="1" t="s">
        <v>86</v>
      </c>
      <c r="B16" s="145" t="s">
        <v>87</v>
      </c>
      <c r="C16" s="146">
        <v>12953</v>
      </c>
      <c r="D16" s="146">
        <v>14488</v>
      </c>
      <c r="E16" s="147">
        <f t="shared" si="0"/>
        <v>0.11850536555238178</v>
      </c>
      <c r="F16" s="146">
        <v>6635</v>
      </c>
      <c r="G16" s="147">
        <f t="shared" si="3"/>
        <v>-0.54203478741027056</v>
      </c>
      <c r="H16" s="146">
        <v>6446</v>
      </c>
      <c r="I16" s="147">
        <f t="shared" si="4"/>
        <v>-2.8485305199698607E-2</v>
      </c>
      <c r="J16" s="146">
        <v>14928</v>
      </c>
      <c r="K16" s="147">
        <f t="shared" si="5"/>
        <v>1.3158547936704932</v>
      </c>
      <c r="L16" s="146">
        <v>11309</v>
      </c>
      <c r="M16" s="147">
        <f t="shared" si="1"/>
        <v>-0.242430332261522</v>
      </c>
      <c r="N16" s="146">
        <v>25050</v>
      </c>
      <c r="O16" s="147">
        <f t="shared" si="6"/>
        <v>1.2150499602086833</v>
      </c>
      <c r="P16" s="146">
        <v>16404</v>
      </c>
      <c r="Q16" s="147">
        <f t="shared" si="2"/>
        <v>-0.34514970059880234</v>
      </c>
    </row>
    <row r="17" spans="1:17" x14ac:dyDescent="0.25">
      <c r="A17" s="1" t="s">
        <v>88</v>
      </c>
      <c r="B17" s="145" t="s">
        <v>89</v>
      </c>
      <c r="C17" s="146">
        <v>10939</v>
      </c>
      <c r="D17" s="146">
        <v>11945</v>
      </c>
      <c r="E17" s="147">
        <f t="shared" si="0"/>
        <v>9.1964530578663606E-2</v>
      </c>
      <c r="F17" s="146">
        <v>6236</v>
      </c>
      <c r="G17" s="147">
        <f t="shared" si="3"/>
        <v>-0.47794056090414394</v>
      </c>
      <c r="H17" s="146">
        <v>8360</v>
      </c>
      <c r="I17" s="147">
        <f t="shared" si="4"/>
        <v>0.34060295060936507</v>
      </c>
      <c r="J17" s="146">
        <v>10763</v>
      </c>
      <c r="K17" s="147">
        <f t="shared" si="5"/>
        <v>0.28744019138755972</v>
      </c>
      <c r="L17" s="146">
        <v>16386</v>
      </c>
      <c r="M17" s="147">
        <f t="shared" si="1"/>
        <v>0.52243798197528579</v>
      </c>
      <c r="N17" s="146">
        <v>17100</v>
      </c>
      <c r="O17" s="147">
        <f t="shared" si="6"/>
        <v>4.3573782497253744E-2</v>
      </c>
      <c r="P17" s="146">
        <v>13666</v>
      </c>
      <c r="Q17" s="147">
        <f t="shared" si="2"/>
        <v>-0.20081871345029245</v>
      </c>
    </row>
    <row r="18" spans="1:17" x14ac:dyDescent="0.25">
      <c r="A18" s="1" t="s">
        <v>90</v>
      </c>
      <c r="B18" s="145" t="s">
        <v>91</v>
      </c>
      <c r="C18" s="146">
        <v>11505</v>
      </c>
      <c r="D18" s="146">
        <v>13119</v>
      </c>
      <c r="E18" s="147">
        <f t="shared" si="0"/>
        <v>0.14028683181225543</v>
      </c>
      <c r="F18" s="146">
        <v>4583</v>
      </c>
      <c r="G18" s="147">
        <f t="shared" si="3"/>
        <v>-0.65065934903574973</v>
      </c>
      <c r="H18" s="146">
        <v>13659</v>
      </c>
      <c r="I18" s="147">
        <f t="shared" si="4"/>
        <v>1.9803622081605936</v>
      </c>
      <c r="J18" s="146">
        <v>14777</v>
      </c>
      <c r="K18" s="147">
        <f t="shared" si="5"/>
        <v>8.1850794348048872E-2</v>
      </c>
      <c r="L18" s="146">
        <v>17351</v>
      </c>
      <c r="M18" s="147">
        <f t="shared" si="1"/>
        <v>0.17418961900250385</v>
      </c>
      <c r="N18" s="146">
        <v>24595</v>
      </c>
      <c r="O18" s="147">
        <f t="shared" si="6"/>
        <v>0.41749755057345395</v>
      </c>
      <c r="P18" s="146" t="s">
        <v>233</v>
      </c>
      <c r="Q18" s="147" t="str">
        <f t="shared" si="2"/>
        <v>-</v>
      </c>
    </row>
    <row r="19" spans="1:17" x14ac:dyDescent="0.25">
      <c r="A19" s="1" t="s">
        <v>92</v>
      </c>
      <c r="B19" s="145" t="s">
        <v>93</v>
      </c>
      <c r="C19" s="146">
        <v>10744</v>
      </c>
      <c r="D19" s="146">
        <v>9620</v>
      </c>
      <c r="E19" s="147">
        <f t="shared" si="0"/>
        <v>-0.10461653015636629</v>
      </c>
      <c r="F19" s="146">
        <v>2952</v>
      </c>
      <c r="G19" s="147">
        <f t="shared" si="3"/>
        <v>-0.69313929313929312</v>
      </c>
      <c r="H19" s="146">
        <v>12968</v>
      </c>
      <c r="I19" s="147">
        <f t="shared" si="4"/>
        <v>3.3929539295392956</v>
      </c>
      <c r="J19" s="146">
        <v>14622</v>
      </c>
      <c r="K19" s="147">
        <f t="shared" si="5"/>
        <v>0.12754472547809992</v>
      </c>
      <c r="L19" s="146">
        <v>12399</v>
      </c>
      <c r="M19" s="147">
        <f t="shared" si="1"/>
        <v>-0.15203118588428399</v>
      </c>
      <c r="N19" s="146">
        <v>15829</v>
      </c>
      <c r="O19" s="147">
        <f t="shared" si="6"/>
        <v>0.27663521251713852</v>
      </c>
      <c r="P19" s="146" t="s">
        <v>233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10632</v>
      </c>
      <c r="D20" s="146">
        <v>10746</v>
      </c>
      <c r="E20" s="147">
        <f t="shared" si="0"/>
        <v>1.0722347629796847E-2</v>
      </c>
      <c r="F20" s="146">
        <v>8154</v>
      </c>
      <c r="G20" s="147">
        <f t="shared" si="3"/>
        <v>-0.24120603015075381</v>
      </c>
      <c r="H20" s="146">
        <v>9493</v>
      </c>
      <c r="I20" s="147">
        <f t="shared" si="4"/>
        <v>0.16421388275692905</v>
      </c>
      <c r="J20" s="146">
        <v>14121</v>
      </c>
      <c r="K20" s="147">
        <f t="shared" si="5"/>
        <v>0.48751711787633001</v>
      </c>
      <c r="L20" s="146">
        <v>12492</v>
      </c>
      <c r="M20" s="147">
        <f t="shared" si="1"/>
        <v>-0.11536010197578073</v>
      </c>
      <c r="N20" s="146">
        <v>15575</v>
      </c>
      <c r="O20" s="147">
        <f t="shared" si="6"/>
        <v>0.24679795068844057</v>
      </c>
      <c r="P20" s="146" t="s">
        <v>233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136881</v>
      </c>
      <c r="D21" s="149">
        <v>137126</v>
      </c>
      <c r="E21" s="150">
        <f t="shared" si="0"/>
        <v>1.7898758775871659E-3</v>
      </c>
      <c r="F21" s="149">
        <v>55313</v>
      </c>
      <c r="G21" s="150">
        <f>F21/D21-1</f>
        <v>-0.59662646033574962</v>
      </c>
      <c r="H21" s="149">
        <v>70304</v>
      </c>
      <c r="I21" s="150">
        <f t="shared" si="4"/>
        <v>0.27102127890369343</v>
      </c>
      <c r="J21" s="149">
        <v>161080</v>
      </c>
      <c r="K21" s="150">
        <f t="shared" si="5"/>
        <v>1.2911925352753757</v>
      </c>
      <c r="L21" s="149">
        <v>179837</v>
      </c>
      <c r="M21" s="150">
        <f t="shared" si="1"/>
        <v>0.116445244598957</v>
      </c>
      <c r="N21" s="149">
        <v>231856</v>
      </c>
      <c r="O21" s="150">
        <f t="shared" si="6"/>
        <v>0.28925638216829674</v>
      </c>
      <c r="P21" s="149">
        <v>141765</v>
      </c>
      <c r="Q21" s="150">
        <v>-0.19386205837697679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77631BA1-FEE6-4A36-B6FF-677FBFD50B03}"/>
</file>

<file path=customXml/itemProps2.xml><?xml version="1.0" encoding="utf-8"?>
<ds:datastoreItem xmlns:ds="http://schemas.openxmlformats.org/officeDocument/2006/customXml" ds:itemID="{97D32463-4DA7-417A-B6F0-10390CCAEF96}"/>
</file>

<file path=customXml/itemProps3.xml><?xml version="1.0" encoding="utf-8"?>
<ds:datastoreItem xmlns:ds="http://schemas.openxmlformats.org/officeDocument/2006/customXml" ds:itemID="{F5F85749-65CA-4F8E-9352-3AE7B5F8A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cp:lastPrinted>2025-10-23T09:37:58Z</cp:lastPrinted>
  <dcterms:created xsi:type="dcterms:W3CDTF">2025-10-23T09:37:24Z</dcterms:created>
  <dcterms:modified xsi:type="dcterms:W3CDTF">2025-10-23T09:38:20Z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