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octubre/"/>
    </mc:Choice>
  </mc:AlternateContent>
  <xr:revisionPtr revIDLastSave="0" documentId="8_{55D96AA4-CD4B-410E-865E-844FDF610171}" xr6:coauthVersionLast="47" xr6:coauthVersionMax="47" xr10:uidLastSave="{00000000-0000-0000-0000-000000000000}"/>
  <bookViews>
    <workbookView xWindow="-120" yWindow="-120" windowWidth="29040" windowHeight="15720" xr2:uid="{E03F8AAC-B466-4DE8-8F63-E05E2A3EC73B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5" l="1"/>
  <c r="I135" i="45"/>
  <c r="H135" i="45"/>
  <c r="N5" i="45"/>
  <c r="M5" i="45"/>
  <c r="J5" i="45"/>
  <c r="I5" i="45"/>
  <c r="H5" i="45"/>
  <c r="F5" i="45"/>
  <c r="I135" i="44"/>
  <c r="I5" i="44"/>
  <c r="H5" i="44"/>
  <c r="J5" i="44"/>
  <c r="F5" i="44"/>
  <c r="O135" i="43"/>
  <c r="N135" i="43"/>
  <c r="M135" i="43"/>
  <c r="K135" i="43"/>
  <c r="I135" i="43"/>
  <c r="T5" i="43"/>
  <c r="M5" i="43"/>
  <c r="F5" i="43"/>
  <c r="O133" i="42"/>
  <c r="N133" i="42"/>
  <c r="M133" i="42"/>
  <c r="K133" i="42"/>
  <c r="L133" i="42"/>
  <c r="I133" i="42"/>
  <c r="G133" i="42"/>
  <c r="Q5" i="42"/>
  <c r="I5" i="42"/>
  <c r="F5" i="42"/>
  <c r="O133" i="41"/>
  <c r="M133" i="41"/>
  <c r="I133" i="41"/>
  <c r="G133" i="41"/>
  <c r="S5" i="41"/>
  <c r="F5" i="41"/>
  <c r="L133" i="40"/>
  <c r="H133" i="40"/>
  <c r="I133" i="40"/>
  <c r="N5" i="40"/>
  <c r="L5" i="40"/>
  <c r="M5" i="40"/>
  <c r="J5" i="40"/>
  <c r="I5" i="40"/>
  <c r="H5" i="40"/>
  <c r="F5" i="40"/>
  <c r="L123" i="39"/>
  <c r="I123" i="39"/>
  <c r="S5" i="39"/>
  <c r="R5" i="39"/>
  <c r="Q5" i="39"/>
  <c r="T5" i="39"/>
  <c r="K5" i="39"/>
  <c r="P5" i="39"/>
  <c r="G5" i="39"/>
  <c r="B3" i="37"/>
  <c r="Q5" i="36"/>
  <c r="P5" i="36"/>
  <c r="J5" i="36"/>
  <c r="I5" i="36"/>
  <c r="B3" i="36"/>
  <c r="AL29" i="35"/>
  <c r="AK29" i="35"/>
  <c r="V29" i="35"/>
  <c r="AV7" i="35"/>
  <c r="AU7" i="35"/>
  <c r="AT7" i="35"/>
  <c r="E95" i="33"/>
  <c r="K73" i="33"/>
  <c r="I73" i="33"/>
  <c r="E73" i="33"/>
  <c r="I51" i="33"/>
  <c r="E51" i="33"/>
  <c r="L30" i="33"/>
  <c r="K29" i="33"/>
  <c r="I29" i="33"/>
  <c r="E29" i="33"/>
  <c r="N8" i="33"/>
  <c r="L8" i="33"/>
  <c r="L96" i="31"/>
  <c r="J96" i="31"/>
  <c r="H96" i="31"/>
  <c r="D96" i="31"/>
  <c r="L74" i="31"/>
  <c r="H74" i="31"/>
  <c r="F74" i="31"/>
  <c r="D74" i="31"/>
  <c r="L52" i="31"/>
  <c r="H52" i="31"/>
  <c r="D52" i="31"/>
  <c r="L30" i="31"/>
  <c r="F30" i="31"/>
  <c r="L8" i="31"/>
  <c r="H8" i="31"/>
  <c r="F8" i="31"/>
  <c r="D8" i="31"/>
  <c r="N272" i="30"/>
  <c r="L272" i="30"/>
  <c r="H272" i="30"/>
  <c r="F272" i="30"/>
  <c r="D272" i="30"/>
  <c r="B270" i="30"/>
  <c r="N250" i="30"/>
  <c r="L250" i="30"/>
  <c r="J250" i="30"/>
  <c r="H250" i="30"/>
  <c r="D250" i="30"/>
  <c r="B248" i="30"/>
  <c r="N228" i="30"/>
  <c r="H228" i="30"/>
  <c r="F228" i="30"/>
  <c r="D228" i="30"/>
  <c r="B226" i="30"/>
  <c r="N206" i="30"/>
  <c r="L206" i="30"/>
  <c r="J206" i="30"/>
  <c r="H206" i="30"/>
  <c r="D206" i="30"/>
  <c r="B204" i="30"/>
  <c r="N184" i="30"/>
  <c r="L184" i="30"/>
  <c r="J184" i="30"/>
  <c r="H184" i="30"/>
  <c r="F184" i="30"/>
  <c r="D184" i="30"/>
  <c r="B182" i="30"/>
  <c r="N162" i="30"/>
  <c r="L162" i="30"/>
  <c r="J162" i="30"/>
  <c r="H162" i="30"/>
  <c r="F162" i="30"/>
  <c r="D162" i="30"/>
  <c r="B160" i="30"/>
  <c r="N140" i="30"/>
  <c r="L140" i="30"/>
  <c r="J140" i="30"/>
  <c r="H140" i="30"/>
  <c r="D140" i="30"/>
  <c r="B138" i="30"/>
  <c r="N118" i="30"/>
  <c r="L118" i="30"/>
  <c r="J118" i="30"/>
  <c r="H118" i="30"/>
  <c r="D118" i="30"/>
  <c r="B116" i="30"/>
  <c r="J96" i="30"/>
  <c r="L96" i="30"/>
  <c r="H96" i="30"/>
  <c r="F96" i="30"/>
  <c r="D96" i="30"/>
  <c r="J74" i="30"/>
  <c r="H74" i="30"/>
  <c r="F74" i="30"/>
  <c r="D74" i="30"/>
  <c r="N52" i="30"/>
  <c r="N30" i="30"/>
  <c r="J30" i="30"/>
  <c r="F30" i="30"/>
  <c r="D30" i="30"/>
  <c r="F8" i="30"/>
  <c r="N8" i="30"/>
  <c r="L8" i="30"/>
  <c r="H8" i="30"/>
  <c r="D8" i="30"/>
  <c r="M6" i="28"/>
  <c r="L6" i="28"/>
  <c r="K6" i="28"/>
  <c r="B4" i="28"/>
  <c r="B3" i="27"/>
  <c r="K6" i="26"/>
  <c r="J6" i="26"/>
  <c r="I6" i="26"/>
  <c r="B4" i="26"/>
  <c r="B252" i="24"/>
  <c r="B226" i="24"/>
  <c r="B204" i="24"/>
  <c r="B182" i="24"/>
  <c r="B160" i="24"/>
  <c r="B138" i="24"/>
  <c r="B116" i="24"/>
  <c r="V7" i="22"/>
  <c r="K7" i="22"/>
  <c r="J7" i="22"/>
  <c r="B4" i="22"/>
  <c r="R8" i="21"/>
  <c r="Q8" i="21"/>
  <c r="I8" i="21"/>
  <c r="B5" i="21"/>
  <c r="R7" i="19"/>
  <c r="P7" i="19"/>
  <c r="N7" i="19"/>
  <c r="J7" i="19"/>
  <c r="F7" i="19"/>
  <c r="E7" i="19"/>
  <c r="B4" i="19"/>
  <c r="Y6" i="18"/>
  <c r="J6" i="18"/>
  <c r="I6" i="18"/>
  <c r="B3" i="18"/>
  <c r="U7" i="17"/>
  <c r="K7" i="17"/>
  <c r="J7" i="17"/>
  <c r="B4" i="17"/>
  <c r="W7" i="16"/>
  <c r="V7" i="16"/>
  <c r="I7" i="16"/>
  <c r="B4" i="16"/>
  <c r="L7" i="15"/>
  <c r="K7" i="15"/>
  <c r="B4" i="15"/>
  <c r="T9" i="14"/>
  <c r="B6" i="14"/>
  <c r="K6" i="13"/>
  <c r="J6" i="13"/>
  <c r="I6" i="13"/>
  <c r="B3" i="13"/>
  <c r="V5" i="12"/>
  <c r="U5" i="12"/>
  <c r="K5" i="12"/>
  <c r="J5" i="12"/>
  <c r="I5" i="12"/>
  <c r="K73" i="10"/>
  <c r="K29" i="10"/>
  <c r="B270" i="8"/>
  <c r="M249" i="8"/>
  <c r="N250" i="8" s="1"/>
  <c r="B248" i="8"/>
  <c r="M227" i="8"/>
  <c r="N228" i="8" s="1"/>
  <c r="B226" i="8"/>
  <c r="B204" i="8"/>
  <c r="M183" i="8"/>
  <c r="N184" i="8" s="1"/>
  <c r="B182" i="8"/>
  <c r="B160" i="8"/>
  <c r="B138" i="8"/>
  <c r="B116" i="8"/>
  <c r="M95" i="8"/>
  <c r="N96" i="8" s="1"/>
  <c r="N74" i="8"/>
  <c r="M73" i="8"/>
  <c r="K51" i="8"/>
  <c r="K7" i="8"/>
  <c r="K6" i="6"/>
  <c r="J6" i="6"/>
  <c r="I6" i="6"/>
  <c r="B3" i="6"/>
  <c r="W6" i="5"/>
  <c r="T6" i="5"/>
  <c r="I6" i="5"/>
  <c r="B3" i="5"/>
  <c r="J79" i="3"/>
  <c r="L6" i="2"/>
  <c r="K6" i="2"/>
  <c r="B39" i="1"/>
  <c r="B38" i="1"/>
  <c r="B37" i="1"/>
  <c r="M2" i="1"/>
  <c r="L278" i="30"/>
  <c r="F274" i="30"/>
  <c r="H263" i="30"/>
  <c r="J258" i="30"/>
  <c r="H238" i="30"/>
  <c r="N233" i="30"/>
  <c r="H229" i="30"/>
  <c r="F149" i="30"/>
  <c r="F145" i="30"/>
  <c r="F142" i="30"/>
  <c r="H131" i="30"/>
  <c r="N76" i="30"/>
  <c r="H65" i="30"/>
  <c r="F63" i="30"/>
  <c r="H61" i="30"/>
  <c r="F54" i="30"/>
  <c r="H38" i="30"/>
  <c r="J36" i="30"/>
  <c r="N18" i="30"/>
  <c r="J13" i="30"/>
  <c r="L11" i="30"/>
  <c r="N9" i="30"/>
  <c r="C62" i="28"/>
  <c r="E104" i="27"/>
  <c r="V16" i="35"/>
  <c r="H81" i="31"/>
  <c r="L10" i="31"/>
  <c r="L217" i="30"/>
  <c r="F213" i="30"/>
  <c r="L208" i="30"/>
  <c r="J174" i="30"/>
  <c r="N169" i="30"/>
  <c r="H165" i="30"/>
  <c r="J144" i="30"/>
  <c r="J141" i="30"/>
  <c r="J108" i="30"/>
  <c r="H105" i="30"/>
  <c r="F103" i="30"/>
  <c r="J97" i="30"/>
  <c r="H80" i="30"/>
  <c r="J78" i="30"/>
  <c r="L64" i="30"/>
  <c r="L62" i="30"/>
  <c r="N60" i="30"/>
  <c r="J55" i="30"/>
  <c r="L53" i="30"/>
  <c r="L87" i="30"/>
  <c r="N37" i="30"/>
  <c r="F15" i="30"/>
  <c r="H13" i="30"/>
  <c r="C76" i="28"/>
  <c r="F65" i="33"/>
  <c r="J32" i="33"/>
  <c r="N9" i="33"/>
  <c r="F105" i="31"/>
  <c r="L60" i="31"/>
  <c r="F10" i="31"/>
  <c r="F277" i="30"/>
  <c r="J261" i="30"/>
  <c r="J252" i="30"/>
  <c r="L241" i="30"/>
  <c r="N236" i="30"/>
  <c r="H232" i="30"/>
  <c r="H152" i="30"/>
  <c r="L147" i="30"/>
  <c r="F144" i="30"/>
  <c r="F141" i="30"/>
  <c r="F130" i="30"/>
  <c r="F99" i="30"/>
  <c r="H97" i="30"/>
  <c r="H87" i="30"/>
  <c r="N79" i="30"/>
  <c r="J64" i="30"/>
  <c r="F57" i="30"/>
  <c r="H55" i="30"/>
  <c r="J63" i="30"/>
  <c r="H41" i="30"/>
  <c r="J39" i="30"/>
  <c r="H32" i="30"/>
  <c r="J16" i="30"/>
  <c r="L14" i="30"/>
  <c r="N12" i="30"/>
  <c r="F107" i="33"/>
  <c r="L87" i="31"/>
  <c r="H78" i="31"/>
  <c r="F43" i="31"/>
  <c r="H35" i="31"/>
  <c r="H14" i="31"/>
  <c r="F216" i="30"/>
  <c r="L211" i="30"/>
  <c r="F207" i="30"/>
  <c r="N172" i="30"/>
  <c r="H168" i="30"/>
  <c r="N163" i="30"/>
  <c r="J143" i="30"/>
  <c r="L131" i="30"/>
  <c r="H107" i="30"/>
  <c r="L104" i="30"/>
  <c r="H102" i="30"/>
  <c r="J100" i="30"/>
  <c r="L98" i="30"/>
  <c r="H83" i="30"/>
  <c r="J81" i="30"/>
  <c r="J58" i="30"/>
  <c r="L56" i="30"/>
  <c r="N54" i="30"/>
  <c r="H85" i="30"/>
  <c r="N40" i="30"/>
  <c r="N31" i="30"/>
  <c r="F20" i="30"/>
  <c r="F18" i="30"/>
  <c r="H16" i="30"/>
  <c r="F9" i="30"/>
  <c r="J219" i="30"/>
  <c r="J145" i="30"/>
  <c r="H100" i="30"/>
  <c r="H58" i="30"/>
  <c r="N34" i="30"/>
  <c r="N15" i="30"/>
  <c r="J10" i="30"/>
  <c r="F62" i="28"/>
  <c r="C20" i="28"/>
  <c r="F132" i="27"/>
  <c r="F104" i="27"/>
  <c r="E76" i="27"/>
  <c r="H87" i="25"/>
  <c r="F86" i="25"/>
  <c r="J85" i="25"/>
  <c r="J84" i="25"/>
  <c r="J83" i="25"/>
  <c r="J82" i="25"/>
  <c r="J81" i="25"/>
  <c r="J80" i="25"/>
  <c r="J79" i="25"/>
  <c r="J78" i="25"/>
  <c r="J77" i="25"/>
  <c r="J76" i="25"/>
  <c r="J75" i="25"/>
  <c r="H43" i="25"/>
  <c r="F42" i="25"/>
  <c r="J41" i="25"/>
  <c r="J40" i="25"/>
  <c r="J39" i="25"/>
  <c r="J38" i="25"/>
  <c r="J37" i="25"/>
  <c r="J36" i="25"/>
  <c r="J35" i="25"/>
  <c r="J34" i="25"/>
  <c r="J33" i="25"/>
  <c r="J32" i="25"/>
  <c r="J31" i="25"/>
  <c r="J258" i="24"/>
  <c r="J257" i="24"/>
  <c r="J256" i="24"/>
  <c r="J255" i="24"/>
  <c r="J219" i="24"/>
  <c r="H218" i="24"/>
  <c r="L217" i="24"/>
  <c r="L216" i="24"/>
  <c r="L215" i="24"/>
  <c r="L214" i="24"/>
  <c r="L213" i="24"/>
  <c r="L212" i="24"/>
  <c r="L211" i="24"/>
  <c r="L210" i="24"/>
  <c r="L209" i="24"/>
  <c r="H84" i="31"/>
  <c r="H18" i="31"/>
  <c r="N230" i="30"/>
  <c r="J194" i="30"/>
  <c r="F143" i="30"/>
  <c r="H106" i="30"/>
  <c r="N99" i="30"/>
  <c r="J86" i="30"/>
  <c r="J75" i="30"/>
  <c r="N57" i="30"/>
  <c r="J33" i="30"/>
  <c r="J21" i="30"/>
  <c r="H10" i="30"/>
  <c r="G160" i="28"/>
  <c r="E104" i="28"/>
  <c r="F48" i="28"/>
  <c r="J65" i="25"/>
  <c r="H64" i="25"/>
  <c r="F63" i="25"/>
  <c r="F62" i="25"/>
  <c r="F61" i="25"/>
  <c r="F60" i="25"/>
  <c r="F59" i="25"/>
  <c r="F58" i="25"/>
  <c r="F57" i="25"/>
  <c r="F56" i="25"/>
  <c r="F55" i="25"/>
  <c r="F54" i="25"/>
  <c r="F53" i="25"/>
  <c r="J21" i="25"/>
  <c r="H20" i="25"/>
  <c r="L19" i="25"/>
  <c r="F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F33" i="31"/>
  <c r="N13" i="31"/>
  <c r="L275" i="30"/>
  <c r="L214" i="30"/>
  <c r="J142" i="30"/>
  <c r="J104" i="30"/>
  <c r="J19" i="30"/>
  <c r="F48" i="27"/>
  <c r="F87" i="25"/>
  <c r="J86" i="25"/>
  <c r="H85" i="25"/>
  <c r="H84" i="25"/>
  <c r="H83" i="25"/>
  <c r="H82" i="25"/>
  <c r="H81" i="25"/>
  <c r="H80" i="25"/>
  <c r="H79" i="25"/>
  <c r="H78" i="25"/>
  <c r="H77" i="25"/>
  <c r="H76" i="25"/>
  <c r="H75" i="25"/>
  <c r="F43" i="25"/>
  <c r="J42" i="25"/>
  <c r="H41" i="25"/>
  <c r="H40" i="25"/>
  <c r="H39" i="25"/>
  <c r="H38" i="25"/>
  <c r="H37" i="25"/>
  <c r="H36" i="25"/>
  <c r="H35" i="25"/>
  <c r="H34" i="25"/>
  <c r="H33" i="25"/>
  <c r="H32" i="25"/>
  <c r="H31" i="25"/>
  <c r="L267" i="24"/>
  <c r="J266" i="24"/>
  <c r="H265" i="24"/>
  <c r="N264" i="24"/>
  <c r="H264" i="24"/>
  <c r="N263" i="24"/>
  <c r="H263" i="24"/>
  <c r="N262" i="24"/>
  <c r="H262" i="24"/>
  <c r="N261" i="24"/>
  <c r="H261" i="24"/>
  <c r="N260" i="24"/>
  <c r="H260" i="24"/>
  <c r="N259" i="24"/>
  <c r="H259" i="24"/>
  <c r="N258" i="24"/>
  <c r="H258" i="24"/>
  <c r="N257" i="24"/>
  <c r="H257" i="24"/>
  <c r="N256" i="24"/>
  <c r="H256" i="24"/>
  <c r="N255" i="24"/>
  <c r="H255" i="24"/>
  <c r="H108" i="33"/>
  <c r="H75" i="31"/>
  <c r="J12" i="31"/>
  <c r="J255" i="30"/>
  <c r="H171" i="30"/>
  <c r="L150" i="30"/>
  <c r="N103" i="30"/>
  <c r="J84" i="30"/>
  <c r="J61" i="30"/>
  <c r="L42" i="30"/>
  <c r="H19" i="30"/>
  <c r="F118" i="28"/>
  <c r="D90" i="28"/>
  <c r="E48" i="27"/>
  <c r="F20" i="27"/>
  <c r="H65" i="25"/>
  <c r="F64" i="25"/>
  <c r="J63" i="25"/>
  <c r="J62" i="25"/>
  <c r="J61" i="25"/>
  <c r="J60" i="25"/>
  <c r="J59" i="25"/>
  <c r="J58" i="25"/>
  <c r="J57" i="25"/>
  <c r="J56" i="25"/>
  <c r="J55" i="25"/>
  <c r="J54" i="25"/>
  <c r="J53" i="25"/>
  <c r="H21" i="25"/>
  <c r="L20" i="25"/>
  <c r="F20" i="25"/>
  <c r="J19" i="25"/>
  <c r="J18" i="25"/>
  <c r="J17" i="25"/>
  <c r="J16" i="25"/>
  <c r="J15" i="25"/>
  <c r="J14" i="25"/>
  <c r="J13" i="25"/>
  <c r="J12" i="25"/>
  <c r="J11" i="25"/>
  <c r="J10" i="25"/>
  <c r="J9" i="25"/>
  <c r="H35" i="30"/>
  <c r="F12" i="30"/>
  <c r="D34" i="28"/>
  <c r="C118" i="27"/>
  <c r="D62" i="27"/>
  <c r="D90" i="27"/>
  <c r="G132" i="26"/>
  <c r="J43" i="25"/>
  <c r="F40" i="25"/>
  <c r="F37" i="25"/>
  <c r="F34" i="25"/>
  <c r="F31" i="25"/>
  <c r="J20" i="25"/>
  <c r="N18" i="25"/>
  <c r="H17" i="25"/>
  <c r="N15" i="25"/>
  <c r="H14" i="25"/>
  <c r="N12" i="25"/>
  <c r="H11" i="25"/>
  <c r="N9" i="25"/>
  <c r="N208" i="24"/>
  <c r="H207" i="24"/>
  <c r="L197" i="24"/>
  <c r="H194" i="24"/>
  <c r="N192" i="24"/>
  <c r="H191" i="24"/>
  <c r="N189" i="24"/>
  <c r="H188" i="24"/>
  <c r="N186" i="24"/>
  <c r="H185" i="24"/>
  <c r="J153" i="24"/>
  <c r="J152" i="24"/>
  <c r="L151" i="24"/>
  <c r="N150" i="24"/>
  <c r="H149" i="24"/>
  <c r="L148" i="24"/>
  <c r="N147" i="24"/>
  <c r="H146" i="24"/>
  <c r="L145" i="24"/>
  <c r="N144" i="24"/>
  <c r="H143" i="24"/>
  <c r="L142" i="24"/>
  <c r="N141" i="24"/>
  <c r="J130" i="24"/>
  <c r="N128" i="24"/>
  <c r="H127" i="24"/>
  <c r="N125" i="24"/>
  <c r="H124" i="24"/>
  <c r="N122" i="24"/>
  <c r="H121" i="24"/>
  <c r="N119" i="24"/>
  <c r="H109" i="24"/>
  <c r="J108" i="24"/>
  <c r="J107" i="24"/>
  <c r="N106" i="24"/>
  <c r="H105" i="24"/>
  <c r="J104" i="24"/>
  <c r="N103" i="24"/>
  <c r="H102" i="24"/>
  <c r="J101" i="24"/>
  <c r="N100" i="24"/>
  <c r="H99" i="24"/>
  <c r="J98" i="24"/>
  <c r="N97" i="24"/>
  <c r="L21" i="24"/>
  <c r="J20" i="24"/>
  <c r="H19" i="24"/>
  <c r="N18" i="24"/>
  <c r="H18" i="24"/>
  <c r="N17" i="24"/>
  <c r="H17" i="24"/>
  <c r="N16" i="24"/>
  <c r="H16" i="24"/>
  <c r="N15" i="24"/>
  <c r="H15" i="24"/>
  <c r="N14" i="24"/>
  <c r="H14" i="24"/>
  <c r="N13" i="24"/>
  <c r="H13" i="24"/>
  <c r="N12" i="24"/>
  <c r="H12" i="24"/>
  <c r="N11" i="24"/>
  <c r="H11" i="24"/>
  <c r="N10" i="24"/>
  <c r="H10" i="24"/>
  <c r="N9" i="24"/>
  <c r="H9" i="24"/>
  <c r="H235" i="30"/>
  <c r="N166" i="30"/>
  <c r="G104" i="27"/>
  <c r="C62" i="27"/>
  <c r="C90" i="27"/>
  <c r="H86" i="25"/>
  <c r="F83" i="25"/>
  <c r="F80" i="25"/>
  <c r="F77" i="25"/>
  <c r="F65" i="25"/>
  <c r="H63" i="25"/>
  <c r="H60" i="25"/>
  <c r="H57" i="25"/>
  <c r="H54" i="25"/>
  <c r="H266" i="24"/>
  <c r="L264" i="24"/>
  <c r="L261" i="24"/>
  <c r="L258" i="24"/>
  <c r="L255" i="24"/>
  <c r="L218" i="24"/>
  <c r="J217" i="24"/>
  <c r="J216" i="24"/>
  <c r="J215" i="24"/>
  <c r="J214" i="24"/>
  <c r="J213" i="24"/>
  <c r="J212" i="24"/>
  <c r="J211" i="24"/>
  <c r="J210" i="24"/>
  <c r="J209" i="24"/>
  <c r="J197" i="24"/>
  <c r="L196" i="24"/>
  <c r="L195" i="24"/>
  <c r="J193" i="24"/>
  <c r="L192" i="24"/>
  <c r="J190" i="24"/>
  <c r="L189" i="24"/>
  <c r="J187" i="24"/>
  <c r="L186" i="24"/>
  <c r="H153" i="24"/>
  <c r="J151" i="24"/>
  <c r="J148" i="24"/>
  <c r="J145" i="24"/>
  <c r="J142" i="24"/>
  <c r="H131" i="24"/>
  <c r="H130" i="24"/>
  <c r="J129" i="24"/>
  <c r="L128" i="24"/>
  <c r="J126" i="24"/>
  <c r="L125" i="24"/>
  <c r="J123" i="24"/>
  <c r="L122" i="24"/>
  <c r="J120" i="24"/>
  <c r="L119" i="24"/>
  <c r="H108" i="24"/>
  <c r="L106" i="24"/>
  <c r="L103" i="24"/>
  <c r="L100" i="24"/>
  <c r="L97" i="24"/>
  <c r="H43" i="24"/>
  <c r="L42" i="24"/>
  <c r="J41" i="24"/>
  <c r="J40" i="24"/>
  <c r="J39" i="24"/>
  <c r="J38" i="24"/>
  <c r="J37" i="24"/>
  <c r="J36" i="24"/>
  <c r="J35" i="24"/>
  <c r="J34" i="24"/>
  <c r="J33" i="24"/>
  <c r="J32" i="24"/>
  <c r="J31" i="24"/>
  <c r="N11" i="35"/>
  <c r="N82" i="30"/>
  <c r="D34" i="27"/>
  <c r="G160" i="26"/>
  <c r="G104" i="26"/>
  <c r="G76" i="26"/>
  <c r="G48" i="26"/>
  <c r="G20" i="26"/>
  <c r="F41" i="25"/>
  <c r="F38" i="25"/>
  <c r="F35" i="25"/>
  <c r="F32" i="25"/>
  <c r="L21" i="25"/>
  <c r="H18" i="25"/>
  <c r="N16" i="25"/>
  <c r="H15" i="25"/>
  <c r="N13" i="25"/>
  <c r="H12" i="25"/>
  <c r="N10" i="25"/>
  <c r="H9" i="25"/>
  <c r="L219" i="24"/>
  <c r="J218" i="24"/>
  <c r="H217" i="24"/>
  <c r="H216" i="24"/>
  <c r="H215" i="24"/>
  <c r="H214" i="24"/>
  <c r="H213" i="24"/>
  <c r="H212" i="24"/>
  <c r="H211" i="24"/>
  <c r="H210" i="24"/>
  <c r="H209" i="24"/>
  <c r="L208" i="24"/>
  <c r="N207" i="24"/>
  <c r="J196" i="24"/>
  <c r="N194" i="24"/>
  <c r="H193" i="24"/>
  <c r="N191" i="24"/>
  <c r="H190" i="24"/>
  <c r="N188" i="24"/>
  <c r="H187" i="24"/>
  <c r="N185" i="24"/>
  <c r="H175" i="24"/>
  <c r="J174" i="24"/>
  <c r="J173" i="24"/>
  <c r="N172" i="24"/>
  <c r="H171" i="24"/>
  <c r="J170" i="24"/>
  <c r="N169" i="24"/>
  <c r="H168" i="24"/>
  <c r="J167" i="24"/>
  <c r="N166" i="24"/>
  <c r="H165" i="24"/>
  <c r="J164" i="24"/>
  <c r="N163" i="24"/>
  <c r="H152" i="24"/>
  <c r="H151" i="24"/>
  <c r="L150" i="24"/>
  <c r="N149" i="24"/>
  <c r="H148" i="24"/>
  <c r="L147" i="24"/>
  <c r="N146" i="24"/>
  <c r="H145" i="24"/>
  <c r="L144" i="24"/>
  <c r="N143" i="24"/>
  <c r="H142" i="24"/>
  <c r="L141" i="24"/>
  <c r="H129" i="24"/>
  <c r="N127" i="24"/>
  <c r="H126" i="24"/>
  <c r="N124" i="24"/>
  <c r="H123" i="24"/>
  <c r="N121" i="24"/>
  <c r="H120" i="24"/>
  <c r="H107" i="24"/>
  <c r="J106" i="24"/>
  <c r="N105" i="24"/>
  <c r="H104" i="24"/>
  <c r="J103" i="24"/>
  <c r="N102" i="24"/>
  <c r="H101" i="24"/>
  <c r="J100" i="24"/>
  <c r="N99" i="24"/>
  <c r="H98" i="24"/>
  <c r="J97" i="24"/>
  <c r="J21" i="24"/>
  <c r="H20" i="24"/>
  <c r="L19" i="24"/>
  <c r="L18" i="24"/>
  <c r="L17" i="24"/>
  <c r="L16" i="24"/>
  <c r="L15" i="24"/>
  <c r="L14" i="24"/>
  <c r="L13" i="24"/>
  <c r="L12" i="24"/>
  <c r="L11" i="24"/>
  <c r="L10" i="24"/>
  <c r="L9" i="24"/>
  <c r="H49" i="22"/>
  <c r="F35" i="22"/>
  <c r="F102" i="31"/>
  <c r="J185" i="30"/>
  <c r="L109" i="30"/>
  <c r="F42" i="30"/>
  <c r="L17" i="30"/>
  <c r="G132" i="28"/>
  <c r="G62" i="28"/>
  <c r="C34" i="27"/>
  <c r="J87" i="25"/>
  <c r="F84" i="25"/>
  <c r="F81" i="25"/>
  <c r="F78" i="25"/>
  <c r="F75" i="25"/>
  <c r="J64" i="25"/>
  <c r="H61" i="25"/>
  <c r="H58" i="25"/>
  <c r="H55" i="25"/>
  <c r="J267" i="24"/>
  <c r="L265" i="24"/>
  <c r="L262" i="24"/>
  <c r="L259" i="24"/>
  <c r="L256" i="24"/>
  <c r="J208" i="24"/>
  <c r="H197" i="24"/>
  <c r="H196" i="24"/>
  <c r="J195" i="24"/>
  <c r="L194" i="24"/>
  <c r="J192" i="24"/>
  <c r="L191" i="24"/>
  <c r="J189" i="24"/>
  <c r="L188" i="24"/>
  <c r="J186" i="24"/>
  <c r="L185" i="24"/>
  <c r="J150" i="24"/>
  <c r="J147" i="24"/>
  <c r="J144" i="24"/>
  <c r="J141" i="24"/>
  <c r="J128" i="24"/>
  <c r="L127" i="24"/>
  <c r="J125" i="24"/>
  <c r="L124" i="24"/>
  <c r="J122" i="24"/>
  <c r="L121" i="24"/>
  <c r="J119" i="24"/>
  <c r="L105" i="24"/>
  <c r="L102" i="24"/>
  <c r="L99" i="24"/>
  <c r="L43" i="24"/>
  <c r="J42" i="24"/>
  <c r="H41" i="24"/>
  <c r="N40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N15" i="33"/>
  <c r="F210" i="30"/>
  <c r="F60" i="30"/>
  <c r="E90" i="26"/>
  <c r="H59" i="25"/>
  <c r="F21" i="25"/>
  <c r="H16" i="25"/>
  <c r="N11" i="25"/>
  <c r="L263" i="24"/>
  <c r="N215" i="24"/>
  <c r="N212" i="24"/>
  <c r="N209" i="24"/>
  <c r="J207" i="24"/>
  <c r="H192" i="24"/>
  <c r="N187" i="24"/>
  <c r="L168" i="24"/>
  <c r="L153" i="24"/>
  <c r="N148" i="24"/>
  <c r="L146" i="24"/>
  <c r="H144" i="24"/>
  <c r="L129" i="24"/>
  <c r="J127" i="24"/>
  <c r="L120" i="24"/>
  <c r="J105" i="24"/>
  <c r="H103" i="24"/>
  <c r="N98" i="24"/>
  <c r="L39" i="24"/>
  <c r="L36" i="24"/>
  <c r="L33" i="24"/>
  <c r="C119" i="22"/>
  <c r="E36" i="21"/>
  <c r="L59" i="30"/>
  <c r="D20" i="28"/>
  <c r="G132" i="27"/>
  <c r="F79" i="25"/>
  <c r="F36" i="25"/>
  <c r="J194" i="24"/>
  <c r="L187" i="24"/>
  <c r="J185" i="24"/>
  <c r="J172" i="24"/>
  <c r="H170" i="24"/>
  <c r="N165" i="24"/>
  <c r="J163" i="24"/>
  <c r="J146" i="24"/>
  <c r="L131" i="24"/>
  <c r="N126" i="24"/>
  <c r="H122" i="24"/>
  <c r="L107" i="24"/>
  <c r="L98" i="24"/>
  <c r="J18" i="24"/>
  <c r="J15" i="24"/>
  <c r="J12" i="24"/>
  <c r="J9" i="24"/>
  <c r="H147" i="22"/>
  <c r="F91" i="22"/>
  <c r="F146" i="30"/>
  <c r="G76" i="27"/>
  <c r="E20" i="27"/>
  <c r="E62" i="26"/>
  <c r="H62" i="25"/>
  <c r="H53" i="25"/>
  <c r="H19" i="25"/>
  <c r="N14" i="25"/>
  <c r="H10" i="25"/>
  <c r="L257" i="24"/>
  <c r="N214" i="24"/>
  <c r="N211" i="24"/>
  <c r="N193" i="24"/>
  <c r="H189" i="24"/>
  <c r="L165" i="24"/>
  <c r="H150" i="24"/>
  <c r="N145" i="24"/>
  <c r="L143" i="24"/>
  <c r="H141" i="24"/>
  <c r="J131" i="24"/>
  <c r="L126" i="24"/>
  <c r="J124" i="24"/>
  <c r="L109" i="24"/>
  <c r="N104" i="24"/>
  <c r="J102" i="24"/>
  <c r="H100" i="24"/>
  <c r="H42" i="24"/>
  <c r="L40" i="24"/>
  <c r="L37" i="24"/>
  <c r="L34" i="24"/>
  <c r="L31" i="24"/>
  <c r="C161" i="22"/>
  <c r="C35" i="22"/>
  <c r="E92" i="21"/>
  <c r="O22" i="21"/>
  <c r="J284" i="30"/>
  <c r="H77" i="30"/>
  <c r="F76" i="27"/>
  <c r="D20" i="27"/>
  <c r="E132" i="27"/>
  <c r="F82" i="25"/>
  <c r="F39" i="25"/>
  <c r="H208" i="24"/>
  <c r="L193" i="24"/>
  <c r="J191" i="24"/>
  <c r="N171" i="24"/>
  <c r="J169" i="24"/>
  <c r="H167" i="24"/>
  <c r="L152" i="24"/>
  <c r="J143" i="24"/>
  <c r="H128" i="24"/>
  <c r="N123" i="24"/>
  <c r="H119" i="24"/>
  <c r="J109" i="24"/>
  <c r="L104" i="24"/>
  <c r="H21" i="24"/>
  <c r="J19" i="24"/>
  <c r="J16" i="24"/>
  <c r="J13" i="24"/>
  <c r="J10" i="24"/>
  <c r="F133" i="22"/>
  <c r="H63" i="22"/>
  <c r="E118" i="26"/>
  <c r="F76" i="25"/>
  <c r="H56" i="25"/>
  <c r="N213" i="24"/>
  <c r="H164" i="24"/>
  <c r="H174" i="24"/>
  <c r="H147" i="24"/>
  <c r="H106" i="24"/>
  <c r="J99" i="24"/>
  <c r="L35" i="24"/>
  <c r="J14" i="24"/>
  <c r="H105" i="22"/>
  <c r="D22" i="21"/>
  <c r="G76" i="28"/>
  <c r="H13" i="25"/>
  <c r="J230" i="24"/>
  <c r="N190" i="24"/>
  <c r="H125" i="24"/>
  <c r="E133" i="22"/>
  <c r="E64" i="21"/>
  <c r="F50" i="21"/>
  <c r="E34" i="26"/>
  <c r="F85" i="25"/>
  <c r="F33" i="25"/>
  <c r="L260" i="24"/>
  <c r="N210" i="24"/>
  <c r="L190" i="24"/>
  <c r="N168" i="24"/>
  <c r="L130" i="24"/>
  <c r="L123" i="24"/>
  <c r="H97" i="24"/>
  <c r="J43" i="24"/>
  <c r="L38" i="24"/>
  <c r="J17" i="24"/>
  <c r="D64" i="21"/>
  <c r="E50" i="21"/>
  <c r="F36" i="21"/>
  <c r="L57" i="31"/>
  <c r="J239" i="24"/>
  <c r="H219" i="24"/>
  <c r="H195" i="24"/>
  <c r="F162" i="21"/>
  <c r="M22" i="21"/>
  <c r="H173" i="24"/>
  <c r="J149" i="24"/>
  <c r="N101" i="24"/>
  <c r="D162" i="21"/>
  <c r="F163" i="14"/>
  <c r="D135" i="14"/>
  <c r="F121" i="14"/>
  <c r="D93" i="14"/>
  <c r="F79" i="14"/>
  <c r="H42" i="25"/>
  <c r="L171" i="24"/>
  <c r="N142" i="24"/>
  <c r="J121" i="24"/>
  <c r="L101" i="24"/>
  <c r="L41" i="24"/>
  <c r="L20" i="24"/>
  <c r="E163" i="14"/>
  <c r="G149" i="14"/>
  <c r="E121" i="14"/>
  <c r="G107" i="14"/>
  <c r="E79" i="14"/>
  <c r="G65" i="14"/>
  <c r="L101" i="30"/>
  <c r="N216" i="24"/>
  <c r="J166" i="24"/>
  <c r="N120" i="24"/>
  <c r="D119" i="22"/>
  <c r="F49" i="22"/>
  <c r="K20" i="18"/>
  <c r="E20" i="18"/>
  <c r="T8" i="18"/>
  <c r="N8" i="18"/>
  <c r="P21" i="17"/>
  <c r="G21" i="17"/>
  <c r="P9" i="17"/>
  <c r="G9" i="17"/>
  <c r="D163" i="14"/>
  <c r="F149" i="14"/>
  <c r="D121" i="14"/>
  <c r="F107" i="14"/>
  <c r="D79" i="14"/>
  <c r="J188" i="24"/>
  <c r="E149" i="14"/>
  <c r="G135" i="14"/>
  <c r="E107" i="14"/>
  <c r="G93" i="14"/>
  <c r="E65" i="14"/>
  <c r="H186" i="24"/>
  <c r="C77" i="22"/>
  <c r="F105" i="19"/>
  <c r="K134" i="18"/>
  <c r="K78" i="18"/>
  <c r="G76" i="18"/>
  <c r="O50" i="18"/>
  <c r="K48" i="18"/>
  <c r="S22" i="18"/>
  <c r="O20" i="18"/>
  <c r="L8" i="18"/>
  <c r="G77" i="15"/>
  <c r="D35" i="15"/>
  <c r="G121" i="14"/>
  <c r="G51" i="14"/>
  <c r="D111" i="11"/>
  <c r="D108" i="11"/>
  <c r="D105" i="11"/>
  <c r="D102" i="11"/>
  <c r="D88" i="11"/>
  <c r="D85" i="11"/>
  <c r="D82" i="11"/>
  <c r="D79" i="11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L108" i="24"/>
  <c r="G21" i="22"/>
  <c r="F134" i="18"/>
  <c r="T132" i="18"/>
  <c r="F76" i="18"/>
  <c r="N50" i="18"/>
  <c r="G36" i="18"/>
  <c r="N20" i="18"/>
  <c r="K8" i="18"/>
  <c r="G149" i="16"/>
  <c r="G147" i="16"/>
  <c r="G121" i="16"/>
  <c r="G119" i="16"/>
  <c r="G93" i="16"/>
  <c r="G91" i="16"/>
  <c r="G65" i="16"/>
  <c r="G63" i="16"/>
  <c r="G37" i="16"/>
  <c r="G35" i="16"/>
  <c r="G21" i="16"/>
  <c r="G9" i="16"/>
  <c r="G147" i="15"/>
  <c r="D105" i="15"/>
  <c r="C91" i="15"/>
  <c r="G21" i="15"/>
  <c r="F135" i="14"/>
  <c r="F51" i="14"/>
  <c r="G23" i="14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L43" i="8"/>
  <c r="J42" i="8"/>
  <c r="H41" i="8"/>
  <c r="N40" i="8"/>
  <c r="L32" i="24"/>
  <c r="F134" i="21"/>
  <c r="N65" i="19"/>
  <c r="G132" i="18"/>
  <c r="K104" i="18"/>
  <c r="E78" i="18"/>
  <c r="S76" i="18"/>
  <c r="L62" i="18"/>
  <c r="E48" i="18"/>
  <c r="T36" i="18"/>
  <c r="M22" i="18"/>
  <c r="F8" i="18"/>
  <c r="D149" i="17"/>
  <c r="D147" i="17"/>
  <c r="D121" i="17"/>
  <c r="D119" i="17"/>
  <c r="D93" i="17"/>
  <c r="D91" i="17"/>
  <c r="D65" i="17"/>
  <c r="D63" i="17"/>
  <c r="D37" i="17"/>
  <c r="D35" i="17"/>
  <c r="D21" i="17"/>
  <c r="D9" i="17"/>
  <c r="G161" i="15"/>
  <c r="E133" i="15"/>
  <c r="D119" i="15"/>
  <c r="C105" i="15"/>
  <c r="E135" i="14"/>
  <c r="G79" i="14"/>
  <c r="E51" i="14"/>
  <c r="G37" i="14"/>
  <c r="O23" i="14"/>
  <c r="F23" i="14"/>
  <c r="D113" i="11"/>
  <c r="D110" i="11"/>
  <c r="D107" i="11"/>
  <c r="D104" i="11"/>
  <c r="D101" i="11"/>
  <c r="D90" i="11"/>
  <c r="D87" i="11"/>
  <c r="D84" i="11"/>
  <c r="D81" i="11"/>
  <c r="D78" i="11"/>
  <c r="O20" i="9"/>
  <c r="I20" i="9"/>
  <c r="O18" i="9"/>
  <c r="I18" i="9"/>
  <c r="O16" i="9"/>
  <c r="I16" i="9"/>
  <c r="O14" i="9"/>
  <c r="I14" i="9"/>
  <c r="O12" i="9"/>
  <c r="I12" i="9"/>
  <c r="O10" i="9"/>
  <c r="I10" i="9"/>
  <c r="N17" i="25"/>
  <c r="L149" i="24"/>
  <c r="F23" i="19"/>
  <c r="M148" i="18"/>
  <c r="F104" i="18"/>
  <c r="K62" i="18"/>
  <c r="S36" i="18"/>
  <c r="O34" i="18"/>
  <c r="L22" i="18"/>
  <c r="E8" i="18"/>
  <c r="D149" i="14"/>
  <c r="F93" i="14"/>
  <c r="F65" i="14"/>
  <c r="D51" i="14"/>
  <c r="F37" i="14"/>
  <c r="N23" i="14"/>
  <c r="E23" i="14"/>
  <c r="E149" i="19"/>
  <c r="M118" i="18"/>
  <c r="L76" i="18"/>
  <c r="F22" i="18"/>
  <c r="T20" i="18"/>
  <c r="G161" i="17"/>
  <c r="G107" i="17"/>
  <c r="G77" i="17"/>
  <c r="G23" i="17"/>
  <c r="S21" i="17"/>
  <c r="S9" i="17"/>
  <c r="D161" i="16"/>
  <c r="D107" i="16"/>
  <c r="D77" i="16"/>
  <c r="D23" i="16"/>
  <c r="P21" i="16"/>
  <c r="P9" i="16"/>
  <c r="E37" i="14"/>
  <c r="G56" i="12"/>
  <c r="G53" i="12"/>
  <c r="D62" i="11"/>
  <c r="D56" i="11"/>
  <c r="D42" i="11"/>
  <c r="D36" i="11"/>
  <c r="D16" i="11"/>
  <c r="D10" i="11"/>
  <c r="I21" i="9"/>
  <c r="O19" i="9"/>
  <c r="I17" i="9"/>
  <c r="O15" i="9"/>
  <c r="I13" i="9"/>
  <c r="O11" i="9"/>
  <c r="I9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J11" i="24"/>
  <c r="N146" i="18"/>
  <c r="N36" i="18"/>
  <c r="C20" i="18"/>
  <c r="E133" i="16"/>
  <c r="E79" i="16"/>
  <c r="E49" i="16"/>
  <c r="D37" i="14"/>
  <c r="A14" i="12"/>
  <c r="G54" i="12"/>
  <c r="D66" i="11"/>
  <c r="D60" i="11"/>
  <c r="D54" i="11"/>
  <c r="D40" i="11"/>
  <c r="D34" i="11"/>
  <c r="D20" i="11"/>
  <c r="D14" i="11"/>
  <c r="D8" i="11"/>
  <c r="E21" i="9"/>
  <c r="K19" i="9"/>
  <c r="Q17" i="9"/>
  <c r="E17" i="9"/>
  <c r="K15" i="9"/>
  <c r="Q13" i="9"/>
  <c r="E13" i="9"/>
  <c r="K11" i="9"/>
  <c r="Q9" i="9"/>
  <c r="E9" i="9"/>
  <c r="H43" i="8"/>
  <c r="H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C92" i="18"/>
  <c r="M36" i="18"/>
  <c r="C160" i="18"/>
  <c r="G133" i="17"/>
  <c r="G79" i="17"/>
  <c r="G49" i="17"/>
  <c r="D133" i="16"/>
  <c r="D79" i="16"/>
  <c r="D49" i="16"/>
  <c r="E93" i="14"/>
  <c r="C51" i="14"/>
  <c r="D23" i="14"/>
  <c r="C146" i="13"/>
  <c r="C118" i="13"/>
  <c r="C90" i="13"/>
  <c r="C62" i="13"/>
  <c r="C34" i="13"/>
  <c r="C20" i="13"/>
  <c r="F54" i="12"/>
  <c r="D112" i="11"/>
  <c r="D106" i="11"/>
  <c r="D100" i="11"/>
  <c r="D86" i="11"/>
  <c r="D80" i="11"/>
  <c r="N75" i="10"/>
  <c r="G20" i="9"/>
  <c r="M18" i="9"/>
  <c r="G16" i="9"/>
  <c r="M14" i="9"/>
  <c r="G12" i="9"/>
  <c r="M10" i="9"/>
  <c r="N126" i="8"/>
  <c r="N123" i="8"/>
  <c r="N120" i="8"/>
  <c r="N105" i="8"/>
  <c r="N102" i="8"/>
  <c r="N99" i="8"/>
  <c r="H21" i="8"/>
  <c r="L20" i="8"/>
  <c r="J19" i="8"/>
  <c r="J18" i="8"/>
  <c r="J17" i="8"/>
  <c r="J16" i="8"/>
  <c r="J15" i="8"/>
  <c r="J14" i="8"/>
  <c r="J13" i="8"/>
  <c r="J12" i="8"/>
  <c r="J11" i="8"/>
  <c r="J10" i="8"/>
  <c r="J9" i="8"/>
  <c r="L22" i="21"/>
  <c r="F135" i="19"/>
  <c r="D120" i="18"/>
  <c r="V90" i="18"/>
  <c r="F62" i="18"/>
  <c r="U50" i="18"/>
  <c r="E135" i="16"/>
  <c r="E105" i="16"/>
  <c r="E51" i="16"/>
  <c r="G63" i="15"/>
  <c r="D107" i="14"/>
  <c r="C23" i="14"/>
  <c r="G160" i="13"/>
  <c r="G132" i="13"/>
  <c r="G104" i="13"/>
  <c r="G76" i="13"/>
  <c r="G48" i="13"/>
  <c r="U41" i="12"/>
  <c r="U32" i="12"/>
  <c r="U23" i="12"/>
  <c r="U17" i="12"/>
  <c r="F56" i="12"/>
  <c r="D65" i="11"/>
  <c r="D59" i="11"/>
  <c r="D39" i="11"/>
  <c r="D33" i="11"/>
  <c r="D19" i="11"/>
  <c r="D13" i="11"/>
  <c r="O21" i="9"/>
  <c r="I19" i="9"/>
  <c r="O17" i="9"/>
  <c r="I15" i="9"/>
  <c r="O13" i="9"/>
  <c r="I11" i="9"/>
  <c r="O9" i="9"/>
  <c r="L40" i="8"/>
  <c r="L39" i="8"/>
  <c r="L38" i="8"/>
  <c r="L37" i="8"/>
  <c r="L36" i="8"/>
  <c r="L35" i="8"/>
  <c r="L34" i="8"/>
  <c r="L33" i="8"/>
  <c r="L32" i="8"/>
  <c r="L31" i="8"/>
  <c r="L207" i="24"/>
  <c r="E22" i="21"/>
  <c r="F65" i="19"/>
  <c r="E62" i="18"/>
  <c r="T50" i="18"/>
  <c r="G135" i="17"/>
  <c r="G105" i="17"/>
  <c r="G51" i="17"/>
  <c r="D135" i="16"/>
  <c r="D105" i="16"/>
  <c r="D51" i="16"/>
  <c r="U21" i="15"/>
  <c r="G163" i="14"/>
  <c r="C149" i="14"/>
  <c r="D65" i="14"/>
  <c r="F160" i="13"/>
  <c r="F132" i="13"/>
  <c r="F104" i="13"/>
  <c r="C50" i="18"/>
  <c r="E107" i="16"/>
  <c r="E77" i="16"/>
  <c r="E35" i="15"/>
  <c r="U38" i="12"/>
  <c r="D83" i="11"/>
  <c r="D31" i="11"/>
  <c r="M16" i="9"/>
  <c r="G14" i="9"/>
  <c r="N168" i="8"/>
  <c r="N128" i="8"/>
  <c r="N119" i="8"/>
  <c r="N98" i="8"/>
  <c r="E23" i="16"/>
  <c r="U15" i="12"/>
  <c r="A12" i="12"/>
  <c r="D103" i="11"/>
  <c r="Q15" i="9"/>
  <c r="K13" i="9"/>
  <c r="E11" i="9"/>
  <c r="N189" i="8"/>
  <c r="L41" i="8"/>
  <c r="J38" i="8"/>
  <c r="J35" i="8"/>
  <c r="J32" i="8"/>
  <c r="L21" i="8"/>
  <c r="H18" i="8"/>
  <c r="N16" i="8"/>
  <c r="H15" i="8"/>
  <c r="N13" i="8"/>
  <c r="H12" i="8"/>
  <c r="N10" i="8"/>
  <c r="H9" i="8"/>
  <c r="C65" i="14"/>
  <c r="F76" i="13"/>
  <c r="R20" i="13"/>
  <c r="U56" i="12"/>
  <c r="U29" i="12"/>
  <c r="U8" i="12"/>
  <c r="D77" i="11"/>
  <c r="D43" i="11"/>
  <c r="D17" i="11"/>
  <c r="M20" i="9"/>
  <c r="G18" i="9"/>
  <c r="N165" i="8"/>
  <c r="N125" i="8"/>
  <c r="N104" i="8"/>
  <c r="U20" i="18"/>
  <c r="U18" i="12"/>
  <c r="U11" i="12"/>
  <c r="U53" i="12"/>
  <c r="C56" i="12"/>
  <c r="D63" i="11"/>
  <c r="Q19" i="9"/>
  <c r="K17" i="9"/>
  <c r="E15" i="9"/>
  <c r="N186" i="8"/>
  <c r="J43" i="8"/>
  <c r="J39" i="8"/>
  <c r="J36" i="8"/>
  <c r="J33" i="8"/>
  <c r="H19" i="8"/>
  <c r="N17" i="8"/>
  <c r="H16" i="8"/>
  <c r="N14" i="8"/>
  <c r="H13" i="8"/>
  <c r="N11" i="8"/>
  <c r="H10" i="8"/>
  <c r="Q21" i="16"/>
  <c r="F48" i="13"/>
  <c r="U47" i="12"/>
  <c r="U20" i="12"/>
  <c r="D89" i="11"/>
  <c r="D37" i="11"/>
  <c r="D11" i="11"/>
  <c r="M12" i="9"/>
  <c r="G10" i="9"/>
  <c r="N171" i="8"/>
  <c r="N122" i="8"/>
  <c r="N101" i="8"/>
  <c r="L43" i="10"/>
  <c r="N192" i="8"/>
  <c r="L145" i="8"/>
  <c r="L54" i="8"/>
  <c r="J37" i="8"/>
  <c r="N12" i="8"/>
  <c r="H18" i="2"/>
  <c r="H14" i="8"/>
  <c r="G22" i="18"/>
  <c r="Q9" i="16"/>
  <c r="Q11" i="9"/>
  <c r="J20" i="8"/>
  <c r="H11" i="8"/>
  <c r="D109" i="11"/>
  <c r="K9" i="9"/>
  <c r="L63" i="8"/>
  <c r="J34" i="8"/>
  <c r="N18" i="8"/>
  <c r="N9" i="8"/>
  <c r="M76" i="18"/>
  <c r="E19" i="9"/>
  <c r="J31" i="8"/>
  <c r="N15" i="8"/>
  <c r="J42" i="33"/>
  <c r="F17" i="2"/>
  <c r="E161" i="16"/>
  <c r="K21" i="9"/>
  <c r="L152" i="8"/>
  <c r="L42" i="8"/>
  <c r="H17" i="8"/>
  <c r="J40" i="8"/>
  <c r="L151" i="8"/>
  <c r="G17" i="2"/>
  <c r="D57" i="11"/>
  <c r="G57" i="12" l="1"/>
  <c r="L17" i="31"/>
  <c r="F87" i="31"/>
  <c r="L37" i="31"/>
  <c r="L54" i="31"/>
  <c r="L63" i="31"/>
  <c r="F99" i="31"/>
  <c r="H108" i="31"/>
  <c r="N12" i="33"/>
  <c r="H9" i="30"/>
  <c r="F11" i="30"/>
  <c r="H12" i="30"/>
  <c r="F14" i="30"/>
  <c r="H15" i="30"/>
  <c r="F17" i="30"/>
  <c r="H18" i="30"/>
  <c r="H20" i="30"/>
  <c r="L21" i="30"/>
  <c r="H31" i="30"/>
  <c r="J32" i="30"/>
  <c r="H34" i="30"/>
  <c r="J35" i="30"/>
  <c r="H37" i="30"/>
  <c r="J38" i="30"/>
  <c r="H40" i="30"/>
  <c r="J41" i="30"/>
  <c r="L43" i="30"/>
  <c r="F98" i="30"/>
  <c r="H99" i="30"/>
  <c r="F101" i="30"/>
  <c r="J102" i="30"/>
  <c r="L105" i="30"/>
  <c r="L106" i="30"/>
  <c r="L107" i="30"/>
  <c r="L146" i="30"/>
  <c r="F148" i="30"/>
  <c r="L149" i="30"/>
  <c r="F151" i="30"/>
  <c r="L207" i="30"/>
  <c r="F209" i="30"/>
  <c r="L210" i="30"/>
  <c r="F212" i="30"/>
  <c r="L213" i="30"/>
  <c r="F215" i="30"/>
  <c r="L216" i="30"/>
  <c r="H218" i="30"/>
  <c r="F273" i="30"/>
  <c r="L274" i="30"/>
  <c r="F276" i="30"/>
  <c r="L277" i="30"/>
  <c r="F279" i="30"/>
  <c r="N280" i="30"/>
  <c r="L282" i="30"/>
  <c r="N10" i="31"/>
  <c r="F16" i="31"/>
  <c r="F34" i="33"/>
  <c r="J61" i="33"/>
  <c r="F85" i="33"/>
  <c r="AB9" i="35"/>
  <c r="H12" i="35"/>
  <c r="V17" i="35"/>
  <c r="J24" i="2"/>
  <c r="K24" i="2"/>
  <c r="L24" i="2"/>
  <c r="H121" i="3"/>
  <c r="L135" i="3"/>
  <c r="K135" i="3"/>
  <c r="J135" i="3"/>
  <c r="K49" i="2"/>
  <c r="J49" i="2"/>
  <c r="L49" i="2"/>
  <c r="J74" i="2"/>
  <c r="K74" i="2"/>
  <c r="L74" i="2"/>
  <c r="J21" i="2"/>
  <c r="K21" i="2"/>
  <c r="H42" i="2"/>
  <c r="G68" i="2"/>
  <c r="L17" i="3"/>
  <c r="K17" i="3"/>
  <c r="J17" i="3"/>
  <c r="L35" i="3"/>
  <c r="K35" i="3"/>
  <c r="J35" i="3"/>
  <c r="L85" i="3"/>
  <c r="K85" i="3"/>
  <c r="J85" i="3"/>
  <c r="H123" i="3"/>
  <c r="L144" i="3"/>
  <c r="K144" i="3"/>
  <c r="J144" i="3"/>
  <c r="H194" i="3"/>
  <c r="K10" i="6"/>
  <c r="J10" i="6"/>
  <c r="I10" i="6"/>
  <c r="L7" i="2"/>
  <c r="K7" i="2"/>
  <c r="J7" i="2"/>
  <c r="L22" i="2"/>
  <c r="K22" i="2"/>
  <c r="J22" i="2"/>
  <c r="L50" i="2"/>
  <c r="K50" i="2"/>
  <c r="J50" i="2"/>
  <c r="F69" i="2"/>
  <c r="K59" i="3"/>
  <c r="J59" i="3"/>
  <c r="F113" i="3"/>
  <c r="L112" i="3"/>
  <c r="K112" i="3"/>
  <c r="I123" i="3"/>
  <c r="J112" i="3"/>
  <c r="J7" i="5"/>
  <c r="I7" i="5"/>
  <c r="M7" i="5"/>
  <c r="L7" i="5"/>
  <c r="K7" i="5"/>
  <c r="F119" i="3"/>
  <c r="H188" i="3"/>
  <c r="J11" i="5"/>
  <c r="I11" i="5"/>
  <c r="M11" i="5"/>
  <c r="L11" i="5"/>
  <c r="K11" i="5"/>
  <c r="L24" i="5"/>
  <c r="K24" i="5"/>
  <c r="I24" i="5"/>
  <c r="M24" i="5"/>
  <c r="J24" i="5"/>
  <c r="S44" i="6"/>
  <c r="R44" i="6"/>
  <c r="Q44" i="6"/>
  <c r="K16" i="12"/>
  <c r="J16" i="12"/>
  <c r="I16" i="12"/>
  <c r="L16" i="12"/>
  <c r="J46" i="14"/>
  <c r="I46" i="14"/>
  <c r="E69" i="2"/>
  <c r="L25" i="3"/>
  <c r="K25" i="3"/>
  <c r="J25" i="3"/>
  <c r="K42" i="3"/>
  <c r="J42" i="3"/>
  <c r="K60" i="3"/>
  <c r="J60" i="3"/>
  <c r="L67" i="3"/>
  <c r="K67" i="3"/>
  <c r="J67" i="3"/>
  <c r="J84" i="3"/>
  <c r="L84" i="3"/>
  <c r="K84" i="3"/>
  <c r="L93" i="3"/>
  <c r="K93" i="3"/>
  <c r="J93" i="3"/>
  <c r="E113" i="3"/>
  <c r="L13" i="2"/>
  <c r="K13" i="2"/>
  <c r="J13" i="2"/>
  <c r="G121" i="3"/>
  <c r="L20" i="5"/>
  <c r="K20" i="5"/>
  <c r="I20" i="5"/>
  <c r="M20" i="5"/>
  <c r="J20" i="5"/>
  <c r="L44" i="5"/>
  <c r="K44" i="5"/>
  <c r="I44" i="5"/>
  <c r="M44" i="5"/>
  <c r="J44" i="5"/>
  <c r="K29" i="6"/>
  <c r="J29" i="6"/>
  <c r="I29" i="6"/>
  <c r="F122" i="3"/>
  <c r="J15" i="5"/>
  <c r="I15" i="5"/>
  <c r="M15" i="5"/>
  <c r="L15" i="5"/>
  <c r="K15" i="5"/>
  <c r="L28" i="5"/>
  <c r="K28" i="5"/>
  <c r="I28" i="5"/>
  <c r="M28" i="5"/>
  <c r="J28" i="5"/>
  <c r="S37" i="6"/>
  <c r="R37" i="6"/>
  <c r="Q37" i="6"/>
  <c r="J74" i="14"/>
  <c r="I74" i="14"/>
  <c r="L127" i="15"/>
  <c r="K127" i="15"/>
  <c r="J127" i="15"/>
  <c r="I127" i="15"/>
  <c r="M127" i="15"/>
  <c r="F43" i="2"/>
  <c r="L8" i="3"/>
  <c r="K8" i="3"/>
  <c r="J8" i="3"/>
  <c r="L26" i="3"/>
  <c r="K26" i="3"/>
  <c r="J26" i="3"/>
  <c r="L34" i="3"/>
  <c r="K34" i="3"/>
  <c r="J34" i="3"/>
  <c r="L66" i="3"/>
  <c r="K66" i="3"/>
  <c r="J66" i="3"/>
  <c r="L88" i="3"/>
  <c r="K88" i="3"/>
  <c r="J88" i="3"/>
  <c r="I114" i="3"/>
  <c r="L103" i="3"/>
  <c r="K103" i="3"/>
  <c r="J103" i="3"/>
  <c r="K47" i="6"/>
  <c r="J47" i="6"/>
  <c r="I47" i="6"/>
  <c r="L10" i="2"/>
  <c r="K10" i="2"/>
  <c r="J10" i="2"/>
  <c r="L36" i="2"/>
  <c r="K36" i="2"/>
  <c r="J36" i="2"/>
  <c r="K41" i="3"/>
  <c r="J41" i="3"/>
  <c r="J13" i="3"/>
  <c r="L13" i="3"/>
  <c r="K13" i="3"/>
  <c r="J16" i="3"/>
  <c r="K16" i="3"/>
  <c r="L16" i="3"/>
  <c r="L20" i="3"/>
  <c r="K20" i="3"/>
  <c r="J20" i="3"/>
  <c r="J28" i="3"/>
  <c r="K28" i="3"/>
  <c r="L28" i="3"/>
  <c r="L29" i="3"/>
  <c r="K29" i="3"/>
  <c r="J29" i="3"/>
  <c r="J37" i="3"/>
  <c r="K37" i="3"/>
  <c r="L37" i="3"/>
  <c r="L38" i="3"/>
  <c r="K38" i="3"/>
  <c r="J38" i="3"/>
  <c r="K48" i="3"/>
  <c r="J48" i="3"/>
  <c r="J52" i="3"/>
  <c r="K52" i="3"/>
  <c r="E118" i="3"/>
  <c r="F196" i="3"/>
  <c r="H191" i="3"/>
  <c r="M16" i="5"/>
  <c r="L16" i="5"/>
  <c r="J16" i="5"/>
  <c r="I16" i="5"/>
  <c r="K16" i="5"/>
  <c r="W52" i="5"/>
  <c r="V52" i="5"/>
  <c r="U52" i="5"/>
  <c r="T52" i="5"/>
  <c r="S52" i="5"/>
  <c r="L32" i="5"/>
  <c r="K32" i="5"/>
  <c r="I32" i="5"/>
  <c r="M32" i="5"/>
  <c r="J32" i="5"/>
  <c r="S19" i="6"/>
  <c r="R19" i="6"/>
  <c r="Q19" i="6"/>
  <c r="J11" i="3"/>
  <c r="L11" i="3"/>
  <c r="K11" i="3"/>
  <c r="J14" i="3"/>
  <c r="L14" i="3"/>
  <c r="K14" i="3"/>
  <c r="K46" i="3"/>
  <c r="J46" i="3"/>
  <c r="F121" i="3"/>
  <c r="L40" i="5"/>
  <c r="K40" i="5"/>
  <c r="I40" i="5"/>
  <c r="M40" i="5"/>
  <c r="J40" i="5"/>
  <c r="K16" i="2"/>
  <c r="J16" i="2"/>
  <c r="L33" i="2"/>
  <c r="K33" i="2"/>
  <c r="J33" i="2"/>
  <c r="L39" i="2"/>
  <c r="I42" i="2"/>
  <c r="K39" i="2"/>
  <c r="J39" i="2"/>
  <c r="H68" i="2"/>
  <c r="K55" i="3"/>
  <c r="J55" i="3"/>
  <c r="E119" i="3"/>
  <c r="F42" i="2"/>
  <c r="E68" i="2"/>
  <c r="J7" i="3"/>
  <c r="L7" i="3"/>
  <c r="K7" i="3"/>
  <c r="J10" i="3"/>
  <c r="L10" i="3"/>
  <c r="K10" i="3"/>
  <c r="J19" i="3"/>
  <c r="K19" i="3"/>
  <c r="L19" i="3"/>
  <c r="F118" i="3"/>
  <c r="L36" i="5"/>
  <c r="K36" i="5"/>
  <c r="I36" i="5"/>
  <c r="M36" i="5"/>
  <c r="J36" i="5"/>
  <c r="J161" i="14"/>
  <c r="I161" i="14"/>
  <c r="Y10" i="15"/>
  <c r="X10" i="15"/>
  <c r="W10" i="15"/>
  <c r="F187" i="3"/>
  <c r="K24" i="6"/>
  <c r="J24" i="6"/>
  <c r="I24" i="6"/>
  <c r="K42" i="6"/>
  <c r="J42" i="6"/>
  <c r="I42" i="6"/>
  <c r="L6" i="12"/>
  <c r="H53" i="12"/>
  <c r="K6" i="12"/>
  <c r="J6" i="12"/>
  <c r="I6" i="12"/>
  <c r="V28" i="12"/>
  <c r="T28" i="12"/>
  <c r="S28" i="12"/>
  <c r="L42" i="12"/>
  <c r="K42" i="12"/>
  <c r="J42" i="12"/>
  <c r="I42" i="12"/>
  <c r="V55" i="12"/>
  <c r="T55" i="12"/>
  <c r="S55" i="12"/>
  <c r="T21" i="14"/>
  <c r="S21" i="14"/>
  <c r="H77" i="15"/>
  <c r="L69" i="15"/>
  <c r="K69" i="15"/>
  <c r="J69" i="15"/>
  <c r="I69" i="15"/>
  <c r="M69" i="15"/>
  <c r="Q95" i="18"/>
  <c r="E115" i="3"/>
  <c r="E116" i="3"/>
  <c r="V9" i="5"/>
  <c r="U9" i="5"/>
  <c r="S9" i="5"/>
  <c r="W9" i="5"/>
  <c r="T9" i="5"/>
  <c r="V13" i="5"/>
  <c r="U13" i="5"/>
  <c r="S13" i="5"/>
  <c r="W13" i="5"/>
  <c r="T13" i="5"/>
  <c r="K49" i="6"/>
  <c r="I49" i="6"/>
  <c r="J49" i="6"/>
  <c r="K23" i="6"/>
  <c r="J23" i="6"/>
  <c r="I23" i="6"/>
  <c r="K41" i="6"/>
  <c r="J41" i="6"/>
  <c r="I41" i="6"/>
  <c r="T15" i="14"/>
  <c r="R23" i="14"/>
  <c r="S15" i="14"/>
  <c r="J36" i="14"/>
  <c r="I36" i="14"/>
  <c r="J132" i="14"/>
  <c r="I132" i="14"/>
  <c r="X27" i="18"/>
  <c r="F115" i="3"/>
  <c r="F116" i="3"/>
  <c r="S7" i="6"/>
  <c r="R7" i="6"/>
  <c r="Q7" i="6"/>
  <c r="K18" i="6"/>
  <c r="J18" i="6"/>
  <c r="I18" i="6"/>
  <c r="K36" i="6"/>
  <c r="J36" i="6"/>
  <c r="I36" i="6"/>
  <c r="L24" i="12"/>
  <c r="K24" i="12"/>
  <c r="J24" i="12"/>
  <c r="I24" i="12"/>
  <c r="V37" i="12"/>
  <c r="T37" i="12"/>
  <c r="S37" i="12"/>
  <c r="L51" i="12"/>
  <c r="K51" i="12"/>
  <c r="J51" i="12"/>
  <c r="I51" i="12"/>
  <c r="I30" i="18"/>
  <c r="E121" i="3"/>
  <c r="E122" i="3"/>
  <c r="H186" i="3"/>
  <c r="H189" i="3"/>
  <c r="H192" i="3"/>
  <c r="H195" i="3"/>
  <c r="K16" i="6"/>
  <c r="J16" i="6"/>
  <c r="I16" i="6"/>
  <c r="K17" i="6"/>
  <c r="J17" i="6"/>
  <c r="I17" i="6"/>
  <c r="K35" i="6"/>
  <c r="J35" i="6"/>
  <c r="I35" i="6"/>
  <c r="V9" i="12"/>
  <c r="S9" i="12"/>
  <c r="T9" i="12"/>
  <c r="K19" i="12"/>
  <c r="J19" i="12"/>
  <c r="I19" i="12"/>
  <c r="L19" i="12"/>
  <c r="J27" i="14"/>
  <c r="I27" i="14"/>
  <c r="J103" i="14"/>
  <c r="I103" i="14"/>
  <c r="Q32" i="18"/>
  <c r="G188" i="3"/>
  <c r="G191" i="3"/>
  <c r="G194" i="3"/>
  <c r="V7" i="5"/>
  <c r="U7" i="5"/>
  <c r="S7" i="5"/>
  <c r="W7" i="5"/>
  <c r="T7" i="5"/>
  <c r="V11" i="5"/>
  <c r="U11" i="5"/>
  <c r="S11" i="5"/>
  <c r="W11" i="5"/>
  <c r="T11" i="5"/>
  <c r="V15" i="5"/>
  <c r="U15" i="5"/>
  <c r="S15" i="5"/>
  <c r="W15" i="5"/>
  <c r="T15" i="5"/>
  <c r="K11" i="6"/>
  <c r="J11" i="6"/>
  <c r="I11" i="6"/>
  <c r="K30" i="6"/>
  <c r="J30" i="6"/>
  <c r="I30" i="6"/>
  <c r="K48" i="6"/>
  <c r="J48" i="6"/>
  <c r="I48" i="6"/>
  <c r="L9" i="12"/>
  <c r="H56" i="12"/>
  <c r="K9" i="12"/>
  <c r="J9" i="12"/>
  <c r="I9" i="12"/>
  <c r="V12" i="12"/>
  <c r="T12" i="12"/>
  <c r="S12" i="12"/>
  <c r="L33" i="12"/>
  <c r="K33" i="12"/>
  <c r="J33" i="12"/>
  <c r="I33" i="12"/>
  <c r="V46" i="12"/>
  <c r="T46" i="12"/>
  <c r="S46" i="12"/>
  <c r="I61" i="14"/>
  <c r="J61" i="14"/>
  <c r="M38" i="15"/>
  <c r="L38" i="15"/>
  <c r="K38" i="15"/>
  <c r="J38" i="15"/>
  <c r="I38" i="15"/>
  <c r="M96" i="15"/>
  <c r="L96" i="15"/>
  <c r="K96" i="15"/>
  <c r="J96" i="15"/>
  <c r="I96" i="15"/>
  <c r="M154" i="15"/>
  <c r="L154" i="15"/>
  <c r="K154" i="15"/>
  <c r="J154" i="15"/>
  <c r="I154" i="15"/>
  <c r="X15" i="18"/>
  <c r="I18" i="18"/>
  <c r="Y73" i="18"/>
  <c r="X73" i="18"/>
  <c r="P78" i="18"/>
  <c r="Q79" i="18"/>
  <c r="Y127" i="18"/>
  <c r="X127" i="18"/>
  <c r="Y156" i="19"/>
  <c r="X156" i="19"/>
  <c r="G186" i="3"/>
  <c r="G189" i="3"/>
  <c r="G192" i="3"/>
  <c r="G195" i="3"/>
  <c r="U17" i="5"/>
  <c r="T17" i="5"/>
  <c r="V17" i="5"/>
  <c r="S17" i="5"/>
  <c r="W17" i="5"/>
  <c r="U19" i="5"/>
  <c r="T19" i="5"/>
  <c r="W19" i="5"/>
  <c r="V19" i="5"/>
  <c r="S19" i="5"/>
  <c r="U21" i="5"/>
  <c r="T21" i="5"/>
  <c r="V21" i="5"/>
  <c r="S21" i="5"/>
  <c r="W21" i="5"/>
  <c r="U23" i="5"/>
  <c r="T23" i="5"/>
  <c r="W23" i="5"/>
  <c r="V23" i="5"/>
  <c r="S23" i="5"/>
  <c r="U25" i="5"/>
  <c r="T25" i="5"/>
  <c r="V25" i="5"/>
  <c r="S25" i="5"/>
  <c r="W25" i="5"/>
  <c r="U27" i="5"/>
  <c r="T27" i="5"/>
  <c r="W27" i="5"/>
  <c r="V27" i="5"/>
  <c r="S27" i="5"/>
  <c r="U29" i="5"/>
  <c r="T29" i="5"/>
  <c r="V29" i="5"/>
  <c r="S29" i="5"/>
  <c r="W29" i="5"/>
  <c r="U31" i="5"/>
  <c r="T31" i="5"/>
  <c r="W31" i="5"/>
  <c r="V31" i="5"/>
  <c r="S31" i="5"/>
  <c r="U33" i="5"/>
  <c r="T33" i="5"/>
  <c r="V33" i="5"/>
  <c r="S33" i="5"/>
  <c r="W33" i="5"/>
  <c r="U35" i="5"/>
  <c r="T35" i="5"/>
  <c r="W35" i="5"/>
  <c r="V35" i="5"/>
  <c r="S35" i="5"/>
  <c r="K9" i="6"/>
  <c r="J9" i="6"/>
  <c r="I9" i="6"/>
  <c r="K15" i="6"/>
  <c r="J15" i="6"/>
  <c r="I15" i="6"/>
  <c r="K22" i="6"/>
  <c r="J22" i="6"/>
  <c r="I22" i="6"/>
  <c r="K28" i="6"/>
  <c r="J28" i="6"/>
  <c r="I28" i="6"/>
  <c r="L11" i="12"/>
  <c r="K11" i="12"/>
  <c r="J11" i="12"/>
  <c r="I11" i="12"/>
  <c r="L15" i="12"/>
  <c r="K15" i="12"/>
  <c r="J15" i="12"/>
  <c r="I15" i="12"/>
  <c r="L18" i="12"/>
  <c r="K18" i="12"/>
  <c r="J18" i="12"/>
  <c r="I18" i="12"/>
  <c r="V22" i="12"/>
  <c r="T22" i="12"/>
  <c r="S22" i="12"/>
  <c r="L27" i="12"/>
  <c r="K27" i="12"/>
  <c r="J27" i="12"/>
  <c r="I27" i="12"/>
  <c r="V31" i="12"/>
  <c r="T31" i="12"/>
  <c r="S31" i="12"/>
  <c r="L36" i="12"/>
  <c r="K36" i="12"/>
  <c r="J36" i="12"/>
  <c r="I36" i="12"/>
  <c r="V40" i="12"/>
  <c r="T40" i="12"/>
  <c r="S40" i="12"/>
  <c r="L45" i="12"/>
  <c r="K45" i="12"/>
  <c r="J45" i="12"/>
  <c r="I45" i="12"/>
  <c r="V49" i="12"/>
  <c r="T49" i="12"/>
  <c r="S49" i="12"/>
  <c r="T13" i="14"/>
  <c r="S13" i="14"/>
  <c r="T19" i="14"/>
  <c r="S19" i="14"/>
  <c r="J30" i="14"/>
  <c r="I30" i="14"/>
  <c r="J40" i="14"/>
  <c r="I40" i="14"/>
  <c r="J84" i="14"/>
  <c r="I84" i="14"/>
  <c r="H121" i="14"/>
  <c r="J113" i="14"/>
  <c r="I113" i="14"/>
  <c r="J142" i="14"/>
  <c r="I142" i="14"/>
  <c r="Y19" i="15"/>
  <c r="X19" i="15"/>
  <c r="W19" i="15"/>
  <c r="L108" i="15"/>
  <c r="K108" i="15"/>
  <c r="J108" i="15"/>
  <c r="I108" i="15"/>
  <c r="M108" i="15"/>
  <c r="I11" i="18"/>
  <c r="Q13" i="18"/>
  <c r="Y66" i="18"/>
  <c r="X66" i="18"/>
  <c r="I69" i="18"/>
  <c r="Q71" i="18"/>
  <c r="Y89" i="18"/>
  <c r="X89" i="18"/>
  <c r="I151" i="18"/>
  <c r="J8" i="6"/>
  <c r="I8" i="6"/>
  <c r="K8" i="6"/>
  <c r="J14" i="6"/>
  <c r="I14" i="6"/>
  <c r="K14" i="6"/>
  <c r="J27" i="6"/>
  <c r="I27" i="6"/>
  <c r="K27" i="6"/>
  <c r="J33" i="6"/>
  <c r="I33" i="6"/>
  <c r="K33" i="6"/>
  <c r="J39" i="6"/>
  <c r="I39" i="6"/>
  <c r="K39" i="6"/>
  <c r="J45" i="6"/>
  <c r="I45" i="6"/>
  <c r="K45" i="6"/>
  <c r="J51" i="6"/>
  <c r="I51" i="6"/>
  <c r="K51" i="6"/>
  <c r="V7" i="12"/>
  <c r="T7" i="12"/>
  <c r="S7" i="12"/>
  <c r="V10" i="12"/>
  <c r="T10" i="12"/>
  <c r="S10" i="12"/>
  <c r="V14" i="12"/>
  <c r="T14" i="12"/>
  <c r="S14" i="12"/>
  <c r="I58" i="14"/>
  <c r="J58" i="14"/>
  <c r="M9" i="15"/>
  <c r="L9" i="15"/>
  <c r="K9" i="15"/>
  <c r="J9" i="15"/>
  <c r="I9" i="15"/>
  <c r="M76" i="15"/>
  <c r="L76" i="15"/>
  <c r="K76" i="15"/>
  <c r="J76" i="15"/>
  <c r="I76" i="15"/>
  <c r="M135" i="15"/>
  <c r="L135" i="15"/>
  <c r="K135" i="15"/>
  <c r="J135" i="15"/>
  <c r="I135" i="15"/>
  <c r="W62" i="18"/>
  <c r="X54" i="18"/>
  <c r="J57" i="18"/>
  <c r="I57" i="18"/>
  <c r="Q59" i="18"/>
  <c r="I130" i="18"/>
  <c r="Y98" i="19"/>
  <c r="X98" i="19"/>
  <c r="I108" i="21"/>
  <c r="H108" i="21"/>
  <c r="L33" i="22"/>
  <c r="K33" i="22"/>
  <c r="J33" i="22"/>
  <c r="L8" i="12"/>
  <c r="H55" i="12"/>
  <c r="K8" i="12"/>
  <c r="J8" i="12"/>
  <c r="I8" i="12"/>
  <c r="T17" i="12"/>
  <c r="S17" i="12"/>
  <c r="V17" i="12"/>
  <c r="L21" i="12"/>
  <c r="K21" i="12"/>
  <c r="J21" i="12"/>
  <c r="I21" i="12"/>
  <c r="V25" i="12"/>
  <c r="T25" i="12"/>
  <c r="S25" i="12"/>
  <c r="L30" i="12"/>
  <c r="K30" i="12"/>
  <c r="J30" i="12"/>
  <c r="I30" i="12"/>
  <c r="V34" i="12"/>
  <c r="T34" i="12"/>
  <c r="S34" i="12"/>
  <c r="L39" i="12"/>
  <c r="K39" i="12"/>
  <c r="J39" i="12"/>
  <c r="I39" i="12"/>
  <c r="V43" i="12"/>
  <c r="T43" i="12"/>
  <c r="S43" i="12"/>
  <c r="L48" i="12"/>
  <c r="K48" i="12"/>
  <c r="J48" i="12"/>
  <c r="I48" i="12"/>
  <c r="V52" i="12"/>
  <c r="T52" i="12"/>
  <c r="S52" i="12"/>
  <c r="T11" i="14"/>
  <c r="S11" i="14"/>
  <c r="T17" i="14"/>
  <c r="S17" i="14"/>
  <c r="J33" i="14"/>
  <c r="I33" i="14"/>
  <c r="H51" i="14"/>
  <c r="J43" i="14"/>
  <c r="I43" i="14"/>
  <c r="J64" i="14"/>
  <c r="I64" i="14"/>
  <c r="J123" i="14"/>
  <c r="I123" i="14"/>
  <c r="J152" i="14"/>
  <c r="I152" i="14"/>
  <c r="L30" i="15"/>
  <c r="K30" i="15"/>
  <c r="J30" i="15"/>
  <c r="I30" i="15"/>
  <c r="M30" i="15"/>
  <c r="L88" i="15"/>
  <c r="K88" i="15"/>
  <c r="J88" i="15"/>
  <c r="I88" i="15"/>
  <c r="M88" i="15"/>
  <c r="L146" i="15"/>
  <c r="K146" i="15"/>
  <c r="J146" i="15"/>
  <c r="I146" i="15"/>
  <c r="M146" i="15"/>
  <c r="P160" i="18"/>
  <c r="Q152" i="18"/>
  <c r="X46" i="18"/>
  <c r="Q52" i="18"/>
  <c r="I93" i="18"/>
  <c r="H92" i="18"/>
  <c r="Q153" i="18"/>
  <c r="Y15" i="19"/>
  <c r="X15" i="19"/>
  <c r="K144" i="26"/>
  <c r="J144" i="26"/>
  <c r="I144" i="26"/>
  <c r="L13" i="12"/>
  <c r="K13" i="12"/>
  <c r="J13" i="12"/>
  <c r="I13" i="12"/>
  <c r="V16" i="12"/>
  <c r="T16" i="12"/>
  <c r="S16" i="12"/>
  <c r="V19" i="12"/>
  <c r="S19" i="12"/>
  <c r="T19" i="12"/>
  <c r="K159" i="13"/>
  <c r="I159" i="13"/>
  <c r="J159" i="13"/>
  <c r="I55" i="14"/>
  <c r="J55" i="14"/>
  <c r="M18" i="15"/>
  <c r="L18" i="15"/>
  <c r="K18" i="15"/>
  <c r="J18" i="15"/>
  <c r="I18" i="15"/>
  <c r="M57" i="15"/>
  <c r="L57" i="15"/>
  <c r="K57" i="15"/>
  <c r="J57" i="15"/>
  <c r="I57" i="15"/>
  <c r="M115" i="15"/>
  <c r="L115" i="15"/>
  <c r="K115" i="15"/>
  <c r="J115" i="15"/>
  <c r="I115" i="15"/>
  <c r="J38" i="18"/>
  <c r="I38" i="18"/>
  <c r="P48" i="18"/>
  <c r="Q40" i="18"/>
  <c r="Y68" i="19"/>
  <c r="X68" i="19"/>
  <c r="Y127" i="19"/>
  <c r="X127" i="19"/>
  <c r="I54" i="21"/>
  <c r="H54" i="21"/>
  <c r="T20" i="12"/>
  <c r="S20" i="12"/>
  <c r="V20" i="12"/>
  <c r="K22" i="12"/>
  <c r="J22" i="12"/>
  <c r="I22" i="12"/>
  <c r="L22" i="12"/>
  <c r="T23" i="12"/>
  <c r="S23" i="12"/>
  <c r="V23" i="12"/>
  <c r="K25" i="12"/>
  <c r="J25" i="12"/>
  <c r="I25" i="12"/>
  <c r="L25" i="12"/>
  <c r="T26" i="12"/>
  <c r="S26" i="12"/>
  <c r="V26" i="12"/>
  <c r="K28" i="12"/>
  <c r="J28" i="12"/>
  <c r="I28" i="12"/>
  <c r="L28" i="12"/>
  <c r="T29" i="12"/>
  <c r="S29" i="12"/>
  <c r="V29" i="12"/>
  <c r="K31" i="12"/>
  <c r="J31" i="12"/>
  <c r="I31" i="12"/>
  <c r="L31" i="12"/>
  <c r="T32" i="12"/>
  <c r="S32" i="12"/>
  <c r="V32" i="12"/>
  <c r="K34" i="12"/>
  <c r="J34" i="12"/>
  <c r="I34" i="12"/>
  <c r="L34" i="12"/>
  <c r="T35" i="12"/>
  <c r="S35" i="12"/>
  <c r="V35" i="12"/>
  <c r="K37" i="12"/>
  <c r="J37" i="12"/>
  <c r="I37" i="12"/>
  <c r="L37" i="12"/>
  <c r="T38" i="12"/>
  <c r="S38" i="12"/>
  <c r="V38" i="12"/>
  <c r="K40" i="12"/>
  <c r="J40" i="12"/>
  <c r="I40" i="12"/>
  <c r="L40" i="12"/>
  <c r="T41" i="12"/>
  <c r="S41" i="12"/>
  <c r="V41" i="12"/>
  <c r="K43" i="12"/>
  <c r="J43" i="12"/>
  <c r="I43" i="12"/>
  <c r="L43" i="12"/>
  <c r="T44" i="12"/>
  <c r="S44" i="12"/>
  <c r="V44" i="12"/>
  <c r="K46" i="12"/>
  <c r="J46" i="12"/>
  <c r="I46" i="12"/>
  <c r="L46" i="12"/>
  <c r="T47" i="12"/>
  <c r="S47" i="12"/>
  <c r="V47" i="12"/>
  <c r="K49" i="12"/>
  <c r="J49" i="12"/>
  <c r="I49" i="12"/>
  <c r="L49" i="12"/>
  <c r="T50" i="12"/>
  <c r="S50" i="12"/>
  <c r="V50" i="12"/>
  <c r="K52" i="12"/>
  <c r="J52" i="12"/>
  <c r="I52" i="12"/>
  <c r="L52" i="12"/>
  <c r="T53" i="12"/>
  <c r="S53" i="12"/>
  <c r="V53" i="12"/>
  <c r="T56" i="12"/>
  <c r="S56" i="12"/>
  <c r="V56" i="12"/>
  <c r="K23" i="13"/>
  <c r="J23" i="13"/>
  <c r="I23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K40" i="13"/>
  <c r="J40" i="13"/>
  <c r="I40" i="13"/>
  <c r="H48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K68" i="13"/>
  <c r="J68" i="13"/>
  <c r="I68" i="13"/>
  <c r="H76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K96" i="13"/>
  <c r="J96" i="13"/>
  <c r="I96" i="13"/>
  <c r="H104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K124" i="13"/>
  <c r="J124" i="13"/>
  <c r="I124" i="13"/>
  <c r="H132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J28" i="14"/>
  <c r="I28" i="14"/>
  <c r="J31" i="14"/>
  <c r="I31" i="14"/>
  <c r="J34" i="14"/>
  <c r="I34" i="14"/>
  <c r="J41" i="14"/>
  <c r="I41" i="14"/>
  <c r="J44" i="14"/>
  <c r="I44" i="14"/>
  <c r="J47" i="14"/>
  <c r="I47" i="14"/>
  <c r="J54" i="14"/>
  <c r="I54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H163" i="14"/>
  <c r="J155" i="14"/>
  <c r="I155" i="14"/>
  <c r="M155" i="15"/>
  <c r="L155" i="15"/>
  <c r="K155" i="15"/>
  <c r="I155" i="15"/>
  <c r="J155" i="15"/>
  <c r="V21" i="15"/>
  <c r="Y13" i="15"/>
  <c r="X13" i="15"/>
  <c r="W13" i="15"/>
  <c r="L24" i="15"/>
  <c r="K24" i="15"/>
  <c r="J24" i="15"/>
  <c r="I24" i="15"/>
  <c r="M24" i="15"/>
  <c r="L43" i="15"/>
  <c r="K43" i="15"/>
  <c r="J43" i="15"/>
  <c r="I43" i="15"/>
  <c r="M43" i="15"/>
  <c r="L62" i="15"/>
  <c r="K62" i="15"/>
  <c r="J62" i="15"/>
  <c r="I62" i="15"/>
  <c r="M62" i="15"/>
  <c r="L82" i="15"/>
  <c r="K82" i="15"/>
  <c r="J82" i="15"/>
  <c r="I82" i="15"/>
  <c r="M82" i="15"/>
  <c r="L101" i="15"/>
  <c r="K101" i="15"/>
  <c r="J101" i="15"/>
  <c r="I101" i="15"/>
  <c r="M101" i="15"/>
  <c r="L121" i="15"/>
  <c r="K121" i="15"/>
  <c r="J121" i="15"/>
  <c r="I121" i="15"/>
  <c r="M121" i="15"/>
  <c r="L140" i="15"/>
  <c r="K140" i="15"/>
  <c r="J140" i="15"/>
  <c r="I140" i="15"/>
  <c r="M140" i="15"/>
  <c r="L159" i="15"/>
  <c r="K159" i="15"/>
  <c r="J159" i="15"/>
  <c r="I159" i="15"/>
  <c r="M159" i="15"/>
  <c r="H23" i="17"/>
  <c r="J24" i="17"/>
  <c r="I24" i="17"/>
  <c r="J26" i="17"/>
  <c r="I26" i="17"/>
  <c r="J28" i="17"/>
  <c r="I28" i="17"/>
  <c r="J30" i="17"/>
  <c r="I30" i="17"/>
  <c r="J32" i="17"/>
  <c r="I32" i="17"/>
  <c r="J34" i="17"/>
  <c r="I34" i="17"/>
  <c r="J39" i="17"/>
  <c r="I39" i="17"/>
  <c r="J41" i="17"/>
  <c r="I41" i="17"/>
  <c r="H49" i="17"/>
  <c r="J43" i="17"/>
  <c r="I43" i="17"/>
  <c r="J45" i="17"/>
  <c r="I45" i="17"/>
  <c r="J47" i="17"/>
  <c r="I47" i="17"/>
  <c r="H51" i="17"/>
  <c r="J52" i="17"/>
  <c r="I52" i="17"/>
  <c r="J54" i="17"/>
  <c r="I54" i="17"/>
  <c r="J56" i="17"/>
  <c r="I56" i="17"/>
  <c r="J58" i="17"/>
  <c r="I58" i="17"/>
  <c r="J60" i="17"/>
  <c r="I60" i="17"/>
  <c r="J62" i="17"/>
  <c r="I62" i="17"/>
  <c r="J67" i="17"/>
  <c r="I67" i="17"/>
  <c r="J69" i="17"/>
  <c r="I69" i="17"/>
  <c r="H77" i="17"/>
  <c r="J71" i="17"/>
  <c r="I71" i="17"/>
  <c r="J73" i="17"/>
  <c r="I73" i="17"/>
  <c r="J75" i="17"/>
  <c r="I75" i="17"/>
  <c r="H79" i="17"/>
  <c r="J80" i="17"/>
  <c r="I80" i="17"/>
  <c r="J82" i="17"/>
  <c r="I82" i="17"/>
  <c r="J84" i="17"/>
  <c r="I84" i="17"/>
  <c r="J86" i="17"/>
  <c r="I86" i="17"/>
  <c r="J88" i="17"/>
  <c r="I88" i="17"/>
  <c r="J90" i="17"/>
  <c r="I90" i="17"/>
  <c r="J95" i="17"/>
  <c r="I95" i="17"/>
  <c r="J97" i="17"/>
  <c r="I97" i="17"/>
  <c r="H105" i="17"/>
  <c r="J99" i="17"/>
  <c r="I99" i="17"/>
  <c r="J101" i="17"/>
  <c r="I101" i="17"/>
  <c r="J103" i="17"/>
  <c r="I103" i="17"/>
  <c r="H107" i="17"/>
  <c r="J108" i="17"/>
  <c r="I108" i="17"/>
  <c r="J110" i="17"/>
  <c r="I110" i="17"/>
  <c r="J112" i="17"/>
  <c r="I112" i="17"/>
  <c r="J114" i="17"/>
  <c r="I114" i="17"/>
  <c r="J116" i="17"/>
  <c r="I116" i="17"/>
  <c r="J118" i="17"/>
  <c r="I118" i="17"/>
  <c r="J123" i="17"/>
  <c r="I123" i="17"/>
  <c r="J125" i="17"/>
  <c r="I125" i="17"/>
  <c r="H133" i="17"/>
  <c r="J127" i="17"/>
  <c r="I127" i="17"/>
  <c r="J129" i="17"/>
  <c r="I129" i="17"/>
  <c r="J131" i="17"/>
  <c r="I131" i="17"/>
  <c r="H135" i="17"/>
  <c r="J136" i="17"/>
  <c r="I136" i="17"/>
  <c r="J138" i="17"/>
  <c r="I138" i="17"/>
  <c r="J140" i="17"/>
  <c r="I140" i="17"/>
  <c r="J142" i="17"/>
  <c r="I142" i="17"/>
  <c r="J144" i="17"/>
  <c r="I144" i="17"/>
  <c r="J146" i="17"/>
  <c r="I146" i="17"/>
  <c r="J151" i="17"/>
  <c r="I151" i="17"/>
  <c r="J153" i="17"/>
  <c r="I153" i="17"/>
  <c r="H161" i="17"/>
  <c r="J155" i="17"/>
  <c r="I155" i="17"/>
  <c r="J157" i="17"/>
  <c r="I157" i="17"/>
  <c r="J159" i="17"/>
  <c r="I159" i="17"/>
  <c r="Y9" i="18"/>
  <c r="X9" i="18"/>
  <c r="W8" i="18"/>
  <c r="Y108" i="18" s="1"/>
  <c r="H20" i="18"/>
  <c r="I12" i="18"/>
  <c r="Y28" i="18"/>
  <c r="X28" i="18"/>
  <c r="I31" i="18"/>
  <c r="X47" i="18"/>
  <c r="J51" i="18"/>
  <c r="I51" i="18"/>
  <c r="H50" i="18"/>
  <c r="X67" i="18"/>
  <c r="J70" i="18"/>
  <c r="I70" i="18"/>
  <c r="X108" i="18"/>
  <c r="I111" i="18"/>
  <c r="Y74" i="19"/>
  <c r="X74" i="19"/>
  <c r="Y108" i="19"/>
  <c r="W107" i="19"/>
  <c r="X108" i="19"/>
  <c r="Y137" i="19"/>
  <c r="X137" i="19"/>
  <c r="I53" i="14"/>
  <c r="J53" i="14"/>
  <c r="M12" i="15"/>
  <c r="L12" i="15"/>
  <c r="K12" i="15"/>
  <c r="J12" i="15"/>
  <c r="I12" i="15"/>
  <c r="M31" i="15"/>
  <c r="L31" i="15"/>
  <c r="K31" i="15"/>
  <c r="J31" i="15"/>
  <c r="I31" i="15"/>
  <c r="M51" i="15"/>
  <c r="L51" i="15"/>
  <c r="K51" i="15"/>
  <c r="J51" i="15"/>
  <c r="I51" i="15"/>
  <c r="M70" i="15"/>
  <c r="L70" i="15"/>
  <c r="K70" i="15"/>
  <c r="J70" i="15"/>
  <c r="I70" i="15"/>
  <c r="M89" i="15"/>
  <c r="L89" i="15"/>
  <c r="K89" i="15"/>
  <c r="J89" i="15"/>
  <c r="I89" i="15"/>
  <c r="M109" i="15"/>
  <c r="L109" i="15"/>
  <c r="K109" i="15"/>
  <c r="J109" i="15"/>
  <c r="I109" i="15"/>
  <c r="M128" i="15"/>
  <c r="L128" i="15"/>
  <c r="K128" i="15"/>
  <c r="J128" i="15"/>
  <c r="I128" i="15"/>
  <c r="I156" i="18"/>
  <c r="I24" i="18"/>
  <c r="W48" i="18"/>
  <c r="Y40" i="18"/>
  <c r="X40" i="18"/>
  <c r="I43" i="18"/>
  <c r="X59" i="18"/>
  <c r="Y79" i="18"/>
  <c r="X79" i="18"/>
  <c r="W78" i="18"/>
  <c r="X128" i="18"/>
  <c r="J131" i="18"/>
  <c r="I131" i="18"/>
  <c r="Y18" i="19"/>
  <c r="X18" i="19"/>
  <c r="Y40" i="19"/>
  <c r="X40" i="19"/>
  <c r="I26" i="14"/>
  <c r="J26" i="14"/>
  <c r="I29" i="14"/>
  <c r="H37" i="14"/>
  <c r="J29" i="14"/>
  <c r="I32" i="14"/>
  <c r="J32" i="14"/>
  <c r="I35" i="14"/>
  <c r="J35" i="14"/>
  <c r="I39" i="14"/>
  <c r="J39" i="14"/>
  <c r="I42" i="14"/>
  <c r="J42" i="14"/>
  <c r="I45" i="14"/>
  <c r="J45" i="14"/>
  <c r="I48" i="14"/>
  <c r="J48" i="14"/>
  <c r="I50" i="14"/>
  <c r="J50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Y18" i="15"/>
  <c r="W18" i="15"/>
  <c r="X18" i="15"/>
  <c r="Y16" i="15"/>
  <c r="X16" i="15"/>
  <c r="W16" i="15"/>
  <c r="L37" i="15"/>
  <c r="K37" i="15"/>
  <c r="J37" i="15"/>
  <c r="I37" i="15"/>
  <c r="M37" i="15"/>
  <c r="L56" i="15"/>
  <c r="K56" i="15"/>
  <c r="J56" i="15"/>
  <c r="I56" i="15"/>
  <c r="M56" i="15"/>
  <c r="L75" i="15"/>
  <c r="K75" i="15"/>
  <c r="J75" i="15"/>
  <c r="I75" i="15"/>
  <c r="M75" i="15"/>
  <c r="L95" i="15"/>
  <c r="K95" i="15"/>
  <c r="J95" i="15"/>
  <c r="I95" i="15"/>
  <c r="M95" i="15"/>
  <c r="L114" i="15"/>
  <c r="K114" i="15"/>
  <c r="J114" i="15"/>
  <c r="I114" i="15"/>
  <c r="M114" i="15"/>
  <c r="H161" i="15"/>
  <c r="L153" i="15"/>
  <c r="K153" i="15"/>
  <c r="J153" i="15"/>
  <c r="I153" i="15"/>
  <c r="M153" i="15"/>
  <c r="I25" i="18"/>
  <c r="Y41" i="18"/>
  <c r="X41" i="18"/>
  <c r="I44" i="18"/>
  <c r="Y60" i="18"/>
  <c r="X60" i="18"/>
  <c r="Y80" i="18"/>
  <c r="X80" i="18"/>
  <c r="Y88" i="18"/>
  <c r="X88" i="18"/>
  <c r="I150" i="18"/>
  <c r="Y71" i="19"/>
  <c r="X71" i="19"/>
  <c r="Y88" i="19"/>
  <c r="X88" i="19"/>
  <c r="Y117" i="19"/>
  <c r="X117" i="19"/>
  <c r="Y146" i="19"/>
  <c r="X146" i="19"/>
  <c r="I10" i="21"/>
  <c r="H10" i="21"/>
  <c r="J11" i="14"/>
  <c r="I11" i="14"/>
  <c r="J13" i="14"/>
  <c r="I13" i="14"/>
  <c r="H23" i="14"/>
  <c r="J15" i="14"/>
  <c r="I15" i="14"/>
  <c r="J17" i="14"/>
  <c r="I17" i="14"/>
  <c r="J19" i="14"/>
  <c r="I19" i="14"/>
  <c r="J21" i="14"/>
  <c r="I21" i="14"/>
  <c r="I49" i="14"/>
  <c r="J49" i="14"/>
  <c r="J56" i="14"/>
  <c r="I56" i="14"/>
  <c r="J59" i="14"/>
  <c r="I59" i="14"/>
  <c r="J62" i="14"/>
  <c r="I62" i="14"/>
  <c r="M15" i="15"/>
  <c r="L15" i="15"/>
  <c r="K15" i="15"/>
  <c r="J15" i="15"/>
  <c r="I15" i="15"/>
  <c r="M25" i="15"/>
  <c r="L25" i="15"/>
  <c r="K25" i="15"/>
  <c r="J25" i="15"/>
  <c r="I25" i="15"/>
  <c r="M44" i="15"/>
  <c r="L44" i="15"/>
  <c r="K44" i="15"/>
  <c r="J44" i="15"/>
  <c r="I44" i="15"/>
  <c r="M83" i="15"/>
  <c r="H91" i="15"/>
  <c r="L83" i="15"/>
  <c r="K83" i="15"/>
  <c r="J83" i="15"/>
  <c r="I83" i="15"/>
  <c r="M102" i="15"/>
  <c r="L102" i="15"/>
  <c r="K102" i="15"/>
  <c r="J102" i="15"/>
  <c r="I102" i="15"/>
  <c r="M122" i="15"/>
  <c r="L122" i="15"/>
  <c r="K122" i="15"/>
  <c r="J122" i="15"/>
  <c r="I122" i="15"/>
  <c r="M141" i="15"/>
  <c r="L141" i="15"/>
  <c r="K141" i="15"/>
  <c r="J141" i="15"/>
  <c r="I141" i="15"/>
  <c r="M160" i="15"/>
  <c r="L160" i="15"/>
  <c r="K160" i="15"/>
  <c r="J160" i="15"/>
  <c r="I160" i="15"/>
  <c r="Y14" i="18"/>
  <c r="X14" i="18"/>
  <c r="I17" i="18"/>
  <c r="Y33" i="18"/>
  <c r="X33" i="18"/>
  <c r="J37" i="18"/>
  <c r="I37" i="18"/>
  <c r="H36" i="18"/>
  <c r="Y53" i="18"/>
  <c r="X53" i="18"/>
  <c r="J56" i="18"/>
  <c r="I56" i="18"/>
  <c r="Y72" i="18"/>
  <c r="X72" i="18"/>
  <c r="I75" i="18"/>
  <c r="Y109" i="18"/>
  <c r="X109" i="18"/>
  <c r="I112" i="18"/>
  <c r="Y153" i="19"/>
  <c r="W161" i="19"/>
  <c r="X153" i="19"/>
  <c r="Y12" i="19"/>
  <c r="X12" i="19"/>
  <c r="Y30" i="19"/>
  <c r="X30" i="19"/>
  <c r="Y59" i="19"/>
  <c r="X59" i="19"/>
  <c r="I46" i="21"/>
  <c r="H46" i="21"/>
  <c r="L121" i="22"/>
  <c r="K121" i="22"/>
  <c r="J121" i="22"/>
  <c r="I156" i="21"/>
  <c r="H156" i="21"/>
  <c r="Q20" i="21"/>
  <c r="R20" i="21"/>
  <c r="I19" i="21"/>
  <c r="H19" i="21"/>
  <c r="I73" i="21"/>
  <c r="H73" i="21"/>
  <c r="I146" i="21"/>
  <c r="H146" i="21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I9" i="18"/>
  <c r="H8" i="18"/>
  <c r="J156" i="18" s="1"/>
  <c r="Y12" i="18"/>
  <c r="X12" i="18"/>
  <c r="W20" i="18"/>
  <c r="J15" i="18"/>
  <c r="I15" i="18"/>
  <c r="Y18" i="18"/>
  <c r="X18" i="18"/>
  <c r="I26" i="19"/>
  <c r="H26" i="19"/>
  <c r="R15" i="21"/>
  <c r="Q15" i="21"/>
  <c r="I66" i="21"/>
  <c r="H66" i="21"/>
  <c r="H131" i="21"/>
  <c r="I131" i="21"/>
  <c r="J134" i="27"/>
  <c r="I134" i="27"/>
  <c r="K134" i="27"/>
  <c r="X11" i="18"/>
  <c r="Y11" i="18"/>
  <c r="I14" i="18"/>
  <c r="J14" i="18"/>
  <c r="X17" i="18"/>
  <c r="Y17" i="18"/>
  <c r="I34" i="21"/>
  <c r="H34" i="21"/>
  <c r="L62" i="22"/>
  <c r="K62" i="22"/>
  <c r="J62" i="22"/>
  <c r="L150" i="22"/>
  <c r="K150" i="22"/>
  <c r="J150" i="22"/>
  <c r="H65" i="14"/>
  <c r="J57" i="14"/>
  <c r="I57" i="14"/>
  <c r="J60" i="14"/>
  <c r="I60" i="14"/>
  <c r="J63" i="14"/>
  <c r="I63" i="14"/>
  <c r="I67" i="14"/>
  <c r="J67" i="14"/>
  <c r="J70" i="14"/>
  <c r="I70" i="14"/>
  <c r="J73" i="14"/>
  <c r="I73" i="14"/>
  <c r="I76" i="14"/>
  <c r="J76" i="14"/>
  <c r="J83" i="14"/>
  <c r="I83" i="14"/>
  <c r="I86" i="14"/>
  <c r="J86" i="14"/>
  <c r="J89" i="14"/>
  <c r="I89" i="14"/>
  <c r="J92" i="14"/>
  <c r="I92" i="14"/>
  <c r="I96" i="14"/>
  <c r="J96" i="14"/>
  <c r="H107" i="14"/>
  <c r="J99" i="14"/>
  <c r="I99" i="14"/>
  <c r="J102" i="14"/>
  <c r="I102" i="14"/>
  <c r="I105" i="14"/>
  <c r="J105" i="14"/>
  <c r="J109" i="14"/>
  <c r="I109" i="14"/>
  <c r="J112" i="14"/>
  <c r="I112" i="14"/>
  <c r="I115" i="14"/>
  <c r="J115" i="14"/>
  <c r="J118" i="14"/>
  <c r="I118" i="14"/>
  <c r="I125" i="14"/>
  <c r="J125" i="14"/>
  <c r="J128" i="14"/>
  <c r="I128" i="14"/>
  <c r="J131" i="14"/>
  <c r="I131" i="14"/>
  <c r="I134" i="14"/>
  <c r="J134" i="14"/>
  <c r="J138" i="14"/>
  <c r="I138" i="14"/>
  <c r="H149" i="14"/>
  <c r="J141" i="14"/>
  <c r="I141" i="14"/>
  <c r="I144" i="14"/>
  <c r="J144" i="14"/>
  <c r="J147" i="14"/>
  <c r="I147" i="14"/>
  <c r="J151" i="14"/>
  <c r="I151" i="14"/>
  <c r="I154" i="14"/>
  <c r="J154" i="14"/>
  <c r="J157" i="14"/>
  <c r="I157" i="14"/>
  <c r="J160" i="14"/>
  <c r="I160" i="14"/>
  <c r="I27" i="21"/>
  <c r="H27" i="21"/>
  <c r="I85" i="21"/>
  <c r="H85" i="21"/>
  <c r="K11" i="22"/>
  <c r="J11" i="22"/>
  <c r="L11" i="22"/>
  <c r="J117" i="26"/>
  <c r="I117" i="26"/>
  <c r="K117" i="26"/>
  <c r="I13" i="21"/>
  <c r="H13" i="21"/>
  <c r="I41" i="21"/>
  <c r="H41" i="21"/>
  <c r="I60" i="21"/>
  <c r="H60" i="21"/>
  <c r="I80" i="21"/>
  <c r="H80" i="21"/>
  <c r="I99" i="21"/>
  <c r="H99" i="21"/>
  <c r="I159" i="21"/>
  <c r="H159" i="21"/>
  <c r="L24" i="22"/>
  <c r="K24" i="22"/>
  <c r="J24" i="22"/>
  <c r="L53" i="22"/>
  <c r="K53" i="22"/>
  <c r="J53" i="22"/>
  <c r="L82" i="22"/>
  <c r="K82" i="22"/>
  <c r="J82" i="22"/>
  <c r="L111" i="22"/>
  <c r="I119" i="22"/>
  <c r="K111" i="22"/>
  <c r="J111" i="22"/>
  <c r="L140" i="22"/>
  <c r="K140" i="22"/>
  <c r="J140" i="22"/>
  <c r="K125" i="26"/>
  <c r="J125" i="26"/>
  <c r="I125" i="26"/>
  <c r="R18" i="21"/>
  <c r="Q18" i="21"/>
  <c r="I33" i="21"/>
  <c r="H33" i="21"/>
  <c r="I53" i="21"/>
  <c r="H53" i="21"/>
  <c r="I72" i="21"/>
  <c r="H72" i="21"/>
  <c r="I91" i="21"/>
  <c r="H91" i="21"/>
  <c r="I100" i="21"/>
  <c r="H100" i="21"/>
  <c r="H105" i="21"/>
  <c r="I105" i="21"/>
  <c r="H144" i="21"/>
  <c r="I144" i="21"/>
  <c r="J156" i="26"/>
  <c r="I156" i="26"/>
  <c r="K156" i="26"/>
  <c r="I16" i="21"/>
  <c r="H16" i="21"/>
  <c r="G36" i="21"/>
  <c r="I28" i="21"/>
  <c r="H28" i="21"/>
  <c r="I47" i="21"/>
  <c r="H47" i="21"/>
  <c r="I67" i="21"/>
  <c r="H67" i="21"/>
  <c r="I86" i="21"/>
  <c r="H86" i="21"/>
  <c r="I133" i="21"/>
  <c r="H133" i="21"/>
  <c r="L43" i="22"/>
  <c r="K43" i="22"/>
  <c r="J43" i="22"/>
  <c r="L72" i="22"/>
  <c r="K72" i="22"/>
  <c r="J72" i="22"/>
  <c r="L101" i="22"/>
  <c r="K101" i="22"/>
  <c r="J101" i="22"/>
  <c r="L130" i="22"/>
  <c r="K130" i="22"/>
  <c r="J130" i="22"/>
  <c r="L159" i="22"/>
  <c r="K159" i="22"/>
  <c r="J159" i="22"/>
  <c r="R12" i="21"/>
  <c r="Q12" i="21"/>
  <c r="R21" i="21"/>
  <c r="Q21" i="21"/>
  <c r="I40" i="21"/>
  <c r="H40" i="21"/>
  <c r="I59" i="21"/>
  <c r="H59" i="21"/>
  <c r="G106" i="21"/>
  <c r="I98" i="21"/>
  <c r="H98" i="21"/>
  <c r="H118" i="21"/>
  <c r="I118" i="21"/>
  <c r="H157" i="21"/>
  <c r="I157" i="21"/>
  <c r="J137" i="26"/>
  <c r="I137" i="26"/>
  <c r="K137" i="26"/>
  <c r="I29" i="21"/>
  <c r="H29" i="21"/>
  <c r="I35" i="21"/>
  <c r="H35" i="21"/>
  <c r="G50" i="21"/>
  <c r="I42" i="21"/>
  <c r="H42" i="21"/>
  <c r="I48" i="21"/>
  <c r="H48" i="21"/>
  <c r="I55" i="21"/>
  <c r="H55" i="21"/>
  <c r="I61" i="21"/>
  <c r="H61" i="21"/>
  <c r="I68" i="21"/>
  <c r="H68" i="21"/>
  <c r="L15" i="22"/>
  <c r="J15" i="22"/>
  <c r="K15" i="22"/>
  <c r="K138" i="26"/>
  <c r="J138" i="26"/>
  <c r="H146" i="26"/>
  <c r="I138" i="26"/>
  <c r="K157" i="26"/>
  <c r="J157" i="26"/>
  <c r="I157" i="26"/>
  <c r="I11" i="21"/>
  <c r="H11" i="21"/>
  <c r="I14" i="21"/>
  <c r="H14" i="21"/>
  <c r="G22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H112" i="21"/>
  <c r="I112" i="21"/>
  <c r="G120" i="21"/>
  <c r="H125" i="21"/>
  <c r="I125" i="21"/>
  <c r="H138" i="21"/>
  <c r="I138" i="21"/>
  <c r="H151" i="21"/>
  <c r="I151" i="21"/>
  <c r="L19" i="22"/>
  <c r="K19" i="22"/>
  <c r="J19" i="22"/>
  <c r="L20" i="22"/>
  <c r="K20" i="22"/>
  <c r="J20" i="22"/>
  <c r="L30" i="22"/>
  <c r="K30" i="22"/>
  <c r="J30" i="22"/>
  <c r="L40" i="22"/>
  <c r="K40" i="22"/>
  <c r="J40" i="22"/>
  <c r="L59" i="22"/>
  <c r="K59" i="22"/>
  <c r="J59" i="22"/>
  <c r="L69" i="22"/>
  <c r="I77" i="22"/>
  <c r="K69" i="22"/>
  <c r="J69" i="22"/>
  <c r="L79" i="22"/>
  <c r="K79" i="22"/>
  <c r="J79" i="22"/>
  <c r="L88" i="22"/>
  <c r="K88" i="22"/>
  <c r="J88" i="22"/>
  <c r="L98" i="22"/>
  <c r="K98" i="22"/>
  <c r="J98" i="22"/>
  <c r="L108" i="22"/>
  <c r="K108" i="22"/>
  <c r="J108" i="22"/>
  <c r="L117" i="22"/>
  <c r="K117" i="22"/>
  <c r="J117" i="22"/>
  <c r="L127" i="22"/>
  <c r="K127" i="22"/>
  <c r="J127" i="22"/>
  <c r="L137" i="22"/>
  <c r="K137" i="22"/>
  <c r="J137" i="22"/>
  <c r="L146" i="22"/>
  <c r="K146" i="22"/>
  <c r="J146" i="22"/>
  <c r="L156" i="22"/>
  <c r="K156" i="22"/>
  <c r="J156" i="22"/>
  <c r="J130" i="26"/>
  <c r="I130" i="26"/>
  <c r="K130" i="26"/>
  <c r="J150" i="26"/>
  <c r="I150" i="26"/>
  <c r="K150" i="26"/>
  <c r="K28" i="28"/>
  <c r="J28" i="28"/>
  <c r="M28" i="28"/>
  <c r="L28" i="28"/>
  <c r="I28" i="28"/>
  <c r="K14" i="22"/>
  <c r="J14" i="22"/>
  <c r="L14" i="22"/>
  <c r="K131" i="26"/>
  <c r="J131" i="26"/>
  <c r="I131" i="26"/>
  <c r="K151" i="26"/>
  <c r="J151" i="26"/>
  <c r="I151" i="26"/>
  <c r="I12" i="21"/>
  <c r="H12" i="21"/>
  <c r="H15" i="21"/>
  <c r="I15" i="21"/>
  <c r="I18" i="21"/>
  <c r="H18" i="21"/>
  <c r="I21" i="21"/>
  <c r="H21" i="21"/>
  <c r="H26" i="21"/>
  <c r="I26" i="21"/>
  <c r="I32" i="21"/>
  <c r="H32" i="21"/>
  <c r="I39" i="21"/>
  <c r="H39" i="21"/>
  <c r="H45" i="21"/>
  <c r="I45" i="21"/>
  <c r="I52" i="21"/>
  <c r="H52" i="21"/>
  <c r="I58" i="21"/>
  <c r="H58" i="21"/>
  <c r="I71" i="21"/>
  <c r="H71" i="21"/>
  <c r="I77" i="21"/>
  <c r="H77" i="21"/>
  <c r="H84" i="21"/>
  <c r="G92" i="21"/>
  <c r="I84" i="21"/>
  <c r="I90" i="21"/>
  <c r="H90" i="21"/>
  <c r="I97" i="21"/>
  <c r="H97" i="21"/>
  <c r="I111" i="21"/>
  <c r="H111" i="21"/>
  <c r="I124" i="21"/>
  <c r="H124" i="21"/>
  <c r="I137" i="21"/>
  <c r="H137" i="21"/>
  <c r="I150" i="21"/>
  <c r="H150" i="21"/>
  <c r="L9" i="22"/>
  <c r="J9" i="22"/>
  <c r="K9" i="22"/>
  <c r="L27" i="22"/>
  <c r="I35" i="22"/>
  <c r="K27" i="22"/>
  <c r="J27" i="22"/>
  <c r="L37" i="22"/>
  <c r="K37" i="22"/>
  <c r="J37" i="22"/>
  <c r="L46" i="22"/>
  <c r="K46" i="22"/>
  <c r="J46" i="22"/>
  <c r="L56" i="22"/>
  <c r="K56" i="22"/>
  <c r="J56" i="22"/>
  <c r="L66" i="22"/>
  <c r="K66" i="22"/>
  <c r="J66" i="22"/>
  <c r="L75" i="22"/>
  <c r="K75" i="22"/>
  <c r="J75" i="22"/>
  <c r="L85" i="22"/>
  <c r="K85" i="22"/>
  <c r="J85" i="22"/>
  <c r="L95" i="22"/>
  <c r="K95" i="22"/>
  <c r="J95" i="22"/>
  <c r="L104" i="22"/>
  <c r="K104" i="22"/>
  <c r="J104" i="22"/>
  <c r="L114" i="22"/>
  <c r="K114" i="22"/>
  <c r="J114" i="22"/>
  <c r="L124" i="22"/>
  <c r="K124" i="22"/>
  <c r="J124" i="22"/>
  <c r="L143" i="22"/>
  <c r="K143" i="22"/>
  <c r="J143" i="22"/>
  <c r="L153" i="22"/>
  <c r="I161" i="22"/>
  <c r="K153" i="22"/>
  <c r="J153" i="22"/>
  <c r="J124" i="26"/>
  <c r="I124" i="26"/>
  <c r="K124" i="26"/>
  <c r="H132" i="26"/>
  <c r="J143" i="26"/>
  <c r="I143" i="26"/>
  <c r="K143" i="26"/>
  <c r="J153" i="27"/>
  <c r="I153" i="27"/>
  <c r="K153" i="27"/>
  <c r="I88" i="28"/>
  <c r="M88" i="28"/>
  <c r="L88" i="28"/>
  <c r="K88" i="28"/>
  <c r="J88" i="28"/>
  <c r="J115" i="26"/>
  <c r="I115" i="26"/>
  <c r="K115" i="26"/>
  <c r="J122" i="26"/>
  <c r="I122" i="26"/>
  <c r="K122" i="26"/>
  <c r="J128" i="26"/>
  <c r="I128" i="26"/>
  <c r="K128" i="26"/>
  <c r="J135" i="26"/>
  <c r="I135" i="26"/>
  <c r="K135" i="26"/>
  <c r="J141" i="26"/>
  <c r="I141" i="26"/>
  <c r="K141" i="26"/>
  <c r="J148" i="26"/>
  <c r="I148" i="26"/>
  <c r="K148" i="26"/>
  <c r="J154" i="26"/>
  <c r="I154" i="26"/>
  <c r="K154" i="26"/>
  <c r="J14" i="28"/>
  <c r="I14" i="28"/>
  <c r="M14" i="28"/>
  <c r="L14" i="28"/>
  <c r="K14" i="28"/>
  <c r="K17" i="22"/>
  <c r="J17" i="22"/>
  <c r="L17" i="22"/>
  <c r="K116" i="26"/>
  <c r="J116" i="26"/>
  <c r="I116" i="26"/>
  <c r="K123" i="26"/>
  <c r="J123" i="26"/>
  <c r="I123" i="26"/>
  <c r="K129" i="26"/>
  <c r="J129" i="26"/>
  <c r="I129" i="26"/>
  <c r="K136" i="26"/>
  <c r="J136" i="26"/>
  <c r="I136" i="26"/>
  <c r="K142" i="26"/>
  <c r="J142" i="26"/>
  <c r="I142" i="26"/>
  <c r="K149" i="26"/>
  <c r="J149" i="26"/>
  <c r="I149" i="26"/>
  <c r="K155" i="26"/>
  <c r="J155" i="26"/>
  <c r="I155" i="26"/>
  <c r="J127" i="27"/>
  <c r="I127" i="27"/>
  <c r="K127" i="27"/>
  <c r="K8" i="26"/>
  <c r="J8" i="26"/>
  <c r="I8" i="26"/>
  <c r="K10" i="26"/>
  <c r="J10" i="26"/>
  <c r="I10" i="26"/>
  <c r="K12" i="26"/>
  <c r="J12" i="26"/>
  <c r="I12" i="26"/>
  <c r="H20" i="26"/>
  <c r="K14" i="26"/>
  <c r="J14" i="26"/>
  <c r="I14" i="26"/>
  <c r="K16" i="26"/>
  <c r="J16" i="26"/>
  <c r="I16" i="26"/>
  <c r="K18" i="26"/>
  <c r="J18" i="26"/>
  <c r="I18" i="26"/>
  <c r="K23" i="26"/>
  <c r="J23" i="26"/>
  <c r="I23" i="26"/>
  <c r="K25" i="26"/>
  <c r="J25" i="26"/>
  <c r="I25" i="26"/>
  <c r="K27" i="26"/>
  <c r="J27" i="26"/>
  <c r="I27" i="26"/>
  <c r="K29" i="26"/>
  <c r="J29" i="26"/>
  <c r="I29" i="26"/>
  <c r="K31" i="26"/>
  <c r="J31" i="26"/>
  <c r="I31" i="26"/>
  <c r="K33" i="26"/>
  <c r="J33" i="26"/>
  <c r="I33" i="26"/>
  <c r="K36" i="26"/>
  <c r="J36" i="26"/>
  <c r="I36" i="26"/>
  <c r="K38" i="26"/>
  <c r="J38" i="26"/>
  <c r="I38" i="26"/>
  <c r="K40" i="26"/>
  <c r="J40" i="26"/>
  <c r="I40" i="26"/>
  <c r="H48" i="26"/>
  <c r="K42" i="26"/>
  <c r="J42" i="26"/>
  <c r="I42" i="26"/>
  <c r="K44" i="26"/>
  <c r="J44" i="26"/>
  <c r="I44" i="26"/>
  <c r="K46" i="26"/>
  <c r="J46" i="26"/>
  <c r="I46" i="26"/>
  <c r="K51" i="26"/>
  <c r="J51" i="26"/>
  <c r="I51" i="26"/>
  <c r="K53" i="26"/>
  <c r="J53" i="26"/>
  <c r="I53" i="26"/>
  <c r="K55" i="26"/>
  <c r="J55" i="26"/>
  <c r="I55" i="26"/>
  <c r="K57" i="26"/>
  <c r="J57" i="26"/>
  <c r="I57" i="26"/>
  <c r="K59" i="26"/>
  <c r="J59" i="26"/>
  <c r="I59" i="26"/>
  <c r="K61" i="26"/>
  <c r="J61" i="26"/>
  <c r="I61" i="26"/>
  <c r="K64" i="26"/>
  <c r="J64" i="26"/>
  <c r="I64" i="26"/>
  <c r="K66" i="26"/>
  <c r="J66" i="26"/>
  <c r="I66" i="26"/>
  <c r="K68" i="26"/>
  <c r="J68" i="26"/>
  <c r="I68" i="26"/>
  <c r="H76" i="26"/>
  <c r="K70" i="26"/>
  <c r="J70" i="26"/>
  <c r="I70" i="26"/>
  <c r="K72" i="26"/>
  <c r="J72" i="26"/>
  <c r="I72" i="26"/>
  <c r="K74" i="26"/>
  <c r="J74" i="26"/>
  <c r="I74" i="26"/>
  <c r="K79" i="26"/>
  <c r="J79" i="26"/>
  <c r="I79" i="26"/>
  <c r="K81" i="26"/>
  <c r="J81" i="26"/>
  <c r="I81" i="26"/>
  <c r="K83" i="26"/>
  <c r="J83" i="26"/>
  <c r="I83" i="26"/>
  <c r="K85" i="26"/>
  <c r="J85" i="26"/>
  <c r="I85" i="26"/>
  <c r="K87" i="26"/>
  <c r="J87" i="26"/>
  <c r="I87" i="26"/>
  <c r="K89" i="26"/>
  <c r="J89" i="26"/>
  <c r="I89" i="26"/>
  <c r="K92" i="26"/>
  <c r="J92" i="26"/>
  <c r="I92" i="26"/>
  <c r="K94" i="26"/>
  <c r="J94" i="26"/>
  <c r="I94" i="26"/>
  <c r="K96" i="26"/>
  <c r="J96" i="26"/>
  <c r="I96" i="26"/>
  <c r="H104" i="26"/>
  <c r="K98" i="26"/>
  <c r="J98" i="26"/>
  <c r="I98" i="26"/>
  <c r="K100" i="26"/>
  <c r="J100" i="26"/>
  <c r="I100" i="26"/>
  <c r="K102" i="26"/>
  <c r="J102" i="26"/>
  <c r="I102" i="26"/>
  <c r="K107" i="26"/>
  <c r="J107" i="26"/>
  <c r="I107" i="26"/>
  <c r="K109" i="26"/>
  <c r="J109" i="26"/>
  <c r="I109" i="26"/>
  <c r="K111" i="26"/>
  <c r="J111" i="26"/>
  <c r="I111" i="26"/>
  <c r="J113" i="26"/>
  <c r="I113" i="26"/>
  <c r="K113" i="26"/>
  <c r="J120" i="26"/>
  <c r="I120" i="26"/>
  <c r="K120" i="26"/>
  <c r="J126" i="26"/>
  <c r="I126" i="26"/>
  <c r="K126" i="26"/>
  <c r="J139" i="26"/>
  <c r="I139" i="26"/>
  <c r="K139" i="26"/>
  <c r="J145" i="26"/>
  <c r="I145" i="26"/>
  <c r="K145" i="26"/>
  <c r="J152" i="26"/>
  <c r="I152" i="26"/>
  <c r="K152" i="26"/>
  <c r="H160" i="26"/>
  <c r="J158" i="26"/>
  <c r="I158" i="26"/>
  <c r="K158" i="26"/>
  <c r="M73" i="28"/>
  <c r="K73" i="28"/>
  <c r="J73" i="28"/>
  <c r="L73" i="28"/>
  <c r="I73" i="28"/>
  <c r="K148" i="28"/>
  <c r="M148" i="28"/>
  <c r="L148" i="28"/>
  <c r="J148" i="28"/>
  <c r="I148" i="28"/>
  <c r="I112" i="26"/>
  <c r="K112" i="26"/>
  <c r="J112" i="26"/>
  <c r="K114" i="26"/>
  <c r="J114" i="26"/>
  <c r="I114" i="26"/>
  <c r="K121" i="26"/>
  <c r="J121" i="26"/>
  <c r="I121" i="26"/>
  <c r="K127" i="26"/>
  <c r="J127" i="26"/>
  <c r="I127" i="26"/>
  <c r="K134" i="26"/>
  <c r="J134" i="26"/>
  <c r="I134" i="26"/>
  <c r="K140" i="26"/>
  <c r="J140" i="26"/>
  <c r="I140" i="26"/>
  <c r="K153" i="26"/>
  <c r="J153" i="26"/>
  <c r="I153" i="26"/>
  <c r="K159" i="26"/>
  <c r="J159" i="26"/>
  <c r="I159" i="26"/>
  <c r="J140" i="27"/>
  <c r="I140" i="27"/>
  <c r="K140" i="27"/>
  <c r="J159" i="27"/>
  <c r="I159" i="27"/>
  <c r="K159" i="27"/>
  <c r="L130" i="28"/>
  <c r="K130" i="28"/>
  <c r="J130" i="28"/>
  <c r="I130" i="28"/>
  <c r="M130" i="28"/>
  <c r="K37" i="27"/>
  <c r="J37" i="27"/>
  <c r="I37" i="27"/>
  <c r="K41" i="27"/>
  <c r="J41" i="27"/>
  <c r="I41" i="27"/>
  <c r="K45" i="27"/>
  <c r="J45" i="27"/>
  <c r="I45" i="27"/>
  <c r="K50" i="27"/>
  <c r="J50" i="27"/>
  <c r="I50" i="27"/>
  <c r="K54" i="27"/>
  <c r="J54" i="27"/>
  <c r="I54" i="27"/>
  <c r="H62" i="27"/>
  <c r="K58" i="27"/>
  <c r="J58" i="27"/>
  <c r="I58" i="27"/>
  <c r="K67" i="27"/>
  <c r="J67" i="27"/>
  <c r="I67" i="27"/>
  <c r="K71" i="27"/>
  <c r="J71" i="27"/>
  <c r="I71" i="27"/>
  <c r="K75" i="27"/>
  <c r="J75" i="27"/>
  <c r="I75" i="27"/>
  <c r="K80" i="27"/>
  <c r="J80" i="27"/>
  <c r="I80" i="27"/>
  <c r="K84" i="27"/>
  <c r="J84" i="27"/>
  <c r="I84" i="27"/>
  <c r="L10" i="28"/>
  <c r="K10" i="28"/>
  <c r="M10" i="28"/>
  <c r="J10" i="28"/>
  <c r="I10" i="28"/>
  <c r="J33" i="28"/>
  <c r="I33" i="28"/>
  <c r="M33" i="28"/>
  <c r="L33" i="28"/>
  <c r="K33" i="28"/>
  <c r="H76" i="28"/>
  <c r="L68" i="28"/>
  <c r="K68" i="28"/>
  <c r="M68" i="28"/>
  <c r="J68" i="28"/>
  <c r="I68" i="28"/>
  <c r="M99" i="28"/>
  <c r="L99" i="28"/>
  <c r="K99" i="28"/>
  <c r="J99" i="28"/>
  <c r="I99" i="28"/>
  <c r="M150" i="28"/>
  <c r="L150" i="28"/>
  <c r="K150" i="28"/>
  <c r="J150" i="28"/>
  <c r="I150" i="28"/>
  <c r="M24" i="28"/>
  <c r="L24" i="28"/>
  <c r="K24" i="28"/>
  <c r="J24" i="28"/>
  <c r="I24" i="28"/>
  <c r="K47" i="28"/>
  <c r="J47" i="28"/>
  <c r="M47" i="28"/>
  <c r="L47" i="28"/>
  <c r="I47" i="28"/>
  <c r="I75" i="28"/>
  <c r="M75" i="28"/>
  <c r="L75" i="28"/>
  <c r="K75" i="28"/>
  <c r="J75" i="28"/>
  <c r="L111" i="28"/>
  <c r="K111" i="28"/>
  <c r="J111" i="28"/>
  <c r="I111" i="28"/>
  <c r="M111" i="28"/>
  <c r="L29" i="28"/>
  <c r="K29" i="28"/>
  <c r="M29" i="28"/>
  <c r="J29" i="28"/>
  <c r="I29" i="28"/>
  <c r="J53" i="28"/>
  <c r="I53" i="28"/>
  <c r="M53" i="28"/>
  <c r="L53" i="28"/>
  <c r="K53" i="28"/>
  <c r="M86" i="28"/>
  <c r="K86" i="28"/>
  <c r="J86" i="28"/>
  <c r="L86" i="28"/>
  <c r="I86" i="28"/>
  <c r="I145" i="28"/>
  <c r="M145" i="28"/>
  <c r="L145" i="28"/>
  <c r="K145" i="28"/>
  <c r="J145" i="28"/>
  <c r="K39" i="27"/>
  <c r="J39" i="27"/>
  <c r="I39" i="27"/>
  <c r="K43" i="27"/>
  <c r="J43" i="27"/>
  <c r="I43" i="27"/>
  <c r="K47" i="27"/>
  <c r="J47" i="27"/>
  <c r="I47" i="27"/>
  <c r="K52" i="27"/>
  <c r="J52" i="27"/>
  <c r="I52" i="27"/>
  <c r="K56" i="27"/>
  <c r="J56" i="27"/>
  <c r="I56" i="27"/>
  <c r="K60" i="27"/>
  <c r="J60" i="27"/>
  <c r="I60" i="27"/>
  <c r="K65" i="27"/>
  <c r="J65" i="27"/>
  <c r="I65" i="27"/>
  <c r="K69" i="27"/>
  <c r="J69" i="27"/>
  <c r="I69" i="27"/>
  <c r="K73" i="27"/>
  <c r="J73" i="27"/>
  <c r="I73" i="27"/>
  <c r="K78" i="27"/>
  <c r="J78" i="27"/>
  <c r="I78" i="27"/>
  <c r="H90" i="27"/>
  <c r="K82" i="27"/>
  <c r="J82" i="27"/>
  <c r="I82" i="27"/>
  <c r="K9" i="28"/>
  <c r="J9" i="28"/>
  <c r="M9" i="28"/>
  <c r="L9" i="28"/>
  <c r="I9" i="28"/>
  <c r="M43" i="28"/>
  <c r="L43" i="28"/>
  <c r="K43" i="28"/>
  <c r="J43" i="28"/>
  <c r="I43" i="28"/>
  <c r="K67" i="28"/>
  <c r="J67" i="28"/>
  <c r="M67" i="28"/>
  <c r="L67" i="28"/>
  <c r="I67" i="28"/>
  <c r="L92" i="28"/>
  <c r="K92" i="28"/>
  <c r="J92" i="28"/>
  <c r="I92" i="28"/>
  <c r="M92" i="28"/>
  <c r="M11" i="28"/>
  <c r="L11" i="28"/>
  <c r="K11" i="28"/>
  <c r="J11" i="28"/>
  <c r="I11" i="28"/>
  <c r="K15" i="28"/>
  <c r="J15" i="28"/>
  <c r="M15" i="28"/>
  <c r="L15" i="28"/>
  <c r="I15" i="28"/>
  <c r="M30" i="28"/>
  <c r="L30" i="28"/>
  <c r="K30" i="28"/>
  <c r="J30" i="28"/>
  <c r="I30" i="28"/>
  <c r="M50" i="28"/>
  <c r="L50" i="28"/>
  <c r="K50" i="28"/>
  <c r="J50" i="28"/>
  <c r="I50" i="28"/>
  <c r="K54" i="28"/>
  <c r="J54" i="28"/>
  <c r="M54" i="28"/>
  <c r="L54" i="28"/>
  <c r="I54" i="28"/>
  <c r="H62" i="28"/>
  <c r="M69" i="28"/>
  <c r="L69" i="28"/>
  <c r="K69" i="28"/>
  <c r="J69" i="28"/>
  <c r="I69" i="28"/>
  <c r="L72" i="28"/>
  <c r="J72" i="28"/>
  <c r="I72" i="28"/>
  <c r="M72" i="28"/>
  <c r="K72" i="28"/>
  <c r="L85" i="28"/>
  <c r="J85" i="28"/>
  <c r="I85" i="28"/>
  <c r="M85" i="28"/>
  <c r="K85" i="28"/>
  <c r="L124" i="28"/>
  <c r="H132" i="28"/>
  <c r="K124" i="28"/>
  <c r="J124" i="28"/>
  <c r="I124" i="28"/>
  <c r="M124" i="28"/>
  <c r="I152" i="28"/>
  <c r="M152" i="28"/>
  <c r="L152" i="28"/>
  <c r="K152" i="28"/>
  <c r="H160" i="28"/>
  <c r="J152" i="28"/>
  <c r="K154" i="28"/>
  <c r="M154" i="28"/>
  <c r="L154" i="28"/>
  <c r="J154" i="28"/>
  <c r="I154" i="28"/>
  <c r="M156" i="28"/>
  <c r="L156" i="28"/>
  <c r="K156" i="28"/>
  <c r="J156" i="28"/>
  <c r="I156" i="28"/>
  <c r="L16" i="28"/>
  <c r="K16" i="28"/>
  <c r="J16" i="28"/>
  <c r="I16" i="28"/>
  <c r="M16" i="28"/>
  <c r="L36" i="28"/>
  <c r="K36" i="28"/>
  <c r="J36" i="28"/>
  <c r="I36" i="28"/>
  <c r="M36" i="28"/>
  <c r="J40" i="28"/>
  <c r="I40" i="28"/>
  <c r="L40" i="28"/>
  <c r="K40" i="28"/>
  <c r="M40" i="28"/>
  <c r="H48" i="28"/>
  <c r="L55" i="28"/>
  <c r="K55" i="28"/>
  <c r="J55" i="28"/>
  <c r="I55" i="28"/>
  <c r="M55" i="28"/>
  <c r="J59" i="28"/>
  <c r="I59" i="28"/>
  <c r="L59" i="28"/>
  <c r="K59" i="28"/>
  <c r="M59" i="28"/>
  <c r="I82" i="28"/>
  <c r="M82" i="28"/>
  <c r="H90" i="28"/>
  <c r="L82" i="28"/>
  <c r="K82" i="28"/>
  <c r="J82" i="28"/>
  <c r="M93" i="28"/>
  <c r="L93" i="28"/>
  <c r="K93" i="28"/>
  <c r="J93" i="28"/>
  <c r="I93" i="28"/>
  <c r="M112" i="28"/>
  <c r="L112" i="28"/>
  <c r="K112" i="28"/>
  <c r="J112" i="28"/>
  <c r="I112" i="28"/>
  <c r="M131" i="28"/>
  <c r="L131" i="28"/>
  <c r="K131" i="28"/>
  <c r="J131" i="28"/>
  <c r="I131" i="28"/>
  <c r="M17" i="28"/>
  <c r="L17" i="28"/>
  <c r="I17" i="28"/>
  <c r="K17" i="28"/>
  <c r="J17" i="28"/>
  <c r="K22" i="28"/>
  <c r="J22" i="28"/>
  <c r="I22" i="28"/>
  <c r="L22" i="28"/>
  <c r="M22" i="28"/>
  <c r="M37" i="28"/>
  <c r="L37" i="28"/>
  <c r="I37" i="28"/>
  <c r="K37" i="28"/>
  <c r="J37" i="28"/>
  <c r="K41" i="28"/>
  <c r="J41" i="28"/>
  <c r="I41" i="28"/>
  <c r="M41" i="28"/>
  <c r="L41" i="28"/>
  <c r="M56" i="28"/>
  <c r="L56" i="28"/>
  <c r="I56" i="28"/>
  <c r="J56" i="28"/>
  <c r="K56" i="28"/>
  <c r="K60" i="28"/>
  <c r="J60" i="28"/>
  <c r="I60" i="28"/>
  <c r="M60" i="28"/>
  <c r="L60" i="28"/>
  <c r="M80" i="28"/>
  <c r="K80" i="28"/>
  <c r="J80" i="28"/>
  <c r="I80" i="28"/>
  <c r="L80" i="28"/>
  <c r="L98" i="28"/>
  <c r="K98" i="28"/>
  <c r="J98" i="28"/>
  <c r="I98" i="28"/>
  <c r="M98" i="28"/>
  <c r="L117" i="28"/>
  <c r="K117" i="28"/>
  <c r="J117" i="28"/>
  <c r="I117" i="28"/>
  <c r="M117" i="28"/>
  <c r="J134" i="28"/>
  <c r="M134" i="28"/>
  <c r="L134" i="28"/>
  <c r="K134" i="28"/>
  <c r="I134" i="28"/>
  <c r="L136" i="28"/>
  <c r="M136" i="28"/>
  <c r="K136" i="28"/>
  <c r="J136" i="28"/>
  <c r="I136" i="28"/>
  <c r="AL8" i="35"/>
  <c r="AK8" i="35"/>
  <c r="AJ8" i="35"/>
  <c r="J8" i="28"/>
  <c r="I8" i="28"/>
  <c r="M8" i="28"/>
  <c r="L8" i="28"/>
  <c r="K8" i="28"/>
  <c r="L23" i="28"/>
  <c r="K23" i="28"/>
  <c r="M23" i="28"/>
  <c r="J23" i="28"/>
  <c r="I23" i="28"/>
  <c r="J27" i="28"/>
  <c r="I27" i="28"/>
  <c r="M27" i="28"/>
  <c r="K27" i="28"/>
  <c r="L27" i="28"/>
  <c r="L42" i="28"/>
  <c r="K42" i="28"/>
  <c r="M42" i="28"/>
  <c r="J42" i="28"/>
  <c r="I42" i="28"/>
  <c r="J46" i="28"/>
  <c r="I46" i="28"/>
  <c r="M46" i="28"/>
  <c r="L46" i="28"/>
  <c r="K46" i="28"/>
  <c r="L61" i="28"/>
  <c r="K61" i="28"/>
  <c r="M61" i="28"/>
  <c r="I61" i="28"/>
  <c r="J61" i="28"/>
  <c r="J66" i="28"/>
  <c r="I66" i="28"/>
  <c r="M66" i="28"/>
  <c r="L66" i="28"/>
  <c r="K66" i="28"/>
  <c r="L79" i="28"/>
  <c r="J79" i="28"/>
  <c r="I79" i="28"/>
  <c r="M79" i="28"/>
  <c r="K79" i="28"/>
  <c r="M106" i="28"/>
  <c r="L106" i="28"/>
  <c r="K106" i="28"/>
  <c r="J106" i="28"/>
  <c r="I106" i="28"/>
  <c r="M125" i="28"/>
  <c r="L125" i="28"/>
  <c r="K125" i="28"/>
  <c r="J125" i="28"/>
  <c r="I125" i="28"/>
  <c r="AL14" i="35"/>
  <c r="AK14" i="35"/>
  <c r="AJ14" i="35"/>
  <c r="J9" i="30"/>
  <c r="L10" i="30"/>
  <c r="N11" i="30"/>
  <c r="J12" i="30"/>
  <c r="L13" i="30"/>
  <c r="N14" i="30"/>
  <c r="J15" i="30"/>
  <c r="L16" i="30"/>
  <c r="N17" i="30"/>
  <c r="J18" i="30"/>
  <c r="L19" i="30"/>
  <c r="F21" i="30"/>
  <c r="N33" i="30"/>
  <c r="N36" i="30"/>
  <c r="N39" i="30"/>
  <c r="F43" i="30"/>
  <c r="H86" i="30"/>
  <c r="N53" i="30"/>
  <c r="N56" i="30"/>
  <c r="N59" i="30"/>
  <c r="N62" i="30"/>
  <c r="N75" i="30"/>
  <c r="N78" i="30"/>
  <c r="N81" i="30"/>
  <c r="N84" i="30"/>
  <c r="F86" i="30"/>
  <c r="L97" i="30"/>
  <c r="N98" i="30"/>
  <c r="J99" i="30"/>
  <c r="L100" i="30"/>
  <c r="N101" i="30"/>
  <c r="L102" i="30"/>
  <c r="H103" i="30"/>
  <c r="F104" i="30"/>
  <c r="N104" i="30"/>
  <c r="L141" i="30"/>
  <c r="L142" i="30"/>
  <c r="L143" i="30"/>
  <c r="L144" i="30"/>
  <c r="L145" i="30"/>
  <c r="H164" i="30"/>
  <c r="N165" i="30"/>
  <c r="H167" i="30"/>
  <c r="N168" i="30"/>
  <c r="H170" i="30"/>
  <c r="N171" i="30"/>
  <c r="H173" i="30"/>
  <c r="F175" i="30"/>
  <c r="N229" i="30"/>
  <c r="H231" i="30"/>
  <c r="N232" i="30"/>
  <c r="H234" i="30"/>
  <c r="N235" i="30"/>
  <c r="H237" i="30"/>
  <c r="N238" i="30"/>
  <c r="J240" i="30"/>
  <c r="H281" i="30"/>
  <c r="F283" i="30"/>
  <c r="J9" i="31"/>
  <c r="H11" i="31"/>
  <c r="N16" i="31"/>
  <c r="L21" i="31"/>
  <c r="J107" i="31"/>
  <c r="L31" i="31"/>
  <c r="F36" i="31"/>
  <c r="L55" i="31"/>
  <c r="L58" i="31"/>
  <c r="L61" i="31"/>
  <c r="F97" i="31"/>
  <c r="F100" i="31"/>
  <c r="F103" i="31"/>
  <c r="F106" i="31"/>
  <c r="J109" i="31"/>
  <c r="N10" i="33"/>
  <c r="N13" i="33"/>
  <c r="N16" i="33"/>
  <c r="L21" i="33"/>
  <c r="L35" i="33"/>
  <c r="L56" i="33"/>
  <c r="J21" i="36"/>
  <c r="I21" i="36"/>
  <c r="Q7" i="37"/>
  <c r="P7" i="37"/>
  <c r="J29" i="37"/>
  <c r="I29" i="37"/>
  <c r="I95" i="28"/>
  <c r="M95" i="28"/>
  <c r="L95" i="28"/>
  <c r="J95" i="28"/>
  <c r="K95" i="28"/>
  <c r="C104" i="28"/>
  <c r="I101" i="28"/>
  <c r="M101" i="28"/>
  <c r="L101" i="28"/>
  <c r="K101" i="28"/>
  <c r="J101" i="28"/>
  <c r="I108" i="28"/>
  <c r="M108" i="28"/>
  <c r="L108" i="28"/>
  <c r="K108" i="28"/>
  <c r="J108" i="28"/>
  <c r="I114" i="28"/>
  <c r="M114" i="28"/>
  <c r="L114" i="28"/>
  <c r="J114" i="28"/>
  <c r="K114" i="28"/>
  <c r="F10" i="30"/>
  <c r="H11" i="30"/>
  <c r="F13" i="30"/>
  <c r="H14" i="30"/>
  <c r="F16" i="30"/>
  <c r="H17" i="30"/>
  <c r="F19" i="30"/>
  <c r="J20" i="30"/>
  <c r="H21" i="30"/>
  <c r="J31" i="30"/>
  <c r="H33" i="30"/>
  <c r="J34" i="30"/>
  <c r="H36" i="30"/>
  <c r="J37" i="30"/>
  <c r="H39" i="30"/>
  <c r="J40" i="30"/>
  <c r="J42" i="30"/>
  <c r="J87" i="30"/>
  <c r="H53" i="30"/>
  <c r="F55" i="30"/>
  <c r="H56" i="30"/>
  <c r="F58" i="30"/>
  <c r="H59" i="30"/>
  <c r="F61" i="30"/>
  <c r="H62" i="30"/>
  <c r="H64" i="30"/>
  <c r="H75" i="30"/>
  <c r="H78" i="30"/>
  <c r="H81" i="30"/>
  <c r="H84" i="30"/>
  <c r="F97" i="30"/>
  <c r="H98" i="30"/>
  <c r="F100" i="30"/>
  <c r="H101" i="30"/>
  <c r="J103" i="30"/>
  <c r="N105" i="30"/>
  <c r="N106" i="30"/>
  <c r="F109" i="30"/>
  <c r="J119" i="30"/>
  <c r="J120" i="30"/>
  <c r="J121" i="30"/>
  <c r="J122" i="30"/>
  <c r="J123" i="30"/>
  <c r="J124" i="30"/>
  <c r="J125" i="30"/>
  <c r="J126" i="30"/>
  <c r="J127" i="30"/>
  <c r="J128" i="30"/>
  <c r="J129" i="30"/>
  <c r="L130" i="30"/>
  <c r="F147" i="30"/>
  <c r="L148" i="30"/>
  <c r="F150" i="30"/>
  <c r="L151" i="30"/>
  <c r="J153" i="30"/>
  <c r="F208" i="30"/>
  <c r="L209" i="30"/>
  <c r="F211" i="30"/>
  <c r="L212" i="30"/>
  <c r="F214" i="30"/>
  <c r="L215" i="30"/>
  <c r="F217" i="30"/>
  <c r="J253" i="30"/>
  <c r="J256" i="30"/>
  <c r="J259" i="30"/>
  <c r="L262" i="30"/>
  <c r="L273" i="30"/>
  <c r="F275" i="30"/>
  <c r="L276" i="30"/>
  <c r="F278" i="30"/>
  <c r="L279" i="30"/>
  <c r="F13" i="31"/>
  <c r="F19" i="31"/>
  <c r="H32" i="31"/>
  <c r="H77" i="31"/>
  <c r="H80" i="31"/>
  <c r="H83" i="31"/>
  <c r="J86" i="31"/>
  <c r="N18" i="33"/>
  <c r="L40" i="33"/>
  <c r="F63" i="33"/>
  <c r="J104" i="33"/>
  <c r="V18" i="35"/>
  <c r="V10" i="35"/>
  <c r="AB15" i="35"/>
  <c r="AL18" i="35"/>
  <c r="AK18" i="35"/>
  <c r="AJ18" i="35"/>
  <c r="I37" i="35"/>
  <c r="H37" i="35"/>
  <c r="L74" i="28"/>
  <c r="K74" i="28"/>
  <c r="M74" i="28"/>
  <c r="J74" i="28"/>
  <c r="I74" i="28"/>
  <c r="L81" i="28"/>
  <c r="K81" i="28"/>
  <c r="J81" i="28"/>
  <c r="I81" i="28"/>
  <c r="M81" i="28"/>
  <c r="C90" i="28"/>
  <c r="L87" i="28"/>
  <c r="K87" i="28"/>
  <c r="M87" i="28"/>
  <c r="J87" i="28"/>
  <c r="I87" i="28"/>
  <c r="M94" i="28"/>
  <c r="L94" i="28"/>
  <c r="K94" i="28"/>
  <c r="J94" i="28"/>
  <c r="I94" i="28"/>
  <c r="L9" i="30"/>
  <c r="N10" i="30"/>
  <c r="J11" i="30"/>
  <c r="L12" i="30"/>
  <c r="N13" i="30"/>
  <c r="J14" i="30"/>
  <c r="L15" i="30"/>
  <c r="N16" i="30"/>
  <c r="J17" i="30"/>
  <c r="L18" i="30"/>
  <c r="L20" i="30"/>
  <c r="N32" i="30"/>
  <c r="N35" i="30"/>
  <c r="N38" i="30"/>
  <c r="H43" i="30"/>
  <c r="N55" i="30"/>
  <c r="N58" i="30"/>
  <c r="N61" i="30"/>
  <c r="F65" i="30"/>
  <c r="N77" i="30"/>
  <c r="N80" i="30"/>
  <c r="N83" i="30"/>
  <c r="F87" i="30"/>
  <c r="N97" i="30"/>
  <c r="J98" i="30"/>
  <c r="L99" i="30"/>
  <c r="N100" i="30"/>
  <c r="J101" i="30"/>
  <c r="F102" i="30"/>
  <c r="N102" i="30"/>
  <c r="L103" i="30"/>
  <c r="H104" i="30"/>
  <c r="F105" i="30"/>
  <c r="F106" i="30"/>
  <c r="F107" i="30"/>
  <c r="H108" i="30"/>
  <c r="J109" i="30"/>
  <c r="N119" i="30"/>
  <c r="N120" i="30"/>
  <c r="N121" i="30"/>
  <c r="N122" i="30"/>
  <c r="N123" i="30"/>
  <c r="N124" i="30"/>
  <c r="N125" i="30"/>
  <c r="N126" i="30"/>
  <c r="N127" i="30"/>
  <c r="N128" i="30"/>
  <c r="F131" i="30"/>
  <c r="H163" i="30"/>
  <c r="N164" i="30"/>
  <c r="H166" i="30"/>
  <c r="N167" i="30"/>
  <c r="H169" i="30"/>
  <c r="N170" i="30"/>
  <c r="H172" i="30"/>
  <c r="L175" i="30"/>
  <c r="H230" i="30"/>
  <c r="N231" i="30"/>
  <c r="H233" i="30"/>
  <c r="N234" i="30"/>
  <c r="H236" i="30"/>
  <c r="N237" i="30"/>
  <c r="H239" i="30"/>
  <c r="F241" i="30"/>
  <c r="F280" i="30"/>
  <c r="L13" i="31"/>
  <c r="J15" i="31"/>
  <c r="L34" i="31"/>
  <c r="F39" i="31"/>
  <c r="L53" i="31"/>
  <c r="L56" i="31"/>
  <c r="L59" i="31"/>
  <c r="L62" i="31"/>
  <c r="F98" i="31"/>
  <c r="F101" i="31"/>
  <c r="F104" i="31"/>
  <c r="F107" i="31"/>
  <c r="N11" i="33"/>
  <c r="N14" i="33"/>
  <c r="N104" i="33"/>
  <c r="Q15" i="37"/>
  <c r="P15" i="37"/>
  <c r="F31" i="30"/>
  <c r="L31" i="30"/>
  <c r="F32" i="30"/>
  <c r="L32" i="30"/>
  <c r="F33" i="30"/>
  <c r="L33" i="30"/>
  <c r="F34" i="30"/>
  <c r="L34" i="30"/>
  <c r="F35" i="30"/>
  <c r="L35" i="30"/>
  <c r="F36" i="30"/>
  <c r="L36" i="30"/>
  <c r="F37" i="30"/>
  <c r="L37" i="30"/>
  <c r="F38" i="30"/>
  <c r="L38" i="30"/>
  <c r="F39" i="30"/>
  <c r="L39" i="30"/>
  <c r="F40" i="30"/>
  <c r="L40" i="30"/>
  <c r="F41" i="30"/>
  <c r="L41" i="30"/>
  <c r="H42" i="30"/>
  <c r="J43" i="30"/>
  <c r="L9" i="31"/>
  <c r="H10" i="31"/>
  <c r="J11" i="31"/>
  <c r="L12" i="31"/>
  <c r="H13" i="31"/>
  <c r="J14" i="31"/>
  <c r="L15" i="31"/>
  <c r="H16" i="31"/>
  <c r="N17" i="31"/>
  <c r="H19" i="31"/>
  <c r="F21" i="31"/>
  <c r="J43" i="31"/>
  <c r="J106" i="33"/>
  <c r="F9" i="33"/>
  <c r="F10" i="33"/>
  <c r="F11" i="33"/>
  <c r="F12" i="33"/>
  <c r="F13" i="33"/>
  <c r="F14" i="33"/>
  <c r="F15" i="33"/>
  <c r="F16" i="33"/>
  <c r="J20" i="33"/>
  <c r="J39" i="33"/>
  <c r="F41" i="33"/>
  <c r="F43" i="33"/>
  <c r="J65" i="33"/>
  <c r="J55" i="33"/>
  <c r="F57" i="33"/>
  <c r="L63" i="33"/>
  <c r="F81" i="33"/>
  <c r="J83" i="33"/>
  <c r="H17" i="35"/>
  <c r="H8" i="35"/>
  <c r="AL10" i="35"/>
  <c r="AK10" i="35"/>
  <c r="AJ10" i="35"/>
  <c r="AB11" i="35"/>
  <c r="V12" i="35"/>
  <c r="N13" i="35"/>
  <c r="H14" i="35"/>
  <c r="AL16" i="35"/>
  <c r="AK16" i="35"/>
  <c r="AJ16" i="35"/>
  <c r="I35" i="35"/>
  <c r="H35" i="35"/>
  <c r="J10" i="36"/>
  <c r="I10" i="36"/>
  <c r="J30" i="36"/>
  <c r="I30" i="36"/>
  <c r="J105" i="30"/>
  <c r="J106" i="30"/>
  <c r="J107" i="30"/>
  <c r="F108" i="30"/>
  <c r="L108" i="30"/>
  <c r="H109" i="30"/>
  <c r="J163" i="30"/>
  <c r="J164" i="30"/>
  <c r="J165" i="30"/>
  <c r="J166" i="30"/>
  <c r="J167" i="30"/>
  <c r="J168" i="30"/>
  <c r="J169" i="30"/>
  <c r="J170" i="30"/>
  <c r="J171" i="30"/>
  <c r="J172" i="30"/>
  <c r="J173" i="30"/>
  <c r="F174" i="30"/>
  <c r="L174" i="30"/>
  <c r="H175" i="30"/>
  <c r="J229" i="30"/>
  <c r="J230" i="30"/>
  <c r="J231" i="30"/>
  <c r="J232" i="30"/>
  <c r="J233" i="30"/>
  <c r="J234" i="30"/>
  <c r="J235" i="30"/>
  <c r="F9" i="31"/>
  <c r="N9" i="31"/>
  <c r="F12" i="31"/>
  <c r="N12" i="31"/>
  <c r="F15" i="31"/>
  <c r="N15" i="31"/>
  <c r="F17" i="31"/>
  <c r="L18" i="31"/>
  <c r="H20" i="31"/>
  <c r="J42" i="31"/>
  <c r="J60" i="33"/>
  <c r="F62" i="33"/>
  <c r="J76" i="33"/>
  <c r="AL30" i="35"/>
  <c r="AK30" i="35"/>
  <c r="I43" i="36"/>
  <c r="J43" i="36"/>
  <c r="Q14" i="36"/>
  <c r="P14" i="36"/>
  <c r="Q35" i="36"/>
  <c r="P35" i="36"/>
  <c r="J18" i="37"/>
  <c r="I18" i="37"/>
  <c r="H9" i="31"/>
  <c r="J10" i="31"/>
  <c r="L11" i="31"/>
  <c r="H12" i="31"/>
  <c r="J13" i="31"/>
  <c r="L14" i="31"/>
  <c r="H15" i="31"/>
  <c r="H17" i="31"/>
  <c r="N18" i="31"/>
  <c r="J20" i="31"/>
  <c r="F53" i="31"/>
  <c r="F54" i="31"/>
  <c r="F55" i="31"/>
  <c r="F56" i="31"/>
  <c r="F57" i="31"/>
  <c r="F58" i="31"/>
  <c r="F59" i="31"/>
  <c r="F60" i="31"/>
  <c r="F61" i="31"/>
  <c r="F62" i="31"/>
  <c r="F63" i="31"/>
  <c r="J65" i="31"/>
  <c r="L97" i="31"/>
  <c r="L98" i="31"/>
  <c r="L99" i="31"/>
  <c r="L100" i="31"/>
  <c r="L101" i="31"/>
  <c r="L102" i="31"/>
  <c r="L103" i="31"/>
  <c r="L104" i="31"/>
  <c r="L105" i="31"/>
  <c r="L106" i="31"/>
  <c r="L107" i="31"/>
  <c r="F21" i="33"/>
  <c r="J43" i="33"/>
  <c r="J33" i="33"/>
  <c r="F35" i="33"/>
  <c r="L41" i="33"/>
  <c r="L43" i="33"/>
  <c r="L57" i="33"/>
  <c r="J79" i="33"/>
  <c r="F100" i="33"/>
  <c r="L106" i="33"/>
  <c r="V8" i="35"/>
  <c r="N9" i="35"/>
  <c r="H10" i="35"/>
  <c r="AL12" i="35"/>
  <c r="AK12" i="35"/>
  <c r="AJ12" i="35"/>
  <c r="AB13" i="35"/>
  <c r="V14" i="35"/>
  <c r="N15" i="35"/>
  <c r="H16" i="35"/>
  <c r="N18" i="35"/>
  <c r="Q48" i="36"/>
  <c r="P48" i="36"/>
  <c r="P18" i="36"/>
  <c r="Q18" i="36"/>
  <c r="Q31" i="36"/>
  <c r="P31" i="36"/>
  <c r="J146" i="30"/>
  <c r="J147" i="30"/>
  <c r="J148" i="30"/>
  <c r="J149" i="30"/>
  <c r="J150" i="30"/>
  <c r="J151" i="30"/>
  <c r="F152" i="30"/>
  <c r="L152" i="30"/>
  <c r="H153" i="30"/>
  <c r="F163" i="30"/>
  <c r="L163" i="30"/>
  <c r="F164" i="30"/>
  <c r="L164" i="30"/>
  <c r="F165" i="30"/>
  <c r="L165" i="30"/>
  <c r="F166" i="30"/>
  <c r="L166" i="30"/>
  <c r="F167" i="30"/>
  <c r="L167" i="30"/>
  <c r="F168" i="30"/>
  <c r="L168" i="30"/>
  <c r="F169" i="30"/>
  <c r="L169" i="30"/>
  <c r="F170" i="30"/>
  <c r="L170" i="30"/>
  <c r="F171" i="30"/>
  <c r="L171" i="30"/>
  <c r="F172" i="30"/>
  <c r="L172" i="30"/>
  <c r="F173" i="30"/>
  <c r="L173" i="30"/>
  <c r="H174" i="30"/>
  <c r="J175" i="30"/>
  <c r="F229" i="30"/>
  <c r="L229" i="30"/>
  <c r="F230" i="30"/>
  <c r="L230" i="30"/>
  <c r="F231" i="30"/>
  <c r="L231" i="30"/>
  <c r="F232" i="30"/>
  <c r="L232" i="30"/>
  <c r="F233" i="30"/>
  <c r="L233" i="30"/>
  <c r="F234" i="30"/>
  <c r="L234" i="30"/>
  <c r="F235" i="30"/>
  <c r="L235" i="30"/>
  <c r="F236" i="30"/>
  <c r="L236" i="30"/>
  <c r="F237" i="30"/>
  <c r="L237" i="30"/>
  <c r="F238" i="30"/>
  <c r="L238" i="30"/>
  <c r="F239" i="30"/>
  <c r="L239" i="30"/>
  <c r="H240" i="30"/>
  <c r="J241" i="30"/>
  <c r="F11" i="31"/>
  <c r="N11" i="31"/>
  <c r="F14" i="31"/>
  <c r="N14" i="31"/>
  <c r="L16" i="31"/>
  <c r="F18" i="31"/>
  <c r="L19" i="31"/>
  <c r="J21" i="31"/>
  <c r="L33" i="31"/>
  <c r="L36" i="31"/>
  <c r="L39" i="31"/>
  <c r="L40" i="31"/>
  <c r="L41" i="31"/>
  <c r="J87" i="31"/>
  <c r="L9" i="33"/>
  <c r="L10" i="33"/>
  <c r="L11" i="33"/>
  <c r="L12" i="33"/>
  <c r="L13" i="33"/>
  <c r="L14" i="33"/>
  <c r="L15" i="33"/>
  <c r="L16" i="33"/>
  <c r="J38" i="33"/>
  <c r="F40" i="33"/>
  <c r="J54" i="33"/>
  <c r="F56" i="33"/>
  <c r="L62" i="33"/>
  <c r="J64" i="33"/>
  <c r="F77" i="33"/>
  <c r="J84" i="33"/>
  <c r="K109" i="33"/>
  <c r="L97" i="33"/>
  <c r="J100" i="33"/>
  <c r="AB17" i="35"/>
  <c r="AL36" i="35"/>
  <c r="AK36" i="35"/>
  <c r="Q8" i="36"/>
  <c r="P8" i="36"/>
  <c r="P32" i="36"/>
  <c r="Q32" i="36"/>
  <c r="E11" i="39"/>
  <c r="N6" i="41"/>
  <c r="M6" i="41"/>
  <c r="L6" i="41"/>
  <c r="AL32" i="35"/>
  <c r="AK32" i="35"/>
  <c r="AL38" i="35"/>
  <c r="AK38" i="35"/>
  <c r="Q6" i="36"/>
  <c r="P6" i="36"/>
  <c r="Q12" i="36"/>
  <c r="P12" i="36"/>
  <c r="Q21" i="36"/>
  <c r="P21" i="36"/>
  <c r="J33" i="36"/>
  <c r="I33" i="36"/>
  <c r="J36" i="36"/>
  <c r="I36" i="36"/>
  <c r="Q46" i="36"/>
  <c r="P46" i="36"/>
  <c r="J37" i="37"/>
  <c r="I37" i="37"/>
  <c r="Q42" i="37"/>
  <c r="P42" i="37"/>
  <c r="AL39" i="35"/>
  <c r="AK39" i="35"/>
  <c r="J8" i="36"/>
  <c r="I8" i="36"/>
  <c r="J14" i="36"/>
  <c r="I14" i="36"/>
  <c r="P30" i="36"/>
  <c r="Q30" i="36"/>
  <c r="Q36" i="36"/>
  <c r="P36" i="36"/>
  <c r="Q6" i="37"/>
  <c r="P6" i="37"/>
  <c r="J9" i="37"/>
  <c r="I9" i="37"/>
  <c r="Q14" i="37"/>
  <c r="P14" i="37"/>
  <c r="Q16" i="37"/>
  <c r="P16" i="37"/>
  <c r="J19" i="37"/>
  <c r="I19" i="37"/>
  <c r="Q24" i="37"/>
  <c r="P24" i="37"/>
  <c r="F17" i="33"/>
  <c r="F18" i="33"/>
  <c r="F19" i="33"/>
  <c r="J21" i="33"/>
  <c r="F31" i="33"/>
  <c r="J35" i="33"/>
  <c r="F37" i="33"/>
  <c r="J41" i="33"/>
  <c r="F53" i="33"/>
  <c r="J57" i="33"/>
  <c r="F59" i="33"/>
  <c r="J63" i="33"/>
  <c r="F75" i="33"/>
  <c r="E87" i="33"/>
  <c r="F87" i="33" s="1"/>
  <c r="J77" i="33"/>
  <c r="F79" i="33"/>
  <c r="F102" i="33"/>
  <c r="N8" i="35"/>
  <c r="AB8" i="35"/>
  <c r="H9" i="35"/>
  <c r="V9" i="35"/>
  <c r="AL9" i="35"/>
  <c r="AK9" i="35"/>
  <c r="AJ9" i="35"/>
  <c r="N10" i="35"/>
  <c r="AB10" i="35"/>
  <c r="H11" i="35"/>
  <c r="V11" i="35"/>
  <c r="AL11" i="35"/>
  <c r="AK11" i="35"/>
  <c r="AJ11" i="35"/>
  <c r="N12" i="35"/>
  <c r="AB12" i="35"/>
  <c r="H13" i="35"/>
  <c r="V13" i="35"/>
  <c r="AL13" i="35"/>
  <c r="AK13" i="35"/>
  <c r="AJ13" i="35"/>
  <c r="N14" i="35"/>
  <c r="AB14" i="35"/>
  <c r="H15" i="35"/>
  <c r="V15" i="35"/>
  <c r="AL15" i="35"/>
  <c r="AK15" i="35"/>
  <c r="AJ15" i="35"/>
  <c r="N16" i="35"/>
  <c r="AB16" i="35"/>
  <c r="AL34" i="35"/>
  <c r="AK34" i="35"/>
  <c r="AL40" i="35"/>
  <c r="AK40" i="35"/>
  <c r="Q10" i="36"/>
  <c r="P10" i="36"/>
  <c r="J32" i="36"/>
  <c r="I32" i="36"/>
  <c r="Q33" i="36"/>
  <c r="P33" i="36"/>
  <c r="J28" i="37"/>
  <c r="I28" i="37"/>
  <c r="N10" i="41"/>
  <c r="M10" i="41"/>
  <c r="L10" i="41"/>
  <c r="J16" i="31"/>
  <c r="J17" i="31"/>
  <c r="J18" i="31"/>
  <c r="J19" i="31"/>
  <c r="F20" i="31"/>
  <c r="L20" i="31"/>
  <c r="H21" i="31"/>
  <c r="F36" i="33"/>
  <c r="F58" i="33"/>
  <c r="N17" i="35"/>
  <c r="AL17" i="35"/>
  <c r="AK17" i="35"/>
  <c r="AJ17" i="35"/>
  <c r="H18" i="35"/>
  <c r="AB18" i="35"/>
  <c r="J6" i="36"/>
  <c r="I6" i="36"/>
  <c r="J12" i="36"/>
  <c r="I12" i="36"/>
  <c r="J31" i="36"/>
  <c r="I31" i="36"/>
  <c r="J48" i="36"/>
  <c r="I48" i="36"/>
  <c r="H6" i="39"/>
  <c r="G6" i="39"/>
  <c r="Q8" i="37"/>
  <c r="P8" i="37"/>
  <c r="J13" i="37"/>
  <c r="I13" i="37"/>
  <c r="J22" i="37"/>
  <c r="I22" i="37"/>
  <c r="J30" i="37"/>
  <c r="I30" i="37"/>
  <c r="N12" i="41"/>
  <c r="M12" i="41"/>
  <c r="L12" i="41"/>
  <c r="Q9" i="37"/>
  <c r="P9" i="37"/>
  <c r="Q18" i="37"/>
  <c r="P18" i="37"/>
  <c r="J23" i="37"/>
  <c r="I23" i="37"/>
  <c r="Q28" i="37"/>
  <c r="P28" i="37"/>
  <c r="J31" i="37"/>
  <c r="I31" i="37"/>
  <c r="J36" i="37"/>
  <c r="I36" i="37"/>
  <c r="J6" i="41"/>
  <c r="H6" i="41"/>
  <c r="I6" i="41"/>
  <c r="H7" i="42"/>
  <c r="J7" i="42"/>
  <c r="I7" i="42"/>
  <c r="J26" i="36"/>
  <c r="I26" i="36"/>
  <c r="I27" i="36"/>
  <c r="J27" i="36"/>
  <c r="J7" i="37"/>
  <c r="I7" i="37"/>
  <c r="P12" i="37"/>
  <c r="Q12" i="37"/>
  <c r="J15" i="37"/>
  <c r="I15" i="37"/>
  <c r="I16" i="37"/>
  <c r="J16" i="37"/>
  <c r="J24" i="37"/>
  <c r="I24" i="37"/>
  <c r="Q36" i="37"/>
  <c r="P36" i="37"/>
  <c r="Q46" i="37"/>
  <c r="P46" i="37"/>
  <c r="W30" i="35"/>
  <c r="V30" i="35"/>
  <c r="W32" i="35"/>
  <c r="V32" i="35"/>
  <c r="W34" i="35"/>
  <c r="V34" i="35"/>
  <c r="W36" i="35"/>
  <c r="V36" i="35"/>
  <c r="W38" i="35"/>
  <c r="V38" i="35"/>
  <c r="W40" i="35"/>
  <c r="V40" i="35"/>
  <c r="J28" i="36"/>
  <c r="I28" i="36"/>
  <c r="J29" i="36"/>
  <c r="I29" i="36"/>
  <c r="Q13" i="37"/>
  <c r="P13" i="37"/>
  <c r="J17" i="37"/>
  <c r="I17" i="37"/>
  <c r="Q22" i="37"/>
  <c r="P22" i="37"/>
  <c r="J25" i="37"/>
  <c r="I25" i="37"/>
  <c r="Q30" i="37"/>
  <c r="P30" i="37"/>
  <c r="J42" i="37"/>
  <c r="I42" i="37"/>
  <c r="J44" i="37"/>
  <c r="I44" i="37"/>
  <c r="Q49" i="37"/>
  <c r="P49" i="37"/>
  <c r="D11" i="39"/>
  <c r="J8" i="41"/>
  <c r="H8" i="41"/>
  <c r="I8" i="41"/>
  <c r="M8" i="41"/>
  <c r="H12" i="42"/>
  <c r="J12" i="42"/>
  <c r="I12" i="42"/>
  <c r="M7" i="39"/>
  <c r="L7" i="39"/>
  <c r="K7" i="39"/>
  <c r="H8" i="39"/>
  <c r="I8" i="39"/>
  <c r="G8" i="39"/>
  <c r="L8" i="43"/>
  <c r="N8" i="43"/>
  <c r="M8" i="43"/>
  <c r="Q10" i="37"/>
  <c r="P10" i="37"/>
  <c r="J11" i="37"/>
  <c r="I11" i="37"/>
  <c r="J11" i="41"/>
  <c r="H11" i="41"/>
  <c r="I11" i="41"/>
  <c r="H9" i="42"/>
  <c r="M9" i="42"/>
  <c r="J9" i="42"/>
  <c r="I9" i="42"/>
  <c r="L10" i="43"/>
  <c r="N10" i="43"/>
  <c r="M10" i="43"/>
  <c r="P34" i="37"/>
  <c r="Q34" i="37"/>
  <c r="J35" i="37"/>
  <c r="I35" i="37"/>
  <c r="P40" i="37"/>
  <c r="Q40" i="37"/>
  <c r="J41" i="37"/>
  <c r="I41" i="37"/>
  <c r="Q44" i="37"/>
  <c r="P44" i="37"/>
  <c r="G125" i="39"/>
  <c r="I125" i="39"/>
  <c r="H125" i="39"/>
  <c r="K136" i="41"/>
  <c r="O136" i="41"/>
  <c r="L136" i="41"/>
  <c r="N136" i="41"/>
  <c r="M136" i="41"/>
  <c r="L11" i="43"/>
  <c r="N11" i="43"/>
  <c r="M11" i="43"/>
  <c r="J34" i="37"/>
  <c r="I34" i="37"/>
  <c r="J40" i="37"/>
  <c r="I40" i="37"/>
  <c r="J43" i="37"/>
  <c r="I43" i="37"/>
  <c r="Q47" i="37"/>
  <c r="P47" i="37"/>
  <c r="J50" i="37"/>
  <c r="I50" i="37"/>
  <c r="C11" i="39"/>
  <c r="J10" i="40"/>
  <c r="I10" i="40"/>
  <c r="H10" i="40"/>
  <c r="J12" i="41"/>
  <c r="H12" i="41"/>
  <c r="I12" i="41"/>
  <c r="H6" i="42"/>
  <c r="J6" i="42"/>
  <c r="I6" i="42"/>
  <c r="H10" i="42"/>
  <c r="J10" i="42"/>
  <c r="I10" i="42"/>
  <c r="I127" i="39"/>
  <c r="H127" i="39"/>
  <c r="G127" i="39"/>
  <c r="F129" i="39"/>
  <c r="S11" i="40"/>
  <c r="Q11" i="40"/>
  <c r="T11" i="40"/>
  <c r="R11" i="40"/>
  <c r="P11" i="40"/>
  <c r="N11" i="41"/>
  <c r="M11" i="41"/>
  <c r="L11" i="41"/>
  <c r="H8" i="42"/>
  <c r="M8" i="42"/>
  <c r="J8" i="42"/>
  <c r="I8" i="42"/>
  <c r="H11" i="42"/>
  <c r="J11" i="42"/>
  <c r="I11" i="42"/>
  <c r="F7" i="44"/>
  <c r="Q6" i="39"/>
  <c r="P6" i="39"/>
  <c r="R6" i="39"/>
  <c r="O6" i="39"/>
  <c r="O135" i="40"/>
  <c r="M135" i="40"/>
  <c r="K135" i="40"/>
  <c r="N135" i="40"/>
  <c r="L135" i="40"/>
  <c r="M137" i="40"/>
  <c r="K137" i="40"/>
  <c r="L137" i="40"/>
  <c r="O137" i="40"/>
  <c r="N137" i="40"/>
  <c r="H140" i="43"/>
  <c r="G140" i="43"/>
  <c r="I140" i="43"/>
  <c r="F10" i="44"/>
  <c r="T8" i="45"/>
  <c r="S8" i="45"/>
  <c r="R8" i="45"/>
  <c r="Q8" i="45"/>
  <c r="P8" i="45"/>
  <c r="E129" i="39"/>
  <c r="N136" i="40"/>
  <c r="L136" i="40"/>
  <c r="M136" i="40"/>
  <c r="K136" i="40"/>
  <c r="O136" i="40"/>
  <c r="G137" i="40"/>
  <c r="I137" i="40"/>
  <c r="H137" i="40"/>
  <c r="I136" i="41"/>
  <c r="H136" i="41"/>
  <c r="G136" i="41"/>
  <c r="H143" i="43"/>
  <c r="I143" i="43"/>
  <c r="G143" i="43"/>
  <c r="N13" i="44"/>
  <c r="L13" i="44"/>
  <c r="M13" i="44"/>
  <c r="I145" i="44"/>
  <c r="H145" i="44"/>
  <c r="G145" i="44"/>
  <c r="H7" i="39"/>
  <c r="G7" i="39"/>
  <c r="I7" i="39"/>
  <c r="K8" i="39"/>
  <c r="M8" i="39"/>
  <c r="L8" i="39"/>
  <c r="F10" i="40"/>
  <c r="I135" i="40"/>
  <c r="G135" i="40"/>
  <c r="H135" i="40"/>
  <c r="F11" i="41"/>
  <c r="F12" i="41"/>
  <c r="G134" i="41"/>
  <c r="H134" i="41"/>
  <c r="I134" i="41"/>
  <c r="N11" i="42"/>
  <c r="L11" i="42"/>
  <c r="M11" i="42"/>
  <c r="N12" i="42"/>
  <c r="L12" i="42"/>
  <c r="M12" i="42"/>
  <c r="F8" i="44"/>
  <c r="F11" i="44"/>
  <c r="L6" i="39"/>
  <c r="K6" i="39"/>
  <c r="L9" i="39"/>
  <c r="J11" i="39"/>
  <c r="M9" i="39"/>
  <c r="K9" i="39"/>
  <c r="L10" i="39"/>
  <c r="M10" i="39"/>
  <c r="K10" i="39"/>
  <c r="P11" i="41"/>
  <c r="T11" i="41"/>
  <c r="R11" i="41"/>
  <c r="Q11" i="41"/>
  <c r="S11" i="41"/>
  <c r="P12" i="41"/>
  <c r="T12" i="41"/>
  <c r="R12" i="41"/>
  <c r="S12" i="41"/>
  <c r="Q12" i="41"/>
  <c r="H138" i="41"/>
  <c r="G138" i="41"/>
  <c r="I138" i="41"/>
  <c r="G141" i="43"/>
  <c r="I141" i="43"/>
  <c r="H141" i="43"/>
  <c r="L6" i="43"/>
  <c r="K16" i="43"/>
  <c r="N6" i="43"/>
  <c r="M6" i="43"/>
  <c r="L9" i="43"/>
  <c r="N9" i="43"/>
  <c r="M9" i="43"/>
  <c r="L136" i="43"/>
  <c r="O136" i="43"/>
  <c r="J146" i="43"/>
  <c r="N136" i="43"/>
  <c r="M136" i="43"/>
  <c r="F9" i="44"/>
  <c r="F12" i="44"/>
  <c r="S12" i="40"/>
  <c r="Q12" i="40"/>
  <c r="T12" i="40"/>
  <c r="R12" i="40"/>
  <c r="P12" i="40"/>
  <c r="H134" i="40"/>
  <c r="I134" i="40"/>
  <c r="G134" i="40"/>
  <c r="M134" i="41"/>
  <c r="K134" i="41"/>
  <c r="O134" i="41"/>
  <c r="N134" i="41"/>
  <c r="L134" i="41"/>
  <c r="K137" i="41"/>
  <c r="O137" i="41"/>
  <c r="N137" i="41"/>
  <c r="L137" i="41"/>
  <c r="M137" i="41"/>
  <c r="I134" i="42"/>
  <c r="H134" i="42"/>
  <c r="G134" i="42"/>
  <c r="I136" i="42"/>
  <c r="G136" i="42"/>
  <c r="H136" i="42"/>
  <c r="S12" i="43"/>
  <c r="R12" i="43"/>
  <c r="P12" i="43"/>
  <c r="T12" i="43"/>
  <c r="Q12" i="43"/>
  <c r="S14" i="43"/>
  <c r="R14" i="43"/>
  <c r="P14" i="43"/>
  <c r="T14" i="43"/>
  <c r="Q14" i="43"/>
  <c r="O139" i="43"/>
  <c r="N139" i="43"/>
  <c r="L139" i="43"/>
  <c r="M139" i="43"/>
  <c r="L6" i="44"/>
  <c r="N6" i="44"/>
  <c r="M6" i="44"/>
  <c r="K16" i="44"/>
  <c r="H9" i="39"/>
  <c r="F11" i="39"/>
  <c r="I9" i="39"/>
  <c r="G9" i="39"/>
  <c r="H10" i="39"/>
  <c r="I10" i="39"/>
  <c r="G10" i="39"/>
  <c r="F11" i="40"/>
  <c r="M11" i="40"/>
  <c r="L11" i="40"/>
  <c r="N11" i="40"/>
  <c r="F12" i="40"/>
  <c r="M12" i="40"/>
  <c r="L12" i="40"/>
  <c r="N12" i="40"/>
  <c r="H136" i="40"/>
  <c r="G136" i="40"/>
  <c r="I136" i="40"/>
  <c r="L138" i="40"/>
  <c r="N138" i="40"/>
  <c r="M138" i="40"/>
  <c r="K138" i="40"/>
  <c r="O138" i="40"/>
  <c r="L135" i="41"/>
  <c r="O135" i="41"/>
  <c r="M135" i="41"/>
  <c r="K135" i="41"/>
  <c r="N135" i="41"/>
  <c r="O136" i="42"/>
  <c r="M136" i="42"/>
  <c r="N136" i="42"/>
  <c r="L136" i="42"/>
  <c r="K136" i="42"/>
  <c r="M138" i="42"/>
  <c r="K138" i="42"/>
  <c r="O138" i="42"/>
  <c r="N138" i="42"/>
  <c r="L138" i="42"/>
  <c r="N140" i="43"/>
  <c r="M140" i="43"/>
  <c r="O140" i="43"/>
  <c r="L140" i="43"/>
  <c r="I144" i="43"/>
  <c r="G144" i="43"/>
  <c r="H144" i="43"/>
  <c r="H145" i="43"/>
  <c r="G145" i="43"/>
  <c r="I145" i="43"/>
  <c r="N7" i="44"/>
  <c r="L7" i="44"/>
  <c r="M7" i="44"/>
  <c r="N8" i="44"/>
  <c r="L8" i="44"/>
  <c r="M8" i="44"/>
  <c r="N9" i="44"/>
  <c r="L9" i="44"/>
  <c r="M9" i="44"/>
  <c r="N10" i="44"/>
  <c r="L10" i="44"/>
  <c r="M10" i="44"/>
  <c r="N11" i="44"/>
  <c r="L11" i="44"/>
  <c r="M11" i="44"/>
  <c r="N12" i="44"/>
  <c r="L12" i="44"/>
  <c r="M12" i="44"/>
  <c r="D20" i="46"/>
  <c r="K134" i="42"/>
  <c r="O134" i="42"/>
  <c r="M134" i="42"/>
  <c r="L134" i="42"/>
  <c r="N134" i="42"/>
  <c r="H135" i="42"/>
  <c r="I135" i="42"/>
  <c r="G135" i="42"/>
  <c r="D146" i="43"/>
  <c r="L142" i="43"/>
  <c r="O142" i="43"/>
  <c r="N142" i="43"/>
  <c r="M142" i="43"/>
  <c r="T6" i="44"/>
  <c r="R6" i="44"/>
  <c r="Q6" i="44"/>
  <c r="P6" i="44"/>
  <c r="O16" i="44"/>
  <c r="S6" i="44"/>
  <c r="T7" i="44"/>
  <c r="R7" i="44"/>
  <c r="Q7" i="44"/>
  <c r="P7" i="44"/>
  <c r="S7" i="44"/>
  <c r="T8" i="44"/>
  <c r="R8" i="44"/>
  <c r="Q8" i="44"/>
  <c r="P8" i="44"/>
  <c r="S8" i="44"/>
  <c r="T9" i="44"/>
  <c r="R9" i="44"/>
  <c r="Q9" i="44"/>
  <c r="P9" i="44"/>
  <c r="S9" i="44"/>
  <c r="T10" i="44"/>
  <c r="R10" i="44"/>
  <c r="Q10" i="44"/>
  <c r="P10" i="44"/>
  <c r="S10" i="44"/>
  <c r="T11" i="44"/>
  <c r="R11" i="44"/>
  <c r="Q11" i="44"/>
  <c r="P11" i="44"/>
  <c r="S11" i="44"/>
  <c r="T12" i="44"/>
  <c r="R12" i="44"/>
  <c r="Q12" i="44"/>
  <c r="P12" i="44"/>
  <c r="S12" i="44"/>
  <c r="N15" i="44"/>
  <c r="L15" i="44"/>
  <c r="M15" i="44"/>
  <c r="D146" i="44"/>
  <c r="I138" i="44"/>
  <c r="H138" i="44"/>
  <c r="G138" i="44"/>
  <c r="G140" i="44"/>
  <c r="H140" i="44"/>
  <c r="I140" i="44"/>
  <c r="I143" i="44"/>
  <c r="H143" i="44"/>
  <c r="G143" i="44"/>
  <c r="C16" i="45"/>
  <c r="T7" i="39"/>
  <c r="O7" i="39"/>
  <c r="R7" i="39"/>
  <c r="Q7" i="39"/>
  <c r="P7" i="39"/>
  <c r="S7" i="39"/>
  <c r="T8" i="39"/>
  <c r="R8" i="39"/>
  <c r="S8" i="39"/>
  <c r="Q8" i="39"/>
  <c r="P8" i="39"/>
  <c r="O8" i="39"/>
  <c r="N11" i="39"/>
  <c r="T9" i="39"/>
  <c r="R9" i="39"/>
  <c r="S9" i="39"/>
  <c r="Q9" i="39"/>
  <c r="P9" i="39"/>
  <c r="O9" i="39"/>
  <c r="T10" i="39"/>
  <c r="R10" i="39"/>
  <c r="S10" i="39"/>
  <c r="Q10" i="39"/>
  <c r="P10" i="39"/>
  <c r="O10" i="39"/>
  <c r="J11" i="40"/>
  <c r="I11" i="40"/>
  <c r="H11" i="40"/>
  <c r="J12" i="40"/>
  <c r="I12" i="40"/>
  <c r="H12" i="40"/>
  <c r="H138" i="40"/>
  <c r="I138" i="40"/>
  <c r="G138" i="40"/>
  <c r="G135" i="41"/>
  <c r="I135" i="41"/>
  <c r="H135" i="41"/>
  <c r="I137" i="41"/>
  <c r="G137" i="41"/>
  <c r="H137" i="41"/>
  <c r="N145" i="43"/>
  <c r="O145" i="43"/>
  <c r="M145" i="43"/>
  <c r="L145" i="43"/>
  <c r="H137" i="43"/>
  <c r="K137" i="43" s="1"/>
  <c r="G137" i="43"/>
  <c r="I137" i="43"/>
  <c r="D16" i="44"/>
  <c r="F146" i="44"/>
  <c r="G136" i="44"/>
  <c r="I136" i="44"/>
  <c r="H136" i="44"/>
  <c r="K136" i="44" s="1"/>
  <c r="T11" i="45"/>
  <c r="S11" i="45"/>
  <c r="R11" i="45"/>
  <c r="Q11" i="45"/>
  <c r="P11" i="45"/>
  <c r="O140" i="45"/>
  <c r="N140" i="45"/>
  <c r="M140" i="45"/>
  <c r="L140" i="45"/>
  <c r="D20" i="47"/>
  <c r="F11" i="42"/>
  <c r="T11" i="42"/>
  <c r="R11" i="42"/>
  <c r="S11" i="42"/>
  <c r="P11" i="42"/>
  <c r="Q11" i="42"/>
  <c r="F12" i="42"/>
  <c r="T12" i="42"/>
  <c r="R12" i="42"/>
  <c r="S12" i="42"/>
  <c r="P12" i="42"/>
  <c r="Q12" i="42"/>
  <c r="N137" i="42"/>
  <c r="L137" i="42"/>
  <c r="O137" i="42"/>
  <c r="M137" i="42"/>
  <c r="K137" i="42"/>
  <c r="G138" i="42"/>
  <c r="H138" i="42"/>
  <c r="I138" i="42"/>
  <c r="F13" i="43"/>
  <c r="F15" i="43"/>
  <c r="I138" i="43"/>
  <c r="G138" i="43"/>
  <c r="H138" i="43"/>
  <c r="K138" i="43" s="1"/>
  <c r="F6" i="44"/>
  <c r="E16" i="44"/>
  <c r="F16" i="44" s="1"/>
  <c r="N14" i="44"/>
  <c r="L14" i="44"/>
  <c r="M14" i="44"/>
  <c r="I144" i="45"/>
  <c r="H144" i="45"/>
  <c r="G144" i="45"/>
  <c r="H137" i="42"/>
  <c r="I137" i="42"/>
  <c r="G137" i="42"/>
  <c r="I139" i="43"/>
  <c r="H139" i="43"/>
  <c r="G139" i="43"/>
  <c r="J6" i="44"/>
  <c r="G16" i="44"/>
  <c r="I6" i="44"/>
  <c r="H6" i="44"/>
  <c r="D16" i="45"/>
  <c r="T7" i="45"/>
  <c r="S7" i="45"/>
  <c r="R7" i="45"/>
  <c r="Q7" i="45"/>
  <c r="P7" i="45"/>
  <c r="T10" i="45"/>
  <c r="S10" i="45"/>
  <c r="R10" i="45"/>
  <c r="Q10" i="45"/>
  <c r="P10" i="45"/>
  <c r="T13" i="45"/>
  <c r="S13" i="45"/>
  <c r="R13" i="45"/>
  <c r="Q13" i="45"/>
  <c r="P13" i="45"/>
  <c r="T15" i="45"/>
  <c r="S15" i="45"/>
  <c r="R15" i="45"/>
  <c r="Q15" i="45"/>
  <c r="P15" i="45"/>
  <c r="C146" i="45"/>
  <c r="N141" i="45"/>
  <c r="M141" i="45"/>
  <c r="L141" i="45"/>
  <c r="O141" i="45"/>
  <c r="D8" i="46"/>
  <c r="D8" i="48"/>
  <c r="F13" i="44"/>
  <c r="T13" i="44"/>
  <c r="R13" i="44"/>
  <c r="Q13" i="44"/>
  <c r="P13" i="44"/>
  <c r="S13" i="44"/>
  <c r="F14" i="44"/>
  <c r="T14" i="44"/>
  <c r="R14" i="44"/>
  <c r="Q14" i="44"/>
  <c r="P14" i="44"/>
  <c r="S14" i="44"/>
  <c r="F15" i="44"/>
  <c r="T15" i="44"/>
  <c r="R15" i="44"/>
  <c r="Q15" i="44"/>
  <c r="P15" i="44"/>
  <c r="S15" i="44"/>
  <c r="H139" i="44"/>
  <c r="K139" i="44" s="1"/>
  <c r="I139" i="44"/>
  <c r="G139" i="44"/>
  <c r="I139" i="45"/>
  <c r="H139" i="45"/>
  <c r="G139" i="45"/>
  <c r="D11" i="46"/>
  <c r="D11" i="47"/>
  <c r="N138" i="41"/>
  <c r="L138" i="41"/>
  <c r="K138" i="41"/>
  <c r="M138" i="41"/>
  <c r="O138" i="41"/>
  <c r="N135" i="42"/>
  <c r="O135" i="42"/>
  <c r="M135" i="42"/>
  <c r="L135" i="42"/>
  <c r="K135" i="42"/>
  <c r="H7" i="44"/>
  <c r="I7" i="44"/>
  <c r="J7" i="44"/>
  <c r="H8" i="44"/>
  <c r="I8" i="44"/>
  <c r="J8" i="44"/>
  <c r="H9" i="44"/>
  <c r="I9" i="44"/>
  <c r="J9" i="44"/>
  <c r="H10" i="44"/>
  <c r="I10" i="44"/>
  <c r="J10" i="44"/>
  <c r="H11" i="44"/>
  <c r="I11" i="44"/>
  <c r="J11" i="44"/>
  <c r="H12" i="44"/>
  <c r="I12" i="44"/>
  <c r="J12" i="44"/>
  <c r="H13" i="44"/>
  <c r="I13" i="44"/>
  <c r="J13" i="44"/>
  <c r="H14" i="44"/>
  <c r="I14" i="44"/>
  <c r="J14" i="44"/>
  <c r="H15" i="44"/>
  <c r="I15" i="44"/>
  <c r="J15" i="44"/>
  <c r="T6" i="45"/>
  <c r="S6" i="45"/>
  <c r="R6" i="45"/>
  <c r="Q6" i="45"/>
  <c r="P6" i="45"/>
  <c r="O16" i="45"/>
  <c r="T9" i="45"/>
  <c r="S9" i="45"/>
  <c r="R9" i="45"/>
  <c r="Q9" i="45"/>
  <c r="P9" i="45"/>
  <c r="T12" i="45"/>
  <c r="S12" i="45"/>
  <c r="R12" i="45"/>
  <c r="Q12" i="45"/>
  <c r="P12" i="45"/>
  <c r="D14" i="47"/>
  <c r="D14" i="48"/>
  <c r="I136" i="43"/>
  <c r="H136" i="43"/>
  <c r="K136" i="43" s="1"/>
  <c r="G136" i="43"/>
  <c r="F146" i="43"/>
  <c r="O138" i="43"/>
  <c r="M138" i="43"/>
  <c r="N138" i="43"/>
  <c r="L138" i="43"/>
  <c r="I142" i="43"/>
  <c r="H142" i="43"/>
  <c r="K142" i="43" s="1"/>
  <c r="G142" i="43"/>
  <c r="O144" i="43"/>
  <c r="M144" i="43"/>
  <c r="L144" i="43"/>
  <c r="N144" i="43"/>
  <c r="C16" i="44"/>
  <c r="T14" i="45"/>
  <c r="S14" i="45"/>
  <c r="R14" i="45"/>
  <c r="Q14" i="45"/>
  <c r="P14" i="45"/>
  <c r="D17" i="46"/>
  <c r="D17" i="48"/>
  <c r="I143" i="45"/>
  <c r="G143" i="45"/>
  <c r="H143" i="45"/>
  <c r="H137" i="44"/>
  <c r="K137" i="44" s="1"/>
  <c r="G137" i="44"/>
  <c r="I137" i="44"/>
  <c r="I138" i="45"/>
  <c r="H138" i="45"/>
  <c r="G138" i="45"/>
  <c r="I145" i="45"/>
  <c r="H145" i="45"/>
  <c r="G145" i="45"/>
  <c r="D14" i="46"/>
  <c r="D8" i="47"/>
  <c r="D17" i="47"/>
  <c r="D11" i="48"/>
  <c r="D20" i="48"/>
  <c r="F6" i="45"/>
  <c r="E16" i="45"/>
  <c r="F16" i="45" s="1"/>
  <c r="N6" i="45"/>
  <c r="M6" i="45"/>
  <c r="L6" i="45"/>
  <c r="K16" i="45"/>
  <c r="F7" i="45"/>
  <c r="N7" i="45"/>
  <c r="M7" i="45"/>
  <c r="L7" i="45"/>
  <c r="F8" i="45"/>
  <c r="N8" i="45"/>
  <c r="M8" i="45"/>
  <c r="L8" i="45"/>
  <c r="F9" i="45"/>
  <c r="N9" i="45"/>
  <c r="M9" i="45"/>
  <c r="L9" i="45"/>
  <c r="F10" i="45"/>
  <c r="N10" i="45"/>
  <c r="M10" i="45"/>
  <c r="L10" i="45"/>
  <c r="F11" i="45"/>
  <c r="N11" i="45"/>
  <c r="M11" i="45"/>
  <c r="L11" i="45"/>
  <c r="F12" i="45"/>
  <c r="N12" i="45"/>
  <c r="M12" i="45"/>
  <c r="L12" i="45"/>
  <c r="F13" i="45"/>
  <c r="N13" i="45"/>
  <c r="M13" i="45"/>
  <c r="L13" i="45"/>
  <c r="F14" i="45"/>
  <c r="N14" i="45"/>
  <c r="M14" i="45"/>
  <c r="L14" i="45"/>
  <c r="F15" i="45"/>
  <c r="N15" i="45"/>
  <c r="M15" i="45"/>
  <c r="L15" i="45"/>
  <c r="E146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H6" i="45"/>
  <c r="G16" i="45"/>
  <c r="J6" i="45"/>
  <c r="I6" i="45"/>
  <c r="H7" i="45"/>
  <c r="J7" i="45"/>
  <c r="I7" i="45"/>
  <c r="H8" i="45"/>
  <c r="J8" i="45"/>
  <c r="I8" i="45"/>
  <c r="H9" i="45"/>
  <c r="J9" i="45"/>
  <c r="I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I137" i="45"/>
  <c r="H137" i="45"/>
  <c r="G137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L152" i="3"/>
  <c r="K152" i="3"/>
  <c r="J152" i="3"/>
  <c r="H17" i="2"/>
  <c r="F18" i="2"/>
  <c r="K58" i="2"/>
  <c r="I73" i="10"/>
  <c r="L74" i="10"/>
  <c r="J58" i="2"/>
  <c r="G18" i="2"/>
  <c r="J31" i="2"/>
  <c r="L58" i="2"/>
  <c r="J6" i="3"/>
  <c r="E18" i="2"/>
  <c r="K31" i="2"/>
  <c r="K6" i="3"/>
  <c r="L79" i="3"/>
  <c r="K79" i="3"/>
  <c r="L87" i="8"/>
  <c r="L64" i="8"/>
  <c r="L62" i="8"/>
  <c r="L59" i="8"/>
  <c r="L56" i="8"/>
  <c r="L53" i="8"/>
  <c r="L52" i="8"/>
  <c r="L65" i="8"/>
  <c r="L61" i="8"/>
  <c r="L58" i="8"/>
  <c r="L55" i="8"/>
  <c r="L60" i="8"/>
  <c r="L57" i="8"/>
  <c r="J6" i="2"/>
  <c r="E17" i="2"/>
  <c r="L31" i="2"/>
  <c r="L6" i="3"/>
  <c r="K6" i="5"/>
  <c r="L99" i="8"/>
  <c r="K117" i="8"/>
  <c r="L118" i="8" s="1"/>
  <c r="L169" i="8"/>
  <c r="K227" i="8"/>
  <c r="L228" i="8" s="1"/>
  <c r="D55" i="12"/>
  <c r="V6" i="5"/>
  <c r="U6" i="5"/>
  <c r="L8" i="8"/>
  <c r="L148" i="8"/>
  <c r="L196" i="8"/>
  <c r="L262" i="8"/>
  <c r="E55" i="12"/>
  <c r="L102" i="8"/>
  <c r="L109" i="8"/>
  <c r="L163" i="8"/>
  <c r="L172" i="8"/>
  <c r="L241" i="8"/>
  <c r="L108" i="10"/>
  <c r="L64" i="10"/>
  <c r="I29" i="10"/>
  <c r="L85" i="10"/>
  <c r="L84" i="10"/>
  <c r="L83" i="10"/>
  <c r="L82" i="10"/>
  <c r="L81" i="10"/>
  <c r="L80" i="10"/>
  <c r="L79" i="10"/>
  <c r="L78" i="10"/>
  <c r="L77" i="10"/>
  <c r="L76" i="10"/>
  <c r="L75" i="10"/>
  <c r="L41" i="10"/>
  <c r="L40" i="10"/>
  <c r="L39" i="10"/>
  <c r="L38" i="10"/>
  <c r="L37" i="10"/>
  <c r="L36" i="10"/>
  <c r="L35" i="10"/>
  <c r="L34" i="10"/>
  <c r="L33" i="10"/>
  <c r="L32" i="10"/>
  <c r="L31" i="10"/>
  <c r="L109" i="10"/>
  <c r="L65" i="10"/>
  <c r="L63" i="10"/>
  <c r="L62" i="10"/>
  <c r="L61" i="10"/>
  <c r="L60" i="10"/>
  <c r="L59" i="10"/>
  <c r="L58" i="10"/>
  <c r="L57" i="10"/>
  <c r="L56" i="10"/>
  <c r="L55" i="10"/>
  <c r="L54" i="10"/>
  <c r="L53" i="10"/>
  <c r="L30" i="10"/>
  <c r="L107" i="10"/>
  <c r="L106" i="10"/>
  <c r="L105" i="10"/>
  <c r="L104" i="10"/>
  <c r="L103" i="10"/>
  <c r="L102" i="10"/>
  <c r="L101" i="10"/>
  <c r="L100" i="10"/>
  <c r="L99" i="10"/>
  <c r="L98" i="10"/>
  <c r="L97" i="10"/>
  <c r="L42" i="10"/>
  <c r="L86" i="10"/>
  <c r="N74" i="10"/>
  <c r="N84" i="10"/>
  <c r="N83" i="10"/>
  <c r="N82" i="10"/>
  <c r="N81" i="10"/>
  <c r="N80" i="10"/>
  <c r="N79" i="10"/>
  <c r="N78" i="10"/>
  <c r="N77" i="10"/>
  <c r="N76" i="10"/>
  <c r="D54" i="12"/>
  <c r="D56" i="12"/>
  <c r="D53" i="12"/>
  <c r="D57" i="12" s="1"/>
  <c r="S20" i="13"/>
  <c r="C161" i="16"/>
  <c r="C135" i="16"/>
  <c r="C133" i="16"/>
  <c r="C107" i="16"/>
  <c r="C105" i="16"/>
  <c r="C79" i="16"/>
  <c r="C77" i="16"/>
  <c r="C51" i="16"/>
  <c r="C49" i="16"/>
  <c r="C23" i="16"/>
  <c r="C149" i="16"/>
  <c r="C147" i="16"/>
  <c r="C121" i="16"/>
  <c r="C119" i="16"/>
  <c r="C93" i="16"/>
  <c r="C91" i="16"/>
  <c r="C65" i="16"/>
  <c r="C63" i="16"/>
  <c r="C37" i="16"/>
  <c r="C35" i="16"/>
  <c r="C21" i="16"/>
  <c r="C9" i="16"/>
  <c r="S6" i="6"/>
  <c r="R6" i="6"/>
  <c r="Q6" i="6"/>
  <c r="I7" i="8"/>
  <c r="L142" i="8"/>
  <c r="L87" i="10"/>
  <c r="E56" i="12"/>
  <c r="E53" i="12"/>
  <c r="E57" i="12" s="1"/>
  <c r="E54" i="12"/>
  <c r="D160" i="13"/>
  <c r="D132" i="13"/>
  <c r="D104" i="13"/>
  <c r="D76" i="13"/>
  <c r="D48" i="13"/>
  <c r="D146" i="13"/>
  <c r="D118" i="13"/>
  <c r="D90" i="13"/>
  <c r="D62" i="13"/>
  <c r="D34" i="13"/>
  <c r="D20" i="13"/>
  <c r="W6" i="13"/>
  <c r="V6" i="13"/>
  <c r="U6" i="13"/>
  <c r="M6" i="5"/>
  <c r="L6" i="5"/>
  <c r="J6" i="5"/>
  <c r="L284" i="8"/>
  <c r="L263" i="8"/>
  <c r="K249" i="8"/>
  <c r="L250" i="8" s="1"/>
  <c r="L239" i="8"/>
  <c r="L238" i="8"/>
  <c r="L237" i="8"/>
  <c r="L236" i="8"/>
  <c r="L235" i="8"/>
  <c r="L234" i="8"/>
  <c r="L233" i="8"/>
  <c r="L232" i="8"/>
  <c r="L231" i="8"/>
  <c r="L230" i="8"/>
  <c r="L229" i="8"/>
  <c r="L218" i="8"/>
  <c r="L197" i="8"/>
  <c r="K73" i="8"/>
  <c r="L285" i="8"/>
  <c r="K271" i="8"/>
  <c r="L272" i="8" s="1"/>
  <c r="L261" i="8"/>
  <c r="L260" i="8"/>
  <c r="L259" i="8"/>
  <c r="L258" i="8"/>
  <c r="L257" i="8"/>
  <c r="L256" i="8"/>
  <c r="L255" i="8"/>
  <c r="L254" i="8"/>
  <c r="L253" i="8"/>
  <c r="L252" i="8"/>
  <c r="L251" i="8"/>
  <c r="L240" i="8"/>
  <c r="L219" i="8"/>
  <c r="K205" i="8"/>
  <c r="L206" i="8" s="1"/>
  <c r="L195" i="8"/>
  <c r="L194" i="8"/>
  <c r="L193" i="8"/>
  <c r="L192" i="8"/>
  <c r="L191" i="8"/>
  <c r="L190" i="8"/>
  <c r="L189" i="8"/>
  <c r="L188" i="8"/>
  <c r="L187" i="8"/>
  <c r="L186" i="8"/>
  <c r="L185" i="8"/>
  <c r="L174" i="8"/>
  <c r="L153" i="8"/>
  <c r="K139" i="8"/>
  <c r="L140" i="8" s="1"/>
  <c r="L129" i="8"/>
  <c r="L128" i="8"/>
  <c r="L127" i="8"/>
  <c r="L126" i="8"/>
  <c r="L125" i="8"/>
  <c r="L124" i="8"/>
  <c r="L123" i="8"/>
  <c r="L122" i="8"/>
  <c r="L121" i="8"/>
  <c r="L120" i="8"/>
  <c r="L119" i="8"/>
  <c r="L108" i="8"/>
  <c r="K183" i="8"/>
  <c r="L184" i="8" s="1"/>
  <c r="L175" i="8"/>
  <c r="L171" i="8"/>
  <c r="L168" i="8"/>
  <c r="L165" i="8"/>
  <c r="L150" i="8"/>
  <c r="L147" i="8"/>
  <c r="L144" i="8"/>
  <c r="L141" i="8"/>
  <c r="L107" i="8"/>
  <c r="L104" i="8"/>
  <c r="L101" i="8"/>
  <c r="L98" i="8"/>
  <c r="K95" i="8"/>
  <c r="L96" i="8" s="1"/>
  <c r="K29" i="8"/>
  <c r="L30" i="8" s="1"/>
  <c r="L283" i="8"/>
  <c r="L282" i="8"/>
  <c r="L281" i="8"/>
  <c r="L280" i="8"/>
  <c r="L279" i="8"/>
  <c r="L278" i="8"/>
  <c r="L277" i="8"/>
  <c r="L276" i="8"/>
  <c r="L275" i="8"/>
  <c r="L274" i="8"/>
  <c r="L273" i="8"/>
  <c r="L217" i="8"/>
  <c r="L216" i="8"/>
  <c r="L215" i="8"/>
  <c r="L214" i="8"/>
  <c r="L213" i="8"/>
  <c r="L212" i="8"/>
  <c r="L211" i="8"/>
  <c r="L210" i="8"/>
  <c r="L209" i="8"/>
  <c r="L208" i="8"/>
  <c r="L207" i="8"/>
  <c r="L173" i="8"/>
  <c r="L170" i="8"/>
  <c r="L167" i="8"/>
  <c r="L164" i="8"/>
  <c r="K161" i="8"/>
  <c r="L162" i="8" s="1"/>
  <c r="L149" i="8"/>
  <c r="L146" i="8"/>
  <c r="L143" i="8"/>
  <c r="L131" i="8"/>
  <c r="L130" i="8"/>
  <c r="L106" i="8"/>
  <c r="L103" i="8"/>
  <c r="L100" i="8"/>
  <c r="L97" i="8"/>
  <c r="L105" i="8"/>
  <c r="L166" i="8"/>
  <c r="O21" i="17"/>
  <c r="O9" i="17"/>
  <c r="P23" i="14"/>
  <c r="N260" i="8"/>
  <c r="N259" i="8"/>
  <c r="N258" i="8"/>
  <c r="N257" i="8"/>
  <c r="N256" i="8"/>
  <c r="N255" i="8"/>
  <c r="N254" i="8"/>
  <c r="N253" i="8"/>
  <c r="N252" i="8"/>
  <c r="N251" i="8"/>
  <c r="N194" i="8"/>
  <c r="N193" i="8"/>
  <c r="M271" i="8"/>
  <c r="N272" i="8" s="1"/>
  <c r="M205" i="8"/>
  <c r="N206" i="8" s="1"/>
  <c r="M139" i="8"/>
  <c r="N140" i="8" s="1"/>
  <c r="N282" i="8"/>
  <c r="N281" i="8"/>
  <c r="N280" i="8"/>
  <c r="N279" i="8"/>
  <c r="N278" i="8"/>
  <c r="N277" i="8"/>
  <c r="N276" i="8"/>
  <c r="N275" i="8"/>
  <c r="N274" i="8"/>
  <c r="N273" i="8"/>
  <c r="N216" i="8"/>
  <c r="N215" i="8"/>
  <c r="N214" i="8"/>
  <c r="N213" i="8"/>
  <c r="N212" i="8"/>
  <c r="N211" i="8"/>
  <c r="N210" i="8"/>
  <c r="N209" i="8"/>
  <c r="N208" i="8"/>
  <c r="N207" i="8"/>
  <c r="N150" i="8"/>
  <c r="N149" i="8"/>
  <c r="N148" i="8"/>
  <c r="N147" i="8"/>
  <c r="N146" i="8"/>
  <c r="N145" i="8"/>
  <c r="N144" i="8"/>
  <c r="N143" i="8"/>
  <c r="N142" i="8"/>
  <c r="N141" i="8"/>
  <c r="N8" i="8"/>
  <c r="M51" i="8"/>
  <c r="M117" i="8"/>
  <c r="N118" i="8" s="1"/>
  <c r="N106" i="10"/>
  <c r="N105" i="10"/>
  <c r="N104" i="10"/>
  <c r="N103" i="10"/>
  <c r="N102" i="10"/>
  <c r="N101" i="10"/>
  <c r="N100" i="10"/>
  <c r="N99" i="10"/>
  <c r="N98" i="10"/>
  <c r="N97" i="10"/>
  <c r="N53" i="10"/>
  <c r="U50" i="12"/>
  <c r="E160" i="13"/>
  <c r="E132" i="13"/>
  <c r="E104" i="13"/>
  <c r="E76" i="13"/>
  <c r="E48" i="13"/>
  <c r="E146" i="13"/>
  <c r="E118" i="13"/>
  <c r="E90" i="13"/>
  <c r="E62" i="13"/>
  <c r="E34" i="13"/>
  <c r="E20" i="13"/>
  <c r="Q23" i="14"/>
  <c r="F161" i="15"/>
  <c r="F77" i="15"/>
  <c r="F91" i="15"/>
  <c r="F105" i="15"/>
  <c r="F119" i="15"/>
  <c r="F35" i="15"/>
  <c r="F63" i="15"/>
  <c r="F133" i="15"/>
  <c r="F147" i="15"/>
  <c r="F21" i="15"/>
  <c r="N84" i="8"/>
  <c r="N83" i="8"/>
  <c r="N82" i="8"/>
  <c r="N81" i="8"/>
  <c r="N80" i="8"/>
  <c r="N79" i="8"/>
  <c r="N78" i="8"/>
  <c r="N77" i="8"/>
  <c r="N76" i="8"/>
  <c r="N75" i="8"/>
  <c r="N163" i="8"/>
  <c r="N166" i="8"/>
  <c r="N169" i="8"/>
  <c r="N172" i="8"/>
  <c r="N187" i="8"/>
  <c r="N190" i="8"/>
  <c r="N229" i="8"/>
  <c r="N230" i="8"/>
  <c r="N231" i="8"/>
  <c r="N232" i="8"/>
  <c r="N233" i="8"/>
  <c r="N234" i="8"/>
  <c r="N235" i="8"/>
  <c r="N236" i="8"/>
  <c r="N237" i="8"/>
  <c r="N238" i="8"/>
  <c r="M161" i="8"/>
  <c r="N162" i="8" s="1"/>
  <c r="N31" i="10"/>
  <c r="N32" i="10"/>
  <c r="N33" i="10"/>
  <c r="N34" i="10"/>
  <c r="N35" i="10"/>
  <c r="N36" i="10"/>
  <c r="N37" i="10"/>
  <c r="N38" i="10"/>
  <c r="N39" i="10"/>
  <c r="N40" i="10"/>
  <c r="C53" i="12"/>
  <c r="U13" i="12"/>
  <c r="U26" i="12"/>
  <c r="U35" i="12"/>
  <c r="U44" i="12"/>
  <c r="J9" i="14"/>
  <c r="I9" i="14"/>
  <c r="F49" i="15"/>
  <c r="S6" i="5"/>
  <c r="M29" i="8"/>
  <c r="N30" i="8" s="1"/>
  <c r="N97" i="8"/>
  <c r="N100" i="8"/>
  <c r="N103" i="8"/>
  <c r="N106" i="8"/>
  <c r="N121" i="8"/>
  <c r="N124" i="8"/>
  <c r="N127" i="8"/>
  <c r="N164" i="8"/>
  <c r="N167" i="8"/>
  <c r="N170" i="8"/>
  <c r="N185" i="8"/>
  <c r="N188" i="8"/>
  <c r="N191" i="8"/>
  <c r="N30" i="10"/>
  <c r="C54" i="12"/>
  <c r="U14" i="12"/>
  <c r="U12" i="12"/>
  <c r="U10" i="12"/>
  <c r="U7" i="12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U9" i="12"/>
  <c r="U6" i="12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C55" i="12"/>
  <c r="K7" i="16"/>
  <c r="J7" i="16"/>
  <c r="W7" i="17"/>
  <c r="V7" i="17"/>
  <c r="M73" i="25"/>
  <c r="M29" i="25"/>
  <c r="K7" i="25"/>
  <c r="N8" i="25" s="1"/>
  <c r="M51" i="25"/>
  <c r="M95" i="25"/>
  <c r="C135" i="14"/>
  <c r="C93" i="14"/>
  <c r="C163" i="14"/>
  <c r="C121" i="14"/>
  <c r="C79" i="14"/>
  <c r="T21" i="15"/>
  <c r="E161" i="17"/>
  <c r="E135" i="17"/>
  <c r="E133" i="17"/>
  <c r="E107" i="17"/>
  <c r="E105" i="17"/>
  <c r="E79" i="17"/>
  <c r="E77" i="17"/>
  <c r="E51" i="17"/>
  <c r="E49" i="17"/>
  <c r="E23" i="17"/>
  <c r="U120" i="18"/>
  <c r="U90" i="18"/>
  <c r="U134" i="18"/>
  <c r="U104" i="18"/>
  <c r="U148" i="18"/>
  <c r="U118" i="18"/>
  <c r="U132" i="18"/>
  <c r="U78" i="18"/>
  <c r="U48" i="18"/>
  <c r="U146" i="18"/>
  <c r="U62" i="18"/>
  <c r="U8" i="18"/>
  <c r="U106" i="18"/>
  <c r="U76" i="18"/>
  <c r="U22" i="18"/>
  <c r="U36" i="18"/>
  <c r="D48" i="18"/>
  <c r="V48" i="18"/>
  <c r="O64" i="18"/>
  <c r="D78" i="18"/>
  <c r="V78" i="18"/>
  <c r="U92" i="18"/>
  <c r="K7" i="10"/>
  <c r="N9" i="10"/>
  <c r="N10" i="10"/>
  <c r="N11" i="10"/>
  <c r="N12" i="10"/>
  <c r="N13" i="10"/>
  <c r="N14" i="10"/>
  <c r="N15" i="10"/>
  <c r="N16" i="10"/>
  <c r="N17" i="10"/>
  <c r="N18" i="10"/>
  <c r="K51" i="10"/>
  <c r="N54" i="10"/>
  <c r="N55" i="10"/>
  <c r="N56" i="10"/>
  <c r="N57" i="10"/>
  <c r="N58" i="10"/>
  <c r="N59" i="10"/>
  <c r="N60" i="10"/>
  <c r="N61" i="10"/>
  <c r="N62" i="10"/>
  <c r="K95" i="10"/>
  <c r="L5" i="12"/>
  <c r="F55" i="12"/>
  <c r="F20" i="13"/>
  <c r="O20" i="13"/>
  <c r="F34" i="13"/>
  <c r="C48" i="13"/>
  <c r="F62" i="13"/>
  <c r="C76" i="13"/>
  <c r="F90" i="13"/>
  <c r="C104" i="13"/>
  <c r="F118" i="13"/>
  <c r="C132" i="13"/>
  <c r="F146" i="13"/>
  <c r="C160" i="13"/>
  <c r="F161" i="17"/>
  <c r="F135" i="17"/>
  <c r="F133" i="17"/>
  <c r="F107" i="17"/>
  <c r="F105" i="17"/>
  <c r="F79" i="17"/>
  <c r="F77" i="17"/>
  <c r="F51" i="17"/>
  <c r="F49" i="17"/>
  <c r="F23" i="17"/>
  <c r="F149" i="17"/>
  <c r="F147" i="17"/>
  <c r="F121" i="17"/>
  <c r="F119" i="17"/>
  <c r="F93" i="17"/>
  <c r="F91" i="17"/>
  <c r="F65" i="17"/>
  <c r="F63" i="17"/>
  <c r="F37" i="17"/>
  <c r="F35" i="17"/>
  <c r="F21" i="17"/>
  <c r="F9" i="17"/>
  <c r="V134" i="18"/>
  <c r="V104" i="18"/>
  <c r="V148" i="18"/>
  <c r="V118" i="18"/>
  <c r="V132" i="18"/>
  <c r="V146" i="18"/>
  <c r="V92" i="18"/>
  <c r="V62" i="18"/>
  <c r="V8" i="18"/>
  <c r="V106" i="18"/>
  <c r="V76" i="18"/>
  <c r="V22" i="18"/>
  <c r="V36" i="18"/>
  <c r="X6" i="18"/>
  <c r="V160" i="18"/>
  <c r="V50" i="18"/>
  <c r="V20" i="18"/>
  <c r="V120" i="18"/>
  <c r="E147" i="19"/>
  <c r="E135" i="19"/>
  <c r="E105" i="19"/>
  <c r="E93" i="19"/>
  <c r="D7" i="19"/>
  <c r="E79" i="19"/>
  <c r="E77" i="19"/>
  <c r="E49" i="19"/>
  <c r="E37" i="19"/>
  <c r="E133" i="19"/>
  <c r="E121" i="19"/>
  <c r="E91" i="19"/>
  <c r="E63" i="19"/>
  <c r="E51" i="19"/>
  <c r="E65" i="19"/>
  <c r="E23" i="19"/>
  <c r="E107" i="19"/>
  <c r="E35" i="19"/>
  <c r="E21" i="19"/>
  <c r="E9" i="19"/>
  <c r="E161" i="19"/>
  <c r="N8" i="10"/>
  <c r="N52" i="10"/>
  <c r="N96" i="10"/>
  <c r="S5" i="12"/>
  <c r="G55" i="12"/>
  <c r="G20" i="13"/>
  <c r="P20" i="13"/>
  <c r="G34" i="13"/>
  <c r="G62" i="13"/>
  <c r="G90" i="13"/>
  <c r="G118" i="13"/>
  <c r="G146" i="13"/>
  <c r="E119" i="15"/>
  <c r="E9" i="17"/>
  <c r="E21" i="17"/>
  <c r="E35" i="17"/>
  <c r="E37" i="17"/>
  <c r="E63" i="17"/>
  <c r="E65" i="17"/>
  <c r="E91" i="17"/>
  <c r="E93" i="17"/>
  <c r="E119" i="17"/>
  <c r="E121" i="17"/>
  <c r="E147" i="17"/>
  <c r="E149" i="17"/>
  <c r="C120" i="18"/>
  <c r="C90" i="18"/>
  <c r="C134" i="18"/>
  <c r="C104" i="18"/>
  <c r="C148" i="18"/>
  <c r="C118" i="18"/>
  <c r="C132" i="18"/>
  <c r="C78" i="18"/>
  <c r="C48" i="18"/>
  <c r="C146" i="18"/>
  <c r="C62" i="18"/>
  <c r="C8" i="18"/>
  <c r="C106" i="18"/>
  <c r="C76" i="18"/>
  <c r="C22" i="18"/>
  <c r="C36" i="18"/>
  <c r="O120" i="18"/>
  <c r="O90" i="18"/>
  <c r="O134" i="18"/>
  <c r="O104" i="18"/>
  <c r="O148" i="18"/>
  <c r="O118" i="18"/>
  <c r="O132" i="18"/>
  <c r="O160" i="18"/>
  <c r="O78" i="18"/>
  <c r="O48" i="18"/>
  <c r="O92" i="18"/>
  <c r="O62" i="18"/>
  <c r="O8" i="18"/>
  <c r="O76" i="18"/>
  <c r="O22" i="18"/>
  <c r="O146" i="18"/>
  <c r="O36" i="18"/>
  <c r="C34" i="18"/>
  <c r="U34" i="18"/>
  <c r="C64" i="18"/>
  <c r="U64" i="18"/>
  <c r="F79" i="19"/>
  <c r="F77" i="19"/>
  <c r="F49" i="19"/>
  <c r="F37" i="19"/>
  <c r="F133" i="19"/>
  <c r="F121" i="19"/>
  <c r="F91" i="19"/>
  <c r="F63" i="19"/>
  <c r="F51" i="19"/>
  <c r="H7" i="19"/>
  <c r="F161" i="19"/>
  <c r="F149" i="19"/>
  <c r="F119" i="19"/>
  <c r="F107" i="19"/>
  <c r="F93" i="19"/>
  <c r="F35" i="19"/>
  <c r="F21" i="19"/>
  <c r="F9" i="19"/>
  <c r="F147" i="19"/>
  <c r="E119" i="19"/>
  <c r="T5" i="12"/>
  <c r="F53" i="12"/>
  <c r="F57" i="12" s="1"/>
  <c r="A11" i="12"/>
  <c r="A13" i="12"/>
  <c r="A15" i="12"/>
  <c r="Q20" i="13"/>
  <c r="C37" i="14"/>
  <c r="C107" i="14"/>
  <c r="E147" i="15"/>
  <c r="E63" i="15"/>
  <c r="E21" i="15"/>
  <c r="E161" i="15"/>
  <c r="E77" i="15"/>
  <c r="E91" i="15"/>
  <c r="E105" i="15"/>
  <c r="E49" i="15"/>
  <c r="R21" i="16"/>
  <c r="R9" i="16"/>
  <c r="D134" i="18"/>
  <c r="D104" i="18"/>
  <c r="D148" i="18"/>
  <c r="D118" i="18"/>
  <c r="D132" i="18"/>
  <c r="D146" i="18"/>
  <c r="D92" i="18"/>
  <c r="D62" i="18"/>
  <c r="D8" i="18"/>
  <c r="D106" i="18"/>
  <c r="D76" i="18"/>
  <c r="D22" i="18"/>
  <c r="D36" i="18"/>
  <c r="D160" i="18"/>
  <c r="D50" i="18"/>
  <c r="D20" i="18"/>
  <c r="R6" i="18"/>
  <c r="Q6" i="18"/>
  <c r="D34" i="18"/>
  <c r="V34" i="18"/>
  <c r="D64" i="18"/>
  <c r="V64" i="18"/>
  <c r="D90" i="18"/>
  <c r="O106" i="18"/>
  <c r="U160" i="18"/>
  <c r="M7" i="15"/>
  <c r="Q21" i="15"/>
  <c r="G49" i="15"/>
  <c r="C77" i="15"/>
  <c r="D91" i="15"/>
  <c r="G133" i="15"/>
  <c r="C161" i="15"/>
  <c r="F23" i="16"/>
  <c r="F49" i="16"/>
  <c r="F51" i="16"/>
  <c r="F77" i="16"/>
  <c r="F79" i="16"/>
  <c r="F105" i="16"/>
  <c r="F107" i="16"/>
  <c r="F133" i="16"/>
  <c r="F135" i="16"/>
  <c r="F161" i="16"/>
  <c r="C23" i="17"/>
  <c r="C49" i="17"/>
  <c r="C51" i="17"/>
  <c r="C77" i="17"/>
  <c r="C79" i="17"/>
  <c r="C105" i="17"/>
  <c r="C107" i="17"/>
  <c r="C133" i="17"/>
  <c r="C135" i="17"/>
  <c r="C161" i="17"/>
  <c r="E148" i="18"/>
  <c r="E118" i="18"/>
  <c r="E132" i="18"/>
  <c r="E146" i="18"/>
  <c r="E92" i="18"/>
  <c r="E160" i="18"/>
  <c r="E106" i="18"/>
  <c r="K148" i="18"/>
  <c r="K118" i="18"/>
  <c r="K132" i="18"/>
  <c r="K146" i="18"/>
  <c r="K92" i="18"/>
  <c r="K160" i="18"/>
  <c r="K106" i="18"/>
  <c r="G8" i="18"/>
  <c r="M8" i="18"/>
  <c r="S8" i="18"/>
  <c r="N22" i="18"/>
  <c r="T22" i="18"/>
  <c r="E34" i="18"/>
  <c r="K34" i="18"/>
  <c r="F48" i="18"/>
  <c r="L48" i="18"/>
  <c r="G62" i="18"/>
  <c r="M62" i="18"/>
  <c r="S62" i="18"/>
  <c r="E64" i="18"/>
  <c r="K64" i="18"/>
  <c r="N76" i="18"/>
  <c r="T76" i="18"/>
  <c r="F78" i="18"/>
  <c r="L78" i="18"/>
  <c r="E90" i="18"/>
  <c r="L104" i="18"/>
  <c r="S118" i="18"/>
  <c r="E120" i="18"/>
  <c r="L134" i="18"/>
  <c r="S148" i="18"/>
  <c r="G161" i="22"/>
  <c r="G119" i="22"/>
  <c r="G77" i="22"/>
  <c r="G35" i="22"/>
  <c r="G133" i="22"/>
  <c r="G91" i="22"/>
  <c r="G49" i="22"/>
  <c r="G105" i="22"/>
  <c r="G147" i="22"/>
  <c r="G63" i="22"/>
  <c r="T21" i="22"/>
  <c r="W7" i="15"/>
  <c r="C21" i="15"/>
  <c r="R21" i="15"/>
  <c r="G35" i="15"/>
  <c r="C63" i="15"/>
  <c r="D77" i="15"/>
  <c r="G119" i="15"/>
  <c r="C147" i="15"/>
  <c r="D161" i="15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G121" i="17"/>
  <c r="D133" i="17"/>
  <c r="D135" i="17"/>
  <c r="G147" i="17"/>
  <c r="G149" i="17"/>
  <c r="D161" i="17"/>
  <c r="F132" i="18"/>
  <c r="F146" i="18"/>
  <c r="F92" i="18"/>
  <c r="F160" i="18"/>
  <c r="F106" i="18"/>
  <c r="F120" i="18"/>
  <c r="F90" i="18"/>
  <c r="L132" i="18"/>
  <c r="L146" i="18"/>
  <c r="L92" i="18"/>
  <c r="L160" i="18"/>
  <c r="L106" i="18"/>
  <c r="L120" i="18"/>
  <c r="L90" i="18"/>
  <c r="F34" i="18"/>
  <c r="L34" i="18"/>
  <c r="G48" i="18"/>
  <c r="M48" i="18"/>
  <c r="S48" i="18"/>
  <c r="E50" i="18"/>
  <c r="K50" i="18"/>
  <c r="N62" i="18"/>
  <c r="T62" i="18"/>
  <c r="F64" i="18"/>
  <c r="L64" i="18"/>
  <c r="G78" i="18"/>
  <c r="M78" i="18"/>
  <c r="S78" i="18"/>
  <c r="N92" i="18"/>
  <c r="F118" i="18"/>
  <c r="M132" i="18"/>
  <c r="T146" i="18"/>
  <c r="F148" i="18"/>
  <c r="I7" i="15"/>
  <c r="X7" i="15"/>
  <c r="D21" i="15"/>
  <c r="S21" i="15"/>
  <c r="C49" i="15"/>
  <c r="D63" i="15"/>
  <c r="G105" i="15"/>
  <c r="C133" i="15"/>
  <c r="D147" i="15"/>
  <c r="U7" i="16"/>
  <c r="E9" i="16"/>
  <c r="E21" i="16"/>
  <c r="E35" i="16"/>
  <c r="E37" i="16"/>
  <c r="E63" i="16"/>
  <c r="E65" i="16"/>
  <c r="E91" i="16"/>
  <c r="E93" i="16"/>
  <c r="E119" i="16"/>
  <c r="E121" i="16"/>
  <c r="E147" i="16"/>
  <c r="E149" i="16"/>
  <c r="I7" i="17"/>
  <c r="Q9" i="17"/>
  <c r="Q21" i="17"/>
  <c r="G146" i="18"/>
  <c r="G92" i="18"/>
  <c r="G160" i="18"/>
  <c r="G106" i="18"/>
  <c r="G120" i="18"/>
  <c r="G90" i="18"/>
  <c r="G134" i="18"/>
  <c r="G104" i="18"/>
  <c r="M146" i="18"/>
  <c r="M92" i="18"/>
  <c r="M160" i="18"/>
  <c r="M106" i="18"/>
  <c r="M120" i="18"/>
  <c r="M90" i="18"/>
  <c r="M134" i="18"/>
  <c r="M104" i="18"/>
  <c r="S146" i="18"/>
  <c r="S92" i="18"/>
  <c r="S160" i="18"/>
  <c r="S106" i="18"/>
  <c r="S120" i="18"/>
  <c r="S90" i="18"/>
  <c r="S134" i="18"/>
  <c r="S104" i="18"/>
  <c r="F20" i="18"/>
  <c r="L20" i="18"/>
  <c r="G34" i="18"/>
  <c r="M34" i="18"/>
  <c r="S34" i="18"/>
  <c r="E36" i="18"/>
  <c r="K36" i="18"/>
  <c r="N48" i="18"/>
  <c r="T48" i="18"/>
  <c r="F50" i="18"/>
  <c r="L50" i="18"/>
  <c r="G64" i="18"/>
  <c r="M64" i="18"/>
  <c r="S64" i="18"/>
  <c r="N78" i="18"/>
  <c r="T78" i="18"/>
  <c r="K90" i="18"/>
  <c r="G118" i="18"/>
  <c r="K120" i="18"/>
  <c r="N132" i="18"/>
  <c r="G148" i="18"/>
  <c r="J7" i="15"/>
  <c r="Y7" i="15"/>
  <c r="C35" i="15"/>
  <c r="D49" i="15"/>
  <c r="G91" i="15"/>
  <c r="C119" i="15"/>
  <c r="D133" i="15"/>
  <c r="F9" i="16"/>
  <c r="O9" i="16"/>
  <c r="F21" i="16"/>
  <c r="O21" i="16"/>
  <c r="F35" i="16"/>
  <c r="F37" i="16"/>
  <c r="F63" i="16"/>
  <c r="F65" i="16"/>
  <c r="F91" i="16"/>
  <c r="F93" i="16"/>
  <c r="F119" i="16"/>
  <c r="F121" i="16"/>
  <c r="F147" i="16"/>
  <c r="F149" i="16"/>
  <c r="C9" i="17"/>
  <c r="R9" i="17"/>
  <c r="C21" i="17"/>
  <c r="R21" i="17"/>
  <c r="C35" i="17"/>
  <c r="C37" i="17"/>
  <c r="C63" i="17"/>
  <c r="C65" i="17"/>
  <c r="C91" i="17"/>
  <c r="C93" i="17"/>
  <c r="C119" i="17"/>
  <c r="C121" i="17"/>
  <c r="C147" i="17"/>
  <c r="C149" i="17"/>
  <c r="N160" i="18"/>
  <c r="N106" i="18"/>
  <c r="N120" i="18"/>
  <c r="N90" i="18"/>
  <c r="N134" i="18"/>
  <c r="N104" i="18"/>
  <c r="N148" i="18"/>
  <c r="N118" i="18"/>
  <c r="T160" i="18"/>
  <c r="T106" i="18"/>
  <c r="T120" i="18"/>
  <c r="T90" i="18"/>
  <c r="T134" i="18"/>
  <c r="T104" i="18"/>
  <c r="T148" i="18"/>
  <c r="T118" i="18"/>
  <c r="G20" i="18"/>
  <c r="M20" i="18"/>
  <c r="S20" i="18"/>
  <c r="E22" i="18"/>
  <c r="K22" i="18"/>
  <c r="N34" i="18"/>
  <c r="T34" i="18"/>
  <c r="F36" i="18"/>
  <c r="L36" i="18"/>
  <c r="G50" i="18"/>
  <c r="M50" i="18"/>
  <c r="S50" i="18"/>
  <c r="N64" i="18"/>
  <c r="T64" i="18"/>
  <c r="E76" i="18"/>
  <c r="K76" i="18"/>
  <c r="T92" i="18"/>
  <c r="E104" i="18"/>
  <c r="L118" i="18"/>
  <c r="S132" i="18"/>
  <c r="E134" i="18"/>
  <c r="L148" i="18"/>
  <c r="V7" i="19"/>
  <c r="M7" i="19"/>
  <c r="N35" i="19"/>
  <c r="N51" i="19"/>
  <c r="N63" i="19"/>
  <c r="D160" i="26"/>
  <c r="D132" i="26"/>
  <c r="D146" i="26"/>
  <c r="D104" i="26"/>
  <c r="D76" i="26"/>
  <c r="D48" i="26"/>
  <c r="D20" i="26"/>
  <c r="D118" i="26"/>
  <c r="D90" i="26"/>
  <c r="D62" i="26"/>
  <c r="D34" i="26"/>
  <c r="N161" i="19"/>
  <c r="N149" i="19"/>
  <c r="N147" i="19"/>
  <c r="N135" i="19"/>
  <c r="N133" i="19"/>
  <c r="N121" i="19"/>
  <c r="N119" i="19"/>
  <c r="N107" i="19"/>
  <c r="N105" i="19"/>
  <c r="N93" i="19"/>
  <c r="N91" i="19"/>
  <c r="N9" i="19"/>
  <c r="N21" i="19"/>
  <c r="N23" i="19"/>
  <c r="N77" i="19"/>
  <c r="N79" i="19"/>
  <c r="C148" i="21"/>
  <c r="C134" i="21"/>
  <c r="C162" i="21"/>
  <c r="C64" i="21"/>
  <c r="C22" i="21"/>
  <c r="C50" i="21"/>
  <c r="C36" i="21"/>
  <c r="C106" i="21"/>
  <c r="C78" i="21"/>
  <c r="L228" i="30"/>
  <c r="J228" i="30"/>
  <c r="N37" i="19"/>
  <c r="N49" i="19"/>
  <c r="D134" i="21"/>
  <c r="D120" i="21"/>
  <c r="D50" i="21"/>
  <c r="D36" i="21"/>
  <c r="D106" i="21"/>
  <c r="D148" i="21"/>
  <c r="D92" i="21"/>
  <c r="D78" i="21"/>
  <c r="C92" i="21"/>
  <c r="C120" i="21"/>
  <c r="P21" i="22"/>
  <c r="E120" i="21"/>
  <c r="E162" i="21"/>
  <c r="F22" i="21"/>
  <c r="N22" i="21"/>
  <c r="F64" i="21"/>
  <c r="E78" i="21"/>
  <c r="F120" i="21"/>
  <c r="D77" i="22"/>
  <c r="L241" i="24"/>
  <c r="J240" i="24"/>
  <c r="H239" i="24"/>
  <c r="N238" i="24"/>
  <c r="H238" i="24"/>
  <c r="N237" i="24"/>
  <c r="H237" i="24"/>
  <c r="N236" i="24"/>
  <c r="H236" i="24"/>
  <c r="N235" i="24"/>
  <c r="H235" i="24"/>
  <c r="N234" i="24"/>
  <c r="H234" i="24"/>
  <c r="N233" i="24"/>
  <c r="H233" i="24"/>
  <c r="N232" i="24"/>
  <c r="H232" i="24"/>
  <c r="N231" i="24"/>
  <c r="H231" i="24"/>
  <c r="N230" i="24"/>
  <c r="H230" i="24"/>
  <c r="N229" i="24"/>
  <c r="H229" i="24"/>
  <c r="J241" i="24"/>
  <c r="H240" i="24"/>
  <c r="L239" i="24"/>
  <c r="L238" i="24"/>
  <c r="L237" i="24"/>
  <c r="L236" i="24"/>
  <c r="L235" i="24"/>
  <c r="L234" i="24"/>
  <c r="L233" i="24"/>
  <c r="L232" i="24"/>
  <c r="L231" i="24"/>
  <c r="L230" i="24"/>
  <c r="L240" i="24"/>
  <c r="J237" i="24"/>
  <c r="J234" i="24"/>
  <c r="J231" i="24"/>
  <c r="J238" i="24"/>
  <c r="J235" i="24"/>
  <c r="J232" i="24"/>
  <c r="L229" i="24"/>
  <c r="J236" i="24"/>
  <c r="H241" i="24"/>
  <c r="F148" i="21"/>
  <c r="F78" i="21"/>
  <c r="E148" i="21"/>
  <c r="E91" i="22"/>
  <c r="F92" i="21"/>
  <c r="E106" i="21"/>
  <c r="D133" i="22"/>
  <c r="D91" i="22"/>
  <c r="D49" i="22"/>
  <c r="D147" i="22"/>
  <c r="D105" i="22"/>
  <c r="D63" i="22"/>
  <c r="D21" i="22"/>
  <c r="S21" i="22"/>
  <c r="D35" i="22"/>
  <c r="D161" i="22"/>
  <c r="J229" i="24"/>
  <c r="J233" i="24"/>
  <c r="H8" i="21"/>
  <c r="F106" i="21"/>
  <c r="E134" i="21"/>
  <c r="E147" i="22"/>
  <c r="E105" i="22"/>
  <c r="E63" i="22"/>
  <c r="E161" i="22"/>
  <c r="E119" i="22"/>
  <c r="E77" i="22"/>
  <c r="E35" i="22"/>
  <c r="E21" i="22"/>
  <c r="E49" i="22"/>
  <c r="M253" i="24"/>
  <c r="M183" i="24"/>
  <c r="M117" i="24"/>
  <c r="M205" i="24"/>
  <c r="M139" i="24"/>
  <c r="K7" i="24"/>
  <c r="M95" i="24"/>
  <c r="M227" i="24"/>
  <c r="M73" i="24"/>
  <c r="M29" i="24"/>
  <c r="M161" i="24"/>
  <c r="M51" i="24"/>
  <c r="L7" i="22"/>
  <c r="F21" i="22"/>
  <c r="C63" i="22"/>
  <c r="C105" i="22"/>
  <c r="C147" i="22"/>
  <c r="L163" i="24"/>
  <c r="L166" i="24"/>
  <c r="L169" i="24"/>
  <c r="L172" i="24"/>
  <c r="E146" i="26"/>
  <c r="E160" i="26"/>
  <c r="E132" i="26"/>
  <c r="E104" i="26"/>
  <c r="E76" i="26"/>
  <c r="E48" i="26"/>
  <c r="E20" i="26"/>
  <c r="M51" i="31"/>
  <c r="N52" i="31" s="1"/>
  <c r="M29" i="31"/>
  <c r="M95" i="31"/>
  <c r="N96" i="31" s="1"/>
  <c r="M73" i="31"/>
  <c r="N74" i="31" s="1"/>
  <c r="N8" i="31"/>
  <c r="F77" i="22"/>
  <c r="H91" i="22"/>
  <c r="F119" i="22"/>
  <c r="H133" i="22"/>
  <c r="F161" i="22"/>
  <c r="L74" i="30"/>
  <c r="N74" i="30"/>
  <c r="W7" i="22"/>
  <c r="H21" i="22"/>
  <c r="Q21" i="22"/>
  <c r="C49" i="22"/>
  <c r="C91" i="22"/>
  <c r="C133" i="22"/>
  <c r="L164" i="24"/>
  <c r="L167" i="24"/>
  <c r="L170" i="24"/>
  <c r="L173" i="24"/>
  <c r="J175" i="24"/>
  <c r="X7" i="22"/>
  <c r="C21" i="22"/>
  <c r="R21" i="22"/>
  <c r="H35" i="22"/>
  <c r="F63" i="22"/>
  <c r="H77" i="22"/>
  <c r="F105" i="22"/>
  <c r="H119" i="22"/>
  <c r="F147" i="22"/>
  <c r="H161" i="22"/>
  <c r="H163" i="24"/>
  <c r="N164" i="24"/>
  <c r="J165" i="24"/>
  <c r="H166" i="24"/>
  <c r="N167" i="24"/>
  <c r="J168" i="24"/>
  <c r="H169" i="24"/>
  <c r="N170" i="24"/>
  <c r="J171" i="24"/>
  <c r="H172" i="24"/>
  <c r="L174" i="24"/>
  <c r="L175" i="24"/>
  <c r="F146" i="26"/>
  <c r="C20" i="26"/>
  <c r="F34" i="26"/>
  <c r="C48" i="26"/>
  <c r="F62" i="26"/>
  <c r="C76" i="26"/>
  <c r="F90" i="26"/>
  <c r="C104" i="26"/>
  <c r="F118" i="26"/>
  <c r="G160" i="27"/>
  <c r="G146" i="27"/>
  <c r="G118" i="27"/>
  <c r="G90" i="27"/>
  <c r="G62" i="27"/>
  <c r="G34" i="27"/>
  <c r="D118" i="27"/>
  <c r="E146" i="28"/>
  <c r="E118" i="28"/>
  <c r="E160" i="28"/>
  <c r="E132" i="28"/>
  <c r="E62" i="28"/>
  <c r="E76" i="28"/>
  <c r="J6" i="28"/>
  <c r="E90" i="28"/>
  <c r="E20" i="28"/>
  <c r="E34" i="28"/>
  <c r="G146" i="26"/>
  <c r="G34" i="26"/>
  <c r="G62" i="26"/>
  <c r="G90" i="26"/>
  <c r="G118" i="26"/>
  <c r="C146" i="26"/>
  <c r="K6" i="27"/>
  <c r="G20" i="27"/>
  <c r="F160" i="28"/>
  <c r="F132" i="28"/>
  <c r="F76" i="28"/>
  <c r="F90" i="28"/>
  <c r="F146" i="28"/>
  <c r="F20" i="28"/>
  <c r="F104" i="28"/>
  <c r="F34" i="28"/>
  <c r="E48" i="28"/>
  <c r="C146" i="27"/>
  <c r="C132" i="27"/>
  <c r="C104" i="27"/>
  <c r="C76" i="27"/>
  <c r="C48" i="27"/>
  <c r="C20" i="27"/>
  <c r="C160" i="27"/>
  <c r="I6" i="27"/>
  <c r="G48" i="27"/>
  <c r="D52" i="30"/>
  <c r="J259" i="24"/>
  <c r="J260" i="24"/>
  <c r="J261" i="24"/>
  <c r="J262" i="24"/>
  <c r="J263" i="24"/>
  <c r="J264" i="24"/>
  <c r="J265" i="24"/>
  <c r="L266" i="24"/>
  <c r="H267" i="24"/>
  <c r="C160" i="26"/>
  <c r="C132" i="26"/>
  <c r="F20" i="26"/>
  <c r="C34" i="26"/>
  <c r="F48" i="26"/>
  <c r="C62" i="26"/>
  <c r="F76" i="26"/>
  <c r="C90" i="26"/>
  <c r="F104" i="26"/>
  <c r="C118" i="26"/>
  <c r="F132" i="26"/>
  <c r="F160" i="26"/>
  <c r="D146" i="27"/>
  <c r="D132" i="27"/>
  <c r="D104" i="27"/>
  <c r="D76" i="27"/>
  <c r="D48" i="27"/>
  <c r="D160" i="27"/>
  <c r="J6" i="27"/>
  <c r="L197" i="30"/>
  <c r="F197" i="30"/>
  <c r="J196" i="30"/>
  <c r="H195" i="30"/>
  <c r="N194" i="30"/>
  <c r="H194" i="30"/>
  <c r="N193" i="30"/>
  <c r="H193" i="30"/>
  <c r="N192" i="30"/>
  <c r="H192" i="30"/>
  <c r="N191" i="30"/>
  <c r="H191" i="30"/>
  <c r="N190" i="30"/>
  <c r="H190" i="30"/>
  <c r="N189" i="30"/>
  <c r="H189" i="30"/>
  <c r="N188" i="30"/>
  <c r="H188" i="30"/>
  <c r="N187" i="30"/>
  <c r="H187" i="30"/>
  <c r="N186" i="30"/>
  <c r="H186" i="30"/>
  <c r="N185" i="30"/>
  <c r="H185" i="30"/>
  <c r="J197" i="30"/>
  <c r="H196" i="30"/>
  <c r="L195" i="30"/>
  <c r="F195" i="30"/>
  <c r="L194" i="30"/>
  <c r="F194" i="30"/>
  <c r="L193" i="30"/>
  <c r="F193" i="30"/>
  <c r="L192" i="30"/>
  <c r="F192" i="30"/>
  <c r="L191" i="30"/>
  <c r="F191" i="30"/>
  <c r="L190" i="30"/>
  <c r="F190" i="30"/>
  <c r="L189" i="30"/>
  <c r="F189" i="30"/>
  <c r="L188" i="30"/>
  <c r="F188" i="30"/>
  <c r="L187" i="30"/>
  <c r="F187" i="30"/>
  <c r="L186" i="30"/>
  <c r="F186" i="30"/>
  <c r="L185" i="30"/>
  <c r="F185" i="30"/>
  <c r="H197" i="30"/>
  <c r="J195" i="30"/>
  <c r="J192" i="30"/>
  <c r="J189" i="30"/>
  <c r="J186" i="30"/>
  <c r="L196" i="30"/>
  <c r="J193" i="30"/>
  <c r="J190" i="30"/>
  <c r="J187" i="30"/>
  <c r="J188" i="30"/>
  <c r="F196" i="30"/>
  <c r="J191" i="30"/>
  <c r="E34" i="27"/>
  <c r="E62" i="27"/>
  <c r="E90" i="27"/>
  <c r="E118" i="27"/>
  <c r="G90" i="28"/>
  <c r="G104" i="28"/>
  <c r="G20" i="28"/>
  <c r="G48" i="28"/>
  <c r="G118" i="28"/>
  <c r="F160" i="27"/>
  <c r="F34" i="27"/>
  <c r="F62" i="27"/>
  <c r="F90" i="27"/>
  <c r="F118" i="27"/>
  <c r="E146" i="27"/>
  <c r="G34" i="28"/>
  <c r="J8" i="30"/>
  <c r="F140" i="30"/>
  <c r="H105" i="33"/>
  <c r="H99" i="33"/>
  <c r="H106" i="33"/>
  <c r="H100" i="33"/>
  <c r="H84" i="33"/>
  <c r="H78" i="33"/>
  <c r="H107" i="33"/>
  <c r="H101" i="33"/>
  <c r="H85" i="33"/>
  <c r="H79" i="33"/>
  <c r="H103" i="33"/>
  <c r="H76" i="33"/>
  <c r="G73" i="33"/>
  <c r="H74" i="33" s="1"/>
  <c r="H64" i="33"/>
  <c r="H60" i="33"/>
  <c r="H54" i="33"/>
  <c r="G51" i="33"/>
  <c r="H42" i="33"/>
  <c r="H38" i="33"/>
  <c r="H32" i="33"/>
  <c r="G29" i="33"/>
  <c r="H104" i="33"/>
  <c r="H83" i="33"/>
  <c r="H61" i="33"/>
  <c r="H55" i="33"/>
  <c r="H39" i="33"/>
  <c r="H33" i="33"/>
  <c r="H20" i="33"/>
  <c r="H82" i="33"/>
  <c r="H62" i="33"/>
  <c r="H56" i="33"/>
  <c r="H40" i="33"/>
  <c r="H34" i="33"/>
  <c r="G95" i="33"/>
  <c r="H96" i="33" s="1"/>
  <c r="H81" i="33"/>
  <c r="H77" i="33"/>
  <c r="H63" i="33"/>
  <c r="H57" i="33"/>
  <c r="H41" i="33"/>
  <c r="H35" i="33"/>
  <c r="H21" i="33"/>
  <c r="H8" i="33"/>
  <c r="H59" i="33"/>
  <c r="H19" i="33"/>
  <c r="H86" i="33"/>
  <c r="H36" i="33"/>
  <c r="H16" i="33"/>
  <c r="H15" i="33"/>
  <c r="H14" i="33"/>
  <c r="H13" i="33"/>
  <c r="H12" i="33"/>
  <c r="H11" i="33"/>
  <c r="H10" i="33"/>
  <c r="H9" i="33"/>
  <c r="H102" i="33"/>
  <c r="H31" i="33"/>
  <c r="H17" i="33"/>
  <c r="H80" i="33"/>
  <c r="H58" i="33"/>
  <c r="H37" i="33"/>
  <c r="H18" i="33"/>
  <c r="H53" i="33"/>
  <c r="H98" i="33"/>
  <c r="F146" i="27"/>
  <c r="E160" i="27"/>
  <c r="G146" i="28"/>
  <c r="D104" i="28"/>
  <c r="D146" i="28"/>
  <c r="D118" i="28"/>
  <c r="D160" i="28"/>
  <c r="D132" i="28"/>
  <c r="D48" i="28"/>
  <c r="D62" i="28"/>
  <c r="D76" i="28"/>
  <c r="C48" i="28"/>
  <c r="C132" i="28"/>
  <c r="H30" i="30"/>
  <c r="F85" i="30"/>
  <c r="F84" i="30"/>
  <c r="F83" i="30"/>
  <c r="F82" i="30"/>
  <c r="F81" i="30"/>
  <c r="F80" i="30"/>
  <c r="F79" i="30"/>
  <c r="F78" i="30"/>
  <c r="F77" i="30"/>
  <c r="F76" i="30"/>
  <c r="F75" i="30"/>
  <c r="F52" i="30"/>
  <c r="F53" i="30"/>
  <c r="H54" i="30"/>
  <c r="F56" i="30"/>
  <c r="H57" i="30"/>
  <c r="F59" i="30"/>
  <c r="H60" i="30"/>
  <c r="F62" i="30"/>
  <c r="H63" i="30"/>
  <c r="F64" i="30"/>
  <c r="J65" i="30"/>
  <c r="H76" i="30"/>
  <c r="J77" i="30"/>
  <c r="H79" i="30"/>
  <c r="J80" i="30"/>
  <c r="H82" i="30"/>
  <c r="J83" i="30"/>
  <c r="L86" i="30"/>
  <c r="N96" i="30"/>
  <c r="H119" i="30"/>
  <c r="H120" i="30"/>
  <c r="H121" i="30"/>
  <c r="H122" i="30"/>
  <c r="H123" i="30"/>
  <c r="H124" i="30"/>
  <c r="H125" i="30"/>
  <c r="H126" i="30"/>
  <c r="H127" i="30"/>
  <c r="H128" i="30"/>
  <c r="H129" i="30"/>
  <c r="J130" i="30"/>
  <c r="J251" i="30"/>
  <c r="J254" i="30"/>
  <c r="J257" i="30"/>
  <c r="J260" i="30"/>
  <c r="F262" i="30"/>
  <c r="J272" i="30"/>
  <c r="H109" i="31"/>
  <c r="H65" i="31"/>
  <c r="H107" i="31"/>
  <c r="H106" i="31"/>
  <c r="H105" i="31"/>
  <c r="H104" i="31"/>
  <c r="H103" i="31"/>
  <c r="H102" i="31"/>
  <c r="H101" i="31"/>
  <c r="H100" i="31"/>
  <c r="H99" i="31"/>
  <c r="H98" i="31"/>
  <c r="H97" i="31"/>
  <c r="H63" i="31"/>
  <c r="H62" i="31"/>
  <c r="H61" i="31"/>
  <c r="H60" i="31"/>
  <c r="H59" i="31"/>
  <c r="H58" i="31"/>
  <c r="H57" i="31"/>
  <c r="H56" i="31"/>
  <c r="H55" i="31"/>
  <c r="H54" i="31"/>
  <c r="H53" i="31"/>
  <c r="H87" i="31"/>
  <c r="H43" i="31"/>
  <c r="H86" i="31"/>
  <c r="H30" i="31"/>
  <c r="H64" i="31"/>
  <c r="H37" i="31"/>
  <c r="H34" i="31"/>
  <c r="H31" i="31"/>
  <c r="H41" i="31"/>
  <c r="H40" i="31"/>
  <c r="H42" i="31"/>
  <c r="H39" i="31"/>
  <c r="H36" i="31"/>
  <c r="H33" i="31"/>
  <c r="H38" i="31"/>
  <c r="F52" i="31"/>
  <c r="H76" i="31"/>
  <c r="H79" i="31"/>
  <c r="H82" i="31"/>
  <c r="H85" i="31"/>
  <c r="I5" i="37"/>
  <c r="C160" i="28"/>
  <c r="I6" i="28"/>
  <c r="C34" i="28"/>
  <c r="C118" i="28"/>
  <c r="C146" i="28"/>
  <c r="L30" i="30"/>
  <c r="H52" i="30"/>
  <c r="J54" i="30"/>
  <c r="L55" i="30"/>
  <c r="J57" i="30"/>
  <c r="L58" i="30"/>
  <c r="J60" i="30"/>
  <c r="L61" i="30"/>
  <c r="J131" i="30"/>
  <c r="H130" i="30"/>
  <c r="L129" i="30"/>
  <c r="F129" i="30"/>
  <c r="L128" i="30"/>
  <c r="F128" i="30"/>
  <c r="L127" i="30"/>
  <c r="F127" i="30"/>
  <c r="L126" i="30"/>
  <c r="F126" i="30"/>
  <c r="L125" i="30"/>
  <c r="F125" i="30"/>
  <c r="L124" i="30"/>
  <c r="F124" i="30"/>
  <c r="L123" i="30"/>
  <c r="F123" i="30"/>
  <c r="L122" i="30"/>
  <c r="F122" i="30"/>
  <c r="L121" i="30"/>
  <c r="F121" i="30"/>
  <c r="L120" i="30"/>
  <c r="F120" i="30"/>
  <c r="L119" i="30"/>
  <c r="F119" i="30"/>
  <c r="F206" i="30"/>
  <c r="L263" i="30"/>
  <c r="F263" i="30"/>
  <c r="J262" i="30"/>
  <c r="H261" i="30"/>
  <c r="N260" i="30"/>
  <c r="H260" i="30"/>
  <c r="N259" i="30"/>
  <c r="H259" i="30"/>
  <c r="N258" i="30"/>
  <c r="H258" i="30"/>
  <c r="N257" i="30"/>
  <c r="H257" i="30"/>
  <c r="N256" i="30"/>
  <c r="H256" i="30"/>
  <c r="N255" i="30"/>
  <c r="H255" i="30"/>
  <c r="N254" i="30"/>
  <c r="H254" i="30"/>
  <c r="N253" i="30"/>
  <c r="H253" i="30"/>
  <c r="N252" i="30"/>
  <c r="H252" i="30"/>
  <c r="N251" i="30"/>
  <c r="H251" i="30"/>
  <c r="J263" i="30"/>
  <c r="H262" i="30"/>
  <c r="L261" i="30"/>
  <c r="F261" i="30"/>
  <c r="L260" i="30"/>
  <c r="F260" i="30"/>
  <c r="L259" i="30"/>
  <c r="F259" i="30"/>
  <c r="L258" i="30"/>
  <c r="F258" i="30"/>
  <c r="L257" i="30"/>
  <c r="F257" i="30"/>
  <c r="L256" i="30"/>
  <c r="F256" i="30"/>
  <c r="L255" i="30"/>
  <c r="F255" i="30"/>
  <c r="L254" i="30"/>
  <c r="F254" i="30"/>
  <c r="L253" i="30"/>
  <c r="F253" i="30"/>
  <c r="L252" i="30"/>
  <c r="F252" i="30"/>
  <c r="L251" i="30"/>
  <c r="F251" i="30"/>
  <c r="J52" i="30"/>
  <c r="L65" i="30"/>
  <c r="J76" i="30"/>
  <c r="J79" i="30"/>
  <c r="J82" i="30"/>
  <c r="J85" i="30"/>
  <c r="N7" i="35"/>
  <c r="L85" i="30"/>
  <c r="L84" i="30"/>
  <c r="L83" i="30"/>
  <c r="L82" i="30"/>
  <c r="L81" i="30"/>
  <c r="L80" i="30"/>
  <c r="L79" i="30"/>
  <c r="L78" i="30"/>
  <c r="L77" i="30"/>
  <c r="L76" i="30"/>
  <c r="L75" i="30"/>
  <c r="L52" i="30"/>
  <c r="J53" i="30"/>
  <c r="L54" i="30"/>
  <c r="J56" i="30"/>
  <c r="L57" i="30"/>
  <c r="J59" i="30"/>
  <c r="L60" i="30"/>
  <c r="J62" i="30"/>
  <c r="L63" i="30"/>
  <c r="F118" i="30"/>
  <c r="F250" i="30"/>
  <c r="L74" i="33"/>
  <c r="F96" i="33"/>
  <c r="H7" i="35"/>
  <c r="H280" i="30"/>
  <c r="F282" i="30"/>
  <c r="H283" i="30"/>
  <c r="J285" i="30"/>
  <c r="L108" i="31"/>
  <c r="L64" i="31"/>
  <c r="L109" i="31"/>
  <c r="L65" i="31"/>
  <c r="L86" i="31"/>
  <c r="L42" i="31"/>
  <c r="F40" i="31"/>
  <c r="F41" i="31"/>
  <c r="L75" i="31"/>
  <c r="L76" i="31"/>
  <c r="L77" i="31"/>
  <c r="L78" i="31"/>
  <c r="L79" i="31"/>
  <c r="L80" i="31"/>
  <c r="L81" i="31"/>
  <c r="L82" i="31"/>
  <c r="L83" i="31"/>
  <c r="L84" i="31"/>
  <c r="L85" i="31"/>
  <c r="AS7" i="35"/>
  <c r="H141" i="30"/>
  <c r="N141" i="30"/>
  <c r="H142" i="30"/>
  <c r="N142" i="30"/>
  <c r="H143" i="30"/>
  <c r="N143" i="30"/>
  <c r="H144" i="30"/>
  <c r="N144" i="30"/>
  <c r="H145" i="30"/>
  <c r="N145" i="30"/>
  <c r="H146" i="30"/>
  <c r="N146" i="30"/>
  <c r="H147" i="30"/>
  <c r="N147" i="30"/>
  <c r="H148" i="30"/>
  <c r="N148" i="30"/>
  <c r="H149" i="30"/>
  <c r="N149" i="30"/>
  <c r="H150" i="30"/>
  <c r="N150" i="30"/>
  <c r="H151" i="30"/>
  <c r="J152" i="30"/>
  <c r="F153" i="30"/>
  <c r="L153" i="30"/>
  <c r="H207" i="30"/>
  <c r="N207" i="30"/>
  <c r="H208" i="30"/>
  <c r="N208" i="30"/>
  <c r="H209" i="30"/>
  <c r="N209" i="30"/>
  <c r="H210" i="30"/>
  <c r="N210" i="30"/>
  <c r="H211" i="30"/>
  <c r="N211" i="30"/>
  <c r="H212" i="30"/>
  <c r="N212" i="30"/>
  <c r="H213" i="30"/>
  <c r="N213" i="30"/>
  <c r="H214" i="30"/>
  <c r="N214" i="30"/>
  <c r="H215" i="30"/>
  <c r="N215" i="30"/>
  <c r="H216" i="30"/>
  <c r="N216" i="30"/>
  <c r="H217" i="30"/>
  <c r="J218" i="30"/>
  <c r="F219" i="30"/>
  <c r="L219" i="30"/>
  <c r="J236" i="30"/>
  <c r="J237" i="30"/>
  <c r="J238" i="30"/>
  <c r="J239" i="30"/>
  <c r="F240" i="30"/>
  <c r="L240" i="30"/>
  <c r="H241" i="30"/>
  <c r="H273" i="30"/>
  <c r="N273" i="30"/>
  <c r="H274" i="30"/>
  <c r="N274" i="30"/>
  <c r="H275" i="30"/>
  <c r="N275" i="30"/>
  <c r="H276" i="30"/>
  <c r="N276" i="30"/>
  <c r="H277" i="30"/>
  <c r="N277" i="30"/>
  <c r="H278" i="30"/>
  <c r="N278" i="30"/>
  <c r="H279" i="30"/>
  <c r="N279" i="30"/>
  <c r="L281" i="30"/>
  <c r="N282" i="30"/>
  <c r="F31" i="31"/>
  <c r="L32" i="31"/>
  <c r="F34" i="31"/>
  <c r="L35" i="31"/>
  <c r="F37" i="31"/>
  <c r="L38" i="31"/>
  <c r="L43" i="31"/>
  <c r="J52" i="31"/>
  <c r="F96" i="31"/>
  <c r="L103" i="33"/>
  <c r="L108" i="33"/>
  <c r="L104" i="33"/>
  <c r="L98" i="33"/>
  <c r="L86" i="33"/>
  <c r="L82" i="33"/>
  <c r="L76" i="33"/>
  <c r="L105" i="33"/>
  <c r="L99" i="33"/>
  <c r="L83" i="33"/>
  <c r="L77" i="33"/>
  <c r="L107" i="33"/>
  <c r="L58" i="33"/>
  <c r="L36" i="33"/>
  <c r="K95" i="33"/>
  <c r="L85" i="33"/>
  <c r="L81" i="33"/>
  <c r="L59" i="33"/>
  <c r="L53" i="33"/>
  <c r="L37" i="33"/>
  <c r="L31" i="33"/>
  <c r="L19" i="33"/>
  <c r="L18" i="33"/>
  <c r="L17" i="33"/>
  <c r="L100" i="33"/>
  <c r="L84" i="33"/>
  <c r="L80" i="33"/>
  <c r="L64" i="33"/>
  <c r="L60" i="33"/>
  <c r="L54" i="33"/>
  <c r="L42" i="33"/>
  <c r="L38" i="33"/>
  <c r="L32" i="33"/>
  <c r="L101" i="33"/>
  <c r="L79" i="33"/>
  <c r="L61" i="33"/>
  <c r="L55" i="33"/>
  <c r="L39" i="33"/>
  <c r="L33" i="33"/>
  <c r="L20" i="33"/>
  <c r="L34" i="33"/>
  <c r="K51" i="33"/>
  <c r="L78" i="33"/>
  <c r="L102" i="33"/>
  <c r="AJ7" i="35"/>
  <c r="H285" i="30"/>
  <c r="L284" i="30"/>
  <c r="F284" i="30"/>
  <c r="J283" i="30"/>
  <c r="J282" i="30"/>
  <c r="J281" i="30"/>
  <c r="J280" i="30"/>
  <c r="F281" i="30"/>
  <c r="H282" i="30"/>
  <c r="H284" i="30"/>
  <c r="L285" i="30"/>
  <c r="N105" i="33"/>
  <c r="N99" i="33"/>
  <c r="N106" i="33"/>
  <c r="N100" i="33"/>
  <c r="N101" i="33"/>
  <c r="M95" i="33"/>
  <c r="N96" i="33" s="1"/>
  <c r="N98" i="33"/>
  <c r="N102" i="33"/>
  <c r="N97" i="33"/>
  <c r="N103" i="33"/>
  <c r="M73" i="33"/>
  <c r="M51" i="33"/>
  <c r="M29" i="33"/>
  <c r="N17" i="33"/>
  <c r="AB7" i="35"/>
  <c r="J207" i="30"/>
  <c r="J208" i="30"/>
  <c r="J209" i="30"/>
  <c r="J210" i="30"/>
  <c r="J211" i="30"/>
  <c r="J212" i="30"/>
  <c r="J213" i="30"/>
  <c r="J214" i="30"/>
  <c r="J215" i="30"/>
  <c r="J216" i="30"/>
  <c r="J217" i="30"/>
  <c r="F218" i="30"/>
  <c r="L218" i="30"/>
  <c r="H219" i="30"/>
  <c r="J273" i="30"/>
  <c r="J274" i="30"/>
  <c r="J275" i="30"/>
  <c r="J276" i="30"/>
  <c r="J277" i="30"/>
  <c r="J278" i="30"/>
  <c r="J279" i="30"/>
  <c r="L280" i="30"/>
  <c r="N281" i="30"/>
  <c r="L283" i="30"/>
  <c r="F285" i="30"/>
  <c r="J8" i="31"/>
  <c r="F108" i="31"/>
  <c r="F64" i="31"/>
  <c r="F109" i="31"/>
  <c r="F65" i="31"/>
  <c r="F86" i="31"/>
  <c r="F42" i="31"/>
  <c r="F32" i="31"/>
  <c r="F35" i="31"/>
  <c r="F38" i="31"/>
  <c r="J74" i="31"/>
  <c r="F75" i="31"/>
  <c r="F76" i="31"/>
  <c r="F77" i="31"/>
  <c r="F78" i="31"/>
  <c r="F79" i="31"/>
  <c r="F80" i="31"/>
  <c r="F81" i="31"/>
  <c r="F82" i="31"/>
  <c r="F83" i="31"/>
  <c r="F84" i="31"/>
  <c r="F85" i="31"/>
  <c r="V7" i="35"/>
  <c r="D30" i="31"/>
  <c r="J31" i="31"/>
  <c r="J32" i="31"/>
  <c r="J33" i="31"/>
  <c r="J34" i="31"/>
  <c r="J35" i="31"/>
  <c r="J36" i="31"/>
  <c r="J37" i="31"/>
  <c r="J38" i="31"/>
  <c r="J39" i="31"/>
  <c r="J40" i="31"/>
  <c r="J41" i="31"/>
  <c r="J75" i="31"/>
  <c r="J76" i="31"/>
  <c r="J77" i="31"/>
  <c r="J78" i="31"/>
  <c r="J79" i="31"/>
  <c r="J80" i="31"/>
  <c r="J81" i="31"/>
  <c r="J82" i="31"/>
  <c r="J83" i="31"/>
  <c r="J84" i="31"/>
  <c r="J85" i="31"/>
  <c r="C109" i="33"/>
  <c r="C95" i="33"/>
  <c r="D96" i="33" s="1"/>
  <c r="D8" i="33"/>
  <c r="J9" i="33"/>
  <c r="J10" i="33"/>
  <c r="J11" i="33"/>
  <c r="J12" i="33"/>
  <c r="J13" i="33"/>
  <c r="J14" i="33"/>
  <c r="J15" i="33"/>
  <c r="J16" i="33"/>
  <c r="J17" i="33"/>
  <c r="J18" i="33"/>
  <c r="J19" i="33"/>
  <c r="F20" i="33"/>
  <c r="J31" i="33"/>
  <c r="F33" i="33"/>
  <c r="J37" i="33"/>
  <c r="F39" i="33"/>
  <c r="J53" i="33"/>
  <c r="F55" i="33"/>
  <c r="J59" i="33"/>
  <c r="F61" i="33"/>
  <c r="J85" i="33"/>
  <c r="J98" i="33"/>
  <c r="J99" i="33"/>
  <c r="AL7" i="35"/>
  <c r="AK7" i="35"/>
  <c r="AR7" i="35"/>
  <c r="J64" i="31"/>
  <c r="J108" i="31"/>
  <c r="F103" i="33"/>
  <c r="F108" i="33"/>
  <c r="F104" i="33"/>
  <c r="F98" i="33"/>
  <c r="F86" i="33"/>
  <c r="F82" i="33"/>
  <c r="F105" i="33"/>
  <c r="F99" i="33"/>
  <c r="F83" i="33"/>
  <c r="F8" i="33"/>
  <c r="C29" i="33"/>
  <c r="F30" i="33" s="1"/>
  <c r="F32" i="33"/>
  <c r="J36" i="33"/>
  <c r="F38" i="33"/>
  <c r="F42" i="33"/>
  <c r="C51" i="33"/>
  <c r="F52" i="33" s="1"/>
  <c r="F54" i="33"/>
  <c r="J58" i="33"/>
  <c r="F60" i="33"/>
  <c r="F64" i="33"/>
  <c r="C73" i="33"/>
  <c r="D74" i="33" s="1"/>
  <c r="C87" i="33"/>
  <c r="F76" i="33"/>
  <c r="F78" i="33"/>
  <c r="J86" i="33"/>
  <c r="I95" i="33"/>
  <c r="J96" i="33" s="1"/>
  <c r="F106" i="33"/>
  <c r="J108" i="33"/>
  <c r="W29" i="35"/>
  <c r="J30" i="31"/>
  <c r="J53" i="31"/>
  <c r="J54" i="31"/>
  <c r="J55" i="31"/>
  <c r="J56" i="31"/>
  <c r="J57" i="31"/>
  <c r="J58" i="31"/>
  <c r="J59" i="31"/>
  <c r="J60" i="31"/>
  <c r="J61" i="31"/>
  <c r="J62" i="31"/>
  <c r="J63" i="31"/>
  <c r="J97" i="31"/>
  <c r="J98" i="31"/>
  <c r="J99" i="31"/>
  <c r="J100" i="31"/>
  <c r="J101" i="31"/>
  <c r="J102" i="31"/>
  <c r="J103" i="31"/>
  <c r="J104" i="31"/>
  <c r="J105" i="31"/>
  <c r="J106" i="31"/>
  <c r="J107" i="33"/>
  <c r="J101" i="33"/>
  <c r="J102" i="33"/>
  <c r="J80" i="33"/>
  <c r="J103" i="33"/>
  <c r="J81" i="33"/>
  <c r="J8" i="33"/>
  <c r="J34" i="33"/>
  <c r="J40" i="33"/>
  <c r="J56" i="33"/>
  <c r="J62" i="33"/>
  <c r="J78" i="33"/>
  <c r="F80" i="33"/>
  <c r="J82" i="33"/>
  <c r="F84" i="33"/>
  <c r="F101" i="33"/>
  <c r="J105" i="33"/>
  <c r="I29" i="35"/>
  <c r="H29" i="35"/>
  <c r="C129" i="39"/>
  <c r="D129" i="39"/>
  <c r="J5" i="37"/>
  <c r="Q5" i="37"/>
  <c r="P5" i="37"/>
  <c r="I5" i="39"/>
  <c r="H5" i="39"/>
  <c r="J5" i="41"/>
  <c r="H5" i="41"/>
  <c r="I5" i="41"/>
  <c r="N5" i="41"/>
  <c r="M5" i="41"/>
  <c r="L5" i="41"/>
  <c r="Q5" i="41"/>
  <c r="O5" i="39"/>
  <c r="M5" i="39"/>
  <c r="L5" i="39"/>
  <c r="M123" i="39"/>
  <c r="K123" i="39"/>
  <c r="O123" i="39"/>
  <c r="N123" i="39"/>
  <c r="S5" i="40"/>
  <c r="Q5" i="40"/>
  <c r="T5" i="40"/>
  <c r="R5" i="40"/>
  <c r="P5" i="40"/>
  <c r="N133" i="40"/>
  <c r="R5" i="41"/>
  <c r="M133" i="40"/>
  <c r="N5" i="42"/>
  <c r="L5" i="42"/>
  <c r="M5" i="42"/>
  <c r="G123" i="39"/>
  <c r="F6" i="41"/>
  <c r="F7" i="41"/>
  <c r="F8" i="41"/>
  <c r="F9" i="41"/>
  <c r="F10" i="41"/>
  <c r="N133" i="41"/>
  <c r="L133" i="41"/>
  <c r="S5" i="42"/>
  <c r="H133" i="42"/>
  <c r="G135" i="43"/>
  <c r="E146" i="43"/>
  <c r="H135" i="43"/>
  <c r="L5" i="44"/>
  <c r="N5" i="44"/>
  <c r="M5" i="44"/>
  <c r="H123" i="39"/>
  <c r="G133" i="40"/>
  <c r="P5" i="41"/>
  <c r="T5" i="41"/>
  <c r="K133" i="41"/>
  <c r="P5" i="42"/>
  <c r="C16" i="43"/>
  <c r="R5" i="44"/>
  <c r="T5" i="44"/>
  <c r="Q5" i="44"/>
  <c r="S5" i="44"/>
  <c r="P5" i="44"/>
  <c r="K133" i="40"/>
  <c r="O133" i="40"/>
  <c r="H133" i="41"/>
  <c r="H5" i="42"/>
  <c r="J5" i="42"/>
  <c r="L5" i="43"/>
  <c r="N5" i="43"/>
  <c r="F6" i="40"/>
  <c r="F7" i="40"/>
  <c r="F8" i="40"/>
  <c r="F9" i="40"/>
  <c r="F7" i="43"/>
  <c r="F8" i="43"/>
  <c r="F9" i="43"/>
  <c r="F10" i="43"/>
  <c r="F11" i="43"/>
  <c r="F12" i="43"/>
  <c r="F14" i="43"/>
  <c r="N135" i="44"/>
  <c r="L135" i="44"/>
  <c r="O135" i="44"/>
  <c r="M135" i="44"/>
  <c r="K135" i="44"/>
  <c r="T5" i="45"/>
  <c r="S5" i="45"/>
  <c r="R5" i="45"/>
  <c r="Q5" i="45"/>
  <c r="P5" i="45"/>
  <c r="J5" i="43"/>
  <c r="R5" i="43"/>
  <c r="P5" i="43"/>
  <c r="C146" i="44"/>
  <c r="H5" i="43"/>
  <c r="Q5" i="43"/>
  <c r="C146" i="43"/>
  <c r="T5" i="42"/>
  <c r="R5" i="42"/>
  <c r="F6" i="42"/>
  <c r="F7" i="42"/>
  <c r="F8" i="42"/>
  <c r="F9" i="42"/>
  <c r="F10" i="42"/>
  <c r="I5" i="43"/>
  <c r="S5" i="43"/>
  <c r="D146" i="45"/>
  <c r="D16" i="43"/>
  <c r="H135" i="44"/>
  <c r="E146" i="44"/>
  <c r="L135" i="43"/>
  <c r="G135" i="44"/>
  <c r="N135" i="45"/>
  <c r="M135" i="45"/>
  <c r="L135" i="45"/>
  <c r="K135" i="45"/>
  <c r="L5" i="45"/>
  <c r="G135" i="45"/>
  <c r="L96" i="33" l="1"/>
  <c r="K140" i="44"/>
  <c r="K140" i="43"/>
  <c r="J150" i="18"/>
  <c r="J25" i="18"/>
  <c r="Y59" i="18"/>
  <c r="Y47" i="18"/>
  <c r="J12" i="18"/>
  <c r="Y46" i="18"/>
  <c r="J130" i="18"/>
  <c r="Y54" i="18"/>
  <c r="J18" i="18"/>
  <c r="F74" i="33"/>
  <c r="K143" i="45"/>
  <c r="K139" i="45"/>
  <c r="K145" i="43"/>
  <c r="K141" i="43"/>
  <c r="J75" i="18"/>
  <c r="Y128" i="18"/>
  <c r="J24" i="18"/>
  <c r="J111" i="18"/>
  <c r="Y67" i="18"/>
  <c r="J30" i="18"/>
  <c r="Y27" i="18"/>
  <c r="J74" i="33"/>
  <c r="K145" i="45"/>
  <c r="K144" i="43"/>
  <c r="K145" i="44"/>
  <c r="J17" i="18"/>
  <c r="J44" i="18"/>
  <c r="J43" i="18"/>
  <c r="J31" i="18"/>
  <c r="J93" i="18"/>
  <c r="J151" i="18"/>
  <c r="J69" i="18"/>
  <c r="J11" i="18"/>
  <c r="Y15" i="18"/>
  <c r="C57" i="12"/>
  <c r="K139" i="43"/>
  <c r="K143" i="44"/>
  <c r="K138" i="44"/>
  <c r="K143" i="43"/>
  <c r="J9" i="18"/>
  <c r="J112" i="18"/>
  <c r="G142" i="45"/>
  <c r="I142" i="45"/>
  <c r="H142" i="45"/>
  <c r="K142" i="45" s="1"/>
  <c r="G136" i="45"/>
  <c r="F146" i="45"/>
  <c r="H136" i="45"/>
  <c r="K136" i="45" s="1"/>
  <c r="I136" i="45"/>
  <c r="H141" i="45"/>
  <c r="K141" i="45" s="1"/>
  <c r="G141" i="45"/>
  <c r="I141" i="45"/>
  <c r="I140" i="45"/>
  <c r="H140" i="45"/>
  <c r="K140" i="45" s="1"/>
  <c r="G140" i="45"/>
  <c r="M136" i="45"/>
  <c r="L136" i="45"/>
  <c r="O136" i="45"/>
  <c r="J146" i="45"/>
  <c r="N136" i="45"/>
  <c r="M142" i="45"/>
  <c r="L142" i="45"/>
  <c r="O142" i="45"/>
  <c r="N142" i="45"/>
  <c r="L137" i="45"/>
  <c r="O137" i="45"/>
  <c r="M137" i="45"/>
  <c r="N137" i="45"/>
  <c r="L143" i="45"/>
  <c r="O143" i="45"/>
  <c r="N143" i="45"/>
  <c r="M143" i="45"/>
  <c r="O138" i="45"/>
  <c r="N138" i="45"/>
  <c r="M138" i="45"/>
  <c r="L138" i="45"/>
  <c r="O144" i="45"/>
  <c r="N144" i="45"/>
  <c r="L144" i="45"/>
  <c r="M144" i="45"/>
  <c r="O139" i="45"/>
  <c r="N139" i="45"/>
  <c r="M139" i="45"/>
  <c r="L139" i="45"/>
  <c r="O145" i="45"/>
  <c r="N145" i="45"/>
  <c r="M145" i="45"/>
  <c r="L145" i="45"/>
  <c r="I144" i="44"/>
  <c r="H144" i="44"/>
  <c r="K144" i="44" s="1"/>
  <c r="G144" i="44"/>
  <c r="I141" i="44"/>
  <c r="H141" i="44"/>
  <c r="K141" i="44" s="1"/>
  <c r="G141" i="44"/>
  <c r="H142" i="44"/>
  <c r="K142" i="44" s="1"/>
  <c r="I142" i="44"/>
  <c r="G142" i="44"/>
  <c r="N143" i="43"/>
  <c r="M143" i="43"/>
  <c r="L143" i="43"/>
  <c r="O143" i="43"/>
  <c r="N137" i="43"/>
  <c r="O137" i="43"/>
  <c r="M137" i="43"/>
  <c r="L137" i="43"/>
  <c r="M141" i="43"/>
  <c r="L141" i="43"/>
  <c r="O141" i="43"/>
  <c r="N141" i="43"/>
  <c r="T10" i="42"/>
  <c r="AA20" i="42" s="1"/>
  <c r="R10" i="42"/>
  <c r="S10" i="42"/>
  <c r="P10" i="42"/>
  <c r="Q10" i="42"/>
  <c r="T9" i="42"/>
  <c r="R9" i="42"/>
  <c r="S9" i="42"/>
  <c r="P9" i="42"/>
  <c r="Q9" i="42"/>
  <c r="T8" i="42"/>
  <c r="R8" i="42"/>
  <c r="S8" i="42"/>
  <c r="P8" i="42"/>
  <c r="Q8" i="42"/>
  <c r="T7" i="42"/>
  <c r="R7" i="42"/>
  <c r="S7" i="42"/>
  <c r="AA19" i="42"/>
  <c r="P7" i="42"/>
  <c r="Q7" i="42"/>
  <c r="T6" i="42"/>
  <c r="R6" i="42"/>
  <c r="S6" i="42"/>
  <c r="P6" i="42"/>
  <c r="Q6" i="42"/>
  <c r="S15" i="43"/>
  <c r="R15" i="43"/>
  <c r="P15" i="43"/>
  <c r="Q15" i="43"/>
  <c r="T15" i="43"/>
  <c r="S13" i="43"/>
  <c r="R13" i="43"/>
  <c r="P13" i="43"/>
  <c r="Q13" i="43"/>
  <c r="T13" i="43"/>
  <c r="M9" i="40"/>
  <c r="J9" i="40"/>
  <c r="I9" i="40"/>
  <c r="H9" i="40"/>
  <c r="M8" i="40"/>
  <c r="J8" i="40"/>
  <c r="I8" i="40"/>
  <c r="H8" i="40"/>
  <c r="J7" i="40"/>
  <c r="I7" i="40"/>
  <c r="H7" i="40"/>
  <c r="J6" i="40"/>
  <c r="I6" i="40"/>
  <c r="H6" i="40"/>
  <c r="R11" i="43"/>
  <c r="P11" i="43"/>
  <c r="S11" i="43"/>
  <c r="Q11" i="43"/>
  <c r="T11" i="43"/>
  <c r="J11" i="43"/>
  <c r="I11" i="43"/>
  <c r="H11" i="43"/>
  <c r="R10" i="43"/>
  <c r="P10" i="43"/>
  <c r="S10" i="43"/>
  <c r="Q10" i="43"/>
  <c r="T10" i="43"/>
  <c r="J10" i="43"/>
  <c r="I10" i="43"/>
  <c r="H10" i="43"/>
  <c r="R9" i="43"/>
  <c r="P9" i="43"/>
  <c r="S9" i="43"/>
  <c r="Q9" i="43"/>
  <c r="T9" i="43"/>
  <c r="J9" i="43"/>
  <c r="I9" i="43"/>
  <c r="H9" i="43"/>
  <c r="R8" i="43"/>
  <c r="P8" i="43"/>
  <c r="S8" i="43"/>
  <c r="Q8" i="43"/>
  <c r="T8" i="43"/>
  <c r="J8" i="43"/>
  <c r="I8" i="43"/>
  <c r="H8" i="43"/>
  <c r="R7" i="43"/>
  <c r="P7" i="43"/>
  <c r="S7" i="43"/>
  <c r="Q7" i="43"/>
  <c r="T7" i="43"/>
  <c r="J7" i="43"/>
  <c r="I7" i="43"/>
  <c r="H7" i="43"/>
  <c r="R6" i="43"/>
  <c r="P6" i="43"/>
  <c r="S6" i="43"/>
  <c r="Q6" i="43"/>
  <c r="O16" i="43"/>
  <c r="T6" i="43"/>
  <c r="G16" i="43"/>
  <c r="M16" i="43" s="1"/>
  <c r="J6" i="43"/>
  <c r="I6" i="43"/>
  <c r="H6" i="43"/>
  <c r="J12" i="43"/>
  <c r="I12" i="43"/>
  <c r="H12" i="43"/>
  <c r="J13" i="43"/>
  <c r="I13" i="43"/>
  <c r="H13" i="43"/>
  <c r="J14" i="43"/>
  <c r="I14" i="43"/>
  <c r="H14" i="43"/>
  <c r="J15" i="43"/>
  <c r="I15" i="43"/>
  <c r="H15" i="43"/>
  <c r="O145" i="44"/>
  <c r="N145" i="44"/>
  <c r="M145" i="44"/>
  <c r="L145" i="44"/>
  <c r="O138" i="44"/>
  <c r="M138" i="44"/>
  <c r="L138" i="44"/>
  <c r="N138" i="44"/>
  <c r="M141" i="44"/>
  <c r="L141" i="44"/>
  <c r="O141" i="44"/>
  <c r="N141" i="44"/>
  <c r="L142" i="44"/>
  <c r="N142" i="44"/>
  <c r="O142" i="44"/>
  <c r="M142" i="44"/>
  <c r="M136" i="44"/>
  <c r="L136" i="44"/>
  <c r="N136" i="44"/>
  <c r="J146" i="44"/>
  <c r="O136" i="44"/>
  <c r="L137" i="44"/>
  <c r="O137" i="44"/>
  <c r="N137" i="44"/>
  <c r="M137" i="44"/>
  <c r="N139" i="44"/>
  <c r="O139" i="44"/>
  <c r="M139" i="44"/>
  <c r="L139" i="44"/>
  <c r="M140" i="44"/>
  <c r="O140" i="44"/>
  <c r="N140" i="44"/>
  <c r="L140" i="44"/>
  <c r="M143" i="44"/>
  <c r="O143" i="44"/>
  <c r="N143" i="44"/>
  <c r="L143" i="44"/>
  <c r="O144" i="44"/>
  <c r="N144" i="44"/>
  <c r="M144" i="44"/>
  <c r="L144" i="44"/>
  <c r="F6" i="43"/>
  <c r="E16" i="43"/>
  <c r="F16" i="43" s="1"/>
  <c r="M10" i="40"/>
  <c r="L10" i="40"/>
  <c r="N10" i="40"/>
  <c r="L9" i="40"/>
  <c r="N9" i="40"/>
  <c r="L8" i="40"/>
  <c r="N8" i="40"/>
  <c r="M7" i="40"/>
  <c r="L7" i="40"/>
  <c r="N7" i="40"/>
  <c r="M6" i="40"/>
  <c r="L6" i="40"/>
  <c r="N6" i="40"/>
  <c r="M13" i="43"/>
  <c r="L13" i="43"/>
  <c r="N13" i="43"/>
  <c r="M15" i="43"/>
  <c r="L15" i="43"/>
  <c r="N15" i="43"/>
  <c r="M12" i="43"/>
  <c r="L12" i="43"/>
  <c r="N12" i="43"/>
  <c r="M14" i="43"/>
  <c r="L14" i="43"/>
  <c r="N14" i="43"/>
  <c r="N134" i="40"/>
  <c r="O134" i="40"/>
  <c r="L134" i="40"/>
  <c r="K134" i="40"/>
  <c r="M134" i="40"/>
  <c r="AA20" i="41"/>
  <c r="P10" i="41"/>
  <c r="T10" i="41"/>
  <c r="R10" i="41"/>
  <c r="S10" i="41"/>
  <c r="Q10" i="41"/>
  <c r="P9" i="41"/>
  <c r="T9" i="41"/>
  <c r="R9" i="41"/>
  <c r="S9" i="41"/>
  <c r="Q9" i="41"/>
  <c r="P8" i="41"/>
  <c r="T8" i="41"/>
  <c r="R8" i="41"/>
  <c r="Q8" i="41"/>
  <c r="S8" i="41"/>
  <c r="P7" i="41"/>
  <c r="T7" i="41"/>
  <c r="R7" i="41"/>
  <c r="AA19" i="41"/>
  <c r="Q7" i="41"/>
  <c r="S7" i="41"/>
  <c r="P6" i="41"/>
  <c r="T6" i="41"/>
  <c r="R6" i="41"/>
  <c r="S6" i="41"/>
  <c r="Q6" i="41"/>
  <c r="L7" i="43"/>
  <c r="N7" i="43"/>
  <c r="M7" i="43"/>
  <c r="N10" i="42"/>
  <c r="L10" i="42"/>
  <c r="M10" i="42"/>
  <c r="N9" i="42"/>
  <c r="L9" i="42"/>
  <c r="N8" i="42"/>
  <c r="L8" i="42"/>
  <c r="N7" i="42"/>
  <c r="L7" i="42"/>
  <c r="M7" i="42"/>
  <c r="N6" i="42"/>
  <c r="L6" i="42"/>
  <c r="M6" i="42"/>
  <c r="H128" i="39"/>
  <c r="G128" i="39"/>
  <c r="I128" i="39"/>
  <c r="H124" i="39"/>
  <c r="G124" i="39"/>
  <c r="G126" i="39"/>
  <c r="H126" i="39"/>
  <c r="I126" i="39"/>
  <c r="S10" i="40"/>
  <c r="Q10" i="40"/>
  <c r="T10" i="40"/>
  <c r="R10" i="40"/>
  <c r="AA20" i="40"/>
  <c r="P10" i="40"/>
  <c r="S9" i="40"/>
  <c r="Q9" i="40"/>
  <c r="T9" i="40"/>
  <c r="R9" i="40"/>
  <c r="P9" i="40"/>
  <c r="S8" i="40"/>
  <c r="Q8" i="40"/>
  <c r="T8" i="40"/>
  <c r="R8" i="40"/>
  <c r="P8" i="40"/>
  <c r="S7" i="40"/>
  <c r="Q7" i="40"/>
  <c r="T7" i="40"/>
  <c r="AA19" i="40" s="1"/>
  <c r="R7" i="40"/>
  <c r="P7" i="40"/>
  <c r="S6" i="40"/>
  <c r="Q6" i="40"/>
  <c r="T6" i="40"/>
  <c r="R6" i="40"/>
  <c r="P6" i="40"/>
  <c r="N124" i="39"/>
  <c r="L124" i="39"/>
  <c r="O124" i="39"/>
  <c r="M124" i="39"/>
  <c r="K127" i="39"/>
  <c r="O127" i="39"/>
  <c r="L127" i="39"/>
  <c r="J129" i="39"/>
  <c r="N127" i="39"/>
  <c r="M127" i="39"/>
  <c r="M125" i="39"/>
  <c r="K125" i="39"/>
  <c r="O125" i="39"/>
  <c r="N125" i="39"/>
  <c r="L125" i="39"/>
  <c r="L126" i="39"/>
  <c r="O126" i="39"/>
  <c r="N126" i="39"/>
  <c r="M126" i="39"/>
  <c r="K126" i="39"/>
  <c r="N128" i="39"/>
  <c r="O128" i="39"/>
  <c r="M128" i="39"/>
  <c r="L128" i="39"/>
  <c r="K128" i="39"/>
  <c r="N9" i="41"/>
  <c r="L9" i="41"/>
  <c r="N7" i="41"/>
  <c r="M7" i="41"/>
  <c r="L7" i="41"/>
  <c r="N8" i="41"/>
  <c r="L8" i="41"/>
  <c r="J9" i="41"/>
  <c r="H9" i="41"/>
  <c r="I9" i="41"/>
  <c r="M9" i="41"/>
  <c r="J7" i="41"/>
  <c r="H7" i="41"/>
  <c r="I7" i="41"/>
  <c r="J10" i="41"/>
  <c r="H10" i="41"/>
  <c r="I10" i="41"/>
  <c r="J48" i="37"/>
  <c r="I48" i="37"/>
  <c r="Q43" i="37"/>
  <c r="P43" i="37"/>
  <c r="J38" i="37"/>
  <c r="I38" i="37"/>
  <c r="J32" i="37"/>
  <c r="I32" i="37"/>
  <c r="I26" i="37"/>
  <c r="J26" i="37"/>
  <c r="Q50" i="37"/>
  <c r="P50" i="37"/>
  <c r="J39" i="37"/>
  <c r="I39" i="37"/>
  <c r="Q38" i="37"/>
  <c r="P38" i="37"/>
  <c r="J33" i="37"/>
  <c r="I33" i="37"/>
  <c r="P32" i="37"/>
  <c r="Q32" i="37"/>
  <c r="J27" i="37"/>
  <c r="I27" i="37"/>
  <c r="P26" i="37"/>
  <c r="Q26" i="37"/>
  <c r="J21" i="37"/>
  <c r="I21" i="37"/>
  <c r="P20" i="37"/>
  <c r="Q20" i="37"/>
  <c r="Q11" i="37"/>
  <c r="P11" i="37"/>
  <c r="P17" i="37"/>
  <c r="Q17" i="37"/>
  <c r="P19" i="37"/>
  <c r="Q19" i="37"/>
  <c r="P21" i="37"/>
  <c r="Q21" i="37"/>
  <c r="P23" i="37"/>
  <c r="Q23" i="37"/>
  <c r="P25" i="37"/>
  <c r="Q25" i="37"/>
  <c r="P27" i="37"/>
  <c r="Q27" i="37"/>
  <c r="P29" i="37"/>
  <c r="Q29" i="37"/>
  <c r="P31" i="37"/>
  <c r="Q31" i="37"/>
  <c r="P33" i="37"/>
  <c r="Q33" i="37"/>
  <c r="P35" i="37"/>
  <c r="Q35" i="37"/>
  <c r="P37" i="37"/>
  <c r="Q37" i="37"/>
  <c r="P39" i="37"/>
  <c r="Q39" i="37"/>
  <c r="P41" i="37"/>
  <c r="Q41" i="37"/>
  <c r="P45" i="37"/>
  <c r="Q45" i="37"/>
  <c r="P51" i="37"/>
  <c r="Q51" i="37"/>
  <c r="Q48" i="37"/>
  <c r="P48" i="37"/>
  <c r="J46" i="37"/>
  <c r="I46" i="37"/>
  <c r="J6" i="37"/>
  <c r="I6" i="37"/>
  <c r="I8" i="37"/>
  <c r="J8" i="37"/>
  <c r="I10" i="37"/>
  <c r="J10" i="37"/>
  <c r="J12" i="37"/>
  <c r="I12" i="37"/>
  <c r="I14" i="37"/>
  <c r="J14" i="37"/>
  <c r="J45" i="37"/>
  <c r="I45" i="37"/>
  <c r="J47" i="37"/>
  <c r="I47" i="37"/>
  <c r="J49" i="37"/>
  <c r="I49" i="37"/>
  <c r="I51" i="37"/>
  <c r="J51" i="37"/>
  <c r="J42" i="36"/>
  <c r="I42" i="36"/>
  <c r="J40" i="36"/>
  <c r="I40" i="36"/>
  <c r="Q39" i="36"/>
  <c r="P39" i="36"/>
  <c r="P29" i="36"/>
  <c r="Q29" i="36"/>
  <c r="P28" i="36"/>
  <c r="Q28" i="36"/>
  <c r="Q17" i="36"/>
  <c r="P17" i="36"/>
  <c r="I46" i="36"/>
  <c r="J46" i="36"/>
  <c r="Q40" i="36"/>
  <c r="P40" i="36"/>
  <c r="P27" i="36"/>
  <c r="Q27" i="36"/>
  <c r="P26" i="36"/>
  <c r="Q26" i="36"/>
  <c r="P15" i="36"/>
  <c r="Q15" i="36"/>
  <c r="P13" i="36"/>
  <c r="Q13" i="36"/>
  <c r="P11" i="36"/>
  <c r="Q11" i="36"/>
  <c r="P9" i="36"/>
  <c r="Q9" i="36"/>
  <c r="P7" i="36"/>
  <c r="Q7" i="36"/>
  <c r="Q44" i="36"/>
  <c r="P44" i="36"/>
  <c r="Q50" i="36"/>
  <c r="P50" i="36"/>
  <c r="Q41" i="36"/>
  <c r="P41" i="36"/>
  <c r="P43" i="36"/>
  <c r="Q43" i="36"/>
  <c r="Q45" i="36"/>
  <c r="P45" i="36"/>
  <c r="Q47" i="36"/>
  <c r="P47" i="36"/>
  <c r="Q49" i="36"/>
  <c r="P49" i="36"/>
  <c r="P51" i="36"/>
  <c r="Q51" i="36"/>
  <c r="Q42" i="36"/>
  <c r="P42" i="36"/>
  <c r="J38" i="36"/>
  <c r="I38" i="36"/>
  <c r="Q37" i="36"/>
  <c r="P37" i="36"/>
  <c r="Q25" i="36"/>
  <c r="P25" i="36"/>
  <c r="J25" i="36"/>
  <c r="I25" i="36"/>
  <c r="P24" i="36"/>
  <c r="Q24" i="36"/>
  <c r="J24" i="36"/>
  <c r="I24" i="36"/>
  <c r="J15" i="36"/>
  <c r="I15" i="36"/>
  <c r="J13" i="36"/>
  <c r="I13" i="36"/>
  <c r="J11" i="36"/>
  <c r="I11" i="36"/>
  <c r="J9" i="36"/>
  <c r="I9" i="36"/>
  <c r="J7" i="36"/>
  <c r="I7" i="36"/>
  <c r="I37" i="36"/>
  <c r="J37" i="36"/>
  <c r="J39" i="36"/>
  <c r="I39" i="36"/>
  <c r="J41" i="36"/>
  <c r="I41" i="36"/>
  <c r="J44" i="36"/>
  <c r="I44" i="36"/>
  <c r="J50" i="36"/>
  <c r="I50" i="36"/>
  <c r="I45" i="36"/>
  <c r="J45" i="36"/>
  <c r="I47" i="36"/>
  <c r="J47" i="36"/>
  <c r="I49" i="36"/>
  <c r="J49" i="36"/>
  <c r="I51" i="36"/>
  <c r="J51" i="36"/>
  <c r="AL37" i="35"/>
  <c r="AK37" i="35"/>
  <c r="AL35" i="35"/>
  <c r="AK35" i="35"/>
  <c r="AL33" i="35"/>
  <c r="AK33" i="35"/>
  <c r="AL31" i="35"/>
  <c r="AK31" i="35"/>
  <c r="J20" i="37"/>
  <c r="I20" i="37"/>
  <c r="Q38" i="36"/>
  <c r="P38" i="36"/>
  <c r="J35" i="36"/>
  <c r="I35" i="36"/>
  <c r="P34" i="36"/>
  <c r="Q34" i="36"/>
  <c r="J34" i="36"/>
  <c r="I34" i="36"/>
  <c r="Q23" i="36"/>
  <c r="P23" i="36"/>
  <c r="J23" i="36"/>
  <c r="I23" i="36"/>
  <c r="P22" i="36"/>
  <c r="Q22" i="36"/>
  <c r="J22" i="36"/>
  <c r="I22" i="36"/>
  <c r="Q16" i="36"/>
  <c r="P16" i="36"/>
  <c r="W39" i="35"/>
  <c r="V39" i="35"/>
  <c r="W37" i="35"/>
  <c r="V37" i="35"/>
  <c r="W35" i="35"/>
  <c r="V35" i="35"/>
  <c r="W33" i="35"/>
  <c r="V33" i="35"/>
  <c r="W31" i="35"/>
  <c r="V31" i="35"/>
  <c r="AT18" i="35"/>
  <c r="AS18" i="35"/>
  <c r="AR18" i="35"/>
  <c r="AU18" i="35"/>
  <c r="AV18" i="35"/>
  <c r="AT17" i="35"/>
  <c r="AS17" i="35"/>
  <c r="AR17" i="35"/>
  <c r="AV17" i="35"/>
  <c r="AU17" i="35"/>
  <c r="AS16" i="35"/>
  <c r="AR16" i="35"/>
  <c r="AV16" i="35"/>
  <c r="AU16" i="35"/>
  <c r="AT16" i="35"/>
  <c r="AS15" i="35"/>
  <c r="AR15" i="35"/>
  <c r="AV15" i="35"/>
  <c r="AU15" i="35"/>
  <c r="AT15" i="35"/>
  <c r="AS14" i="35"/>
  <c r="AR14" i="35"/>
  <c r="AV14" i="35"/>
  <c r="AU14" i="35"/>
  <c r="AT14" i="35"/>
  <c r="AS13" i="35"/>
  <c r="AR13" i="35"/>
  <c r="AV13" i="35"/>
  <c r="AU13" i="35"/>
  <c r="AT13" i="35"/>
  <c r="AS12" i="35"/>
  <c r="AR12" i="35"/>
  <c r="AV12" i="35"/>
  <c r="AT12" i="35"/>
  <c r="AU12" i="35"/>
  <c r="AS11" i="35"/>
  <c r="AR11" i="35"/>
  <c r="AQ22" i="35"/>
  <c r="AV11" i="35"/>
  <c r="AU11" i="35"/>
  <c r="AT11" i="35"/>
  <c r="AS10" i="35"/>
  <c r="AR10" i="35"/>
  <c r="AV10" i="35"/>
  <c r="AU10" i="35"/>
  <c r="AT10" i="35"/>
  <c r="AS9" i="35"/>
  <c r="AR9" i="35"/>
  <c r="AV9" i="35"/>
  <c r="AU9" i="35"/>
  <c r="AT9" i="35"/>
  <c r="AS8" i="35"/>
  <c r="AR8" i="35"/>
  <c r="AV8" i="35"/>
  <c r="AU8" i="35"/>
  <c r="AT8" i="35"/>
  <c r="I39" i="35"/>
  <c r="H39" i="35"/>
  <c r="I33" i="35"/>
  <c r="H33" i="35"/>
  <c r="H30" i="35"/>
  <c r="I30" i="35"/>
  <c r="H32" i="35"/>
  <c r="I32" i="35"/>
  <c r="H34" i="35"/>
  <c r="I34" i="35"/>
  <c r="H36" i="35"/>
  <c r="I36" i="35"/>
  <c r="H38" i="35"/>
  <c r="I38" i="35"/>
  <c r="H40" i="35"/>
  <c r="I40" i="35"/>
  <c r="I109" i="33"/>
  <c r="J97" i="33"/>
  <c r="I31" i="35"/>
  <c r="H31" i="35"/>
  <c r="E109" i="33"/>
  <c r="F109" i="33" s="1"/>
  <c r="F97" i="33"/>
  <c r="D52" i="33"/>
  <c r="D30" i="33"/>
  <c r="J75" i="33"/>
  <c r="I87" i="33"/>
  <c r="J87" i="33" s="1"/>
  <c r="J16" i="36"/>
  <c r="I16" i="36"/>
  <c r="J20" i="36"/>
  <c r="I20" i="36"/>
  <c r="J19" i="36"/>
  <c r="I19" i="36"/>
  <c r="P20" i="36"/>
  <c r="Q20" i="36"/>
  <c r="J18" i="36"/>
  <c r="I18" i="36"/>
  <c r="Q19" i="36"/>
  <c r="P19" i="36"/>
  <c r="I17" i="36"/>
  <c r="J17" i="36"/>
  <c r="N38" i="33"/>
  <c r="N32" i="33"/>
  <c r="N39" i="33"/>
  <c r="N33" i="33"/>
  <c r="N40" i="33"/>
  <c r="N34" i="33"/>
  <c r="N35" i="33"/>
  <c r="N30" i="33"/>
  <c r="N36" i="33"/>
  <c r="N31" i="33"/>
  <c r="N37" i="33"/>
  <c r="N60" i="33"/>
  <c r="N54" i="33"/>
  <c r="N61" i="33"/>
  <c r="N55" i="33"/>
  <c r="N62" i="33"/>
  <c r="N56" i="33"/>
  <c r="N57" i="33"/>
  <c r="N52" i="33"/>
  <c r="N58" i="33"/>
  <c r="N53" i="33"/>
  <c r="N59" i="33"/>
  <c r="N84" i="33"/>
  <c r="N78" i="33"/>
  <c r="N79" i="33"/>
  <c r="N80" i="33"/>
  <c r="N76" i="33"/>
  <c r="N83" i="33"/>
  <c r="N74" i="33"/>
  <c r="N81" i="33"/>
  <c r="N77" i="33"/>
  <c r="N75" i="33"/>
  <c r="N82" i="33"/>
  <c r="L52" i="33"/>
  <c r="L65" i="33"/>
  <c r="L75" i="33"/>
  <c r="K87" i="33"/>
  <c r="J159" i="28"/>
  <c r="M159" i="28"/>
  <c r="L159" i="28"/>
  <c r="I159" i="28"/>
  <c r="K159" i="28"/>
  <c r="M143" i="28"/>
  <c r="L143" i="28"/>
  <c r="K143" i="28"/>
  <c r="J143" i="28"/>
  <c r="I143" i="28"/>
  <c r="K141" i="28"/>
  <c r="M141" i="28"/>
  <c r="L141" i="28"/>
  <c r="J141" i="28"/>
  <c r="I141" i="28"/>
  <c r="I139" i="28"/>
  <c r="M139" i="28"/>
  <c r="L139" i="28"/>
  <c r="K139" i="28"/>
  <c r="J139" i="28"/>
  <c r="M126" i="28"/>
  <c r="L126" i="28"/>
  <c r="K126" i="28"/>
  <c r="J126" i="28"/>
  <c r="I126" i="28"/>
  <c r="M120" i="28"/>
  <c r="L120" i="28"/>
  <c r="K120" i="28"/>
  <c r="I120" i="28"/>
  <c r="J120" i="28"/>
  <c r="M113" i="28"/>
  <c r="L113" i="28"/>
  <c r="K113" i="28"/>
  <c r="J113" i="28"/>
  <c r="I113" i="28"/>
  <c r="M107" i="28"/>
  <c r="L107" i="28"/>
  <c r="K107" i="28"/>
  <c r="J107" i="28"/>
  <c r="I107" i="28"/>
  <c r="M100" i="28"/>
  <c r="L100" i="28"/>
  <c r="K100" i="28"/>
  <c r="I100" i="28"/>
  <c r="J100" i="28"/>
  <c r="L155" i="28"/>
  <c r="I155" i="28"/>
  <c r="M155" i="28"/>
  <c r="J155" i="28"/>
  <c r="K155" i="28"/>
  <c r="J153" i="28"/>
  <c r="I153" i="28"/>
  <c r="M153" i="28"/>
  <c r="K153" i="28"/>
  <c r="L153" i="28"/>
  <c r="M137" i="28"/>
  <c r="I137" i="28"/>
  <c r="L137" i="28"/>
  <c r="K137" i="28"/>
  <c r="J137" i="28"/>
  <c r="K135" i="28"/>
  <c r="I135" i="28"/>
  <c r="M135" i="28"/>
  <c r="L135" i="28"/>
  <c r="J135" i="28"/>
  <c r="I127" i="28"/>
  <c r="M127" i="28"/>
  <c r="L127" i="28"/>
  <c r="K127" i="28"/>
  <c r="J127" i="28"/>
  <c r="I121" i="28"/>
  <c r="M121" i="28"/>
  <c r="L121" i="28"/>
  <c r="K121" i="28"/>
  <c r="J121" i="28"/>
  <c r="L149" i="28"/>
  <c r="J149" i="28"/>
  <c r="I149" i="28"/>
  <c r="K149" i="28"/>
  <c r="M149" i="28"/>
  <c r="J128" i="28"/>
  <c r="I128" i="28"/>
  <c r="M128" i="28"/>
  <c r="K128" i="28"/>
  <c r="L128" i="28"/>
  <c r="J122" i="28"/>
  <c r="I122" i="28"/>
  <c r="M122" i="28"/>
  <c r="L122" i="28"/>
  <c r="K122" i="28"/>
  <c r="J115" i="28"/>
  <c r="I115" i="28"/>
  <c r="M115" i="28"/>
  <c r="L115" i="28"/>
  <c r="K115" i="28"/>
  <c r="J109" i="28"/>
  <c r="I109" i="28"/>
  <c r="M109" i="28"/>
  <c r="K109" i="28"/>
  <c r="L109" i="28"/>
  <c r="J102" i="28"/>
  <c r="I102" i="28"/>
  <c r="M102" i="28"/>
  <c r="L102" i="28"/>
  <c r="K102" i="28"/>
  <c r="J96" i="28"/>
  <c r="I96" i="28"/>
  <c r="M96" i="28"/>
  <c r="L96" i="28"/>
  <c r="K96" i="28"/>
  <c r="H104" i="28"/>
  <c r="J89" i="28"/>
  <c r="I89" i="28"/>
  <c r="M89" i="28"/>
  <c r="K89" i="28"/>
  <c r="L89" i="28"/>
  <c r="J83" i="28"/>
  <c r="M83" i="28"/>
  <c r="L83" i="28"/>
  <c r="K83" i="28"/>
  <c r="I83" i="28"/>
  <c r="J70" i="28"/>
  <c r="M70" i="28"/>
  <c r="L70" i="28"/>
  <c r="K70" i="28"/>
  <c r="I70" i="28"/>
  <c r="M64" i="28"/>
  <c r="L64" i="28"/>
  <c r="K64" i="28"/>
  <c r="J64" i="28"/>
  <c r="I64" i="28"/>
  <c r="M57" i="28"/>
  <c r="L57" i="28"/>
  <c r="K57" i="28"/>
  <c r="J57" i="28"/>
  <c r="I57" i="28"/>
  <c r="M51" i="28"/>
  <c r="J51" i="28"/>
  <c r="I51" i="28"/>
  <c r="K51" i="28"/>
  <c r="L51" i="28"/>
  <c r="M44" i="28"/>
  <c r="L44" i="28"/>
  <c r="K44" i="28"/>
  <c r="J44" i="28"/>
  <c r="I44" i="28"/>
  <c r="M38" i="28"/>
  <c r="L38" i="28"/>
  <c r="K38" i="28"/>
  <c r="I38" i="28"/>
  <c r="J38" i="28"/>
  <c r="M31" i="28"/>
  <c r="J31" i="28"/>
  <c r="I31" i="28"/>
  <c r="L31" i="28"/>
  <c r="K31" i="28"/>
  <c r="M25" i="28"/>
  <c r="L25" i="28"/>
  <c r="K25" i="28"/>
  <c r="J25" i="28"/>
  <c r="I25" i="28"/>
  <c r="M18" i="28"/>
  <c r="L18" i="28"/>
  <c r="K18" i="28"/>
  <c r="J18" i="28"/>
  <c r="I18" i="28"/>
  <c r="M12" i="28"/>
  <c r="J12" i="28"/>
  <c r="I12" i="28"/>
  <c r="H20" i="28"/>
  <c r="L12" i="28"/>
  <c r="K12" i="28"/>
  <c r="I158" i="28"/>
  <c r="L158" i="28"/>
  <c r="K158" i="28"/>
  <c r="J158" i="28"/>
  <c r="M158" i="28"/>
  <c r="L142" i="28"/>
  <c r="K142" i="28"/>
  <c r="J142" i="28"/>
  <c r="I142" i="28"/>
  <c r="M142" i="28"/>
  <c r="J140" i="28"/>
  <c r="L140" i="28"/>
  <c r="K140" i="28"/>
  <c r="I140" i="28"/>
  <c r="M140" i="28"/>
  <c r="K129" i="28"/>
  <c r="J129" i="28"/>
  <c r="I129" i="28"/>
  <c r="M129" i="28"/>
  <c r="L129" i="28"/>
  <c r="K123" i="28"/>
  <c r="J123" i="28"/>
  <c r="I123" i="28"/>
  <c r="L123" i="28"/>
  <c r="M123" i="28"/>
  <c r="K116" i="28"/>
  <c r="J116" i="28"/>
  <c r="I116" i="28"/>
  <c r="M116" i="28"/>
  <c r="L116" i="28"/>
  <c r="K110" i="28"/>
  <c r="J110" i="28"/>
  <c r="I110" i="28"/>
  <c r="M110" i="28"/>
  <c r="L110" i="28"/>
  <c r="H118" i="28"/>
  <c r="K103" i="28"/>
  <c r="J103" i="28"/>
  <c r="I103" i="28"/>
  <c r="L103" i="28"/>
  <c r="M103" i="28"/>
  <c r="K97" i="28"/>
  <c r="J97" i="28"/>
  <c r="I97" i="28"/>
  <c r="M97" i="28"/>
  <c r="L97" i="28"/>
  <c r="K84" i="28"/>
  <c r="I84" i="28"/>
  <c r="M84" i="28"/>
  <c r="L84" i="28"/>
  <c r="J84" i="28"/>
  <c r="K78" i="28"/>
  <c r="I78" i="28"/>
  <c r="M78" i="28"/>
  <c r="L78" i="28"/>
  <c r="J78" i="28"/>
  <c r="K71" i="28"/>
  <c r="I71" i="28"/>
  <c r="M71" i="28"/>
  <c r="L71" i="28"/>
  <c r="J71" i="28"/>
  <c r="I65" i="28"/>
  <c r="K65" i="28"/>
  <c r="J65" i="28"/>
  <c r="M65" i="28"/>
  <c r="L65" i="28"/>
  <c r="I58" i="28"/>
  <c r="M58" i="28"/>
  <c r="L58" i="28"/>
  <c r="K58" i="28"/>
  <c r="J58" i="28"/>
  <c r="I52" i="28"/>
  <c r="M52" i="28"/>
  <c r="L52" i="28"/>
  <c r="K52" i="28"/>
  <c r="J52" i="28"/>
  <c r="I45" i="28"/>
  <c r="K45" i="28"/>
  <c r="J45" i="28"/>
  <c r="L45" i="28"/>
  <c r="M45" i="28"/>
  <c r="I39" i="28"/>
  <c r="M39" i="28"/>
  <c r="L39" i="28"/>
  <c r="K39" i="28"/>
  <c r="J39" i="28"/>
  <c r="I32" i="28"/>
  <c r="M32" i="28"/>
  <c r="L32" i="28"/>
  <c r="J32" i="28"/>
  <c r="K32" i="28"/>
  <c r="I26" i="28"/>
  <c r="K26" i="28"/>
  <c r="J26" i="28"/>
  <c r="H34" i="28"/>
  <c r="M26" i="28"/>
  <c r="L26" i="28"/>
  <c r="I19" i="28"/>
  <c r="M19" i="28"/>
  <c r="L19" i="28"/>
  <c r="K19" i="28"/>
  <c r="J19" i="28"/>
  <c r="I13" i="28"/>
  <c r="M13" i="28"/>
  <c r="L13" i="28"/>
  <c r="K13" i="28"/>
  <c r="J13" i="28"/>
  <c r="L138" i="28"/>
  <c r="K138" i="28"/>
  <c r="H146" i="28"/>
  <c r="J138" i="28"/>
  <c r="I138" i="28"/>
  <c r="M138" i="28"/>
  <c r="K144" i="28"/>
  <c r="J144" i="28"/>
  <c r="I144" i="28"/>
  <c r="L144" i="28"/>
  <c r="M144" i="28"/>
  <c r="J151" i="28"/>
  <c r="I151" i="28"/>
  <c r="M151" i="28"/>
  <c r="K151" i="28"/>
  <c r="L151" i="28"/>
  <c r="I157" i="28"/>
  <c r="M157" i="28"/>
  <c r="L157" i="28"/>
  <c r="J157" i="28"/>
  <c r="K157" i="28"/>
  <c r="G87" i="33"/>
  <c r="H87" i="33" s="1"/>
  <c r="H75" i="33"/>
  <c r="H30" i="33"/>
  <c r="H43" i="33"/>
  <c r="J30" i="33"/>
  <c r="H52" i="33"/>
  <c r="H65" i="33"/>
  <c r="J52" i="33"/>
  <c r="G109" i="33"/>
  <c r="H109" i="33" s="1"/>
  <c r="H97" i="33"/>
  <c r="J155" i="27"/>
  <c r="I155" i="27"/>
  <c r="K155" i="27"/>
  <c r="J149" i="27"/>
  <c r="I149" i="27"/>
  <c r="K149" i="27"/>
  <c r="J142" i="27"/>
  <c r="I142" i="27"/>
  <c r="K142" i="27"/>
  <c r="J136" i="27"/>
  <c r="I136" i="27"/>
  <c r="K136" i="27"/>
  <c r="J129" i="27"/>
  <c r="I129" i="27"/>
  <c r="K129" i="27"/>
  <c r="I110" i="26"/>
  <c r="K110" i="26"/>
  <c r="H118" i="26"/>
  <c r="J110" i="26"/>
  <c r="I108" i="26"/>
  <c r="K108" i="26"/>
  <c r="J108" i="26"/>
  <c r="I106" i="26"/>
  <c r="K106" i="26"/>
  <c r="J106" i="26"/>
  <c r="I103" i="26"/>
  <c r="K103" i="26"/>
  <c r="J103" i="26"/>
  <c r="I101" i="26"/>
  <c r="K101" i="26"/>
  <c r="J101" i="26"/>
  <c r="I99" i="26"/>
  <c r="K99" i="26"/>
  <c r="J99" i="26"/>
  <c r="I97" i="26"/>
  <c r="K97" i="26"/>
  <c r="J97" i="26"/>
  <c r="I95" i="26"/>
  <c r="K95" i="26"/>
  <c r="J95" i="26"/>
  <c r="I93" i="26"/>
  <c r="K93" i="26"/>
  <c r="J93" i="26"/>
  <c r="I88" i="26"/>
  <c r="K88" i="26"/>
  <c r="J88" i="26"/>
  <c r="I86" i="26"/>
  <c r="K86" i="26"/>
  <c r="J86" i="26"/>
  <c r="I84" i="26"/>
  <c r="K84" i="26"/>
  <c r="J84" i="26"/>
  <c r="I82" i="26"/>
  <c r="H90" i="26"/>
  <c r="K82" i="26"/>
  <c r="J82" i="26"/>
  <c r="I80" i="26"/>
  <c r="K80" i="26"/>
  <c r="J80" i="26"/>
  <c r="I78" i="26"/>
  <c r="K78" i="26"/>
  <c r="J78" i="26"/>
  <c r="I75" i="26"/>
  <c r="K75" i="26"/>
  <c r="J75" i="26"/>
  <c r="I73" i="26"/>
  <c r="K73" i="26"/>
  <c r="J73" i="26"/>
  <c r="I71" i="26"/>
  <c r="K71" i="26"/>
  <c r="J71" i="26"/>
  <c r="I69" i="26"/>
  <c r="K69" i="26"/>
  <c r="J69" i="26"/>
  <c r="I67" i="26"/>
  <c r="K67" i="26"/>
  <c r="J67" i="26"/>
  <c r="I65" i="26"/>
  <c r="K65" i="26"/>
  <c r="J65" i="26"/>
  <c r="I60" i="26"/>
  <c r="K60" i="26"/>
  <c r="J60" i="26"/>
  <c r="I58" i="26"/>
  <c r="K58" i="26"/>
  <c r="J58" i="26"/>
  <c r="I56" i="26"/>
  <c r="K56" i="26"/>
  <c r="J56" i="26"/>
  <c r="I54" i="26"/>
  <c r="H62" i="26"/>
  <c r="K54" i="26"/>
  <c r="J54" i="26"/>
  <c r="I52" i="26"/>
  <c r="K52" i="26"/>
  <c r="J52" i="26"/>
  <c r="I50" i="26"/>
  <c r="K50" i="26"/>
  <c r="J50" i="26"/>
  <c r="I47" i="26"/>
  <c r="K47" i="26"/>
  <c r="J47" i="26"/>
  <c r="I45" i="26"/>
  <c r="K45" i="26"/>
  <c r="J45" i="26"/>
  <c r="I43" i="26"/>
  <c r="K43" i="26"/>
  <c r="J43" i="26"/>
  <c r="I41" i="26"/>
  <c r="K41" i="26"/>
  <c r="J41" i="26"/>
  <c r="I39" i="26"/>
  <c r="K39" i="26"/>
  <c r="J39" i="26"/>
  <c r="I37" i="26"/>
  <c r="K37" i="26"/>
  <c r="J37" i="26"/>
  <c r="I32" i="26"/>
  <c r="K32" i="26"/>
  <c r="J32" i="26"/>
  <c r="I30" i="26"/>
  <c r="K30" i="26"/>
  <c r="J30" i="26"/>
  <c r="I28" i="26"/>
  <c r="K28" i="26"/>
  <c r="J28" i="26"/>
  <c r="I26" i="26"/>
  <c r="H34" i="26"/>
  <c r="K26" i="26"/>
  <c r="J26" i="26"/>
  <c r="I24" i="26"/>
  <c r="K24" i="26"/>
  <c r="J24" i="26"/>
  <c r="I22" i="26"/>
  <c r="K22" i="26"/>
  <c r="J22" i="26"/>
  <c r="I19" i="26"/>
  <c r="K19" i="26"/>
  <c r="J19" i="26"/>
  <c r="I17" i="26"/>
  <c r="K17" i="26"/>
  <c r="J17" i="26"/>
  <c r="I15" i="26"/>
  <c r="K15" i="26"/>
  <c r="J15" i="26"/>
  <c r="I13" i="26"/>
  <c r="K13" i="26"/>
  <c r="J13" i="26"/>
  <c r="I11" i="26"/>
  <c r="K11" i="26"/>
  <c r="J11" i="26"/>
  <c r="I9" i="26"/>
  <c r="K9" i="26"/>
  <c r="J9" i="26"/>
  <c r="J157" i="27"/>
  <c r="I157" i="27"/>
  <c r="K157" i="27"/>
  <c r="J151" i="27"/>
  <c r="I151" i="27"/>
  <c r="K151" i="27"/>
  <c r="J144" i="27"/>
  <c r="I144" i="27"/>
  <c r="K144" i="27"/>
  <c r="J138" i="27"/>
  <c r="I138" i="27"/>
  <c r="K138" i="27"/>
  <c r="H146" i="27"/>
  <c r="J131" i="27"/>
  <c r="I131" i="27"/>
  <c r="K131" i="27"/>
  <c r="K32" i="27"/>
  <c r="J32" i="27"/>
  <c r="I32" i="27"/>
  <c r="K30" i="27"/>
  <c r="J30" i="27"/>
  <c r="I30" i="27"/>
  <c r="K28" i="27"/>
  <c r="J28" i="27"/>
  <c r="I28" i="27"/>
  <c r="K26" i="27"/>
  <c r="J26" i="27"/>
  <c r="I26" i="27"/>
  <c r="H34" i="27"/>
  <c r="K24" i="27"/>
  <c r="J24" i="27"/>
  <c r="I24" i="27"/>
  <c r="K22" i="27"/>
  <c r="J22" i="27"/>
  <c r="I22" i="27"/>
  <c r="K19" i="27"/>
  <c r="J19" i="27"/>
  <c r="I19" i="27"/>
  <c r="K17" i="27"/>
  <c r="J17" i="27"/>
  <c r="I17" i="27"/>
  <c r="K15" i="27"/>
  <c r="J15" i="27"/>
  <c r="I15" i="27"/>
  <c r="K13" i="27"/>
  <c r="J13" i="27"/>
  <c r="I13" i="27"/>
  <c r="K11" i="27"/>
  <c r="J11" i="27"/>
  <c r="I11" i="27"/>
  <c r="K9" i="27"/>
  <c r="J9" i="27"/>
  <c r="I9" i="27"/>
  <c r="I8" i="27"/>
  <c r="K8" i="27"/>
  <c r="J8" i="27"/>
  <c r="I10" i="27"/>
  <c r="K10" i="27"/>
  <c r="J10" i="27"/>
  <c r="I12" i="27"/>
  <c r="H20" i="27"/>
  <c r="K12" i="27"/>
  <c r="J12" i="27"/>
  <c r="I14" i="27"/>
  <c r="K14" i="27"/>
  <c r="J14" i="27"/>
  <c r="I16" i="27"/>
  <c r="K16" i="27"/>
  <c r="J16" i="27"/>
  <c r="I18" i="27"/>
  <c r="K18" i="27"/>
  <c r="J18" i="27"/>
  <c r="I23" i="27"/>
  <c r="K23" i="27"/>
  <c r="J23" i="27"/>
  <c r="I25" i="27"/>
  <c r="K25" i="27"/>
  <c r="J25" i="27"/>
  <c r="I27" i="27"/>
  <c r="K27" i="27"/>
  <c r="J27" i="27"/>
  <c r="I29" i="27"/>
  <c r="K29" i="27"/>
  <c r="J29" i="27"/>
  <c r="I31" i="27"/>
  <c r="K31" i="27"/>
  <c r="J31" i="27"/>
  <c r="I33" i="27"/>
  <c r="K33" i="27"/>
  <c r="J33" i="27"/>
  <c r="I36" i="27"/>
  <c r="K36" i="27"/>
  <c r="J36" i="27"/>
  <c r="J38" i="27"/>
  <c r="I38" i="27"/>
  <c r="K38" i="27"/>
  <c r="J40" i="27"/>
  <c r="I40" i="27"/>
  <c r="H48" i="27"/>
  <c r="K40" i="27"/>
  <c r="J42" i="27"/>
  <c r="I42" i="27"/>
  <c r="K42" i="27"/>
  <c r="J44" i="27"/>
  <c r="I44" i="27"/>
  <c r="K44" i="27"/>
  <c r="J46" i="27"/>
  <c r="I46" i="27"/>
  <c r="K46" i="27"/>
  <c r="J51" i="27"/>
  <c r="I51" i="27"/>
  <c r="K51" i="27"/>
  <c r="J53" i="27"/>
  <c r="I53" i="27"/>
  <c r="K53" i="27"/>
  <c r="J55" i="27"/>
  <c r="I55" i="27"/>
  <c r="K55" i="27"/>
  <c r="J57" i="27"/>
  <c r="I57" i="27"/>
  <c r="K57" i="27"/>
  <c r="J59" i="27"/>
  <c r="I59" i="27"/>
  <c r="K59" i="27"/>
  <c r="J61" i="27"/>
  <c r="I61" i="27"/>
  <c r="K61" i="27"/>
  <c r="J64" i="27"/>
  <c r="I64" i="27"/>
  <c r="K64" i="27"/>
  <c r="J66" i="27"/>
  <c r="I66" i="27"/>
  <c r="K66" i="27"/>
  <c r="J68" i="27"/>
  <c r="I68" i="27"/>
  <c r="H76" i="27"/>
  <c r="K68" i="27"/>
  <c r="J70" i="27"/>
  <c r="I70" i="27"/>
  <c r="K70" i="27"/>
  <c r="J72" i="27"/>
  <c r="I72" i="27"/>
  <c r="K72" i="27"/>
  <c r="J74" i="27"/>
  <c r="I74" i="27"/>
  <c r="K74" i="27"/>
  <c r="J79" i="27"/>
  <c r="I79" i="27"/>
  <c r="K79" i="27"/>
  <c r="J81" i="27"/>
  <c r="I81" i="27"/>
  <c r="K81" i="27"/>
  <c r="J83" i="27"/>
  <c r="I83" i="27"/>
  <c r="K83" i="27"/>
  <c r="K85" i="27"/>
  <c r="J85" i="27"/>
  <c r="I85" i="27"/>
  <c r="K87" i="27"/>
  <c r="J87" i="27"/>
  <c r="I87" i="27"/>
  <c r="K89" i="27"/>
  <c r="J89" i="27"/>
  <c r="I89" i="27"/>
  <c r="K92" i="27"/>
  <c r="J92" i="27"/>
  <c r="I92" i="27"/>
  <c r="K94" i="27"/>
  <c r="J94" i="27"/>
  <c r="I94" i="27"/>
  <c r="K96" i="27"/>
  <c r="J96" i="27"/>
  <c r="I96" i="27"/>
  <c r="H104" i="27"/>
  <c r="K98" i="27"/>
  <c r="J98" i="27"/>
  <c r="I98" i="27"/>
  <c r="K100" i="27"/>
  <c r="J100" i="27"/>
  <c r="I100" i="27"/>
  <c r="K102" i="27"/>
  <c r="J102" i="27"/>
  <c r="I102" i="27"/>
  <c r="K107" i="27"/>
  <c r="J107" i="27"/>
  <c r="I107" i="27"/>
  <c r="K109" i="27"/>
  <c r="J109" i="27"/>
  <c r="I109" i="27"/>
  <c r="K111" i="27"/>
  <c r="J111" i="27"/>
  <c r="I111" i="27"/>
  <c r="K113" i="27"/>
  <c r="J113" i="27"/>
  <c r="I113" i="27"/>
  <c r="K115" i="27"/>
  <c r="J115" i="27"/>
  <c r="I115" i="27"/>
  <c r="K117" i="27"/>
  <c r="J117" i="27"/>
  <c r="I117" i="27"/>
  <c r="K120" i="27"/>
  <c r="J120" i="27"/>
  <c r="I120" i="27"/>
  <c r="K122" i="27"/>
  <c r="J122" i="27"/>
  <c r="I122" i="27"/>
  <c r="H132" i="27"/>
  <c r="K124" i="27"/>
  <c r="J124" i="27"/>
  <c r="I124" i="27"/>
  <c r="K86" i="27"/>
  <c r="J86" i="27"/>
  <c r="I86" i="27"/>
  <c r="K88" i="27"/>
  <c r="J88" i="27"/>
  <c r="I88" i="27"/>
  <c r="K93" i="27"/>
  <c r="J93" i="27"/>
  <c r="I93" i="27"/>
  <c r="K95" i="27"/>
  <c r="J95" i="27"/>
  <c r="I95" i="27"/>
  <c r="K97" i="27"/>
  <c r="J97" i="27"/>
  <c r="I97" i="27"/>
  <c r="K99" i="27"/>
  <c r="J99" i="27"/>
  <c r="I99" i="27"/>
  <c r="K101" i="27"/>
  <c r="J101" i="27"/>
  <c r="I101" i="27"/>
  <c r="K103" i="27"/>
  <c r="J103" i="27"/>
  <c r="I103" i="27"/>
  <c r="K106" i="27"/>
  <c r="J106" i="27"/>
  <c r="I106" i="27"/>
  <c r="K108" i="27"/>
  <c r="J108" i="27"/>
  <c r="I108" i="27"/>
  <c r="H118" i="27"/>
  <c r="K110" i="27"/>
  <c r="J110" i="27"/>
  <c r="I110" i="27"/>
  <c r="K112" i="27"/>
  <c r="J112" i="27"/>
  <c r="I112" i="27"/>
  <c r="K114" i="27"/>
  <c r="J114" i="27"/>
  <c r="I114" i="27"/>
  <c r="K116" i="27"/>
  <c r="J116" i="27"/>
  <c r="I116" i="27"/>
  <c r="K121" i="27"/>
  <c r="J121" i="27"/>
  <c r="I121" i="27"/>
  <c r="K123" i="27"/>
  <c r="J123" i="27"/>
  <c r="I123" i="27"/>
  <c r="J125" i="27"/>
  <c r="K125" i="27"/>
  <c r="I125" i="27"/>
  <c r="K126" i="27"/>
  <c r="I126" i="27"/>
  <c r="J126" i="27"/>
  <c r="K128" i="27"/>
  <c r="J128" i="27"/>
  <c r="I128" i="27"/>
  <c r="K130" i="27"/>
  <c r="J130" i="27"/>
  <c r="I130" i="27"/>
  <c r="K135" i="27"/>
  <c r="J135" i="27"/>
  <c r="I135" i="27"/>
  <c r="K137" i="27"/>
  <c r="J137" i="27"/>
  <c r="I137" i="27"/>
  <c r="K139" i="27"/>
  <c r="I139" i="27"/>
  <c r="J139" i="27"/>
  <c r="K141" i="27"/>
  <c r="J141" i="27"/>
  <c r="I141" i="27"/>
  <c r="K143" i="27"/>
  <c r="J143" i="27"/>
  <c r="I143" i="27"/>
  <c r="K145" i="27"/>
  <c r="I145" i="27"/>
  <c r="J145" i="27"/>
  <c r="K148" i="27"/>
  <c r="J148" i="27"/>
  <c r="I148" i="27"/>
  <c r="K150" i="27"/>
  <c r="J150" i="27"/>
  <c r="I150" i="27"/>
  <c r="H160" i="27"/>
  <c r="K152" i="27"/>
  <c r="I152" i="27"/>
  <c r="J152" i="27"/>
  <c r="K154" i="27"/>
  <c r="J154" i="27"/>
  <c r="I154" i="27"/>
  <c r="K156" i="27"/>
  <c r="J156" i="27"/>
  <c r="I156" i="27"/>
  <c r="K158" i="27"/>
  <c r="I158" i="27"/>
  <c r="J158" i="27"/>
  <c r="L13" i="22"/>
  <c r="I21" i="22"/>
  <c r="K13" i="22"/>
  <c r="J13" i="22"/>
  <c r="X10" i="22"/>
  <c r="W10" i="22"/>
  <c r="V10" i="22"/>
  <c r="J160" i="22"/>
  <c r="K160" i="22"/>
  <c r="L160" i="22"/>
  <c r="J157" i="22"/>
  <c r="L157" i="22"/>
  <c r="K157" i="22"/>
  <c r="J154" i="22"/>
  <c r="L154" i="22"/>
  <c r="K154" i="22"/>
  <c r="J151" i="22"/>
  <c r="K151" i="22"/>
  <c r="L151" i="22"/>
  <c r="J144" i="22"/>
  <c r="L144" i="22"/>
  <c r="K144" i="22"/>
  <c r="J141" i="22"/>
  <c r="K141" i="22"/>
  <c r="L141" i="22"/>
  <c r="J138" i="22"/>
  <c r="L138" i="22"/>
  <c r="K138" i="22"/>
  <c r="J135" i="22"/>
  <c r="L135" i="22"/>
  <c r="K135" i="22"/>
  <c r="J131" i="22"/>
  <c r="K131" i="22"/>
  <c r="L131" i="22"/>
  <c r="J128" i="22"/>
  <c r="L128" i="22"/>
  <c r="K128" i="22"/>
  <c r="J125" i="22"/>
  <c r="I133" i="22"/>
  <c r="L125" i="22"/>
  <c r="K125" i="22"/>
  <c r="J122" i="22"/>
  <c r="K122" i="22"/>
  <c r="L122" i="22"/>
  <c r="J118" i="22"/>
  <c r="L118" i="22"/>
  <c r="K118" i="22"/>
  <c r="J115" i="22"/>
  <c r="L115" i="22"/>
  <c r="K115" i="22"/>
  <c r="J112" i="22"/>
  <c r="K112" i="22"/>
  <c r="L112" i="22"/>
  <c r="J109" i="22"/>
  <c r="L109" i="22"/>
  <c r="K109" i="22"/>
  <c r="J102" i="22"/>
  <c r="K102" i="22"/>
  <c r="L102" i="22"/>
  <c r="J99" i="22"/>
  <c r="L99" i="22"/>
  <c r="K99" i="22"/>
  <c r="J96" i="22"/>
  <c r="L96" i="22"/>
  <c r="K96" i="22"/>
  <c r="J93" i="22"/>
  <c r="K93" i="22"/>
  <c r="L93" i="22"/>
  <c r="J89" i="22"/>
  <c r="L89" i="22"/>
  <c r="K89" i="22"/>
  <c r="J86" i="22"/>
  <c r="L86" i="22"/>
  <c r="K86" i="22"/>
  <c r="J83" i="22"/>
  <c r="K83" i="22"/>
  <c r="L83" i="22"/>
  <c r="I91" i="22"/>
  <c r="J80" i="22"/>
  <c r="L80" i="22"/>
  <c r="K80" i="22"/>
  <c r="J76" i="22"/>
  <c r="L76" i="22"/>
  <c r="K76" i="22"/>
  <c r="J73" i="22"/>
  <c r="K73" i="22"/>
  <c r="L73" i="22"/>
  <c r="J70" i="22"/>
  <c r="L70" i="22"/>
  <c r="K70" i="22"/>
  <c r="J67" i="22"/>
  <c r="L67" i="22"/>
  <c r="K67" i="22"/>
  <c r="J60" i="22"/>
  <c r="L60" i="22"/>
  <c r="K60" i="22"/>
  <c r="J57" i="22"/>
  <c r="L57" i="22"/>
  <c r="K57" i="22"/>
  <c r="J54" i="22"/>
  <c r="K54" i="22"/>
  <c r="L54" i="22"/>
  <c r="J51" i="22"/>
  <c r="L51" i="22"/>
  <c r="K51" i="22"/>
  <c r="J47" i="22"/>
  <c r="L47" i="22"/>
  <c r="K47" i="22"/>
  <c r="J44" i="22"/>
  <c r="K44" i="22"/>
  <c r="L44" i="22"/>
  <c r="J41" i="22"/>
  <c r="I49" i="22"/>
  <c r="L41" i="22"/>
  <c r="K41" i="22"/>
  <c r="J38" i="22"/>
  <c r="L38" i="22"/>
  <c r="K38" i="22"/>
  <c r="J34" i="22"/>
  <c r="K34" i="22"/>
  <c r="L34" i="22"/>
  <c r="J31" i="22"/>
  <c r="L31" i="22"/>
  <c r="K31" i="22"/>
  <c r="J28" i="22"/>
  <c r="L28" i="22"/>
  <c r="K28" i="22"/>
  <c r="J25" i="22"/>
  <c r="K25" i="22"/>
  <c r="L25" i="22"/>
  <c r="J18" i="22"/>
  <c r="L18" i="22"/>
  <c r="K18" i="22"/>
  <c r="V15" i="22"/>
  <c r="X15" i="22"/>
  <c r="W15" i="22"/>
  <c r="J12" i="22"/>
  <c r="L12" i="22"/>
  <c r="K12" i="22"/>
  <c r="V9" i="22"/>
  <c r="X9" i="22"/>
  <c r="W9" i="22"/>
  <c r="N106" i="31"/>
  <c r="N105" i="31"/>
  <c r="N104" i="31"/>
  <c r="N103" i="31"/>
  <c r="N102" i="31"/>
  <c r="N101" i="31"/>
  <c r="N100" i="31"/>
  <c r="N99" i="31"/>
  <c r="N98" i="31"/>
  <c r="N97" i="31"/>
  <c r="N62" i="31"/>
  <c r="N61" i="31"/>
  <c r="N60" i="31"/>
  <c r="N59" i="31"/>
  <c r="N58" i="31"/>
  <c r="N57" i="31"/>
  <c r="N56" i="31"/>
  <c r="N55" i="31"/>
  <c r="N54" i="31"/>
  <c r="N53" i="31"/>
  <c r="N38" i="31"/>
  <c r="N35" i="31"/>
  <c r="N32" i="31"/>
  <c r="N84" i="31"/>
  <c r="N83" i="31"/>
  <c r="N82" i="31"/>
  <c r="N81" i="31"/>
  <c r="N80" i="31"/>
  <c r="N79" i="31"/>
  <c r="N78" i="31"/>
  <c r="N77" i="31"/>
  <c r="N76" i="31"/>
  <c r="N75" i="31"/>
  <c r="N37" i="31"/>
  <c r="N34" i="31"/>
  <c r="N31" i="31"/>
  <c r="N36" i="31"/>
  <c r="N40" i="31"/>
  <c r="N33" i="31"/>
  <c r="N30" i="31"/>
  <c r="N39" i="31"/>
  <c r="L158" i="22"/>
  <c r="K158" i="22"/>
  <c r="J158" i="22"/>
  <c r="L155" i="22"/>
  <c r="K155" i="22"/>
  <c r="J155" i="22"/>
  <c r="L152" i="22"/>
  <c r="K152" i="22"/>
  <c r="J152" i="22"/>
  <c r="L149" i="22"/>
  <c r="K149" i="22"/>
  <c r="J149" i="22"/>
  <c r="L145" i="22"/>
  <c r="K145" i="22"/>
  <c r="J145" i="22"/>
  <c r="L142" i="22"/>
  <c r="K142" i="22"/>
  <c r="J142" i="22"/>
  <c r="L139" i="22"/>
  <c r="I147" i="22"/>
  <c r="K139" i="22"/>
  <c r="J139" i="22"/>
  <c r="L136" i="22"/>
  <c r="K136" i="22"/>
  <c r="J136" i="22"/>
  <c r="L132" i="22"/>
  <c r="K132" i="22"/>
  <c r="J132" i="22"/>
  <c r="L129" i="22"/>
  <c r="K129" i="22"/>
  <c r="J129" i="22"/>
  <c r="L126" i="22"/>
  <c r="K126" i="22"/>
  <c r="J126" i="22"/>
  <c r="L123" i="22"/>
  <c r="K123" i="22"/>
  <c r="J123" i="22"/>
  <c r="L116" i="22"/>
  <c r="K116" i="22"/>
  <c r="J116" i="22"/>
  <c r="L113" i="22"/>
  <c r="K113" i="22"/>
  <c r="J113" i="22"/>
  <c r="L110" i="22"/>
  <c r="K110" i="22"/>
  <c r="J110" i="22"/>
  <c r="L107" i="22"/>
  <c r="K107" i="22"/>
  <c r="J107" i="22"/>
  <c r="L103" i="22"/>
  <c r="K103" i="22"/>
  <c r="J103" i="22"/>
  <c r="L100" i="22"/>
  <c r="K100" i="22"/>
  <c r="J100" i="22"/>
  <c r="L97" i="22"/>
  <c r="I105" i="22"/>
  <c r="K97" i="22"/>
  <c r="J97" i="22"/>
  <c r="L94" i="22"/>
  <c r="K94" i="22"/>
  <c r="J94" i="22"/>
  <c r="L90" i="22"/>
  <c r="K90" i="22"/>
  <c r="J90" i="22"/>
  <c r="L87" i="22"/>
  <c r="K87" i="22"/>
  <c r="J87" i="22"/>
  <c r="L84" i="22"/>
  <c r="K84" i="22"/>
  <c r="J84" i="22"/>
  <c r="L81" i="22"/>
  <c r="K81" i="22"/>
  <c r="J81" i="22"/>
  <c r="L74" i="22"/>
  <c r="K74" i="22"/>
  <c r="J74" i="22"/>
  <c r="L71" i="22"/>
  <c r="K71" i="22"/>
  <c r="J71" i="22"/>
  <c r="L68" i="22"/>
  <c r="K68" i="22"/>
  <c r="J68" i="22"/>
  <c r="L65" i="22"/>
  <c r="K65" i="22"/>
  <c r="J65" i="22"/>
  <c r="L61" i="22"/>
  <c r="K61" i="22"/>
  <c r="J61" i="22"/>
  <c r="L58" i="22"/>
  <c r="K58" i="22"/>
  <c r="J58" i="22"/>
  <c r="L55" i="22"/>
  <c r="I63" i="22"/>
  <c r="K55" i="22"/>
  <c r="J55" i="22"/>
  <c r="L52" i="22"/>
  <c r="K52" i="22"/>
  <c r="J52" i="22"/>
  <c r="L48" i="22"/>
  <c r="K48" i="22"/>
  <c r="J48" i="22"/>
  <c r="L45" i="22"/>
  <c r="K45" i="22"/>
  <c r="J45" i="22"/>
  <c r="L42" i="22"/>
  <c r="K42" i="22"/>
  <c r="J42" i="22"/>
  <c r="L39" i="22"/>
  <c r="K39" i="22"/>
  <c r="J39" i="22"/>
  <c r="L32" i="22"/>
  <c r="K32" i="22"/>
  <c r="J32" i="22"/>
  <c r="L29" i="22"/>
  <c r="K29" i="22"/>
  <c r="J29" i="22"/>
  <c r="L26" i="22"/>
  <c r="K26" i="22"/>
  <c r="J26" i="22"/>
  <c r="L23" i="22"/>
  <c r="K23" i="22"/>
  <c r="J23" i="22"/>
  <c r="X19" i="22"/>
  <c r="W19" i="22"/>
  <c r="V19" i="22"/>
  <c r="L16" i="22"/>
  <c r="K16" i="22"/>
  <c r="J16" i="22"/>
  <c r="X13" i="22"/>
  <c r="U21" i="22"/>
  <c r="W13" i="22"/>
  <c r="V13" i="22"/>
  <c r="L10" i="22"/>
  <c r="K10" i="22"/>
  <c r="J10" i="22"/>
  <c r="N62" i="24"/>
  <c r="N61" i="24"/>
  <c r="N60" i="24"/>
  <c r="N59" i="24"/>
  <c r="N58" i="24"/>
  <c r="N57" i="24"/>
  <c r="N56" i="24"/>
  <c r="N55" i="24"/>
  <c r="N54" i="24"/>
  <c r="N53" i="24"/>
  <c r="N84" i="24"/>
  <c r="N83" i="24"/>
  <c r="N82" i="24"/>
  <c r="N81" i="24"/>
  <c r="N80" i="24"/>
  <c r="N79" i="24"/>
  <c r="N78" i="24"/>
  <c r="N77" i="24"/>
  <c r="N76" i="24"/>
  <c r="N75" i="24"/>
  <c r="K227" i="24"/>
  <c r="K253" i="24"/>
  <c r="K51" i="24"/>
  <c r="L8" i="24"/>
  <c r="I7" i="24"/>
  <c r="K139" i="24"/>
  <c r="K117" i="24"/>
  <c r="K95" i="24"/>
  <c r="K73" i="24"/>
  <c r="K29" i="24"/>
  <c r="K205" i="24"/>
  <c r="K183" i="24"/>
  <c r="K161" i="24"/>
  <c r="N8" i="24"/>
  <c r="X16" i="22"/>
  <c r="W16" i="22"/>
  <c r="V16" i="22"/>
  <c r="I153" i="21"/>
  <c r="H153" i="21"/>
  <c r="G148" i="21"/>
  <c r="I140" i="21"/>
  <c r="H140" i="21"/>
  <c r="I127" i="21"/>
  <c r="H127" i="21"/>
  <c r="I114" i="21"/>
  <c r="H114" i="21"/>
  <c r="I101" i="21"/>
  <c r="H101" i="21"/>
  <c r="H96" i="21"/>
  <c r="I96" i="21"/>
  <c r="H89" i="21"/>
  <c r="I89" i="21"/>
  <c r="H83" i="21"/>
  <c r="I83" i="21"/>
  <c r="H76" i="21"/>
  <c r="I76" i="21"/>
  <c r="H70" i="21"/>
  <c r="G78" i="21"/>
  <c r="I70" i="21"/>
  <c r="H63" i="21"/>
  <c r="I63" i="21"/>
  <c r="H57" i="21"/>
  <c r="I57" i="21"/>
  <c r="H44" i="21"/>
  <c r="I44" i="21"/>
  <c r="H38" i="21"/>
  <c r="I38" i="21"/>
  <c r="H31" i="21"/>
  <c r="I31" i="21"/>
  <c r="H25" i="21"/>
  <c r="I25" i="21"/>
  <c r="Q17" i="21"/>
  <c r="R17" i="21"/>
  <c r="Q14" i="21"/>
  <c r="P22" i="21"/>
  <c r="R14" i="21"/>
  <c r="Q11" i="21"/>
  <c r="R11" i="21"/>
  <c r="I113" i="21"/>
  <c r="H113" i="21"/>
  <c r="I119" i="21"/>
  <c r="H119" i="21"/>
  <c r="G134" i="21"/>
  <c r="I126" i="21"/>
  <c r="H126" i="21"/>
  <c r="I132" i="21"/>
  <c r="H132" i="21"/>
  <c r="I139" i="21"/>
  <c r="H139" i="21"/>
  <c r="I145" i="21"/>
  <c r="H145" i="21"/>
  <c r="I152" i="21"/>
  <c r="H152" i="21"/>
  <c r="I158" i="21"/>
  <c r="H158" i="21"/>
  <c r="H102" i="21"/>
  <c r="I102" i="21"/>
  <c r="H109" i="21"/>
  <c r="I109" i="21"/>
  <c r="H115" i="21"/>
  <c r="I115" i="21"/>
  <c r="H122" i="21"/>
  <c r="I122" i="21"/>
  <c r="H128" i="21"/>
  <c r="I128" i="21"/>
  <c r="H141" i="21"/>
  <c r="I141" i="21"/>
  <c r="H147" i="21"/>
  <c r="I147" i="21"/>
  <c r="H154" i="21"/>
  <c r="G162" i="21"/>
  <c r="I154" i="21"/>
  <c r="H160" i="21"/>
  <c r="I160" i="21"/>
  <c r="H103" i="21"/>
  <c r="I103" i="21"/>
  <c r="I110" i="21"/>
  <c r="H110" i="21"/>
  <c r="H116" i="21"/>
  <c r="I116" i="21"/>
  <c r="I123" i="21"/>
  <c r="H123" i="21"/>
  <c r="H129" i="21"/>
  <c r="I129" i="21"/>
  <c r="I136" i="21"/>
  <c r="H136" i="21"/>
  <c r="H142" i="21"/>
  <c r="I142" i="21"/>
  <c r="H155" i="21"/>
  <c r="I155" i="21"/>
  <c r="I161" i="21"/>
  <c r="H161" i="21"/>
  <c r="I143" i="21"/>
  <c r="H143" i="21"/>
  <c r="I130" i="21"/>
  <c r="H130" i="21"/>
  <c r="I117" i="21"/>
  <c r="H117" i="21"/>
  <c r="I104" i="21"/>
  <c r="H104" i="21"/>
  <c r="I94" i="21"/>
  <c r="H94" i="21"/>
  <c r="I87" i="21"/>
  <c r="H87" i="21"/>
  <c r="I81" i="21"/>
  <c r="H81" i="21"/>
  <c r="I74" i="21"/>
  <c r="H74" i="21"/>
  <c r="R19" i="21"/>
  <c r="Q19" i="21"/>
  <c r="R16" i="21"/>
  <c r="Q16" i="21"/>
  <c r="R13" i="21"/>
  <c r="Q13" i="21"/>
  <c r="R10" i="21"/>
  <c r="Q10" i="21"/>
  <c r="I28" i="19"/>
  <c r="H28" i="19"/>
  <c r="J28" i="19"/>
  <c r="P25" i="19"/>
  <c r="Q25" i="19"/>
  <c r="R25" i="19"/>
  <c r="P24" i="19"/>
  <c r="O23" i="19"/>
  <c r="R24" i="19"/>
  <c r="Q24" i="19"/>
  <c r="P20" i="19"/>
  <c r="R20" i="19"/>
  <c r="Q20" i="19"/>
  <c r="P19" i="19"/>
  <c r="R19" i="19"/>
  <c r="Q19" i="19"/>
  <c r="P18" i="19"/>
  <c r="Q18" i="19"/>
  <c r="P17" i="19"/>
  <c r="R17" i="19"/>
  <c r="Q17" i="19"/>
  <c r="P16" i="19"/>
  <c r="R16" i="19"/>
  <c r="Q16" i="19"/>
  <c r="P15" i="19"/>
  <c r="Q15" i="19"/>
  <c r="R15" i="19"/>
  <c r="P14" i="19"/>
  <c r="R14" i="19"/>
  <c r="Q14" i="19"/>
  <c r="P13" i="19"/>
  <c r="O21" i="19"/>
  <c r="R13" i="19"/>
  <c r="Q13" i="19"/>
  <c r="P12" i="19"/>
  <c r="Q12" i="19"/>
  <c r="R12" i="19"/>
  <c r="P11" i="19"/>
  <c r="R11" i="19"/>
  <c r="Q11" i="19"/>
  <c r="P10" i="19"/>
  <c r="O9" i="19"/>
  <c r="R18" i="19" s="1"/>
  <c r="R10" i="19"/>
  <c r="Q10" i="19"/>
  <c r="R26" i="19"/>
  <c r="Q26" i="19"/>
  <c r="P26" i="19"/>
  <c r="O35" i="19"/>
  <c r="R27" i="19"/>
  <c r="Q27" i="19"/>
  <c r="P27" i="19"/>
  <c r="P28" i="19"/>
  <c r="R28" i="19"/>
  <c r="Q28" i="19"/>
  <c r="R29" i="19"/>
  <c r="Q29" i="19"/>
  <c r="P29" i="19"/>
  <c r="R30" i="19"/>
  <c r="Q30" i="19"/>
  <c r="P30" i="19"/>
  <c r="P31" i="19"/>
  <c r="Q31" i="19"/>
  <c r="R31" i="19"/>
  <c r="R32" i="19"/>
  <c r="Q32" i="19"/>
  <c r="P32" i="19"/>
  <c r="R33" i="19"/>
  <c r="Q33" i="19"/>
  <c r="P33" i="19"/>
  <c r="P34" i="19"/>
  <c r="R34" i="19"/>
  <c r="Q34" i="19"/>
  <c r="O37" i="19"/>
  <c r="P38" i="19"/>
  <c r="R38" i="19"/>
  <c r="Q38" i="19"/>
  <c r="R39" i="19"/>
  <c r="Q39" i="19"/>
  <c r="P39" i="19"/>
  <c r="R40" i="19"/>
  <c r="Q40" i="19"/>
  <c r="P40" i="19"/>
  <c r="O49" i="19"/>
  <c r="P41" i="19"/>
  <c r="Q41" i="19"/>
  <c r="R41" i="19"/>
  <c r="R42" i="19"/>
  <c r="Q42" i="19"/>
  <c r="P42" i="19"/>
  <c r="R43" i="19"/>
  <c r="Q43" i="19"/>
  <c r="P43" i="19"/>
  <c r="P44" i="19"/>
  <c r="R44" i="19"/>
  <c r="Q44" i="19"/>
  <c r="R45" i="19"/>
  <c r="Q45" i="19"/>
  <c r="P45" i="19"/>
  <c r="R46" i="19"/>
  <c r="Q46" i="19"/>
  <c r="P46" i="19"/>
  <c r="P47" i="19"/>
  <c r="R47" i="19"/>
  <c r="Q47" i="19"/>
  <c r="R48" i="19"/>
  <c r="Q48" i="19"/>
  <c r="P48" i="19"/>
  <c r="O51" i="19"/>
  <c r="R52" i="19"/>
  <c r="Q52" i="19"/>
  <c r="P52" i="19"/>
  <c r="R53" i="19"/>
  <c r="Q53" i="19"/>
  <c r="P53" i="19"/>
  <c r="P54" i="19"/>
  <c r="R54" i="19"/>
  <c r="Q54" i="19"/>
  <c r="O63" i="19"/>
  <c r="R55" i="19"/>
  <c r="Q55" i="19"/>
  <c r="P55" i="19"/>
  <c r="R56" i="19"/>
  <c r="Q56" i="19"/>
  <c r="P56" i="19"/>
  <c r="P57" i="19"/>
  <c r="R57" i="19"/>
  <c r="Q57" i="19"/>
  <c r="R58" i="19"/>
  <c r="Q58" i="19"/>
  <c r="P58" i="19"/>
  <c r="R59" i="19"/>
  <c r="Q59" i="19"/>
  <c r="P59" i="19"/>
  <c r="P60" i="19"/>
  <c r="Q60" i="19"/>
  <c r="R60" i="19"/>
  <c r="R61" i="19"/>
  <c r="Q61" i="19"/>
  <c r="P61" i="19"/>
  <c r="R62" i="19"/>
  <c r="Q62" i="19"/>
  <c r="P62" i="19"/>
  <c r="O65" i="19"/>
  <c r="R66" i="19"/>
  <c r="Q66" i="19"/>
  <c r="P66" i="19"/>
  <c r="P67" i="19"/>
  <c r="R67" i="19"/>
  <c r="Q67" i="19"/>
  <c r="P68" i="19"/>
  <c r="R68" i="19"/>
  <c r="Q68" i="19"/>
  <c r="P69" i="19"/>
  <c r="O77" i="19"/>
  <c r="R69" i="19"/>
  <c r="Q69" i="19"/>
  <c r="P70" i="19"/>
  <c r="R70" i="19"/>
  <c r="Q70" i="19"/>
  <c r="P71" i="19"/>
  <c r="R71" i="19"/>
  <c r="Q71" i="19"/>
  <c r="P72" i="19"/>
  <c r="R72" i="19"/>
  <c r="Q72" i="19"/>
  <c r="P73" i="19"/>
  <c r="R73" i="19"/>
  <c r="Q73" i="19"/>
  <c r="P74" i="19"/>
  <c r="R74" i="19"/>
  <c r="Q74" i="19"/>
  <c r="P75" i="19"/>
  <c r="R75" i="19"/>
  <c r="Q75" i="19"/>
  <c r="P76" i="19"/>
  <c r="R76" i="19"/>
  <c r="Q76" i="19"/>
  <c r="P80" i="19"/>
  <c r="O79" i="19"/>
  <c r="R80" i="19"/>
  <c r="Q80" i="19"/>
  <c r="P81" i="19"/>
  <c r="R81" i="19"/>
  <c r="Q81" i="19"/>
  <c r="P82" i="19"/>
  <c r="Q82" i="19"/>
  <c r="R82" i="19"/>
  <c r="P83" i="19"/>
  <c r="O91" i="19"/>
  <c r="R83" i="19"/>
  <c r="Q83" i="19"/>
  <c r="P84" i="19"/>
  <c r="R84" i="19"/>
  <c r="Q84" i="19"/>
  <c r="P85" i="19"/>
  <c r="Q85" i="19"/>
  <c r="R85" i="19"/>
  <c r="P86" i="19"/>
  <c r="R86" i="19"/>
  <c r="Q86" i="19"/>
  <c r="P87" i="19"/>
  <c r="R87" i="19"/>
  <c r="Q87" i="19"/>
  <c r="P88" i="19"/>
  <c r="Q88" i="19"/>
  <c r="R88" i="19"/>
  <c r="P89" i="19"/>
  <c r="R89" i="19"/>
  <c r="Q89" i="19"/>
  <c r="P90" i="19"/>
  <c r="R90" i="19"/>
  <c r="Q90" i="19"/>
  <c r="P94" i="19"/>
  <c r="O93" i="19"/>
  <c r="R94" i="19"/>
  <c r="Q94" i="19"/>
  <c r="P95" i="19"/>
  <c r="Q95" i="19"/>
  <c r="R95" i="19"/>
  <c r="P96" i="19"/>
  <c r="R96" i="19"/>
  <c r="Q96" i="19"/>
  <c r="P97" i="19"/>
  <c r="O105" i="19"/>
  <c r="R97" i="19"/>
  <c r="Q97" i="19"/>
  <c r="P98" i="19"/>
  <c r="Q98" i="19"/>
  <c r="R98" i="19"/>
  <c r="P99" i="19"/>
  <c r="R99" i="19"/>
  <c r="Q99" i="19"/>
  <c r="P100" i="19"/>
  <c r="R100" i="19"/>
  <c r="Q100" i="19"/>
  <c r="P101" i="19"/>
  <c r="Q101" i="19"/>
  <c r="R101" i="19"/>
  <c r="P102" i="19"/>
  <c r="R102" i="19"/>
  <c r="Q102" i="19"/>
  <c r="P103" i="19"/>
  <c r="R103" i="19"/>
  <c r="Q103" i="19"/>
  <c r="P104" i="19"/>
  <c r="Q104" i="19"/>
  <c r="R104" i="19"/>
  <c r="P108" i="19"/>
  <c r="O107" i="19"/>
  <c r="Q108" i="19"/>
  <c r="R108" i="19"/>
  <c r="P109" i="19"/>
  <c r="R109" i="19"/>
  <c r="Q109" i="19"/>
  <c r="P110" i="19"/>
  <c r="R110" i="19"/>
  <c r="Q110" i="19"/>
  <c r="P111" i="19"/>
  <c r="O119" i="19"/>
  <c r="Q111" i="19"/>
  <c r="R111" i="19"/>
  <c r="P112" i="19"/>
  <c r="R112" i="19"/>
  <c r="Q112" i="19"/>
  <c r="P113" i="19"/>
  <c r="R113" i="19"/>
  <c r="Q113" i="19"/>
  <c r="P114" i="19"/>
  <c r="Q114" i="19"/>
  <c r="R114" i="19"/>
  <c r="P115" i="19"/>
  <c r="R115" i="19"/>
  <c r="Q115" i="19"/>
  <c r="P116" i="19"/>
  <c r="R116" i="19"/>
  <c r="Q116" i="19"/>
  <c r="P117" i="19"/>
  <c r="Q117" i="19"/>
  <c r="R117" i="19"/>
  <c r="P118" i="19"/>
  <c r="R118" i="19"/>
  <c r="Q118" i="19"/>
  <c r="P122" i="19"/>
  <c r="O121" i="19"/>
  <c r="R122" i="19"/>
  <c r="Q122" i="19"/>
  <c r="P123" i="19"/>
  <c r="R123" i="19"/>
  <c r="Q123" i="19"/>
  <c r="P124" i="19"/>
  <c r="Q124" i="19"/>
  <c r="R124" i="19"/>
  <c r="P125" i="19"/>
  <c r="O133" i="19"/>
  <c r="R125" i="19"/>
  <c r="Q125" i="19"/>
  <c r="P126" i="19"/>
  <c r="R126" i="19"/>
  <c r="Q126" i="19"/>
  <c r="P127" i="19"/>
  <c r="Q127" i="19"/>
  <c r="R127" i="19"/>
  <c r="P128" i="19"/>
  <c r="R128" i="19"/>
  <c r="Q128" i="19"/>
  <c r="P129" i="19"/>
  <c r="R129" i="19"/>
  <c r="Q129" i="19"/>
  <c r="P130" i="19"/>
  <c r="Q130" i="19"/>
  <c r="R130" i="19"/>
  <c r="P131" i="19"/>
  <c r="R131" i="19"/>
  <c r="Q131" i="19"/>
  <c r="P132" i="19"/>
  <c r="R132" i="19"/>
  <c r="Q132" i="19"/>
  <c r="P136" i="19"/>
  <c r="O135" i="19"/>
  <c r="R136" i="19"/>
  <c r="Q136" i="19"/>
  <c r="P137" i="19"/>
  <c r="Q137" i="19"/>
  <c r="R137" i="19"/>
  <c r="P138" i="19"/>
  <c r="R138" i="19"/>
  <c r="Q138" i="19"/>
  <c r="P139" i="19"/>
  <c r="O147" i="19"/>
  <c r="R139" i="19"/>
  <c r="Q139" i="19"/>
  <c r="P140" i="19"/>
  <c r="Q140" i="19"/>
  <c r="R140" i="19"/>
  <c r="P141" i="19"/>
  <c r="R141" i="19"/>
  <c r="Q141" i="19"/>
  <c r="P142" i="19"/>
  <c r="R142" i="19"/>
  <c r="Q142" i="19"/>
  <c r="P143" i="19"/>
  <c r="Q143" i="19"/>
  <c r="R143" i="19"/>
  <c r="P144" i="19"/>
  <c r="R144" i="19"/>
  <c r="Q144" i="19"/>
  <c r="P145" i="19"/>
  <c r="R145" i="19"/>
  <c r="Q145" i="19"/>
  <c r="P146" i="19"/>
  <c r="Q146" i="19"/>
  <c r="R146" i="19"/>
  <c r="P150" i="19"/>
  <c r="O149" i="19"/>
  <c r="Q150" i="19"/>
  <c r="R150" i="19"/>
  <c r="P151" i="19"/>
  <c r="R151" i="19"/>
  <c r="Q151" i="19"/>
  <c r="P152" i="19"/>
  <c r="R152" i="19"/>
  <c r="Q152" i="19"/>
  <c r="P153" i="19"/>
  <c r="O161" i="19"/>
  <c r="Q153" i="19"/>
  <c r="R153" i="19"/>
  <c r="P154" i="19"/>
  <c r="R154" i="19"/>
  <c r="Q154" i="19"/>
  <c r="P155" i="19"/>
  <c r="R155" i="19"/>
  <c r="Q155" i="19"/>
  <c r="P156" i="19"/>
  <c r="Q156" i="19"/>
  <c r="R156" i="19"/>
  <c r="P157" i="19"/>
  <c r="R157" i="19"/>
  <c r="Q157" i="19"/>
  <c r="P158" i="19"/>
  <c r="R158" i="19"/>
  <c r="Q158" i="19"/>
  <c r="P159" i="19"/>
  <c r="Q159" i="19"/>
  <c r="R159" i="19"/>
  <c r="P160" i="19"/>
  <c r="R160" i="19"/>
  <c r="Q160" i="19"/>
  <c r="I27" i="19"/>
  <c r="G35" i="19"/>
  <c r="H27" i="19"/>
  <c r="J25" i="19"/>
  <c r="I25" i="19"/>
  <c r="H25" i="19"/>
  <c r="I24" i="19"/>
  <c r="H24" i="19"/>
  <c r="G23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G21" i="19"/>
  <c r="I12" i="19"/>
  <c r="H12" i="19"/>
  <c r="I11" i="19"/>
  <c r="H11" i="19"/>
  <c r="I10" i="19"/>
  <c r="H10" i="19"/>
  <c r="G9" i="19"/>
  <c r="J26" i="19" s="1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23" i="19"/>
  <c r="M21" i="19"/>
  <c r="M9" i="19"/>
  <c r="L7" i="19"/>
  <c r="M35" i="19"/>
  <c r="I29" i="19"/>
  <c r="J29" i="19"/>
  <c r="H29" i="19"/>
  <c r="I30" i="19"/>
  <c r="H30" i="19"/>
  <c r="I31" i="19"/>
  <c r="J31" i="19"/>
  <c r="H31" i="19"/>
  <c r="I32" i="19"/>
  <c r="H32" i="19"/>
  <c r="I33" i="19"/>
  <c r="J33" i="19"/>
  <c r="H33" i="19"/>
  <c r="I34" i="19"/>
  <c r="H34" i="19"/>
  <c r="I38" i="19"/>
  <c r="G37" i="19"/>
  <c r="H38" i="19"/>
  <c r="I39" i="19"/>
  <c r="H39" i="19"/>
  <c r="I40" i="19"/>
  <c r="H40" i="19"/>
  <c r="I41" i="19"/>
  <c r="G49" i="19"/>
  <c r="J41" i="19"/>
  <c r="H41" i="19"/>
  <c r="I42" i="19"/>
  <c r="H42" i="19"/>
  <c r="I43" i="19"/>
  <c r="J43" i="19"/>
  <c r="H43" i="19"/>
  <c r="I44" i="19"/>
  <c r="H44" i="19"/>
  <c r="I45" i="19"/>
  <c r="J45" i="19"/>
  <c r="H45" i="19"/>
  <c r="I46" i="19"/>
  <c r="H46" i="19"/>
  <c r="I47" i="19"/>
  <c r="H47" i="19"/>
  <c r="J47" i="19"/>
  <c r="I48" i="19"/>
  <c r="H48" i="19"/>
  <c r="I52" i="19"/>
  <c r="G51" i="19"/>
  <c r="J52" i="19"/>
  <c r="H52" i="19"/>
  <c r="I53" i="19"/>
  <c r="H53" i="19"/>
  <c r="I54" i="19"/>
  <c r="J54" i="19"/>
  <c r="H54" i="19"/>
  <c r="I55" i="19"/>
  <c r="G63" i="19"/>
  <c r="H55" i="19"/>
  <c r="I56" i="19"/>
  <c r="H56" i="19"/>
  <c r="I57" i="19"/>
  <c r="H57" i="19"/>
  <c r="J57" i="19"/>
  <c r="I58" i="19"/>
  <c r="H58" i="19"/>
  <c r="I59" i="19"/>
  <c r="H59" i="19"/>
  <c r="I60" i="19"/>
  <c r="H60" i="19"/>
  <c r="I61" i="19"/>
  <c r="H61" i="19"/>
  <c r="I62" i="19"/>
  <c r="H62" i="19"/>
  <c r="I66" i="19"/>
  <c r="G65" i="19"/>
  <c r="J66" i="19"/>
  <c r="H66" i="19"/>
  <c r="I67" i="19"/>
  <c r="H67" i="19"/>
  <c r="I68" i="19"/>
  <c r="H68" i="19"/>
  <c r="I69" i="19"/>
  <c r="G77" i="19"/>
  <c r="H69" i="19"/>
  <c r="J70" i="19"/>
  <c r="I70" i="19"/>
  <c r="H70" i="19"/>
  <c r="I71" i="19"/>
  <c r="H71" i="19"/>
  <c r="J72" i="19"/>
  <c r="I72" i="19"/>
  <c r="H72" i="19"/>
  <c r="I73" i="19"/>
  <c r="H73" i="19"/>
  <c r="J74" i="19"/>
  <c r="I74" i="19"/>
  <c r="H74" i="19"/>
  <c r="I75" i="19"/>
  <c r="H75" i="19"/>
  <c r="J76" i="19"/>
  <c r="I76" i="19"/>
  <c r="H76" i="19"/>
  <c r="I80" i="19"/>
  <c r="G79" i="19"/>
  <c r="H80" i="19"/>
  <c r="J81" i="19"/>
  <c r="I81" i="19"/>
  <c r="H81" i="19"/>
  <c r="I82" i="19"/>
  <c r="H82" i="19"/>
  <c r="J83" i="19"/>
  <c r="I83" i="19"/>
  <c r="H83" i="19"/>
  <c r="G91" i="19"/>
  <c r="I84" i="19"/>
  <c r="H84" i="19"/>
  <c r="I85" i="19"/>
  <c r="H85" i="19"/>
  <c r="I86" i="19"/>
  <c r="H86" i="19"/>
  <c r="I87" i="19"/>
  <c r="H87" i="19"/>
  <c r="I88" i="19"/>
  <c r="H88" i="19"/>
  <c r="I89" i="19"/>
  <c r="H89" i="19"/>
  <c r="I90" i="19"/>
  <c r="H90" i="19"/>
  <c r="I94" i="19"/>
  <c r="H94" i="19"/>
  <c r="G93" i="19"/>
  <c r="J95" i="19"/>
  <c r="I95" i="19"/>
  <c r="H95" i="19"/>
  <c r="I96" i="19"/>
  <c r="H96" i="19"/>
  <c r="J97" i="19"/>
  <c r="I97" i="19"/>
  <c r="H97" i="19"/>
  <c r="G105" i="19"/>
  <c r="I98" i="19"/>
  <c r="H98" i="19"/>
  <c r="J99" i="19"/>
  <c r="I99" i="19"/>
  <c r="H99" i="19"/>
  <c r="I100" i="19"/>
  <c r="H100" i="19"/>
  <c r="J101" i="19"/>
  <c r="I101" i="19"/>
  <c r="H101" i="19"/>
  <c r="I102" i="19"/>
  <c r="H102" i="19"/>
  <c r="J103" i="19"/>
  <c r="I103" i="19"/>
  <c r="H103" i="19"/>
  <c r="I104" i="19"/>
  <c r="H104" i="19"/>
  <c r="J108" i="19"/>
  <c r="I108" i="19"/>
  <c r="H108" i="19"/>
  <c r="G107" i="19"/>
  <c r="I109" i="19"/>
  <c r="H109" i="19"/>
  <c r="I110" i="19"/>
  <c r="H110" i="19"/>
  <c r="I111" i="19"/>
  <c r="H111" i="19"/>
  <c r="G119" i="19"/>
  <c r="I112" i="19"/>
  <c r="H112" i="19"/>
  <c r="J113" i="19"/>
  <c r="I113" i="19"/>
  <c r="H113" i="19"/>
  <c r="I114" i="19"/>
  <c r="H114" i="19"/>
  <c r="J115" i="19"/>
  <c r="I115" i="19"/>
  <c r="H115" i="19"/>
  <c r="I116" i="19"/>
  <c r="H116" i="19"/>
  <c r="J117" i="19"/>
  <c r="I117" i="19"/>
  <c r="H117" i="19"/>
  <c r="I118" i="19"/>
  <c r="H118" i="19"/>
  <c r="J122" i="19"/>
  <c r="I122" i="19"/>
  <c r="H122" i="19"/>
  <c r="G121" i="19"/>
  <c r="I123" i="19"/>
  <c r="H123" i="19"/>
  <c r="J124" i="19"/>
  <c r="I124" i="19"/>
  <c r="H124" i="19"/>
  <c r="I125" i="19"/>
  <c r="H125" i="19"/>
  <c r="G133" i="19"/>
  <c r="I126" i="19"/>
  <c r="H126" i="19"/>
  <c r="I127" i="19"/>
  <c r="H127" i="19"/>
  <c r="I128" i="19"/>
  <c r="H128" i="19"/>
  <c r="I129" i="19"/>
  <c r="H129" i="19"/>
  <c r="I130" i="19"/>
  <c r="H130" i="19"/>
  <c r="I131" i="19"/>
  <c r="H131" i="19"/>
  <c r="I132" i="19"/>
  <c r="H132" i="19"/>
  <c r="I136" i="19"/>
  <c r="H136" i="19"/>
  <c r="G135" i="19"/>
  <c r="I137" i="19"/>
  <c r="H137" i="19"/>
  <c r="J138" i="19"/>
  <c r="I138" i="19"/>
  <c r="H138" i="19"/>
  <c r="I139" i="19"/>
  <c r="H139" i="19"/>
  <c r="G147" i="19"/>
  <c r="J140" i="19"/>
  <c r="I140" i="19"/>
  <c r="H140" i="19"/>
  <c r="I141" i="19"/>
  <c r="H141" i="19"/>
  <c r="J142" i="19"/>
  <c r="I142" i="19"/>
  <c r="H142" i="19"/>
  <c r="I143" i="19"/>
  <c r="H143" i="19"/>
  <c r="J144" i="19"/>
  <c r="I144" i="19"/>
  <c r="H144" i="19"/>
  <c r="I145" i="19"/>
  <c r="H145" i="19"/>
  <c r="J146" i="19"/>
  <c r="I146" i="19"/>
  <c r="H146" i="19"/>
  <c r="I150" i="19"/>
  <c r="H150" i="19"/>
  <c r="G149" i="19"/>
  <c r="I151" i="19"/>
  <c r="H151" i="19"/>
  <c r="I152" i="19"/>
  <c r="H152" i="19"/>
  <c r="I153" i="19"/>
  <c r="H153" i="19"/>
  <c r="G161" i="19"/>
  <c r="J154" i="19"/>
  <c r="I154" i="19"/>
  <c r="H154" i="19"/>
  <c r="I155" i="19"/>
  <c r="H155" i="19"/>
  <c r="J156" i="19"/>
  <c r="I156" i="19"/>
  <c r="H156" i="19"/>
  <c r="I157" i="19"/>
  <c r="H157" i="19"/>
  <c r="J158" i="19"/>
  <c r="I158" i="19"/>
  <c r="H158" i="19"/>
  <c r="I159" i="19"/>
  <c r="H159" i="19"/>
  <c r="J160" i="19"/>
  <c r="I160" i="19"/>
  <c r="H160" i="19"/>
  <c r="Y62" i="19"/>
  <c r="X62" i="19"/>
  <c r="Y53" i="19"/>
  <c r="X53" i="19"/>
  <c r="Y43" i="19"/>
  <c r="X43" i="19"/>
  <c r="Y33" i="19"/>
  <c r="X33" i="19"/>
  <c r="Y24" i="19"/>
  <c r="W23" i="19"/>
  <c r="X24" i="19"/>
  <c r="Y20" i="19"/>
  <c r="X20" i="19"/>
  <c r="Y17" i="19"/>
  <c r="X17" i="19"/>
  <c r="Y14" i="19"/>
  <c r="X14" i="19"/>
  <c r="Y11" i="19"/>
  <c r="X11" i="19"/>
  <c r="Y29" i="19"/>
  <c r="X29" i="19"/>
  <c r="Y32" i="19"/>
  <c r="X32" i="19"/>
  <c r="Y39" i="19"/>
  <c r="X39" i="19"/>
  <c r="Y42" i="19"/>
  <c r="X42" i="19"/>
  <c r="Y45" i="19"/>
  <c r="X45" i="19"/>
  <c r="Y48" i="19"/>
  <c r="X48" i="19"/>
  <c r="Y52" i="19"/>
  <c r="W51" i="19"/>
  <c r="X52" i="19"/>
  <c r="Y55" i="19"/>
  <c r="W63" i="19"/>
  <c r="X55" i="19"/>
  <c r="Y58" i="19"/>
  <c r="X58" i="19"/>
  <c r="Y61" i="19"/>
  <c r="X61" i="19"/>
  <c r="Y27" i="19"/>
  <c r="X27" i="19"/>
  <c r="W35" i="19"/>
  <c r="Y83" i="19"/>
  <c r="X83" i="19"/>
  <c r="W91" i="19"/>
  <c r="Y86" i="19"/>
  <c r="X86" i="19"/>
  <c r="Y89" i="19"/>
  <c r="X89" i="19"/>
  <c r="Y96" i="19"/>
  <c r="X96" i="19"/>
  <c r="Y99" i="19"/>
  <c r="X99" i="19"/>
  <c r="Y102" i="19"/>
  <c r="X102" i="19"/>
  <c r="Y109" i="19"/>
  <c r="X109" i="19"/>
  <c r="Y112" i="19"/>
  <c r="X112" i="19"/>
  <c r="Y115" i="19"/>
  <c r="X115" i="19"/>
  <c r="Y118" i="19"/>
  <c r="X118" i="19"/>
  <c r="Y122" i="19"/>
  <c r="X122" i="19"/>
  <c r="W121" i="19"/>
  <c r="Y125" i="19"/>
  <c r="X125" i="19"/>
  <c r="W133" i="19"/>
  <c r="Y128" i="19"/>
  <c r="X128" i="19"/>
  <c r="Y131" i="19"/>
  <c r="X131" i="19"/>
  <c r="Y138" i="19"/>
  <c r="X138" i="19"/>
  <c r="Y141" i="19"/>
  <c r="X141" i="19"/>
  <c r="Y144" i="19"/>
  <c r="X144" i="19"/>
  <c r="Y151" i="19"/>
  <c r="X151" i="19"/>
  <c r="Y154" i="19"/>
  <c r="X154" i="19"/>
  <c r="Y157" i="19"/>
  <c r="X157" i="19"/>
  <c r="Y160" i="19"/>
  <c r="X160" i="19"/>
  <c r="Y28" i="19"/>
  <c r="X28" i="19"/>
  <c r="Y31" i="19"/>
  <c r="X31" i="19"/>
  <c r="Y34" i="19"/>
  <c r="X34" i="19"/>
  <c r="Y38" i="19"/>
  <c r="X38" i="19"/>
  <c r="W37" i="19"/>
  <c r="Y41" i="19"/>
  <c r="X41" i="19"/>
  <c r="W49" i="19"/>
  <c r="Y44" i="19"/>
  <c r="X44" i="19"/>
  <c r="Y47" i="19"/>
  <c r="X47" i="19"/>
  <c r="Y54" i="19"/>
  <c r="X54" i="19"/>
  <c r="Y57" i="19"/>
  <c r="X57" i="19"/>
  <c r="Y60" i="19"/>
  <c r="X60" i="19"/>
  <c r="V161" i="19"/>
  <c r="X161" i="19" s="1"/>
  <c r="V149" i="19"/>
  <c r="V147" i="19"/>
  <c r="V135" i="19"/>
  <c r="V133" i="19"/>
  <c r="V121" i="19"/>
  <c r="V119" i="19"/>
  <c r="V107" i="19"/>
  <c r="X107" i="19" s="1"/>
  <c r="V105" i="19"/>
  <c r="V93" i="19"/>
  <c r="V91" i="19"/>
  <c r="V79" i="19"/>
  <c r="V77" i="19"/>
  <c r="V65" i="19"/>
  <c r="V23" i="19"/>
  <c r="V21" i="19"/>
  <c r="V9" i="19"/>
  <c r="U7" i="19"/>
  <c r="V49" i="19"/>
  <c r="V37" i="19"/>
  <c r="V35" i="19"/>
  <c r="V63" i="19"/>
  <c r="V51" i="19"/>
  <c r="X7" i="19"/>
  <c r="Y25" i="19"/>
  <c r="X25" i="19"/>
  <c r="Y81" i="19"/>
  <c r="X81" i="19"/>
  <c r="Y84" i="19"/>
  <c r="X84" i="19"/>
  <c r="Y87" i="19"/>
  <c r="X87" i="19"/>
  <c r="Y90" i="19"/>
  <c r="X90" i="19"/>
  <c r="Y94" i="19"/>
  <c r="W93" i="19"/>
  <c r="X94" i="19"/>
  <c r="Y97" i="19"/>
  <c r="W105" i="19"/>
  <c r="X97" i="19"/>
  <c r="Y100" i="19"/>
  <c r="X100" i="19"/>
  <c r="Y103" i="19"/>
  <c r="X103" i="19"/>
  <c r="Y110" i="19"/>
  <c r="X110" i="19"/>
  <c r="Y113" i="19"/>
  <c r="X113" i="19"/>
  <c r="Y116" i="19"/>
  <c r="X116" i="19"/>
  <c r="Y123" i="19"/>
  <c r="X123" i="19"/>
  <c r="Y126" i="19"/>
  <c r="X126" i="19"/>
  <c r="Y129" i="19"/>
  <c r="X129" i="19"/>
  <c r="Y132" i="19"/>
  <c r="X132" i="19"/>
  <c r="Y136" i="19"/>
  <c r="W135" i="19"/>
  <c r="X136" i="19"/>
  <c r="Y139" i="19"/>
  <c r="W147" i="19"/>
  <c r="X139" i="19"/>
  <c r="Y142" i="19"/>
  <c r="X142" i="19"/>
  <c r="Y145" i="19"/>
  <c r="X145" i="19"/>
  <c r="Y152" i="19"/>
  <c r="X152" i="19"/>
  <c r="Y155" i="19"/>
  <c r="X155" i="19"/>
  <c r="Y158" i="19"/>
  <c r="X158" i="19"/>
  <c r="J157" i="18"/>
  <c r="I157" i="18"/>
  <c r="Y154" i="18"/>
  <c r="X154" i="18"/>
  <c r="H146" i="18"/>
  <c r="J138" i="18"/>
  <c r="I138" i="18"/>
  <c r="Y135" i="18"/>
  <c r="W134" i="18"/>
  <c r="X135" i="18"/>
  <c r="Y115" i="18"/>
  <c r="X115" i="18"/>
  <c r="J99" i="18"/>
  <c r="I99" i="18"/>
  <c r="W104" i="18"/>
  <c r="Y96" i="18"/>
  <c r="X96" i="18"/>
  <c r="Y74" i="18"/>
  <c r="X74" i="18"/>
  <c r="J71" i="18"/>
  <c r="I71" i="18"/>
  <c r="W76" i="18"/>
  <c r="Y68" i="18"/>
  <c r="X68" i="18"/>
  <c r="H64" i="18"/>
  <c r="J65" i="18"/>
  <c r="I65" i="18"/>
  <c r="Y61" i="18"/>
  <c r="X61" i="18"/>
  <c r="J58" i="18"/>
  <c r="I58" i="18"/>
  <c r="Y55" i="18"/>
  <c r="X55" i="18"/>
  <c r="J52" i="18"/>
  <c r="I52" i="18"/>
  <c r="I45" i="18"/>
  <c r="J45" i="18"/>
  <c r="X42" i="18"/>
  <c r="Y42" i="18"/>
  <c r="J39" i="18"/>
  <c r="I39" i="18"/>
  <c r="J32" i="18"/>
  <c r="I32" i="18"/>
  <c r="Y29" i="18"/>
  <c r="X29" i="18"/>
  <c r="H34" i="18"/>
  <c r="J26" i="18"/>
  <c r="I26" i="18"/>
  <c r="W22" i="18"/>
  <c r="Y23" i="18"/>
  <c r="X23" i="18"/>
  <c r="J19" i="18"/>
  <c r="I19" i="18"/>
  <c r="Y16" i="18"/>
  <c r="X16" i="18"/>
  <c r="J13" i="18"/>
  <c r="I13" i="18"/>
  <c r="Y10" i="18"/>
  <c r="X10" i="18"/>
  <c r="J84" i="18"/>
  <c r="I84" i="18"/>
  <c r="J97" i="18"/>
  <c r="I97" i="18"/>
  <c r="J103" i="18"/>
  <c r="I103" i="18"/>
  <c r="J110" i="18"/>
  <c r="I110" i="18"/>
  <c r="H118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J83" i="18"/>
  <c r="I83" i="18"/>
  <c r="J89" i="18"/>
  <c r="I89" i="18"/>
  <c r="J96" i="18"/>
  <c r="I96" i="18"/>
  <c r="H104" i="18"/>
  <c r="J102" i="18"/>
  <c r="I102" i="18"/>
  <c r="J109" i="18"/>
  <c r="I109" i="18"/>
  <c r="J115" i="18"/>
  <c r="I115" i="18"/>
  <c r="J122" i="18"/>
  <c r="I122" i="18"/>
  <c r="J128" i="18"/>
  <c r="I128" i="18"/>
  <c r="J135" i="18"/>
  <c r="I135" i="18"/>
  <c r="H134" i="18"/>
  <c r="J141" i="18"/>
  <c r="I141" i="18"/>
  <c r="J154" i="18"/>
  <c r="I154" i="18"/>
  <c r="I82" i="18"/>
  <c r="H90" i="18"/>
  <c r="J82" i="18"/>
  <c r="I88" i="18"/>
  <c r="J88" i="18"/>
  <c r="I95" i="18"/>
  <c r="J95" i="18"/>
  <c r="I101" i="18"/>
  <c r="J101" i="18"/>
  <c r="I108" i="18"/>
  <c r="J108" i="18"/>
  <c r="I114" i="18"/>
  <c r="J114" i="18"/>
  <c r="I121" i="18"/>
  <c r="H120" i="18"/>
  <c r="J121" i="18"/>
  <c r="I127" i="18"/>
  <c r="J127" i="18"/>
  <c r="I140" i="18"/>
  <c r="J140" i="18"/>
  <c r="I153" i="18"/>
  <c r="J153" i="18"/>
  <c r="I159" i="18"/>
  <c r="J159" i="18"/>
  <c r="I87" i="18"/>
  <c r="J87" i="18"/>
  <c r="J94" i="18"/>
  <c r="I94" i="18"/>
  <c r="J100" i="18"/>
  <c r="I100" i="18"/>
  <c r="I107" i="18"/>
  <c r="H106" i="18"/>
  <c r="J107" i="18"/>
  <c r="J113" i="18"/>
  <c r="I113" i="18"/>
  <c r="I126" i="18"/>
  <c r="J126" i="18"/>
  <c r="J139" i="18"/>
  <c r="I139" i="18"/>
  <c r="I145" i="18"/>
  <c r="J145" i="18"/>
  <c r="H160" i="18"/>
  <c r="J152" i="18"/>
  <c r="I152" i="18"/>
  <c r="J158" i="18"/>
  <c r="I158" i="18"/>
  <c r="M149" i="15"/>
  <c r="L149" i="15"/>
  <c r="K149" i="15"/>
  <c r="J149" i="15"/>
  <c r="I149" i="15"/>
  <c r="M142" i="15"/>
  <c r="L142" i="15"/>
  <c r="K142" i="15"/>
  <c r="J142" i="15"/>
  <c r="I142" i="15"/>
  <c r="M136" i="15"/>
  <c r="L136" i="15"/>
  <c r="K136" i="15"/>
  <c r="I136" i="15"/>
  <c r="J136" i="15"/>
  <c r="M129" i="15"/>
  <c r="L129" i="15"/>
  <c r="K129" i="15"/>
  <c r="J129" i="15"/>
  <c r="I129" i="15"/>
  <c r="M123" i="15"/>
  <c r="L123" i="15"/>
  <c r="K123" i="15"/>
  <c r="J123" i="15"/>
  <c r="I123" i="15"/>
  <c r="M116" i="15"/>
  <c r="L116" i="15"/>
  <c r="K116" i="15"/>
  <c r="I116" i="15"/>
  <c r="J116" i="15"/>
  <c r="M110" i="15"/>
  <c r="L110" i="15"/>
  <c r="K110" i="15"/>
  <c r="J110" i="15"/>
  <c r="I110" i="15"/>
  <c r="M103" i="15"/>
  <c r="L103" i="15"/>
  <c r="K103" i="15"/>
  <c r="J103" i="15"/>
  <c r="I103" i="15"/>
  <c r="M97" i="15"/>
  <c r="H105" i="15"/>
  <c r="L97" i="15"/>
  <c r="K97" i="15"/>
  <c r="I97" i="15"/>
  <c r="J97" i="15"/>
  <c r="M90" i="15"/>
  <c r="L90" i="15"/>
  <c r="K90" i="15"/>
  <c r="J90" i="15"/>
  <c r="I90" i="15"/>
  <c r="M84" i="15"/>
  <c r="L84" i="15"/>
  <c r="K84" i="15"/>
  <c r="J84" i="15"/>
  <c r="I84" i="15"/>
  <c r="M71" i="15"/>
  <c r="L71" i="15"/>
  <c r="K71" i="15"/>
  <c r="J71" i="15"/>
  <c r="I71" i="15"/>
  <c r="M65" i="15"/>
  <c r="L65" i="15"/>
  <c r="K65" i="15"/>
  <c r="J65" i="15"/>
  <c r="I65" i="15"/>
  <c r="M58" i="15"/>
  <c r="L58" i="15"/>
  <c r="K58" i="15"/>
  <c r="I58" i="15"/>
  <c r="J58" i="15"/>
  <c r="M52" i="15"/>
  <c r="L52" i="15"/>
  <c r="K52" i="15"/>
  <c r="J52" i="15"/>
  <c r="I52" i="15"/>
  <c r="M45" i="15"/>
  <c r="L45" i="15"/>
  <c r="K45" i="15"/>
  <c r="J45" i="15"/>
  <c r="I45" i="15"/>
  <c r="M39" i="15"/>
  <c r="L39" i="15"/>
  <c r="K39" i="15"/>
  <c r="I39" i="15"/>
  <c r="J39" i="15"/>
  <c r="M32" i="15"/>
  <c r="L32" i="15"/>
  <c r="K32" i="15"/>
  <c r="J32" i="15"/>
  <c r="I32" i="15"/>
  <c r="M26" i="15"/>
  <c r="L26" i="15"/>
  <c r="K26" i="15"/>
  <c r="J26" i="15"/>
  <c r="I26" i="15"/>
  <c r="Y15" i="15"/>
  <c r="X15" i="15"/>
  <c r="W15" i="15"/>
  <c r="Y12" i="15"/>
  <c r="X12" i="15"/>
  <c r="W12" i="15"/>
  <c r="Y9" i="15"/>
  <c r="W9" i="15"/>
  <c r="X9" i="15"/>
  <c r="Y143" i="19"/>
  <c r="X143" i="19"/>
  <c r="Y124" i="19"/>
  <c r="X124" i="19"/>
  <c r="Y114" i="19"/>
  <c r="X114" i="19"/>
  <c r="Y104" i="19"/>
  <c r="X104" i="19"/>
  <c r="Y95" i="19"/>
  <c r="X95" i="19"/>
  <c r="Y85" i="19"/>
  <c r="X85" i="19"/>
  <c r="Y75" i="19"/>
  <c r="X75" i="19"/>
  <c r="Y72" i="19"/>
  <c r="X72" i="19"/>
  <c r="Y69" i="19"/>
  <c r="X69" i="19"/>
  <c r="W77" i="19"/>
  <c r="Y153" i="18"/>
  <c r="X153" i="18"/>
  <c r="J137" i="18"/>
  <c r="I137" i="18"/>
  <c r="J117" i="18"/>
  <c r="I117" i="18"/>
  <c r="Y114" i="18"/>
  <c r="X114" i="18"/>
  <c r="J98" i="18"/>
  <c r="I98" i="18"/>
  <c r="Y95" i="18"/>
  <c r="X95" i="18"/>
  <c r="I79" i="18"/>
  <c r="H78" i="18"/>
  <c r="J79" i="18"/>
  <c r="X75" i="18"/>
  <c r="Y75" i="18"/>
  <c r="I72" i="18"/>
  <c r="J72" i="18"/>
  <c r="X69" i="18"/>
  <c r="Y69" i="18"/>
  <c r="I66" i="18"/>
  <c r="J66" i="18"/>
  <c r="I59" i="18"/>
  <c r="J59" i="18"/>
  <c r="X56" i="18"/>
  <c r="Y56" i="18"/>
  <c r="I53" i="18"/>
  <c r="J53" i="18"/>
  <c r="I46" i="18"/>
  <c r="J46" i="18"/>
  <c r="X43" i="18"/>
  <c r="Y43" i="18"/>
  <c r="I40" i="18"/>
  <c r="H48" i="18"/>
  <c r="J40" i="18"/>
  <c r="X37" i="18"/>
  <c r="W36" i="18"/>
  <c r="Y37" i="18"/>
  <c r="I33" i="18"/>
  <c r="J33" i="18"/>
  <c r="X30" i="18"/>
  <c r="Y30" i="18"/>
  <c r="I27" i="18"/>
  <c r="J27" i="18"/>
  <c r="X24" i="18"/>
  <c r="Y24" i="18"/>
  <c r="I160" i="17"/>
  <c r="J160" i="17"/>
  <c r="I158" i="17"/>
  <c r="J158" i="17"/>
  <c r="K158" i="17"/>
  <c r="I156" i="17"/>
  <c r="J156" i="17"/>
  <c r="I154" i="17"/>
  <c r="J154" i="17"/>
  <c r="K154" i="17"/>
  <c r="I152" i="17"/>
  <c r="J152" i="17"/>
  <c r="I150" i="17"/>
  <c r="J150" i="17"/>
  <c r="H149" i="17"/>
  <c r="I145" i="17"/>
  <c r="J145" i="17"/>
  <c r="I143" i="17"/>
  <c r="J143" i="17"/>
  <c r="I141" i="17"/>
  <c r="J141" i="17"/>
  <c r="I139" i="17"/>
  <c r="H147" i="17"/>
  <c r="J139" i="17"/>
  <c r="I137" i="17"/>
  <c r="J137" i="17"/>
  <c r="K137" i="17"/>
  <c r="I132" i="17"/>
  <c r="J132" i="17"/>
  <c r="I130" i="17"/>
  <c r="J130" i="17"/>
  <c r="K130" i="17"/>
  <c r="I128" i="17"/>
  <c r="J128" i="17"/>
  <c r="I126" i="17"/>
  <c r="J126" i="17"/>
  <c r="K126" i="17"/>
  <c r="I124" i="17"/>
  <c r="J124" i="17"/>
  <c r="I122" i="17"/>
  <c r="J122" i="17"/>
  <c r="H121" i="17"/>
  <c r="K122" i="17"/>
  <c r="I117" i="17"/>
  <c r="J117" i="17"/>
  <c r="I115" i="17"/>
  <c r="J115" i="17"/>
  <c r="K115" i="17"/>
  <c r="I113" i="17"/>
  <c r="J113" i="17"/>
  <c r="I111" i="17"/>
  <c r="H119" i="17"/>
  <c r="J111" i="17"/>
  <c r="I109" i="17"/>
  <c r="J109" i="17"/>
  <c r="I104" i="17"/>
  <c r="J104" i="17"/>
  <c r="I102" i="17"/>
  <c r="J102" i="17"/>
  <c r="I100" i="17"/>
  <c r="J100" i="17"/>
  <c r="I98" i="17"/>
  <c r="J98" i="17"/>
  <c r="I96" i="17"/>
  <c r="J96" i="17"/>
  <c r="I94" i="17"/>
  <c r="J94" i="17"/>
  <c r="H93" i="17"/>
  <c r="K94" i="17"/>
  <c r="I89" i="17"/>
  <c r="J89" i="17"/>
  <c r="I87" i="17"/>
  <c r="J87" i="17"/>
  <c r="K87" i="17"/>
  <c r="I85" i="17"/>
  <c r="J85" i="17"/>
  <c r="I83" i="17"/>
  <c r="H91" i="17"/>
  <c r="J83" i="17"/>
  <c r="K83" i="17"/>
  <c r="I81" i="17"/>
  <c r="J81" i="17"/>
  <c r="I76" i="17"/>
  <c r="J76" i="17"/>
  <c r="K76" i="17"/>
  <c r="I74" i="17"/>
  <c r="J74" i="17"/>
  <c r="I72" i="17"/>
  <c r="J72" i="17"/>
  <c r="K72" i="17"/>
  <c r="I70" i="17"/>
  <c r="J70" i="17"/>
  <c r="I68" i="17"/>
  <c r="J68" i="17"/>
  <c r="K68" i="17"/>
  <c r="I66" i="17"/>
  <c r="J66" i="17"/>
  <c r="H65" i="17"/>
  <c r="I61" i="17"/>
  <c r="J61" i="17"/>
  <c r="I59" i="17"/>
  <c r="J59" i="17"/>
  <c r="I57" i="17"/>
  <c r="J57" i="17"/>
  <c r="I55" i="17"/>
  <c r="H63" i="17"/>
  <c r="J55" i="17"/>
  <c r="K55" i="17"/>
  <c r="I53" i="17"/>
  <c r="J53" i="17"/>
  <c r="I48" i="17"/>
  <c r="J48" i="17"/>
  <c r="K48" i="17"/>
  <c r="I46" i="17"/>
  <c r="J46" i="17"/>
  <c r="I44" i="17"/>
  <c r="J44" i="17"/>
  <c r="K44" i="17"/>
  <c r="I42" i="17"/>
  <c r="J42" i="17"/>
  <c r="I40" i="17"/>
  <c r="J40" i="17"/>
  <c r="K40" i="17"/>
  <c r="I38" i="17"/>
  <c r="J38" i="17"/>
  <c r="H37" i="17"/>
  <c r="I33" i="17"/>
  <c r="J33" i="17"/>
  <c r="K33" i="17"/>
  <c r="I31" i="17"/>
  <c r="J31" i="17"/>
  <c r="I29" i="17"/>
  <c r="J29" i="17"/>
  <c r="K29" i="17"/>
  <c r="I27" i="17"/>
  <c r="H35" i="17"/>
  <c r="J27" i="17"/>
  <c r="I25" i="17"/>
  <c r="J25" i="17"/>
  <c r="I20" i="17"/>
  <c r="J20" i="17"/>
  <c r="I19" i="17"/>
  <c r="J19" i="17"/>
  <c r="I18" i="17"/>
  <c r="J18" i="17"/>
  <c r="I17" i="17"/>
  <c r="J17" i="17"/>
  <c r="I16" i="17"/>
  <c r="J16" i="17"/>
  <c r="I15" i="17"/>
  <c r="J15" i="17"/>
  <c r="I14" i="17"/>
  <c r="J14" i="17"/>
  <c r="I13" i="17"/>
  <c r="H21" i="17"/>
  <c r="J13" i="17"/>
  <c r="I12" i="17"/>
  <c r="J12" i="17"/>
  <c r="K12" i="17"/>
  <c r="I11" i="17"/>
  <c r="J11" i="17"/>
  <c r="I10" i="17"/>
  <c r="H9" i="17"/>
  <c r="J10" i="17"/>
  <c r="K10" i="17"/>
  <c r="U20" i="16"/>
  <c r="V20" i="16"/>
  <c r="U19" i="16"/>
  <c r="W19" i="16"/>
  <c r="V19" i="16"/>
  <c r="U18" i="16"/>
  <c r="V18" i="16"/>
  <c r="U17" i="16"/>
  <c r="W17" i="16"/>
  <c r="V17" i="16"/>
  <c r="U16" i="16"/>
  <c r="V16" i="16"/>
  <c r="U15" i="16"/>
  <c r="W15" i="16"/>
  <c r="V15" i="16"/>
  <c r="U14" i="16"/>
  <c r="V14" i="16"/>
  <c r="U13" i="16"/>
  <c r="T21" i="16"/>
  <c r="W13" i="16"/>
  <c r="V13" i="16"/>
  <c r="U12" i="16"/>
  <c r="V12" i="16"/>
  <c r="U11" i="16"/>
  <c r="W11" i="16"/>
  <c r="V11" i="16"/>
  <c r="U10" i="16"/>
  <c r="T9" i="16"/>
  <c r="W20" i="16" s="1"/>
  <c r="W10" i="16"/>
  <c r="V10" i="16"/>
  <c r="I156" i="15"/>
  <c r="M156" i="15"/>
  <c r="L156" i="15"/>
  <c r="K156" i="15"/>
  <c r="J156" i="15"/>
  <c r="I150" i="15"/>
  <c r="M150" i="15"/>
  <c r="L150" i="15"/>
  <c r="J150" i="15"/>
  <c r="K150" i="15"/>
  <c r="I143" i="15"/>
  <c r="M143" i="15"/>
  <c r="L143" i="15"/>
  <c r="K143" i="15"/>
  <c r="J143" i="15"/>
  <c r="I137" i="15"/>
  <c r="M137" i="15"/>
  <c r="L137" i="15"/>
  <c r="K137" i="15"/>
  <c r="J137" i="15"/>
  <c r="I130" i="15"/>
  <c r="M130" i="15"/>
  <c r="L130" i="15"/>
  <c r="J130" i="15"/>
  <c r="K130" i="15"/>
  <c r="I124" i="15"/>
  <c r="M124" i="15"/>
  <c r="L124" i="15"/>
  <c r="K124" i="15"/>
  <c r="J124" i="15"/>
  <c r="I117" i="15"/>
  <c r="M117" i="15"/>
  <c r="L117" i="15"/>
  <c r="K117" i="15"/>
  <c r="J117" i="15"/>
  <c r="I111" i="15"/>
  <c r="M111" i="15"/>
  <c r="H119" i="15"/>
  <c r="L111" i="15"/>
  <c r="J111" i="15"/>
  <c r="K111" i="15"/>
  <c r="I104" i="15"/>
  <c r="M104" i="15"/>
  <c r="L104" i="15"/>
  <c r="K104" i="15"/>
  <c r="J104" i="15"/>
  <c r="I98" i="15"/>
  <c r="M98" i="15"/>
  <c r="L98" i="15"/>
  <c r="K98" i="15"/>
  <c r="J98" i="15"/>
  <c r="I85" i="15"/>
  <c r="M85" i="15"/>
  <c r="L85" i="15"/>
  <c r="K85" i="15"/>
  <c r="J85" i="15"/>
  <c r="I79" i="15"/>
  <c r="M79" i="15"/>
  <c r="L79" i="15"/>
  <c r="K79" i="15"/>
  <c r="J79" i="15"/>
  <c r="I72" i="15"/>
  <c r="M72" i="15"/>
  <c r="L72" i="15"/>
  <c r="J72" i="15"/>
  <c r="K72" i="15"/>
  <c r="I66" i="15"/>
  <c r="M66" i="15"/>
  <c r="L66" i="15"/>
  <c r="K66" i="15"/>
  <c r="J66" i="15"/>
  <c r="I59" i="15"/>
  <c r="M59" i="15"/>
  <c r="L59" i="15"/>
  <c r="K59" i="15"/>
  <c r="J59" i="15"/>
  <c r="I53" i="15"/>
  <c r="M53" i="15"/>
  <c r="L53" i="15"/>
  <c r="J53" i="15"/>
  <c r="K53" i="15"/>
  <c r="I46" i="15"/>
  <c r="M46" i="15"/>
  <c r="L46" i="15"/>
  <c r="K46" i="15"/>
  <c r="J46" i="15"/>
  <c r="I40" i="15"/>
  <c r="M40" i="15"/>
  <c r="L40" i="15"/>
  <c r="K40" i="15"/>
  <c r="J40" i="15"/>
  <c r="I33" i="15"/>
  <c r="M33" i="15"/>
  <c r="L33" i="15"/>
  <c r="J33" i="15"/>
  <c r="K33" i="15"/>
  <c r="I27" i="15"/>
  <c r="M27" i="15"/>
  <c r="H35" i="15"/>
  <c r="L27" i="15"/>
  <c r="K27" i="15"/>
  <c r="J27" i="15"/>
  <c r="I20" i="15"/>
  <c r="M20" i="15"/>
  <c r="L20" i="15"/>
  <c r="K20" i="15"/>
  <c r="J20" i="15"/>
  <c r="I17" i="15"/>
  <c r="M17" i="15"/>
  <c r="L17" i="15"/>
  <c r="K17" i="15"/>
  <c r="J17" i="15"/>
  <c r="I14" i="15"/>
  <c r="M14" i="15"/>
  <c r="L14" i="15"/>
  <c r="J14" i="15"/>
  <c r="K14" i="15"/>
  <c r="I11" i="15"/>
  <c r="M11" i="15"/>
  <c r="L11" i="15"/>
  <c r="K11" i="15"/>
  <c r="J11" i="15"/>
  <c r="Y66" i="19"/>
  <c r="W65" i="19"/>
  <c r="X66" i="19"/>
  <c r="Y56" i="19"/>
  <c r="X56" i="19"/>
  <c r="Y46" i="19"/>
  <c r="X46" i="19"/>
  <c r="Y19" i="19"/>
  <c r="X19" i="19"/>
  <c r="Y16" i="19"/>
  <c r="X16" i="19"/>
  <c r="Y13" i="19"/>
  <c r="X13" i="19"/>
  <c r="W21" i="19"/>
  <c r="Y10" i="19"/>
  <c r="X10" i="19"/>
  <c r="W9" i="19"/>
  <c r="J144" i="18"/>
  <c r="I144" i="18"/>
  <c r="Y141" i="18"/>
  <c r="X141" i="18"/>
  <c r="J125" i="18"/>
  <c r="I125" i="18"/>
  <c r="Y122" i="18"/>
  <c r="X122" i="18"/>
  <c r="Y102" i="18"/>
  <c r="X102" i="18"/>
  <c r="J86" i="18"/>
  <c r="I86" i="18"/>
  <c r="Y83" i="18"/>
  <c r="X83" i="18"/>
  <c r="J80" i="18"/>
  <c r="I80" i="18"/>
  <c r="J73" i="18"/>
  <c r="I73" i="18"/>
  <c r="Y70" i="18"/>
  <c r="X70" i="18"/>
  <c r="J67" i="18"/>
  <c r="I67" i="18"/>
  <c r="J60" i="18"/>
  <c r="I60" i="18"/>
  <c r="Y57" i="18"/>
  <c r="X57" i="18"/>
  <c r="J54" i="18"/>
  <c r="I54" i="18"/>
  <c r="H62" i="18"/>
  <c r="Y51" i="18"/>
  <c r="X51" i="18"/>
  <c r="W50" i="18"/>
  <c r="J47" i="18"/>
  <c r="I47" i="18"/>
  <c r="Y44" i="18"/>
  <c r="X44" i="18"/>
  <c r="J41" i="18"/>
  <c r="I41" i="18"/>
  <c r="Y38" i="18"/>
  <c r="X38" i="18"/>
  <c r="Y31" i="18"/>
  <c r="X31" i="18"/>
  <c r="J28" i="18"/>
  <c r="I28" i="18"/>
  <c r="Y25" i="18"/>
  <c r="X25" i="18"/>
  <c r="J157" i="15"/>
  <c r="I157" i="15"/>
  <c r="M157" i="15"/>
  <c r="L157" i="15"/>
  <c r="K157" i="15"/>
  <c r="J151" i="15"/>
  <c r="I151" i="15"/>
  <c r="M151" i="15"/>
  <c r="L151" i="15"/>
  <c r="K151" i="15"/>
  <c r="J144" i="15"/>
  <c r="I144" i="15"/>
  <c r="M144" i="15"/>
  <c r="K144" i="15"/>
  <c r="L144" i="15"/>
  <c r="J138" i="15"/>
  <c r="I138" i="15"/>
  <c r="M138" i="15"/>
  <c r="L138" i="15"/>
  <c r="K138" i="15"/>
  <c r="J131" i="15"/>
  <c r="I131" i="15"/>
  <c r="M131" i="15"/>
  <c r="L131" i="15"/>
  <c r="K131" i="15"/>
  <c r="J125" i="15"/>
  <c r="I125" i="15"/>
  <c r="M125" i="15"/>
  <c r="K125" i="15"/>
  <c r="H133" i="15"/>
  <c r="L125" i="15"/>
  <c r="J118" i="15"/>
  <c r="I118" i="15"/>
  <c r="M118" i="15"/>
  <c r="L118" i="15"/>
  <c r="K118" i="15"/>
  <c r="J112" i="15"/>
  <c r="I112" i="15"/>
  <c r="M112" i="15"/>
  <c r="L112" i="15"/>
  <c r="K112" i="15"/>
  <c r="J99" i="15"/>
  <c r="I99" i="15"/>
  <c r="M99" i="15"/>
  <c r="L99" i="15"/>
  <c r="K99" i="15"/>
  <c r="J93" i="15"/>
  <c r="I93" i="15"/>
  <c r="M93" i="15"/>
  <c r="L93" i="15"/>
  <c r="K93" i="15"/>
  <c r="J86" i="15"/>
  <c r="I86" i="15"/>
  <c r="M86" i="15"/>
  <c r="K86" i="15"/>
  <c r="L86" i="15"/>
  <c r="J80" i="15"/>
  <c r="I80" i="15"/>
  <c r="M80" i="15"/>
  <c r="L80" i="15"/>
  <c r="K80" i="15"/>
  <c r="J73" i="15"/>
  <c r="I73" i="15"/>
  <c r="M73" i="15"/>
  <c r="L73" i="15"/>
  <c r="K73" i="15"/>
  <c r="J67" i="15"/>
  <c r="I67" i="15"/>
  <c r="M67" i="15"/>
  <c r="K67" i="15"/>
  <c r="L67" i="15"/>
  <c r="J60" i="15"/>
  <c r="I60" i="15"/>
  <c r="M60" i="15"/>
  <c r="L60" i="15"/>
  <c r="K60" i="15"/>
  <c r="J54" i="15"/>
  <c r="I54" i="15"/>
  <c r="M54" i="15"/>
  <c r="L54" i="15"/>
  <c r="K54" i="15"/>
  <c r="J47" i="15"/>
  <c r="I47" i="15"/>
  <c r="M47" i="15"/>
  <c r="K47" i="15"/>
  <c r="L47" i="15"/>
  <c r="J41" i="15"/>
  <c r="I41" i="15"/>
  <c r="M41" i="15"/>
  <c r="L41" i="15"/>
  <c r="K41" i="15"/>
  <c r="H49" i="15"/>
  <c r="J34" i="15"/>
  <c r="I34" i="15"/>
  <c r="M34" i="15"/>
  <c r="L34" i="15"/>
  <c r="K34" i="15"/>
  <c r="J28" i="15"/>
  <c r="I28" i="15"/>
  <c r="M28" i="15"/>
  <c r="K28" i="15"/>
  <c r="L28" i="15"/>
  <c r="X20" i="15"/>
  <c r="W20" i="15"/>
  <c r="Y20" i="15"/>
  <c r="X17" i="15"/>
  <c r="W17" i="15"/>
  <c r="Y17" i="15"/>
  <c r="X14" i="15"/>
  <c r="W14" i="15"/>
  <c r="Y14" i="15"/>
  <c r="X11" i="15"/>
  <c r="W11" i="15"/>
  <c r="Y11" i="15"/>
  <c r="X18" i="22"/>
  <c r="W18" i="22"/>
  <c r="V18" i="22"/>
  <c r="X12" i="22"/>
  <c r="V12" i="22"/>
  <c r="W12" i="22"/>
  <c r="W14" i="22"/>
  <c r="V14" i="22"/>
  <c r="X14" i="22"/>
  <c r="W11" i="22"/>
  <c r="V11" i="22"/>
  <c r="X11" i="22"/>
  <c r="X17" i="22"/>
  <c r="W17" i="22"/>
  <c r="V17" i="22"/>
  <c r="W20" i="22"/>
  <c r="V20" i="22"/>
  <c r="X20" i="22"/>
  <c r="Y159" i="19"/>
  <c r="X159" i="19"/>
  <c r="Y150" i="19"/>
  <c r="W149" i="19"/>
  <c r="X150" i="19"/>
  <c r="Y140" i="19"/>
  <c r="X140" i="19"/>
  <c r="Y130" i="19"/>
  <c r="X130" i="19"/>
  <c r="Y111" i="19"/>
  <c r="W119" i="19"/>
  <c r="X111" i="19"/>
  <c r="Y101" i="19"/>
  <c r="X101" i="19"/>
  <c r="Y82" i="19"/>
  <c r="X82" i="19"/>
  <c r="Y80" i="19"/>
  <c r="X80" i="19"/>
  <c r="W79" i="19"/>
  <c r="Y76" i="19"/>
  <c r="X76" i="19"/>
  <c r="Y73" i="19"/>
  <c r="X73" i="19"/>
  <c r="Y70" i="19"/>
  <c r="X70" i="19"/>
  <c r="Y67" i="19"/>
  <c r="X67" i="19"/>
  <c r="Y26" i="19"/>
  <c r="X26" i="19"/>
  <c r="Y159" i="18"/>
  <c r="X159" i="18"/>
  <c r="J143" i="18"/>
  <c r="I143" i="18"/>
  <c r="Y140" i="18"/>
  <c r="X140" i="18"/>
  <c r="H132" i="18"/>
  <c r="J124" i="18"/>
  <c r="I124" i="18"/>
  <c r="Y121" i="18"/>
  <c r="X121" i="18"/>
  <c r="W120" i="18"/>
  <c r="Y101" i="18"/>
  <c r="X101" i="18"/>
  <c r="J85" i="18"/>
  <c r="I85" i="18"/>
  <c r="W90" i="18"/>
  <c r="Y82" i="18"/>
  <c r="X82" i="18"/>
  <c r="J81" i="18"/>
  <c r="I81" i="18"/>
  <c r="J74" i="18"/>
  <c r="I74" i="18"/>
  <c r="Y71" i="18"/>
  <c r="X71" i="18"/>
  <c r="J68" i="18"/>
  <c r="I68" i="18"/>
  <c r="H76" i="18"/>
  <c r="Y65" i="18"/>
  <c r="X65" i="18"/>
  <c r="W64" i="18"/>
  <c r="J61" i="18"/>
  <c r="I61" i="18"/>
  <c r="Y58" i="18"/>
  <c r="X58" i="18"/>
  <c r="J55" i="18"/>
  <c r="I55" i="18"/>
  <c r="Y52" i="18"/>
  <c r="X52" i="18"/>
  <c r="Y45" i="18"/>
  <c r="X45" i="18"/>
  <c r="J42" i="18"/>
  <c r="I42" i="18"/>
  <c r="Y39" i="18"/>
  <c r="X39" i="18"/>
  <c r="Y32" i="18"/>
  <c r="X32" i="18"/>
  <c r="J29" i="18"/>
  <c r="I29" i="18"/>
  <c r="Y26" i="18"/>
  <c r="X26" i="18"/>
  <c r="W34" i="18"/>
  <c r="J23" i="18"/>
  <c r="I23" i="18"/>
  <c r="H22" i="18"/>
  <c r="Y19" i="18"/>
  <c r="X19" i="18"/>
  <c r="J16" i="18"/>
  <c r="I16" i="18"/>
  <c r="Y13" i="18"/>
  <c r="X13" i="18"/>
  <c r="J10" i="18"/>
  <c r="I10" i="18"/>
  <c r="Y81" i="18"/>
  <c r="X81" i="18"/>
  <c r="Y87" i="18"/>
  <c r="X87" i="18"/>
  <c r="Y94" i="18"/>
  <c r="X94" i="18"/>
  <c r="Y100" i="18"/>
  <c r="X100" i="18"/>
  <c r="Y107" i="18"/>
  <c r="X107" i="18"/>
  <c r="W106" i="18"/>
  <c r="Y113" i="18"/>
  <c r="X113" i="18"/>
  <c r="Y126" i="18"/>
  <c r="X126" i="18"/>
  <c r="Y139" i="18"/>
  <c r="X139" i="18"/>
  <c r="Y145" i="18"/>
  <c r="X145" i="18"/>
  <c r="Y152" i="18"/>
  <c r="X152" i="18"/>
  <c r="W160" i="18"/>
  <c r="Y158" i="18"/>
  <c r="X158" i="18"/>
  <c r="Y86" i="18"/>
  <c r="X86" i="18"/>
  <c r="Y93" i="18"/>
  <c r="X93" i="18"/>
  <c r="W92" i="18"/>
  <c r="Y99" i="18"/>
  <c r="X99" i="18"/>
  <c r="Y112" i="18"/>
  <c r="X112" i="18"/>
  <c r="Y125" i="18"/>
  <c r="X125" i="18"/>
  <c r="Y131" i="18"/>
  <c r="X131" i="18"/>
  <c r="Y138" i="18"/>
  <c r="X138" i="18"/>
  <c r="W146" i="18"/>
  <c r="Y144" i="18"/>
  <c r="X144" i="18"/>
  <c r="Y151" i="18"/>
  <c r="X151" i="18"/>
  <c r="Y157" i="18"/>
  <c r="X157" i="18"/>
  <c r="X85" i="18"/>
  <c r="Y85" i="18"/>
  <c r="X98" i="18"/>
  <c r="Y98" i="18"/>
  <c r="X111" i="18"/>
  <c r="Y111" i="18"/>
  <c r="X117" i="18"/>
  <c r="Y117" i="18"/>
  <c r="X124" i="18"/>
  <c r="W132" i="18"/>
  <c r="Y124" i="18"/>
  <c r="X130" i="18"/>
  <c r="Y130" i="18"/>
  <c r="X137" i="18"/>
  <c r="Y137" i="18"/>
  <c r="X143" i="18"/>
  <c r="Y143" i="18"/>
  <c r="X150" i="18"/>
  <c r="Y150" i="18"/>
  <c r="X156" i="18"/>
  <c r="Y156" i="18"/>
  <c r="X84" i="18"/>
  <c r="Y84" i="18"/>
  <c r="Y97" i="18"/>
  <c r="X97" i="18"/>
  <c r="X103" i="18"/>
  <c r="Y103" i="18"/>
  <c r="W118" i="18"/>
  <c r="Y110" i="18"/>
  <c r="X110" i="18"/>
  <c r="Y116" i="18"/>
  <c r="X116" i="18"/>
  <c r="X123" i="18"/>
  <c r="Y123" i="18"/>
  <c r="Y129" i="18"/>
  <c r="X129" i="18"/>
  <c r="Y136" i="18"/>
  <c r="X136" i="18"/>
  <c r="X142" i="18"/>
  <c r="Y142" i="18"/>
  <c r="Y149" i="18"/>
  <c r="X149" i="18"/>
  <c r="W148" i="18"/>
  <c r="Y155" i="18"/>
  <c r="X155" i="18"/>
  <c r="K158" i="15"/>
  <c r="J158" i="15"/>
  <c r="I158" i="15"/>
  <c r="L158" i="15"/>
  <c r="M158" i="15"/>
  <c r="K152" i="15"/>
  <c r="J152" i="15"/>
  <c r="I152" i="15"/>
  <c r="M152" i="15"/>
  <c r="L152" i="15"/>
  <c r="K145" i="15"/>
  <c r="J145" i="15"/>
  <c r="I145" i="15"/>
  <c r="M145" i="15"/>
  <c r="L145" i="15"/>
  <c r="K139" i="15"/>
  <c r="J139" i="15"/>
  <c r="I139" i="15"/>
  <c r="L139" i="15"/>
  <c r="H147" i="15"/>
  <c r="M139" i="15"/>
  <c r="K132" i="15"/>
  <c r="J132" i="15"/>
  <c r="I132" i="15"/>
  <c r="M132" i="15"/>
  <c r="L132" i="15"/>
  <c r="K126" i="15"/>
  <c r="J126" i="15"/>
  <c r="I126" i="15"/>
  <c r="M126" i="15"/>
  <c r="L126" i="15"/>
  <c r="K113" i="15"/>
  <c r="J113" i="15"/>
  <c r="I113" i="15"/>
  <c r="M113" i="15"/>
  <c r="L113" i="15"/>
  <c r="K107" i="15"/>
  <c r="J107" i="15"/>
  <c r="I107" i="15"/>
  <c r="M107" i="15"/>
  <c r="L107" i="15"/>
  <c r="K100" i="15"/>
  <c r="J100" i="15"/>
  <c r="I100" i="15"/>
  <c r="L100" i="15"/>
  <c r="M100" i="15"/>
  <c r="K94" i="15"/>
  <c r="J94" i="15"/>
  <c r="I94" i="15"/>
  <c r="M94" i="15"/>
  <c r="L94" i="15"/>
  <c r="K87" i="15"/>
  <c r="J87" i="15"/>
  <c r="I87" i="15"/>
  <c r="M87" i="15"/>
  <c r="L87" i="15"/>
  <c r="K81" i="15"/>
  <c r="J81" i="15"/>
  <c r="I81" i="15"/>
  <c r="L81" i="15"/>
  <c r="M81" i="15"/>
  <c r="K74" i="15"/>
  <c r="J74" i="15"/>
  <c r="I74" i="15"/>
  <c r="M74" i="15"/>
  <c r="L74" i="15"/>
  <c r="K68" i="15"/>
  <c r="J68" i="15"/>
  <c r="I68" i="15"/>
  <c r="M68" i="15"/>
  <c r="L68" i="15"/>
  <c r="K61" i="15"/>
  <c r="J61" i="15"/>
  <c r="I61" i="15"/>
  <c r="L61" i="15"/>
  <c r="M61" i="15"/>
  <c r="K55" i="15"/>
  <c r="J55" i="15"/>
  <c r="I55" i="15"/>
  <c r="H63" i="15"/>
  <c r="M55" i="15"/>
  <c r="L55" i="15"/>
  <c r="K48" i="15"/>
  <c r="J48" i="15"/>
  <c r="I48" i="15"/>
  <c r="M48" i="15"/>
  <c r="L48" i="15"/>
  <c r="K42" i="15"/>
  <c r="J42" i="15"/>
  <c r="I42" i="15"/>
  <c r="L42" i="15"/>
  <c r="M42" i="15"/>
  <c r="K29" i="15"/>
  <c r="J29" i="15"/>
  <c r="I29" i="15"/>
  <c r="M29" i="15"/>
  <c r="L29" i="15"/>
  <c r="K23" i="15"/>
  <c r="J23" i="15"/>
  <c r="I23" i="15"/>
  <c r="L23" i="15"/>
  <c r="M23" i="15"/>
  <c r="K19" i="15"/>
  <c r="J19" i="15"/>
  <c r="I19" i="15"/>
  <c r="M19" i="15"/>
  <c r="L19" i="15"/>
  <c r="K16" i="15"/>
  <c r="J16" i="15"/>
  <c r="I16" i="15"/>
  <c r="M16" i="15"/>
  <c r="L16" i="15"/>
  <c r="K13" i="15"/>
  <c r="J13" i="15"/>
  <c r="I13" i="15"/>
  <c r="L13" i="15"/>
  <c r="H21" i="15"/>
  <c r="M13" i="15"/>
  <c r="K10" i="15"/>
  <c r="J10" i="15"/>
  <c r="I10" i="15"/>
  <c r="M10" i="15"/>
  <c r="L10" i="15"/>
  <c r="Q114" i="18"/>
  <c r="Q58" i="18"/>
  <c r="Q39" i="18"/>
  <c r="Q19" i="18"/>
  <c r="Q12" i="18"/>
  <c r="P20" i="18"/>
  <c r="Q18" i="18"/>
  <c r="R25" i="18"/>
  <c r="Q25" i="18"/>
  <c r="Q31" i="18"/>
  <c r="Q38" i="18"/>
  <c r="R44" i="18"/>
  <c r="Q44" i="18"/>
  <c r="Q51" i="18"/>
  <c r="P50" i="18"/>
  <c r="Q57" i="18"/>
  <c r="Q70" i="18"/>
  <c r="Q81" i="18"/>
  <c r="Q87" i="18"/>
  <c r="Q107" i="18"/>
  <c r="P106" i="18"/>
  <c r="Q126" i="18"/>
  <c r="R145" i="18"/>
  <c r="Q145" i="18"/>
  <c r="Q11" i="18"/>
  <c r="Q17" i="18"/>
  <c r="R24" i="18"/>
  <c r="Q24" i="18"/>
  <c r="Q30" i="18"/>
  <c r="Q37" i="18"/>
  <c r="P36" i="18"/>
  <c r="Q43" i="18"/>
  <c r="Q56" i="18"/>
  <c r="Q69" i="18"/>
  <c r="Q75" i="18"/>
  <c r="Q88" i="18"/>
  <c r="Q108" i="18"/>
  <c r="Q127" i="18"/>
  <c r="Q10" i="18"/>
  <c r="Q16" i="18"/>
  <c r="R16" i="18"/>
  <c r="Q23" i="18"/>
  <c r="P22" i="18"/>
  <c r="Q29" i="18"/>
  <c r="Q42" i="18"/>
  <c r="Q55" i="18"/>
  <c r="Q61" i="18"/>
  <c r="Q68" i="18"/>
  <c r="P76" i="18"/>
  <c r="Q74" i="18"/>
  <c r="Q100" i="18"/>
  <c r="Q139" i="18"/>
  <c r="Q158" i="18"/>
  <c r="P8" i="18"/>
  <c r="R31" i="18" s="1"/>
  <c r="R9" i="18"/>
  <c r="Q9" i="18"/>
  <c r="Q15" i="18"/>
  <c r="Q28" i="18"/>
  <c r="R41" i="18"/>
  <c r="Q41" i="18"/>
  <c r="Q47" i="18"/>
  <c r="P62" i="18"/>
  <c r="Q54" i="18"/>
  <c r="Q60" i="18"/>
  <c r="Q67" i="18"/>
  <c r="Q73" i="18"/>
  <c r="Q80" i="18"/>
  <c r="P90" i="18"/>
  <c r="Q82" i="18"/>
  <c r="R101" i="18"/>
  <c r="Q101" i="18"/>
  <c r="P120" i="18"/>
  <c r="Q121" i="18"/>
  <c r="Q140" i="18"/>
  <c r="Q159" i="18"/>
  <c r="Q86" i="18"/>
  <c r="Q93" i="18"/>
  <c r="P92" i="18"/>
  <c r="Q99" i="18"/>
  <c r="Q112" i="18"/>
  <c r="R125" i="18"/>
  <c r="Q125" i="18"/>
  <c r="Q131" i="18"/>
  <c r="Q138" i="18"/>
  <c r="P146" i="18"/>
  <c r="Q144" i="18"/>
  <c r="Q151" i="18"/>
  <c r="R157" i="18"/>
  <c r="Q157" i="18"/>
  <c r="Q85" i="18"/>
  <c r="Q98" i="18"/>
  <c r="R111" i="18"/>
  <c r="Q111" i="18"/>
  <c r="Q117" i="18"/>
  <c r="Q124" i="18"/>
  <c r="P132" i="18"/>
  <c r="R130" i="18"/>
  <c r="Q130" i="18"/>
  <c r="Q137" i="18"/>
  <c r="Q143" i="18"/>
  <c r="R150" i="18"/>
  <c r="Q150" i="18"/>
  <c r="Q156" i="18"/>
  <c r="Q84" i="18"/>
  <c r="R84" i="18"/>
  <c r="Q97" i="18"/>
  <c r="Q103" i="18"/>
  <c r="Q110" i="18"/>
  <c r="P118" i="18"/>
  <c r="R110" i="18"/>
  <c r="Q116" i="18"/>
  <c r="Q123" i="18"/>
  <c r="Q129" i="18"/>
  <c r="R129" i="18"/>
  <c r="Q136" i="18"/>
  <c r="Q142" i="18"/>
  <c r="Q149" i="18"/>
  <c r="P148" i="18"/>
  <c r="Q155" i="18"/>
  <c r="Q83" i="18"/>
  <c r="Q89" i="18"/>
  <c r="P104" i="18"/>
  <c r="Q96" i="18"/>
  <c r="R102" i="18"/>
  <c r="Q102" i="18"/>
  <c r="Q109" i="18"/>
  <c r="Q115" i="18"/>
  <c r="R122" i="18"/>
  <c r="Q122" i="18"/>
  <c r="Q128" i="18"/>
  <c r="Q135" i="18"/>
  <c r="P134" i="18"/>
  <c r="R141" i="18"/>
  <c r="Q141" i="18"/>
  <c r="Q154" i="18"/>
  <c r="K157" i="13"/>
  <c r="I157" i="13"/>
  <c r="J157" i="13"/>
  <c r="K155" i="13"/>
  <c r="I155" i="13"/>
  <c r="J155" i="13"/>
  <c r="K153" i="13"/>
  <c r="I153" i="13"/>
  <c r="J153" i="13"/>
  <c r="K151" i="13"/>
  <c r="I151" i="13"/>
  <c r="J151" i="13"/>
  <c r="K149" i="13"/>
  <c r="I149" i="13"/>
  <c r="J149" i="13"/>
  <c r="K144" i="13"/>
  <c r="I144" i="13"/>
  <c r="J144" i="13"/>
  <c r="K142" i="13"/>
  <c r="I142" i="13"/>
  <c r="J142" i="13"/>
  <c r="K140" i="13"/>
  <c r="I140" i="13"/>
  <c r="J140" i="13"/>
  <c r="H146" i="13"/>
  <c r="K138" i="13"/>
  <c r="I138" i="13"/>
  <c r="J138" i="13"/>
  <c r="K136" i="13"/>
  <c r="I136" i="13"/>
  <c r="J136" i="13"/>
  <c r="K134" i="13"/>
  <c r="I134" i="13"/>
  <c r="J134" i="13"/>
  <c r="K131" i="13"/>
  <c r="I131" i="13"/>
  <c r="J131" i="13"/>
  <c r="K129" i="13"/>
  <c r="I129" i="13"/>
  <c r="J129" i="13"/>
  <c r="K127" i="13"/>
  <c r="I127" i="13"/>
  <c r="J127" i="13"/>
  <c r="K125" i="13"/>
  <c r="I125" i="13"/>
  <c r="J125" i="13"/>
  <c r="K123" i="13"/>
  <c r="I123" i="13"/>
  <c r="J123" i="13"/>
  <c r="K121" i="13"/>
  <c r="I121" i="13"/>
  <c r="J121" i="13"/>
  <c r="K116" i="13"/>
  <c r="I116" i="13"/>
  <c r="J116" i="13"/>
  <c r="K114" i="13"/>
  <c r="I114" i="13"/>
  <c r="J114" i="13"/>
  <c r="K112" i="13"/>
  <c r="I112" i="13"/>
  <c r="J112" i="13"/>
  <c r="H118" i="13"/>
  <c r="K110" i="13"/>
  <c r="I110" i="13"/>
  <c r="J110" i="13"/>
  <c r="K108" i="13"/>
  <c r="I108" i="13"/>
  <c r="J108" i="13"/>
  <c r="K106" i="13"/>
  <c r="I106" i="13"/>
  <c r="J106" i="13"/>
  <c r="K103" i="13"/>
  <c r="I103" i="13"/>
  <c r="J103" i="13"/>
  <c r="K101" i="13"/>
  <c r="I101" i="13"/>
  <c r="J101" i="13"/>
  <c r="K99" i="13"/>
  <c r="I99" i="13"/>
  <c r="J99" i="13"/>
  <c r="K97" i="13"/>
  <c r="I97" i="13"/>
  <c r="J97" i="13"/>
  <c r="K95" i="13"/>
  <c r="I95" i="13"/>
  <c r="J95" i="13"/>
  <c r="K93" i="13"/>
  <c r="I93" i="13"/>
  <c r="J93" i="13"/>
  <c r="K88" i="13"/>
  <c r="I88" i="13"/>
  <c r="J88" i="13"/>
  <c r="K86" i="13"/>
  <c r="I86" i="13"/>
  <c r="J86" i="13"/>
  <c r="K84" i="13"/>
  <c r="I84" i="13"/>
  <c r="J84" i="13"/>
  <c r="H90" i="13"/>
  <c r="K82" i="13"/>
  <c r="I82" i="13"/>
  <c r="J82" i="13"/>
  <c r="K80" i="13"/>
  <c r="I80" i="13"/>
  <c r="J80" i="13"/>
  <c r="K78" i="13"/>
  <c r="I78" i="13"/>
  <c r="J78" i="13"/>
  <c r="K75" i="13"/>
  <c r="I75" i="13"/>
  <c r="J75" i="13"/>
  <c r="K73" i="13"/>
  <c r="I73" i="13"/>
  <c r="J73" i="13"/>
  <c r="K71" i="13"/>
  <c r="I71" i="13"/>
  <c r="J71" i="13"/>
  <c r="K69" i="13"/>
  <c r="I69" i="13"/>
  <c r="J69" i="13"/>
  <c r="K67" i="13"/>
  <c r="I67" i="13"/>
  <c r="J67" i="13"/>
  <c r="K65" i="13"/>
  <c r="I65" i="13"/>
  <c r="J65" i="13"/>
  <c r="K60" i="13"/>
  <c r="I60" i="13"/>
  <c r="J60" i="13"/>
  <c r="K58" i="13"/>
  <c r="I58" i="13"/>
  <c r="J58" i="13"/>
  <c r="K56" i="13"/>
  <c r="I56" i="13"/>
  <c r="J56" i="13"/>
  <c r="H62" i="13"/>
  <c r="K54" i="13"/>
  <c r="I54" i="13"/>
  <c r="J54" i="13"/>
  <c r="K52" i="13"/>
  <c r="I52" i="13"/>
  <c r="J52" i="13"/>
  <c r="K50" i="13"/>
  <c r="I50" i="13"/>
  <c r="J50" i="13"/>
  <c r="K47" i="13"/>
  <c r="I47" i="13"/>
  <c r="J47" i="13"/>
  <c r="K45" i="13"/>
  <c r="I45" i="13"/>
  <c r="J45" i="13"/>
  <c r="K43" i="13"/>
  <c r="I43" i="13"/>
  <c r="J43" i="13"/>
  <c r="K41" i="13"/>
  <c r="I41" i="13"/>
  <c r="J41" i="13"/>
  <c r="K39" i="13"/>
  <c r="I39" i="13"/>
  <c r="J39" i="13"/>
  <c r="K37" i="13"/>
  <c r="I37" i="13"/>
  <c r="J37" i="13"/>
  <c r="K32" i="13"/>
  <c r="I32" i="13"/>
  <c r="J32" i="13"/>
  <c r="K30" i="13"/>
  <c r="I30" i="13"/>
  <c r="J30" i="13"/>
  <c r="K28" i="13"/>
  <c r="I28" i="13"/>
  <c r="J28" i="13"/>
  <c r="H34" i="13"/>
  <c r="K26" i="13"/>
  <c r="I26" i="13"/>
  <c r="J26" i="13"/>
  <c r="K24" i="13"/>
  <c r="I24" i="13"/>
  <c r="J24" i="13"/>
  <c r="K22" i="13"/>
  <c r="I22" i="13"/>
  <c r="J22" i="13"/>
  <c r="K19" i="13"/>
  <c r="I19" i="13"/>
  <c r="J19" i="13"/>
  <c r="K18" i="13"/>
  <c r="I18" i="13"/>
  <c r="J18" i="13"/>
  <c r="K17" i="13"/>
  <c r="I17" i="13"/>
  <c r="J17" i="13"/>
  <c r="K16" i="13"/>
  <c r="I16" i="13"/>
  <c r="J16" i="13"/>
  <c r="K15" i="13"/>
  <c r="I15" i="13"/>
  <c r="J15" i="13"/>
  <c r="K14" i="13"/>
  <c r="I14" i="13"/>
  <c r="J14" i="13"/>
  <c r="K13" i="13"/>
  <c r="I13" i="13"/>
  <c r="J13" i="13"/>
  <c r="H20" i="13"/>
  <c r="K12" i="13"/>
  <c r="I12" i="13"/>
  <c r="J12" i="13"/>
  <c r="K11" i="13"/>
  <c r="I11" i="13"/>
  <c r="J11" i="13"/>
  <c r="K10" i="13"/>
  <c r="I10" i="13"/>
  <c r="J10" i="13"/>
  <c r="K9" i="13"/>
  <c r="I9" i="13"/>
  <c r="J9" i="13"/>
  <c r="K8" i="13"/>
  <c r="I8" i="13"/>
  <c r="J8" i="13"/>
  <c r="V6" i="12"/>
  <c r="S6" i="12"/>
  <c r="T6" i="12"/>
  <c r="Q94" i="18"/>
  <c r="R66" i="18"/>
  <c r="Q66" i="18"/>
  <c r="Q46" i="18"/>
  <c r="Q27" i="18"/>
  <c r="S57" i="12"/>
  <c r="V57" i="12"/>
  <c r="T57" i="12"/>
  <c r="S54" i="12"/>
  <c r="V54" i="12"/>
  <c r="T54" i="12"/>
  <c r="S51" i="12"/>
  <c r="V51" i="12"/>
  <c r="T51" i="12"/>
  <c r="I50" i="12"/>
  <c r="L50" i="12"/>
  <c r="K50" i="12"/>
  <c r="J50" i="12"/>
  <c r="S48" i="12"/>
  <c r="V48" i="12"/>
  <c r="T48" i="12"/>
  <c r="I47" i="12"/>
  <c r="L47" i="12"/>
  <c r="K47" i="12"/>
  <c r="J47" i="12"/>
  <c r="S45" i="12"/>
  <c r="V45" i="12"/>
  <c r="T45" i="12"/>
  <c r="I44" i="12"/>
  <c r="L44" i="12"/>
  <c r="K44" i="12"/>
  <c r="J44" i="12"/>
  <c r="S42" i="12"/>
  <c r="V42" i="12"/>
  <c r="T42" i="12"/>
  <c r="I41" i="12"/>
  <c r="L41" i="12"/>
  <c r="J41" i="12"/>
  <c r="K41" i="12"/>
  <c r="S39" i="12"/>
  <c r="V39" i="12"/>
  <c r="T39" i="12"/>
  <c r="I38" i="12"/>
  <c r="L38" i="12"/>
  <c r="K38" i="12"/>
  <c r="J38" i="12"/>
  <c r="S36" i="12"/>
  <c r="V36" i="12"/>
  <c r="T36" i="12"/>
  <c r="I35" i="12"/>
  <c r="L35" i="12"/>
  <c r="K35" i="12"/>
  <c r="J35" i="12"/>
  <c r="S33" i="12"/>
  <c r="V33" i="12"/>
  <c r="T33" i="12"/>
  <c r="I32" i="12"/>
  <c r="L32" i="12"/>
  <c r="K32" i="12"/>
  <c r="J32" i="12"/>
  <c r="S30" i="12"/>
  <c r="V30" i="12"/>
  <c r="T30" i="12"/>
  <c r="I29" i="12"/>
  <c r="L29" i="12"/>
  <c r="K29" i="12"/>
  <c r="J29" i="12"/>
  <c r="S27" i="12"/>
  <c r="V27" i="12"/>
  <c r="T27" i="12"/>
  <c r="I26" i="12"/>
  <c r="L26" i="12"/>
  <c r="K26" i="12"/>
  <c r="J26" i="12"/>
  <c r="S24" i="12"/>
  <c r="V24" i="12"/>
  <c r="T24" i="12"/>
  <c r="I23" i="12"/>
  <c r="L23" i="12"/>
  <c r="K23" i="12"/>
  <c r="J23" i="12"/>
  <c r="S21" i="12"/>
  <c r="V21" i="12"/>
  <c r="T21" i="12"/>
  <c r="I20" i="12"/>
  <c r="L20" i="12"/>
  <c r="K20" i="12"/>
  <c r="J20" i="12"/>
  <c r="S18" i="12"/>
  <c r="V18" i="12"/>
  <c r="T18" i="12"/>
  <c r="I17" i="12"/>
  <c r="J17" i="12"/>
  <c r="L17" i="12"/>
  <c r="K17" i="12"/>
  <c r="S15" i="12"/>
  <c r="V15" i="12"/>
  <c r="T15" i="12"/>
  <c r="S13" i="12"/>
  <c r="T13" i="12"/>
  <c r="V13" i="12"/>
  <c r="S11" i="12"/>
  <c r="V11" i="12"/>
  <c r="T11" i="12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35" i="19"/>
  <c r="D23" i="19"/>
  <c r="D21" i="19"/>
  <c r="D9" i="19"/>
  <c r="C7" i="19"/>
  <c r="I7" i="19" s="1"/>
  <c r="D49" i="19"/>
  <c r="D37" i="19"/>
  <c r="D51" i="19"/>
  <c r="D63" i="19"/>
  <c r="Q65" i="18"/>
  <c r="P64" i="18"/>
  <c r="R45" i="18"/>
  <c r="Q45" i="18"/>
  <c r="P34" i="18"/>
  <c r="Q26" i="18"/>
  <c r="T22" i="14"/>
  <c r="S22" i="14"/>
  <c r="T20" i="14"/>
  <c r="S20" i="14"/>
  <c r="T18" i="14"/>
  <c r="S18" i="14"/>
  <c r="T16" i="14"/>
  <c r="S16" i="14"/>
  <c r="T14" i="14"/>
  <c r="S14" i="14"/>
  <c r="T12" i="14"/>
  <c r="S12" i="14"/>
  <c r="J14" i="12"/>
  <c r="I14" i="12"/>
  <c r="K14" i="12"/>
  <c r="L14" i="12"/>
  <c r="J12" i="12"/>
  <c r="I12" i="12"/>
  <c r="L12" i="12"/>
  <c r="K12" i="12"/>
  <c r="J10" i="12"/>
  <c r="I10" i="12"/>
  <c r="K10" i="12"/>
  <c r="L10" i="12"/>
  <c r="T8" i="12"/>
  <c r="S8" i="12"/>
  <c r="V8" i="12"/>
  <c r="J7" i="12"/>
  <c r="I7" i="12"/>
  <c r="K7" i="12"/>
  <c r="H54" i="12"/>
  <c r="L7" i="12"/>
  <c r="L96" i="10"/>
  <c r="I95" i="10"/>
  <c r="L52" i="10"/>
  <c r="I51" i="10"/>
  <c r="L20" i="10"/>
  <c r="L21" i="10"/>
  <c r="L8" i="10"/>
  <c r="L19" i="10"/>
  <c r="L18" i="10"/>
  <c r="L17" i="10"/>
  <c r="L16" i="10"/>
  <c r="L15" i="10"/>
  <c r="L14" i="10"/>
  <c r="L13" i="10"/>
  <c r="L12" i="10"/>
  <c r="L11" i="10"/>
  <c r="L10" i="10"/>
  <c r="L9" i="10"/>
  <c r="I7" i="10"/>
  <c r="Q113" i="18"/>
  <c r="Q72" i="18"/>
  <c r="R53" i="18"/>
  <c r="Q53" i="18"/>
  <c r="Q33" i="18"/>
  <c r="Q14" i="18"/>
  <c r="K158" i="13"/>
  <c r="J158" i="13"/>
  <c r="I158" i="13"/>
  <c r="K156" i="13"/>
  <c r="J156" i="13"/>
  <c r="I156" i="13"/>
  <c r="K154" i="13"/>
  <c r="J154" i="13"/>
  <c r="I154" i="13"/>
  <c r="K152" i="13"/>
  <c r="J152" i="13"/>
  <c r="I152" i="13"/>
  <c r="H160" i="13"/>
  <c r="K150" i="13"/>
  <c r="J150" i="13"/>
  <c r="I150" i="13"/>
  <c r="K148" i="13"/>
  <c r="J148" i="13"/>
  <c r="I148" i="13"/>
  <c r="K145" i="13"/>
  <c r="J145" i="13"/>
  <c r="I145" i="13"/>
  <c r="K143" i="13"/>
  <c r="J143" i="13"/>
  <c r="I143" i="13"/>
  <c r="K141" i="13"/>
  <c r="J141" i="13"/>
  <c r="I141" i="13"/>
  <c r="I7" i="25"/>
  <c r="K73" i="25"/>
  <c r="K29" i="25"/>
  <c r="N30" i="25" s="1"/>
  <c r="K95" i="25"/>
  <c r="N96" i="25" s="1"/>
  <c r="K51" i="25"/>
  <c r="L8" i="25"/>
  <c r="N84" i="25"/>
  <c r="N83" i="25"/>
  <c r="N82" i="25"/>
  <c r="N81" i="25"/>
  <c r="N80" i="25"/>
  <c r="N79" i="25"/>
  <c r="N78" i="25"/>
  <c r="N77" i="25"/>
  <c r="N76" i="25"/>
  <c r="N75" i="25"/>
  <c r="N40" i="25"/>
  <c r="N39" i="25"/>
  <c r="N38" i="25"/>
  <c r="N37" i="25"/>
  <c r="N36" i="25"/>
  <c r="N35" i="25"/>
  <c r="N34" i="25"/>
  <c r="N33" i="25"/>
  <c r="N32" i="25"/>
  <c r="N31" i="25"/>
  <c r="N106" i="25"/>
  <c r="N103" i="25"/>
  <c r="N100" i="25"/>
  <c r="N97" i="25"/>
  <c r="N61" i="25"/>
  <c r="N58" i="25"/>
  <c r="N55" i="25"/>
  <c r="N104" i="25"/>
  <c r="N101" i="25"/>
  <c r="N98" i="25"/>
  <c r="N62" i="25"/>
  <c r="N59" i="25"/>
  <c r="N56" i="25"/>
  <c r="N53" i="25"/>
  <c r="N54" i="25"/>
  <c r="N99" i="25"/>
  <c r="N57" i="25"/>
  <c r="N102" i="25"/>
  <c r="N105" i="25"/>
  <c r="N60" i="25"/>
  <c r="V10" i="17"/>
  <c r="U10" i="17"/>
  <c r="T9" i="17"/>
  <c r="W15" i="17" s="1"/>
  <c r="W11" i="17"/>
  <c r="V11" i="17"/>
  <c r="U11" i="17"/>
  <c r="V12" i="17"/>
  <c r="U12" i="17"/>
  <c r="W13" i="17"/>
  <c r="V13" i="17"/>
  <c r="U13" i="17"/>
  <c r="T21" i="17"/>
  <c r="V14" i="17"/>
  <c r="U14" i="17"/>
  <c r="V15" i="17"/>
  <c r="U15" i="17"/>
  <c r="V16" i="17"/>
  <c r="U16" i="17"/>
  <c r="V17" i="17"/>
  <c r="U17" i="17"/>
  <c r="V18" i="17"/>
  <c r="U18" i="17"/>
  <c r="V19" i="17"/>
  <c r="U19" i="17"/>
  <c r="V20" i="17"/>
  <c r="U20" i="17"/>
  <c r="K10" i="16"/>
  <c r="J10" i="16"/>
  <c r="I10" i="16"/>
  <c r="H9" i="16"/>
  <c r="K11" i="16"/>
  <c r="J11" i="16"/>
  <c r="I11" i="16"/>
  <c r="K12" i="16"/>
  <c r="J12" i="16"/>
  <c r="I12" i="16"/>
  <c r="K13" i="16"/>
  <c r="J13" i="16"/>
  <c r="I13" i="16"/>
  <c r="H21" i="16"/>
  <c r="K14" i="16"/>
  <c r="J14" i="16"/>
  <c r="I14" i="16"/>
  <c r="K15" i="16"/>
  <c r="J15" i="16"/>
  <c r="I15" i="16"/>
  <c r="K16" i="16"/>
  <c r="J16" i="16"/>
  <c r="I16" i="16"/>
  <c r="K17" i="16"/>
  <c r="J17" i="16"/>
  <c r="I17" i="16"/>
  <c r="K18" i="16"/>
  <c r="J18" i="16"/>
  <c r="I18" i="16"/>
  <c r="K19" i="16"/>
  <c r="J19" i="16"/>
  <c r="I19" i="16"/>
  <c r="K20" i="16"/>
  <c r="J20" i="16"/>
  <c r="I20" i="16"/>
  <c r="K25" i="16"/>
  <c r="J25" i="16"/>
  <c r="I25" i="16"/>
  <c r="K27" i="16"/>
  <c r="J27" i="16"/>
  <c r="I27" i="16"/>
  <c r="H35" i="16"/>
  <c r="K29" i="16"/>
  <c r="J29" i="16"/>
  <c r="I29" i="16"/>
  <c r="K31" i="16"/>
  <c r="J31" i="16"/>
  <c r="I31" i="16"/>
  <c r="K33" i="16"/>
  <c r="J33" i="16"/>
  <c r="I33" i="16"/>
  <c r="K38" i="16"/>
  <c r="H37" i="16"/>
  <c r="J38" i="16"/>
  <c r="I38" i="16"/>
  <c r="K40" i="16"/>
  <c r="J40" i="16"/>
  <c r="I40" i="16"/>
  <c r="K42" i="16"/>
  <c r="J42" i="16"/>
  <c r="I42" i="16"/>
  <c r="K44" i="16"/>
  <c r="J44" i="16"/>
  <c r="I44" i="16"/>
  <c r="K46" i="16"/>
  <c r="J46" i="16"/>
  <c r="I46" i="16"/>
  <c r="K48" i="16"/>
  <c r="J48" i="16"/>
  <c r="I48" i="16"/>
  <c r="K53" i="16"/>
  <c r="J53" i="16"/>
  <c r="I53" i="16"/>
  <c r="K55" i="16"/>
  <c r="J55" i="16"/>
  <c r="I55" i="16"/>
  <c r="H63" i="16"/>
  <c r="K57" i="16"/>
  <c r="J57" i="16"/>
  <c r="I57" i="16"/>
  <c r="K59" i="16"/>
  <c r="J59" i="16"/>
  <c r="I59" i="16"/>
  <c r="K61" i="16"/>
  <c r="J61" i="16"/>
  <c r="I61" i="16"/>
  <c r="K66" i="16"/>
  <c r="H65" i="16"/>
  <c r="J66" i="16"/>
  <c r="I66" i="16"/>
  <c r="K68" i="16"/>
  <c r="J68" i="16"/>
  <c r="I68" i="16"/>
  <c r="K70" i="16"/>
  <c r="J70" i="16"/>
  <c r="I70" i="16"/>
  <c r="K72" i="16"/>
  <c r="J72" i="16"/>
  <c r="I72" i="16"/>
  <c r="K74" i="16"/>
  <c r="J74" i="16"/>
  <c r="I74" i="16"/>
  <c r="K76" i="16"/>
  <c r="J76" i="16"/>
  <c r="I76" i="16"/>
  <c r="K81" i="16"/>
  <c r="J81" i="16"/>
  <c r="I81" i="16"/>
  <c r="K83" i="16"/>
  <c r="J83" i="16"/>
  <c r="I83" i="16"/>
  <c r="H91" i="16"/>
  <c r="K85" i="16"/>
  <c r="J85" i="16"/>
  <c r="I85" i="16"/>
  <c r="K87" i="16"/>
  <c r="J87" i="16"/>
  <c r="I87" i="16"/>
  <c r="K89" i="16"/>
  <c r="J89" i="16"/>
  <c r="I89" i="16"/>
  <c r="K94" i="16"/>
  <c r="H93" i="16"/>
  <c r="J94" i="16"/>
  <c r="I94" i="16"/>
  <c r="K96" i="16"/>
  <c r="J96" i="16"/>
  <c r="I96" i="16"/>
  <c r="K98" i="16"/>
  <c r="J98" i="16"/>
  <c r="I98" i="16"/>
  <c r="K100" i="16"/>
  <c r="J100" i="16"/>
  <c r="I100" i="16"/>
  <c r="K102" i="16"/>
  <c r="J102" i="16"/>
  <c r="I102" i="16"/>
  <c r="K104" i="16"/>
  <c r="J104" i="16"/>
  <c r="I104" i="16"/>
  <c r="K109" i="16"/>
  <c r="J109" i="16"/>
  <c r="I109" i="16"/>
  <c r="K111" i="16"/>
  <c r="J111" i="16"/>
  <c r="I111" i="16"/>
  <c r="H119" i="16"/>
  <c r="K113" i="16"/>
  <c r="J113" i="16"/>
  <c r="I113" i="16"/>
  <c r="K115" i="16"/>
  <c r="J115" i="16"/>
  <c r="I115" i="16"/>
  <c r="K117" i="16"/>
  <c r="J117" i="16"/>
  <c r="I117" i="16"/>
  <c r="K122" i="16"/>
  <c r="H121" i="16"/>
  <c r="J122" i="16"/>
  <c r="I122" i="16"/>
  <c r="K124" i="16"/>
  <c r="J124" i="16"/>
  <c r="I124" i="16"/>
  <c r="K126" i="16"/>
  <c r="J126" i="16"/>
  <c r="I126" i="16"/>
  <c r="K128" i="16"/>
  <c r="J128" i="16"/>
  <c r="I128" i="16"/>
  <c r="K130" i="16"/>
  <c r="J130" i="16"/>
  <c r="I130" i="16"/>
  <c r="K132" i="16"/>
  <c r="J132" i="16"/>
  <c r="I132" i="16"/>
  <c r="K137" i="16"/>
  <c r="J137" i="16"/>
  <c r="I137" i="16"/>
  <c r="K139" i="16"/>
  <c r="J139" i="16"/>
  <c r="I139" i="16"/>
  <c r="H147" i="16"/>
  <c r="K141" i="16"/>
  <c r="J141" i="16"/>
  <c r="I141" i="16"/>
  <c r="K143" i="16"/>
  <c r="J143" i="16"/>
  <c r="I143" i="16"/>
  <c r="K145" i="16"/>
  <c r="J145" i="16"/>
  <c r="I145" i="16"/>
  <c r="K150" i="16"/>
  <c r="H149" i="16"/>
  <c r="J150" i="16"/>
  <c r="I150" i="16"/>
  <c r="K152" i="16"/>
  <c r="J152" i="16"/>
  <c r="I152" i="16"/>
  <c r="K154" i="16"/>
  <c r="J154" i="16"/>
  <c r="I154" i="16"/>
  <c r="K156" i="16"/>
  <c r="J156" i="16"/>
  <c r="I156" i="16"/>
  <c r="K158" i="16"/>
  <c r="J158" i="16"/>
  <c r="I158" i="16"/>
  <c r="K160" i="16"/>
  <c r="J160" i="16"/>
  <c r="I160" i="16"/>
  <c r="I24" i="16"/>
  <c r="H23" i="16"/>
  <c r="K24" i="16"/>
  <c r="J24" i="16"/>
  <c r="I26" i="16"/>
  <c r="K26" i="16"/>
  <c r="J26" i="16"/>
  <c r="I28" i="16"/>
  <c r="K28" i="16"/>
  <c r="J28" i="16"/>
  <c r="I30" i="16"/>
  <c r="K30" i="16"/>
  <c r="J30" i="16"/>
  <c r="I32" i="16"/>
  <c r="K32" i="16"/>
  <c r="J32" i="16"/>
  <c r="I34" i="16"/>
  <c r="K34" i="16"/>
  <c r="J34" i="16"/>
  <c r="I39" i="16"/>
  <c r="K39" i="16"/>
  <c r="J39" i="16"/>
  <c r="I41" i="16"/>
  <c r="H49" i="16"/>
  <c r="K41" i="16"/>
  <c r="J41" i="16"/>
  <c r="I43" i="16"/>
  <c r="K43" i="16"/>
  <c r="J43" i="16"/>
  <c r="I45" i="16"/>
  <c r="K45" i="16"/>
  <c r="J45" i="16"/>
  <c r="I47" i="16"/>
  <c r="K47" i="16"/>
  <c r="J47" i="16"/>
  <c r="I52" i="16"/>
  <c r="H51" i="16"/>
  <c r="K52" i="16"/>
  <c r="J52" i="16"/>
  <c r="I54" i="16"/>
  <c r="K54" i="16"/>
  <c r="J54" i="16"/>
  <c r="I56" i="16"/>
  <c r="K56" i="16"/>
  <c r="J56" i="16"/>
  <c r="I58" i="16"/>
  <c r="K58" i="16"/>
  <c r="J58" i="16"/>
  <c r="I60" i="16"/>
  <c r="K60" i="16"/>
  <c r="J60" i="16"/>
  <c r="I62" i="16"/>
  <c r="K62" i="16"/>
  <c r="J62" i="16"/>
  <c r="I67" i="16"/>
  <c r="K67" i="16"/>
  <c r="J67" i="16"/>
  <c r="I69" i="16"/>
  <c r="H77" i="16"/>
  <c r="K69" i="16"/>
  <c r="J69" i="16"/>
  <c r="I71" i="16"/>
  <c r="K71" i="16"/>
  <c r="J71" i="16"/>
  <c r="I73" i="16"/>
  <c r="K73" i="16"/>
  <c r="J73" i="16"/>
  <c r="I75" i="16"/>
  <c r="K75" i="16"/>
  <c r="J75" i="16"/>
  <c r="I80" i="16"/>
  <c r="H79" i="16"/>
  <c r="K80" i="16"/>
  <c r="J80" i="16"/>
  <c r="I82" i="16"/>
  <c r="K82" i="16"/>
  <c r="J82" i="16"/>
  <c r="I84" i="16"/>
  <c r="K84" i="16"/>
  <c r="J84" i="16"/>
  <c r="I86" i="16"/>
  <c r="K86" i="16"/>
  <c r="J86" i="16"/>
  <c r="I88" i="16"/>
  <c r="K88" i="16"/>
  <c r="J88" i="16"/>
  <c r="I90" i="16"/>
  <c r="K90" i="16"/>
  <c r="J90" i="16"/>
  <c r="I95" i="16"/>
  <c r="K95" i="16"/>
  <c r="J95" i="16"/>
  <c r="I97" i="16"/>
  <c r="H105" i="16"/>
  <c r="K97" i="16"/>
  <c r="J97" i="16"/>
  <c r="I99" i="16"/>
  <c r="K99" i="16"/>
  <c r="J99" i="16"/>
  <c r="I101" i="16"/>
  <c r="K101" i="16"/>
  <c r="J101" i="16"/>
  <c r="I103" i="16"/>
  <c r="K103" i="16"/>
  <c r="J103" i="16"/>
  <c r="I108" i="16"/>
  <c r="H107" i="16"/>
  <c r="K108" i="16"/>
  <c r="J108" i="16"/>
  <c r="I110" i="16"/>
  <c r="K110" i="16"/>
  <c r="J110" i="16"/>
  <c r="I112" i="16"/>
  <c r="K112" i="16"/>
  <c r="J112" i="16"/>
  <c r="I114" i="16"/>
  <c r="K114" i="16"/>
  <c r="J114" i="16"/>
  <c r="I116" i="16"/>
  <c r="K116" i="16"/>
  <c r="J116" i="16"/>
  <c r="I118" i="16"/>
  <c r="K118" i="16"/>
  <c r="J118" i="16"/>
  <c r="I123" i="16"/>
  <c r="K123" i="16"/>
  <c r="J123" i="16"/>
  <c r="I125" i="16"/>
  <c r="H133" i="16"/>
  <c r="K125" i="16"/>
  <c r="J125" i="16"/>
  <c r="I127" i="16"/>
  <c r="K127" i="16"/>
  <c r="J127" i="16"/>
  <c r="I129" i="16"/>
  <c r="K129" i="16"/>
  <c r="J129" i="16"/>
  <c r="I131" i="16"/>
  <c r="K131" i="16"/>
  <c r="J131" i="16"/>
  <c r="I136" i="16"/>
  <c r="H135" i="16"/>
  <c r="K136" i="16"/>
  <c r="J136" i="16"/>
  <c r="I138" i="16"/>
  <c r="K138" i="16"/>
  <c r="J138" i="16"/>
  <c r="I140" i="16"/>
  <c r="K140" i="16"/>
  <c r="J140" i="16"/>
  <c r="I142" i="16"/>
  <c r="K142" i="16"/>
  <c r="J142" i="16"/>
  <c r="I144" i="16"/>
  <c r="K144" i="16"/>
  <c r="J144" i="16"/>
  <c r="I146" i="16"/>
  <c r="K146" i="16"/>
  <c r="J146" i="16"/>
  <c r="I151" i="16"/>
  <c r="K151" i="16"/>
  <c r="J151" i="16"/>
  <c r="I153" i="16"/>
  <c r="H161" i="16"/>
  <c r="K153" i="16"/>
  <c r="J153" i="16"/>
  <c r="I155" i="16"/>
  <c r="K155" i="16"/>
  <c r="J155" i="16"/>
  <c r="I157" i="16"/>
  <c r="K157" i="16"/>
  <c r="J157" i="16"/>
  <c r="I159" i="16"/>
  <c r="K159" i="16"/>
  <c r="J159" i="16"/>
  <c r="K43" i="6"/>
  <c r="J43" i="6"/>
  <c r="I43" i="6"/>
  <c r="K37" i="6"/>
  <c r="J37" i="6"/>
  <c r="I37" i="6"/>
  <c r="K31" i="6"/>
  <c r="I31" i="6"/>
  <c r="J31" i="6"/>
  <c r="K25" i="6"/>
  <c r="J25" i="6"/>
  <c r="I25" i="6"/>
  <c r="K19" i="6"/>
  <c r="J19" i="6"/>
  <c r="I19" i="6"/>
  <c r="K12" i="6"/>
  <c r="I12" i="6"/>
  <c r="J12" i="6"/>
  <c r="W50" i="5"/>
  <c r="V50" i="5"/>
  <c r="U50" i="5"/>
  <c r="T50" i="5"/>
  <c r="S50" i="5"/>
  <c r="W48" i="5"/>
  <c r="V48" i="5"/>
  <c r="U48" i="5"/>
  <c r="T48" i="5"/>
  <c r="S48" i="5"/>
  <c r="W46" i="5"/>
  <c r="V46" i="5"/>
  <c r="U46" i="5"/>
  <c r="T46" i="5"/>
  <c r="S46" i="5"/>
  <c r="W44" i="5"/>
  <c r="V44" i="5"/>
  <c r="U44" i="5"/>
  <c r="T44" i="5"/>
  <c r="S44" i="5"/>
  <c r="W42" i="5"/>
  <c r="U42" i="5"/>
  <c r="V42" i="5"/>
  <c r="T42" i="5"/>
  <c r="S42" i="5"/>
  <c r="W40" i="5"/>
  <c r="U40" i="5"/>
  <c r="S40" i="5"/>
  <c r="V40" i="5"/>
  <c r="T40" i="5"/>
  <c r="W38" i="5"/>
  <c r="U38" i="5"/>
  <c r="V38" i="5"/>
  <c r="T38" i="5"/>
  <c r="S38" i="5"/>
  <c r="W36" i="5"/>
  <c r="U36" i="5"/>
  <c r="S36" i="5"/>
  <c r="V36" i="5"/>
  <c r="T36" i="5"/>
  <c r="W34" i="5"/>
  <c r="U34" i="5"/>
  <c r="V34" i="5"/>
  <c r="T34" i="5"/>
  <c r="S34" i="5"/>
  <c r="W32" i="5"/>
  <c r="U32" i="5"/>
  <c r="S32" i="5"/>
  <c r="V32" i="5"/>
  <c r="T32" i="5"/>
  <c r="W30" i="5"/>
  <c r="U30" i="5"/>
  <c r="V30" i="5"/>
  <c r="T30" i="5"/>
  <c r="S30" i="5"/>
  <c r="W28" i="5"/>
  <c r="U28" i="5"/>
  <c r="S28" i="5"/>
  <c r="V28" i="5"/>
  <c r="T28" i="5"/>
  <c r="W26" i="5"/>
  <c r="U26" i="5"/>
  <c r="V26" i="5"/>
  <c r="T26" i="5"/>
  <c r="S26" i="5"/>
  <c r="W24" i="5"/>
  <c r="U24" i="5"/>
  <c r="S24" i="5"/>
  <c r="V24" i="5"/>
  <c r="T24" i="5"/>
  <c r="W22" i="5"/>
  <c r="U22" i="5"/>
  <c r="V22" i="5"/>
  <c r="T22" i="5"/>
  <c r="S22" i="5"/>
  <c r="W20" i="5"/>
  <c r="U20" i="5"/>
  <c r="S20" i="5"/>
  <c r="V20" i="5"/>
  <c r="T20" i="5"/>
  <c r="W18" i="5"/>
  <c r="U18" i="5"/>
  <c r="V18" i="5"/>
  <c r="T18" i="5"/>
  <c r="S18" i="5"/>
  <c r="H196" i="3"/>
  <c r="H193" i="3"/>
  <c r="H190" i="3"/>
  <c r="H187" i="3"/>
  <c r="F123" i="3"/>
  <c r="F120" i="3"/>
  <c r="F117" i="3"/>
  <c r="F114" i="3"/>
  <c r="I50" i="6"/>
  <c r="J50" i="6"/>
  <c r="K50" i="6"/>
  <c r="I44" i="6"/>
  <c r="K44" i="6"/>
  <c r="J44" i="6"/>
  <c r="I38" i="6"/>
  <c r="K38" i="6"/>
  <c r="J38" i="6"/>
  <c r="I32" i="6"/>
  <c r="J32" i="6"/>
  <c r="K32" i="6"/>
  <c r="I26" i="6"/>
  <c r="K26" i="6"/>
  <c r="J26" i="6"/>
  <c r="I20" i="6"/>
  <c r="K20" i="6"/>
  <c r="J20" i="6"/>
  <c r="I13" i="6"/>
  <c r="J13" i="6"/>
  <c r="K13" i="6"/>
  <c r="I7" i="6"/>
  <c r="K7" i="6"/>
  <c r="J7" i="6"/>
  <c r="S16" i="5"/>
  <c r="V16" i="5"/>
  <c r="U16" i="5"/>
  <c r="T16" i="5"/>
  <c r="W16" i="5"/>
  <c r="S14" i="5"/>
  <c r="V14" i="5"/>
  <c r="W14" i="5"/>
  <c r="U14" i="5"/>
  <c r="T14" i="5"/>
  <c r="S12" i="5"/>
  <c r="V12" i="5"/>
  <c r="U12" i="5"/>
  <c r="T12" i="5"/>
  <c r="W12" i="5"/>
  <c r="S10" i="5"/>
  <c r="V10" i="5"/>
  <c r="W10" i="5"/>
  <c r="U10" i="5"/>
  <c r="T10" i="5"/>
  <c r="S8" i="5"/>
  <c r="V8" i="5"/>
  <c r="U8" i="5"/>
  <c r="T8" i="5"/>
  <c r="W8" i="5"/>
  <c r="G196" i="3"/>
  <c r="G193" i="3"/>
  <c r="G190" i="3"/>
  <c r="G187" i="3"/>
  <c r="E123" i="3"/>
  <c r="E120" i="3"/>
  <c r="E117" i="3"/>
  <c r="E114" i="3"/>
  <c r="N61" i="8"/>
  <c r="N58" i="8"/>
  <c r="N55" i="8"/>
  <c r="N60" i="8"/>
  <c r="N57" i="8"/>
  <c r="N54" i="8"/>
  <c r="N62" i="8"/>
  <c r="N53" i="8"/>
  <c r="N59" i="8"/>
  <c r="N52" i="8"/>
  <c r="N56" i="8"/>
  <c r="K52" i="6"/>
  <c r="J52" i="6"/>
  <c r="I52" i="6"/>
  <c r="K46" i="6"/>
  <c r="J46" i="6"/>
  <c r="I46" i="6"/>
  <c r="K40" i="6"/>
  <c r="J40" i="6"/>
  <c r="I40" i="6"/>
  <c r="K34" i="6"/>
  <c r="J34" i="6"/>
  <c r="I34" i="6"/>
  <c r="U51" i="5"/>
  <c r="T51" i="5"/>
  <c r="S51" i="5"/>
  <c r="W51" i="5"/>
  <c r="V51" i="5"/>
  <c r="U49" i="5"/>
  <c r="T49" i="5"/>
  <c r="S49" i="5"/>
  <c r="W49" i="5"/>
  <c r="V49" i="5"/>
  <c r="U47" i="5"/>
  <c r="T47" i="5"/>
  <c r="S47" i="5"/>
  <c r="W47" i="5"/>
  <c r="V47" i="5"/>
  <c r="U45" i="5"/>
  <c r="T45" i="5"/>
  <c r="S45" i="5"/>
  <c r="W45" i="5"/>
  <c r="V45" i="5"/>
  <c r="U43" i="5"/>
  <c r="T43" i="5"/>
  <c r="W43" i="5"/>
  <c r="V43" i="5"/>
  <c r="S43" i="5"/>
  <c r="U41" i="5"/>
  <c r="T41" i="5"/>
  <c r="V41" i="5"/>
  <c r="S41" i="5"/>
  <c r="W41" i="5"/>
  <c r="U39" i="5"/>
  <c r="T39" i="5"/>
  <c r="W39" i="5"/>
  <c r="V39" i="5"/>
  <c r="S39" i="5"/>
  <c r="U37" i="5"/>
  <c r="T37" i="5"/>
  <c r="V37" i="5"/>
  <c r="S37" i="5"/>
  <c r="W37" i="5"/>
  <c r="L74" i="8"/>
  <c r="L86" i="8"/>
  <c r="L85" i="8"/>
  <c r="L82" i="8"/>
  <c r="L79" i="8"/>
  <c r="L76" i="8"/>
  <c r="L84" i="8"/>
  <c r="L81" i="8"/>
  <c r="L78" i="8"/>
  <c r="L75" i="8"/>
  <c r="L77" i="8"/>
  <c r="L83" i="8"/>
  <c r="L80" i="8"/>
  <c r="S38" i="6"/>
  <c r="R38" i="6"/>
  <c r="Q38" i="6"/>
  <c r="S20" i="6"/>
  <c r="R20" i="6"/>
  <c r="Q20" i="6"/>
  <c r="L48" i="5"/>
  <c r="K48" i="5"/>
  <c r="J48" i="5"/>
  <c r="I48" i="5"/>
  <c r="M48" i="5"/>
  <c r="I17" i="5"/>
  <c r="L17" i="5"/>
  <c r="J17" i="5"/>
  <c r="M17" i="5"/>
  <c r="K17" i="5"/>
  <c r="I19" i="5"/>
  <c r="L19" i="5"/>
  <c r="M19" i="5"/>
  <c r="K19" i="5"/>
  <c r="J19" i="5"/>
  <c r="I21" i="5"/>
  <c r="L21" i="5"/>
  <c r="J21" i="5"/>
  <c r="M21" i="5"/>
  <c r="K21" i="5"/>
  <c r="I23" i="5"/>
  <c r="L23" i="5"/>
  <c r="M23" i="5"/>
  <c r="K23" i="5"/>
  <c r="J23" i="5"/>
  <c r="I25" i="5"/>
  <c r="L25" i="5"/>
  <c r="J25" i="5"/>
  <c r="M25" i="5"/>
  <c r="K25" i="5"/>
  <c r="I27" i="5"/>
  <c r="L27" i="5"/>
  <c r="M27" i="5"/>
  <c r="K27" i="5"/>
  <c r="J27" i="5"/>
  <c r="I29" i="5"/>
  <c r="L29" i="5"/>
  <c r="J29" i="5"/>
  <c r="M29" i="5"/>
  <c r="K29" i="5"/>
  <c r="I31" i="5"/>
  <c r="L31" i="5"/>
  <c r="M31" i="5"/>
  <c r="K31" i="5"/>
  <c r="J31" i="5"/>
  <c r="I33" i="5"/>
  <c r="L33" i="5"/>
  <c r="J33" i="5"/>
  <c r="M33" i="5"/>
  <c r="K33" i="5"/>
  <c r="I35" i="5"/>
  <c r="L35" i="5"/>
  <c r="M35" i="5"/>
  <c r="K35" i="5"/>
  <c r="J35" i="5"/>
  <c r="I37" i="5"/>
  <c r="L37" i="5"/>
  <c r="J37" i="5"/>
  <c r="M37" i="5"/>
  <c r="K37" i="5"/>
  <c r="I39" i="5"/>
  <c r="L39" i="5"/>
  <c r="M39" i="5"/>
  <c r="K39" i="5"/>
  <c r="J39" i="5"/>
  <c r="I41" i="5"/>
  <c r="L41" i="5"/>
  <c r="J41" i="5"/>
  <c r="M41" i="5"/>
  <c r="K41" i="5"/>
  <c r="I43" i="5"/>
  <c r="L43" i="5"/>
  <c r="M43" i="5"/>
  <c r="K43" i="5"/>
  <c r="J43" i="5"/>
  <c r="I45" i="5"/>
  <c r="M45" i="5"/>
  <c r="L45" i="5"/>
  <c r="K45" i="5"/>
  <c r="J45" i="5"/>
  <c r="I47" i="5"/>
  <c r="M47" i="5"/>
  <c r="L47" i="5"/>
  <c r="K47" i="5"/>
  <c r="J47" i="5"/>
  <c r="I49" i="5"/>
  <c r="M49" i="5"/>
  <c r="L49" i="5"/>
  <c r="K49" i="5"/>
  <c r="J49" i="5"/>
  <c r="I51" i="5"/>
  <c r="M51" i="5"/>
  <c r="L51" i="5"/>
  <c r="K51" i="5"/>
  <c r="J51" i="5"/>
  <c r="W8" i="13"/>
  <c r="V8" i="13"/>
  <c r="U8" i="13"/>
  <c r="W9" i="13"/>
  <c r="V9" i="13"/>
  <c r="U9" i="13"/>
  <c r="W10" i="13"/>
  <c r="V10" i="13"/>
  <c r="U10" i="13"/>
  <c r="W11" i="13"/>
  <c r="V11" i="13"/>
  <c r="U11" i="13"/>
  <c r="W12" i="13"/>
  <c r="V12" i="13"/>
  <c r="U12" i="13"/>
  <c r="T20" i="13"/>
  <c r="W13" i="13"/>
  <c r="V13" i="13"/>
  <c r="U13" i="13"/>
  <c r="W14" i="13"/>
  <c r="V14" i="13"/>
  <c r="U14" i="13"/>
  <c r="W15" i="13"/>
  <c r="V15" i="13"/>
  <c r="U15" i="13"/>
  <c r="W16" i="13"/>
  <c r="V16" i="13"/>
  <c r="U16" i="13"/>
  <c r="W17" i="13"/>
  <c r="V17" i="13"/>
  <c r="U17" i="13"/>
  <c r="W18" i="13"/>
  <c r="V18" i="13"/>
  <c r="U18" i="13"/>
  <c r="W19" i="13"/>
  <c r="V19" i="13"/>
  <c r="U19" i="13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I249" i="8"/>
  <c r="J250" i="8" s="1"/>
  <c r="I183" i="8"/>
  <c r="J184" i="8" s="1"/>
  <c r="I117" i="8"/>
  <c r="J118" i="8" s="1"/>
  <c r="J284" i="8"/>
  <c r="J263" i="8"/>
  <c r="J239" i="8"/>
  <c r="J238" i="8"/>
  <c r="J237" i="8"/>
  <c r="J236" i="8"/>
  <c r="J235" i="8"/>
  <c r="J234" i="8"/>
  <c r="J233" i="8"/>
  <c r="J232" i="8"/>
  <c r="J231" i="8"/>
  <c r="J230" i="8"/>
  <c r="J229" i="8"/>
  <c r="J218" i="8"/>
  <c r="J197" i="8"/>
  <c r="J173" i="8"/>
  <c r="J172" i="8"/>
  <c r="J171" i="8"/>
  <c r="J170" i="8"/>
  <c r="J169" i="8"/>
  <c r="J168" i="8"/>
  <c r="J167" i="8"/>
  <c r="J166" i="8"/>
  <c r="J165" i="8"/>
  <c r="J164" i="8"/>
  <c r="J163" i="8"/>
  <c r="J152" i="8"/>
  <c r="J131" i="8"/>
  <c r="J107" i="8"/>
  <c r="J106" i="8"/>
  <c r="J105" i="8"/>
  <c r="J104" i="8"/>
  <c r="J103" i="8"/>
  <c r="J102" i="8"/>
  <c r="J101" i="8"/>
  <c r="J100" i="8"/>
  <c r="J99" i="8"/>
  <c r="J98" i="8"/>
  <c r="J97" i="8"/>
  <c r="I73" i="8"/>
  <c r="I227" i="8"/>
  <c r="J228" i="8" s="1"/>
  <c r="J192" i="8"/>
  <c r="J189" i="8"/>
  <c r="J186" i="8"/>
  <c r="J151" i="8"/>
  <c r="J148" i="8"/>
  <c r="J145" i="8"/>
  <c r="J142" i="8"/>
  <c r="J128" i="8"/>
  <c r="J125" i="8"/>
  <c r="J122" i="8"/>
  <c r="J119" i="8"/>
  <c r="J109" i="8"/>
  <c r="J108" i="8"/>
  <c r="G7" i="8"/>
  <c r="I95" i="8"/>
  <c r="J96" i="8" s="1"/>
  <c r="J191" i="8"/>
  <c r="J188" i="8"/>
  <c r="J185" i="8"/>
  <c r="J175" i="8"/>
  <c r="J174" i="8"/>
  <c r="J150" i="8"/>
  <c r="J147" i="8"/>
  <c r="J144" i="8"/>
  <c r="J141" i="8"/>
  <c r="J127" i="8"/>
  <c r="J124" i="8"/>
  <c r="J121" i="8"/>
  <c r="I29" i="8"/>
  <c r="J30" i="8" s="1"/>
  <c r="I161" i="8"/>
  <c r="J162" i="8" s="1"/>
  <c r="J126" i="8"/>
  <c r="I51" i="8"/>
  <c r="J260" i="8"/>
  <c r="J257" i="8"/>
  <c r="J254" i="8"/>
  <c r="J251" i="8"/>
  <c r="J194" i="8"/>
  <c r="J187" i="8"/>
  <c r="J149" i="8"/>
  <c r="J285" i="8"/>
  <c r="J219" i="8"/>
  <c r="I139" i="8"/>
  <c r="J140" i="8" s="1"/>
  <c r="J130" i="8"/>
  <c r="J123" i="8"/>
  <c r="I271" i="8"/>
  <c r="J272" i="8" s="1"/>
  <c r="J259" i="8"/>
  <c r="J256" i="8"/>
  <c r="J253" i="8"/>
  <c r="I205" i="8"/>
  <c r="J206" i="8" s="1"/>
  <c r="J193" i="8"/>
  <c r="J153" i="8"/>
  <c r="J146" i="8"/>
  <c r="J240" i="8"/>
  <c r="J129" i="8"/>
  <c r="J120" i="8"/>
  <c r="J8" i="8"/>
  <c r="J252" i="8"/>
  <c r="J190" i="8"/>
  <c r="J143" i="8"/>
  <c r="J195" i="8"/>
  <c r="J261" i="8"/>
  <c r="J258" i="8"/>
  <c r="J255" i="8"/>
  <c r="S43" i="6"/>
  <c r="R43" i="6"/>
  <c r="Q43" i="6"/>
  <c r="S25" i="6"/>
  <c r="R25" i="6"/>
  <c r="Q25" i="6"/>
  <c r="S11" i="6"/>
  <c r="R11" i="6"/>
  <c r="Q11" i="6"/>
  <c r="S18" i="6"/>
  <c r="R18" i="6"/>
  <c r="Q18" i="6"/>
  <c r="S24" i="6"/>
  <c r="R24" i="6"/>
  <c r="Q24" i="6"/>
  <c r="S30" i="6"/>
  <c r="R30" i="6"/>
  <c r="Q30" i="6"/>
  <c r="S36" i="6"/>
  <c r="R36" i="6"/>
  <c r="Q36" i="6"/>
  <c r="S42" i="6"/>
  <c r="R42" i="6"/>
  <c r="Q42" i="6"/>
  <c r="S48" i="6"/>
  <c r="R48" i="6"/>
  <c r="Q48" i="6"/>
  <c r="R10" i="6"/>
  <c r="Q10" i="6"/>
  <c r="S10" i="6"/>
  <c r="R16" i="6"/>
  <c r="Q16" i="6"/>
  <c r="S16" i="6"/>
  <c r="R17" i="6"/>
  <c r="Q17" i="6"/>
  <c r="S17" i="6"/>
  <c r="R23" i="6"/>
  <c r="Q23" i="6"/>
  <c r="S23" i="6"/>
  <c r="R29" i="6"/>
  <c r="Q29" i="6"/>
  <c r="S29" i="6"/>
  <c r="R35" i="6"/>
  <c r="Q35" i="6"/>
  <c r="S35" i="6"/>
  <c r="R41" i="6"/>
  <c r="Q41" i="6"/>
  <c r="S41" i="6"/>
  <c r="R47" i="6"/>
  <c r="Q47" i="6"/>
  <c r="S47" i="6"/>
  <c r="Q9" i="6"/>
  <c r="S9" i="6"/>
  <c r="R9" i="6"/>
  <c r="Q15" i="6"/>
  <c r="S15" i="6"/>
  <c r="R15" i="6"/>
  <c r="Q22" i="6"/>
  <c r="R22" i="6"/>
  <c r="S22" i="6"/>
  <c r="Q28" i="6"/>
  <c r="S28" i="6"/>
  <c r="R28" i="6"/>
  <c r="Q34" i="6"/>
  <c r="S34" i="6"/>
  <c r="R34" i="6"/>
  <c r="Q40" i="6"/>
  <c r="R40" i="6"/>
  <c r="S40" i="6"/>
  <c r="Q46" i="6"/>
  <c r="S46" i="6"/>
  <c r="R46" i="6"/>
  <c r="Q52" i="6"/>
  <c r="S52" i="6"/>
  <c r="R52" i="6"/>
  <c r="S8" i="6"/>
  <c r="R8" i="6"/>
  <c r="Q8" i="6"/>
  <c r="S14" i="6"/>
  <c r="R14" i="6"/>
  <c r="Q14" i="6"/>
  <c r="S21" i="6"/>
  <c r="Q21" i="6"/>
  <c r="R21" i="6"/>
  <c r="S27" i="6"/>
  <c r="R27" i="6"/>
  <c r="Q27" i="6"/>
  <c r="S33" i="6"/>
  <c r="R33" i="6"/>
  <c r="Q33" i="6"/>
  <c r="S39" i="6"/>
  <c r="Q39" i="6"/>
  <c r="R39" i="6"/>
  <c r="S45" i="6"/>
  <c r="R45" i="6"/>
  <c r="Q45" i="6"/>
  <c r="S51" i="6"/>
  <c r="R51" i="6"/>
  <c r="Q51" i="6"/>
  <c r="M12" i="5"/>
  <c r="L12" i="5"/>
  <c r="J12" i="5"/>
  <c r="I12" i="5"/>
  <c r="K12" i="5"/>
  <c r="M8" i="5"/>
  <c r="L8" i="5"/>
  <c r="J8" i="5"/>
  <c r="I8" i="5"/>
  <c r="K8" i="5"/>
  <c r="J30" i="10"/>
  <c r="J43" i="10"/>
  <c r="G29" i="10"/>
  <c r="J41" i="10"/>
  <c r="J40" i="10"/>
  <c r="J39" i="10"/>
  <c r="J38" i="10"/>
  <c r="J37" i="10"/>
  <c r="J36" i="10"/>
  <c r="J35" i="10"/>
  <c r="J34" i="10"/>
  <c r="J33" i="10"/>
  <c r="J32" i="10"/>
  <c r="J31" i="10"/>
  <c r="J42" i="10"/>
  <c r="S26" i="6"/>
  <c r="R26" i="6"/>
  <c r="Q26" i="6"/>
  <c r="L52" i="5"/>
  <c r="K52" i="5"/>
  <c r="J52" i="5"/>
  <c r="I52" i="5"/>
  <c r="M52" i="5"/>
  <c r="L46" i="5"/>
  <c r="K46" i="5"/>
  <c r="J46" i="5"/>
  <c r="I46" i="5"/>
  <c r="M46" i="5"/>
  <c r="L42" i="5"/>
  <c r="K42" i="5"/>
  <c r="I42" i="5"/>
  <c r="M42" i="5"/>
  <c r="J42" i="5"/>
  <c r="L38" i="5"/>
  <c r="K38" i="5"/>
  <c r="I38" i="5"/>
  <c r="M38" i="5"/>
  <c r="J38" i="5"/>
  <c r="L34" i="5"/>
  <c r="K34" i="5"/>
  <c r="I34" i="5"/>
  <c r="M34" i="5"/>
  <c r="J34" i="5"/>
  <c r="L30" i="5"/>
  <c r="K30" i="5"/>
  <c r="I30" i="5"/>
  <c r="M30" i="5"/>
  <c r="J30" i="5"/>
  <c r="L26" i="5"/>
  <c r="K26" i="5"/>
  <c r="I26" i="5"/>
  <c r="M26" i="5"/>
  <c r="J26" i="5"/>
  <c r="L22" i="5"/>
  <c r="K22" i="5"/>
  <c r="I22" i="5"/>
  <c r="M22" i="5"/>
  <c r="J22" i="5"/>
  <c r="L18" i="5"/>
  <c r="K18" i="5"/>
  <c r="I18" i="5"/>
  <c r="M18" i="5"/>
  <c r="J18" i="5"/>
  <c r="J13" i="5"/>
  <c r="I13" i="5"/>
  <c r="M13" i="5"/>
  <c r="L13" i="5"/>
  <c r="K13" i="5"/>
  <c r="J9" i="5"/>
  <c r="I9" i="5"/>
  <c r="M9" i="5"/>
  <c r="L9" i="5"/>
  <c r="K9" i="5"/>
  <c r="F195" i="3"/>
  <c r="F192" i="3"/>
  <c r="F189" i="3"/>
  <c r="F186" i="3"/>
  <c r="F188" i="3"/>
  <c r="F191" i="3"/>
  <c r="F194" i="3"/>
  <c r="S49" i="6"/>
  <c r="R49" i="6"/>
  <c r="Q49" i="6"/>
  <c r="S31" i="6"/>
  <c r="R31" i="6"/>
  <c r="Q31" i="6"/>
  <c r="J21" i="6"/>
  <c r="I21" i="6"/>
  <c r="K21" i="6"/>
  <c r="S12" i="6"/>
  <c r="R12" i="6"/>
  <c r="Q12" i="6"/>
  <c r="E195" i="3"/>
  <c r="E192" i="3"/>
  <c r="E189" i="3"/>
  <c r="E186" i="3"/>
  <c r="E187" i="3"/>
  <c r="E190" i="3"/>
  <c r="E193" i="3"/>
  <c r="E196" i="3"/>
  <c r="E188" i="3"/>
  <c r="E191" i="3"/>
  <c r="E194" i="3"/>
  <c r="S50" i="6"/>
  <c r="R50" i="6"/>
  <c r="Q50" i="6"/>
  <c r="S32" i="6"/>
  <c r="R32" i="6"/>
  <c r="Q32" i="6"/>
  <c r="S13" i="6"/>
  <c r="R13" i="6"/>
  <c r="Q13" i="6"/>
  <c r="L50" i="5"/>
  <c r="K50" i="5"/>
  <c r="J50" i="5"/>
  <c r="I50" i="5"/>
  <c r="M50" i="5"/>
  <c r="M14" i="5"/>
  <c r="L14" i="5"/>
  <c r="J14" i="5"/>
  <c r="K14" i="5"/>
  <c r="I14" i="5"/>
  <c r="M10" i="5"/>
  <c r="L10" i="5"/>
  <c r="J10" i="5"/>
  <c r="K10" i="5"/>
  <c r="I10" i="5"/>
  <c r="F193" i="3"/>
  <c r="F190" i="3"/>
  <c r="H120" i="3"/>
  <c r="H114" i="3"/>
  <c r="K61" i="3"/>
  <c r="J61" i="3"/>
  <c r="J47" i="3"/>
  <c r="K47" i="3"/>
  <c r="K43" i="3"/>
  <c r="J43" i="3"/>
  <c r="F68" i="2"/>
  <c r="J41" i="2"/>
  <c r="K41" i="2"/>
  <c r="E43" i="2"/>
  <c r="G42" i="2"/>
  <c r="J38" i="2"/>
  <c r="L38" i="2"/>
  <c r="K38" i="2"/>
  <c r="J35" i="2"/>
  <c r="K35" i="2"/>
  <c r="L35" i="2"/>
  <c r="J32" i="2"/>
  <c r="L32" i="2"/>
  <c r="K32" i="2"/>
  <c r="J20" i="2"/>
  <c r="K20" i="2"/>
  <c r="I18" i="2"/>
  <c r="K15" i="2"/>
  <c r="J15" i="2"/>
  <c r="L15" i="2"/>
  <c r="K12" i="2"/>
  <c r="L12" i="2"/>
  <c r="J12" i="2"/>
  <c r="K9" i="2"/>
  <c r="J9" i="2"/>
  <c r="L9" i="2"/>
  <c r="J66" i="2"/>
  <c r="L66" i="2"/>
  <c r="I69" i="2"/>
  <c r="K66" i="2"/>
  <c r="J63" i="2"/>
  <c r="L63" i="2"/>
  <c r="K63" i="2"/>
  <c r="J60" i="2"/>
  <c r="L60" i="2"/>
  <c r="K60" i="2"/>
  <c r="L64" i="2"/>
  <c r="J64" i="2"/>
  <c r="K64" i="2"/>
  <c r="L162" i="3"/>
  <c r="K162" i="3"/>
  <c r="J162" i="3"/>
  <c r="L143" i="3"/>
  <c r="K143" i="3"/>
  <c r="J143" i="3"/>
  <c r="L111" i="3"/>
  <c r="K111" i="3"/>
  <c r="I122" i="3"/>
  <c r="J111" i="3"/>
  <c r="G120" i="3"/>
  <c r="G114" i="3"/>
  <c r="J96" i="3"/>
  <c r="L96" i="3"/>
  <c r="K96" i="3"/>
  <c r="L94" i="3"/>
  <c r="K94" i="3"/>
  <c r="J94" i="3"/>
  <c r="J90" i="3"/>
  <c r="L90" i="3"/>
  <c r="K90" i="3"/>
  <c r="L91" i="3"/>
  <c r="K91" i="3"/>
  <c r="J91" i="3"/>
  <c r="J99" i="3"/>
  <c r="L99" i="3"/>
  <c r="K99" i="3"/>
  <c r="L100" i="3"/>
  <c r="K100" i="3"/>
  <c r="J100" i="3"/>
  <c r="I119" i="3"/>
  <c r="K108" i="3"/>
  <c r="J108" i="3"/>
  <c r="L108" i="3"/>
  <c r="I120" i="3"/>
  <c r="L109" i="3"/>
  <c r="K109" i="3"/>
  <c r="J109" i="3"/>
  <c r="K140" i="3"/>
  <c r="J140" i="3"/>
  <c r="L140" i="3"/>
  <c r="L141" i="3"/>
  <c r="K141" i="3"/>
  <c r="J141" i="3"/>
  <c r="I116" i="3"/>
  <c r="J105" i="3"/>
  <c r="L105" i="3"/>
  <c r="K105" i="3"/>
  <c r="L106" i="3"/>
  <c r="K106" i="3"/>
  <c r="I117" i="3"/>
  <c r="J106" i="3"/>
  <c r="L137" i="3"/>
  <c r="J137" i="3"/>
  <c r="K137" i="3"/>
  <c r="L138" i="3"/>
  <c r="K138" i="3"/>
  <c r="J138" i="3"/>
  <c r="J80" i="3"/>
  <c r="L80" i="3"/>
  <c r="K80" i="3"/>
  <c r="J83" i="3"/>
  <c r="L83" i="3"/>
  <c r="K83" i="3"/>
  <c r="J86" i="3"/>
  <c r="L86" i="3"/>
  <c r="K86" i="3"/>
  <c r="J89" i="3"/>
  <c r="L89" i="3"/>
  <c r="K89" i="3"/>
  <c r="J92" i="3"/>
  <c r="L92" i="3"/>
  <c r="K92" i="3"/>
  <c r="J95" i="3"/>
  <c r="L95" i="3"/>
  <c r="K95" i="3"/>
  <c r="J98" i="3"/>
  <c r="L98" i="3"/>
  <c r="K98" i="3"/>
  <c r="J101" i="3"/>
  <c r="L101" i="3"/>
  <c r="K101" i="3"/>
  <c r="J104" i="3"/>
  <c r="I115" i="3"/>
  <c r="L104" i="3"/>
  <c r="K104" i="3"/>
  <c r="J107" i="3"/>
  <c r="K107" i="3"/>
  <c r="I118" i="3"/>
  <c r="L107" i="3"/>
  <c r="J110" i="3"/>
  <c r="L110" i="3"/>
  <c r="K110" i="3"/>
  <c r="I121" i="3"/>
  <c r="J136" i="3"/>
  <c r="L136" i="3"/>
  <c r="K136" i="3"/>
  <c r="J139" i="3"/>
  <c r="K139" i="3"/>
  <c r="L139" i="3"/>
  <c r="J142" i="3"/>
  <c r="L142" i="3"/>
  <c r="K142" i="3"/>
  <c r="J145" i="3"/>
  <c r="L145" i="3"/>
  <c r="K145" i="3"/>
  <c r="L70" i="3"/>
  <c r="K70" i="3"/>
  <c r="J70" i="3"/>
  <c r="J69" i="3"/>
  <c r="K69" i="3"/>
  <c r="L69" i="3"/>
  <c r="J19" i="2"/>
  <c r="K19" i="2"/>
  <c r="K67" i="2"/>
  <c r="J67" i="2"/>
  <c r="L161" i="3"/>
  <c r="K161" i="3"/>
  <c r="J161" i="3"/>
  <c r="H115" i="3"/>
  <c r="H117" i="3"/>
  <c r="H118" i="3"/>
  <c r="H113" i="3"/>
  <c r="H116" i="3"/>
  <c r="H119" i="3"/>
  <c r="H122" i="3"/>
  <c r="K53" i="3"/>
  <c r="J53" i="3"/>
  <c r="K49" i="3"/>
  <c r="J49" i="3"/>
  <c r="H69" i="2"/>
  <c r="K51" i="2"/>
  <c r="J51" i="2"/>
  <c r="L51" i="2"/>
  <c r="K40" i="2"/>
  <c r="J40" i="2"/>
  <c r="L40" i="2"/>
  <c r="I43" i="2"/>
  <c r="E42" i="2"/>
  <c r="K37" i="2"/>
  <c r="J37" i="2"/>
  <c r="L37" i="2"/>
  <c r="K34" i="2"/>
  <c r="J34" i="2"/>
  <c r="L34" i="2"/>
  <c r="K23" i="2"/>
  <c r="J23" i="2"/>
  <c r="L23" i="2"/>
  <c r="K14" i="2"/>
  <c r="J14" i="2"/>
  <c r="L14" i="2"/>
  <c r="I17" i="2"/>
  <c r="K11" i="2"/>
  <c r="J11" i="2"/>
  <c r="L11" i="2"/>
  <c r="K8" i="2"/>
  <c r="J8" i="2"/>
  <c r="L8" i="2"/>
  <c r="G43" i="2"/>
  <c r="J74" i="10"/>
  <c r="J87" i="10"/>
  <c r="G73" i="10"/>
  <c r="J85" i="10"/>
  <c r="J84" i="10"/>
  <c r="J83" i="10"/>
  <c r="J82" i="10"/>
  <c r="J81" i="10"/>
  <c r="J80" i="10"/>
  <c r="J79" i="10"/>
  <c r="J78" i="10"/>
  <c r="J77" i="10"/>
  <c r="J76" i="10"/>
  <c r="J75" i="10"/>
  <c r="J86" i="10"/>
  <c r="L153" i="3"/>
  <c r="K153" i="3"/>
  <c r="J153" i="3"/>
  <c r="G115" i="3"/>
  <c r="I113" i="3"/>
  <c r="L102" i="3"/>
  <c r="K102" i="3"/>
  <c r="J102" i="3"/>
  <c r="L97" i="3"/>
  <c r="K97" i="3"/>
  <c r="J97" i="3"/>
  <c r="L87" i="3"/>
  <c r="K87" i="3"/>
  <c r="J87" i="3"/>
  <c r="L82" i="3"/>
  <c r="K82" i="3"/>
  <c r="J82" i="3"/>
  <c r="L81" i="3"/>
  <c r="K81" i="3"/>
  <c r="J81" i="3"/>
  <c r="G117" i="3"/>
  <c r="G118" i="3"/>
  <c r="G123" i="3"/>
  <c r="G113" i="3"/>
  <c r="G116" i="3"/>
  <c r="G119" i="3"/>
  <c r="G122" i="3"/>
  <c r="L72" i="3"/>
  <c r="K72" i="3"/>
  <c r="J72" i="3"/>
  <c r="L64" i="3"/>
  <c r="K64" i="3"/>
  <c r="J64" i="3"/>
  <c r="L63" i="3"/>
  <c r="K63" i="3"/>
  <c r="J63" i="3"/>
  <c r="K58" i="3"/>
  <c r="J58" i="3"/>
  <c r="K54" i="3"/>
  <c r="J54" i="3"/>
  <c r="K40" i="3"/>
  <c r="J40" i="3"/>
  <c r="L32" i="3"/>
  <c r="K32" i="3"/>
  <c r="J32" i="3"/>
  <c r="L31" i="3"/>
  <c r="K31" i="3"/>
  <c r="J31" i="3"/>
  <c r="L23" i="3"/>
  <c r="K23" i="3"/>
  <c r="J23" i="3"/>
  <c r="L22" i="3"/>
  <c r="K22" i="3"/>
  <c r="J22" i="3"/>
  <c r="L18" i="3"/>
  <c r="K18" i="3"/>
  <c r="J18" i="3"/>
  <c r="L15" i="3"/>
  <c r="K15" i="3"/>
  <c r="J15" i="3"/>
  <c r="L12" i="3"/>
  <c r="K12" i="3"/>
  <c r="J12" i="3"/>
  <c r="L9" i="3"/>
  <c r="K9" i="3"/>
  <c r="J9" i="3"/>
  <c r="J21" i="3"/>
  <c r="L21" i="3"/>
  <c r="K21" i="3"/>
  <c r="J24" i="3"/>
  <c r="L24" i="3"/>
  <c r="K24" i="3"/>
  <c r="J27" i="3"/>
  <c r="L27" i="3"/>
  <c r="K27" i="3"/>
  <c r="J30" i="3"/>
  <c r="L30" i="3"/>
  <c r="K30" i="3"/>
  <c r="J33" i="3"/>
  <c r="L33" i="3"/>
  <c r="K33" i="3"/>
  <c r="J36" i="3"/>
  <c r="K36" i="3"/>
  <c r="L36" i="3"/>
  <c r="J39" i="3"/>
  <c r="L39" i="3"/>
  <c r="K39" i="3"/>
  <c r="J44" i="3"/>
  <c r="K44" i="3"/>
  <c r="J50" i="3"/>
  <c r="K50" i="3"/>
  <c r="J56" i="3"/>
  <c r="K56" i="3"/>
  <c r="J62" i="3"/>
  <c r="L62" i="3"/>
  <c r="K62" i="3"/>
  <c r="J65" i="3"/>
  <c r="L65" i="3"/>
  <c r="K65" i="3"/>
  <c r="J68" i="3"/>
  <c r="K68" i="3"/>
  <c r="L68" i="3"/>
  <c r="J71" i="3"/>
  <c r="L71" i="3"/>
  <c r="K71" i="3"/>
  <c r="K45" i="3"/>
  <c r="J45" i="3"/>
  <c r="J51" i="3"/>
  <c r="K51" i="3"/>
  <c r="K57" i="3"/>
  <c r="J57" i="3"/>
  <c r="L73" i="2"/>
  <c r="K73" i="2"/>
  <c r="J73" i="2"/>
  <c r="G69" i="2"/>
  <c r="L65" i="2"/>
  <c r="K65" i="2"/>
  <c r="I68" i="2"/>
  <c r="J65" i="2"/>
  <c r="L62" i="2"/>
  <c r="K62" i="2"/>
  <c r="J62" i="2"/>
  <c r="L59" i="2"/>
  <c r="K59" i="2"/>
  <c r="J59" i="2"/>
  <c r="H43" i="2"/>
  <c r="L158" i="3"/>
  <c r="K158" i="3"/>
  <c r="J158" i="3"/>
  <c r="L159" i="3"/>
  <c r="K159" i="3"/>
  <c r="J159" i="3"/>
  <c r="K164" i="3"/>
  <c r="L164" i="3"/>
  <c r="J164" i="3"/>
  <c r="K167" i="3"/>
  <c r="L167" i="3"/>
  <c r="J167" i="3"/>
  <c r="K170" i="3"/>
  <c r="L170" i="3"/>
  <c r="J170" i="3"/>
  <c r="K173" i="3"/>
  <c r="L173" i="3"/>
  <c r="J173" i="3"/>
  <c r="K176" i="3"/>
  <c r="I187" i="3"/>
  <c r="L176" i="3"/>
  <c r="J176" i="3"/>
  <c r="K179" i="3"/>
  <c r="L179" i="3"/>
  <c r="J179" i="3"/>
  <c r="I190" i="3"/>
  <c r="K182" i="3"/>
  <c r="L182" i="3"/>
  <c r="J182" i="3"/>
  <c r="I193" i="3"/>
  <c r="K185" i="3"/>
  <c r="I196" i="3"/>
  <c r="L185" i="3"/>
  <c r="J185" i="3"/>
  <c r="J155" i="3"/>
  <c r="L155" i="3"/>
  <c r="K155" i="3"/>
  <c r="L156" i="3"/>
  <c r="K156" i="3"/>
  <c r="J156" i="3"/>
  <c r="K208" i="3"/>
  <c r="L208" i="3"/>
  <c r="J208" i="3"/>
  <c r="K211" i="3"/>
  <c r="L211" i="3"/>
  <c r="J211" i="3"/>
  <c r="K214" i="3"/>
  <c r="L214" i="3"/>
  <c r="J214" i="3"/>
  <c r="K217" i="3"/>
  <c r="L217" i="3"/>
  <c r="J217" i="3"/>
  <c r="L165" i="3"/>
  <c r="K165" i="3"/>
  <c r="J165" i="3"/>
  <c r="L168" i="3"/>
  <c r="K168" i="3"/>
  <c r="J168" i="3"/>
  <c r="L171" i="3"/>
  <c r="K171" i="3"/>
  <c r="J171" i="3"/>
  <c r="L174" i="3"/>
  <c r="K174" i="3"/>
  <c r="J174" i="3"/>
  <c r="L177" i="3"/>
  <c r="I188" i="3"/>
  <c r="K177" i="3"/>
  <c r="J177" i="3"/>
  <c r="L180" i="3"/>
  <c r="K180" i="3"/>
  <c r="J180" i="3"/>
  <c r="I191" i="3"/>
  <c r="L183" i="3"/>
  <c r="I194" i="3"/>
  <c r="K183" i="3"/>
  <c r="J183" i="3"/>
  <c r="L209" i="3"/>
  <c r="K209" i="3"/>
  <c r="J209" i="3"/>
  <c r="L212" i="3"/>
  <c r="K212" i="3"/>
  <c r="J212" i="3"/>
  <c r="L215" i="3"/>
  <c r="K215" i="3"/>
  <c r="J215" i="3"/>
  <c r="L218" i="3"/>
  <c r="K218" i="3"/>
  <c r="J218" i="3"/>
  <c r="J154" i="3"/>
  <c r="L154" i="3"/>
  <c r="K154" i="3"/>
  <c r="J157" i="3"/>
  <c r="L157" i="3"/>
  <c r="K157" i="3"/>
  <c r="J160" i="3"/>
  <c r="L160" i="3"/>
  <c r="K160" i="3"/>
  <c r="J163" i="3"/>
  <c r="K163" i="3"/>
  <c r="L163" i="3"/>
  <c r="J166" i="3"/>
  <c r="K166" i="3"/>
  <c r="L166" i="3"/>
  <c r="J169" i="3"/>
  <c r="K169" i="3"/>
  <c r="L169" i="3"/>
  <c r="J172" i="3"/>
  <c r="K172" i="3"/>
  <c r="L172" i="3"/>
  <c r="J175" i="3"/>
  <c r="I186" i="3"/>
  <c r="K175" i="3"/>
  <c r="L175" i="3"/>
  <c r="I189" i="3"/>
  <c r="J178" i="3"/>
  <c r="K178" i="3"/>
  <c r="L178" i="3"/>
  <c r="J181" i="3"/>
  <c r="I192" i="3"/>
  <c r="K181" i="3"/>
  <c r="L181" i="3"/>
  <c r="I195" i="3"/>
  <c r="J184" i="3"/>
  <c r="K184" i="3"/>
  <c r="L184" i="3"/>
  <c r="J210" i="3"/>
  <c r="L210" i="3"/>
  <c r="K210" i="3"/>
  <c r="J213" i="3"/>
  <c r="L213" i="3"/>
  <c r="K213" i="3"/>
  <c r="J216" i="3"/>
  <c r="L216" i="3"/>
  <c r="K216" i="3"/>
  <c r="L75" i="2"/>
  <c r="K75" i="2"/>
  <c r="J75" i="2"/>
  <c r="L61" i="2"/>
  <c r="K61" i="2"/>
  <c r="J61" i="2"/>
  <c r="H16" i="45"/>
  <c r="J16" i="45"/>
  <c r="I16" i="45"/>
  <c r="N16" i="45"/>
  <c r="M16" i="45"/>
  <c r="L16" i="45"/>
  <c r="G146" i="43"/>
  <c r="I146" i="43"/>
  <c r="H146" i="43"/>
  <c r="K146" i="43" s="1"/>
  <c r="T16" i="45"/>
  <c r="S16" i="45"/>
  <c r="R16" i="45"/>
  <c r="Q16" i="45"/>
  <c r="P16" i="45"/>
  <c r="H16" i="44"/>
  <c r="I16" i="44"/>
  <c r="J16" i="44"/>
  <c r="H146" i="44"/>
  <c r="K146" i="44" s="1"/>
  <c r="G146" i="44"/>
  <c r="I146" i="44"/>
  <c r="T11" i="39"/>
  <c r="R11" i="39"/>
  <c r="S11" i="39"/>
  <c r="Q11" i="39"/>
  <c r="P11" i="39"/>
  <c r="O11" i="39"/>
  <c r="T16" i="44"/>
  <c r="R16" i="44"/>
  <c r="Q16" i="44"/>
  <c r="P16" i="44"/>
  <c r="S16" i="44"/>
  <c r="H11" i="39"/>
  <c r="I11" i="39"/>
  <c r="G11" i="39"/>
  <c r="N16" i="44"/>
  <c r="L16" i="44"/>
  <c r="M16" i="44"/>
  <c r="M146" i="43"/>
  <c r="L146" i="43"/>
  <c r="O146" i="43"/>
  <c r="N146" i="43"/>
  <c r="N16" i="43"/>
  <c r="L11" i="39"/>
  <c r="M11" i="39"/>
  <c r="K11" i="39"/>
  <c r="I129" i="39"/>
  <c r="G129" i="39"/>
  <c r="H129" i="39"/>
  <c r="K90" i="28"/>
  <c r="J90" i="28"/>
  <c r="I90" i="28"/>
  <c r="M90" i="28"/>
  <c r="L90" i="28"/>
  <c r="L48" i="28"/>
  <c r="K48" i="28"/>
  <c r="M48" i="28"/>
  <c r="J48" i="28"/>
  <c r="I48" i="28"/>
  <c r="K160" i="28"/>
  <c r="L160" i="28"/>
  <c r="J160" i="28"/>
  <c r="I160" i="28"/>
  <c r="M160" i="28"/>
  <c r="I132" i="28"/>
  <c r="J132" i="28"/>
  <c r="M132" i="28"/>
  <c r="L132" i="28"/>
  <c r="K132" i="28"/>
  <c r="M62" i="28"/>
  <c r="L62" i="28"/>
  <c r="K62" i="28"/>
  <c r="J62" i="28"/>
  <c r="I62" i="28"/>
  <c r="K90" i="27"/>
  <c r="J90" i="27"/>
  <c r="I90" i="27"/>
  <c r="J76" i="28"/>
  <c r="M76" i="28"/>
  <c r="L76" i="28"/>
  <c r="I76" i="28"/>
  <c r="K76" i="28"/>
  <c r="K62" i="27"/>
  <c r="J62" i="27"/>
  <c r="I62" i="27"/>
  <c r="J160" i="26"/>
  <c r="I160" i="26"/>
  <c r="K160" i="26"/>
  <c r="K104" i="26"/>
  <c r="J104" i="26"/>
  <c r="I104" i="26"/>
  <c r="K76" i="26"/>
  <c r="J76" i="26"/>
  <c r="I76" i="26"/>
  <c r="K48" i="26"/>
  <c r="J48" i="26"/>
  <c r="I48" i="26"/>
  <c r="K20" i="26"/>
  <c r="J20" i="26"/>
  <c r="I20" i="26"/>
  <c r="J132" i="26"/>
  <c r="I132" i="26"/>
  <c r="K132" i="26"/>
  <c r="L161" i="22"/>
  <c r="K161" i="22"/>
  <c r="J161" i="22"/>
  <c r="L35" i="22"/>
  <c r="K35" i="22"/>
  <c r="J35" i="22"/>
  <c r="I92" i="21"/>
  <c r="H92" i="21"/>
  <c r="L77" i="22"/>
  <c r="K77" i="22"/>
  <c r="J77" i="22"/>
  <c r="I120" i="21"/>
  <c r="H120" i="21"/>
  <c r="H64" i="21"/>
  <c r="I64" i="21"/>
  <c r="I22" i="21"/>
  <c r="H22" i="21"/>
  <c r="K146" i="26"/>
  <c r="J146" i="26"/>
  <c r="I146" i="26"/>
  <c r="H50" i="21"/>
  <c r="I50" i="21"/>
  <c r="I106" i="21"/>
  <c r="H106" i="21"/>
  <c r="I36" i="21"/>
  <c r="H36" i="21"/>
  <c r="L119" i="22"/>
  <c r="K119" i="22"/>
  <c r="J119" i="22"/>
  <c r="J149" i="14"/>
  <c r="I149" i="14"/>
  <c r="J107" i="14"/>
  <c r="I107" i="14"/>
  <c r="J65" i="14"/>
  <c r="I65" i="14"/>
  <c r="Y20" i="18"/>
  <c r="X20" i="18"/>
  <c r="I8" i="18"/>
  <c r="J8" i="18"/>
  <c r="J135" i="14"/>
  <c r="I135" i="14"/>
  <c r="J93" i="14"/>
  <c r="I93" i="14"/>
  <c r="J36" i="18"/>
  <c r="I36" i="18"/>
  <c r="I91" i="15"/>
  <c r="M91" i="15"/>
  <c r="L91" i="15"/>
  <c r="J91" i="15"/>
  <c r="K91" i="15"/>
  <c r="J23" i="14"/>
  <c r="I23" i="14"/>
  <c r="M161" i="15"/>
  <c r="L161" i="15"/>
  <c r="K161" i="15"/>
  <c r="J161" i="15"/>
  <c r="I161" i="15"/>
  <c r="J79" i="14"/>
  <c r="I79" i="14"/>
  <c r="J37" i="14"/>
  <c r="I37" i="14"/>
  <c r="Y78" i="18"/>
  <c r="X78" i="18"/>
  <c r="Y48" i="18"/>
  <c r="X48" i="18"/>
  <c r="J50" i="18"/>
  <c r="I50" i="18"/>
  <c r="I20" i="18"/>
  <c r="J20" i="18"/>
  <c r="Y8" i="18"/>
  <c r="X8" i="18"/>
  <c r="K161" i="17"/>
  <c r="J161" i="17"/>
  <c r="I161" i="17"/>
  <c r="I135" i="17"/>
  <c r="J135" i="17"/>
  <c r="K135" i="17"/>
  <c r="K133" i="17"/>
  <c r="J133" i="17"/>
  <c r="I133" i="17"/>
  <c r="I107" i="17"/>
  <c r="J107" i="17"/>
  <c r="K107" i="17"/>
  <c r="K105" i="17"/>
  <c r="J105" i="17"/>
  <c r="I105" i="17"/>
  <c r="I79" i="17"/>
  <c r="J79" i="17"/>
  <c r="K79" i="17"/>
  <c r="K77" i="17"/>
  <c r="J77" i="17"/>
  <c r="I77" i="17"/>
  <c r="I51" i="17"/>
  <c r="J51" i="17"/>
  <c r="K51" i="17"/>
  <c r="K49" i="17"/>
  <c r="J49" i="17"/>
  <c r="I49" i="17"/>
  <c r="I23" i="17"/>
  <c r="J23" i="17"/>
  <c r="K23" i="17"/>
  <c r="Y21" i="15"/>
  <c r="X21" i="15"/>
  <c r="W21" i="15"/>
  <c r="I163" i="14"/>
  <c r="J163" i="14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Q48" i="18"/>
  <c r="J92" i="18"/>
  <c r="I92" i="18"/>
  <c r="R160" i="18"/>
  <c r="Q160" i="18"/>
  <c r="I51" i="14"/>
  <c r="J51" i="14"/>
  <c r="K55" i="12"/>
  <c r="J55" i="12"/>
  <c r="I55" i="12"/>
  <c r="L55" i="12"/>
  <c r="X62" i="18"/>
  <c r="Y62" i="18"/>
  <c r="J121" i="14"/>
  <c r="I121" i="14"/>
  <c r="R78" i="18"/>
  <c r="Q78" i="18"/>
  <c r="I56" i="12"/>
  <c r="L56" i="12"/>
  <c r="K56" i="12"/>
  <c r="J56" i="12"/>
  <c r="T23" i="14"/>
  <c r="S23" i="14"/>
  <c r="M77" i="15"/>
  <c r="L77" i="15"/>
  <c r="K77" i="15"/>
  <c r="I77" i="15"/>
  <c r="J77" i="15"/>
  <c r="I53" i="12"/>
  <c r="L53" i="12"/>
  <c r="H57" i="12"/>
  <c r="K53" i="12"/>
  <c r="J53" i="12"/>
  <c r="K45" i="2"/>
  <c r="J45" i="2"/>
  <c r="J42" i="2"/>
  <c r="K42" i="2"/>
  <c r="J125" i="3"/>
  <c r="K125" i="3"/>
  <c r="J114" i="3"/>
  <c r="K114" i="3"/>
  <c r="K134" i="3"/>
  <c r="J134" i="3"/>
  <c r="K123" i="3"/>
  <c r="J123" i="3"/>
  <c r="R140" i="18" l="1"/>
  <c r="R54" i="18"/>
  <c r="R29" i="18"/>
  <c r="R108" i="18"/>
  <c r="R87" i="18"/>
  <c r="L16" i="43"/>
  <c r="W20" i="17"/>
  <c r="W18" i="17"/>
  <c r="W16" i="17"/>
  <c r="W14" i="17"/>
  <c r="R27" i="18"/>
  <c r="R94" i="18"/>
  <c r="R83" i="18"/>
  <c r="R142" i="18"/>
  <c r="R123" i="18"/>
  <c r="R143" i="18"/>
  <c r="R138" i="18"/>
  <c r="R112" i="18"/>
  <c r="R82" i="18"/>
  <c r="R28" i="18"/>
  <c r="R74" i="18"/>
  <c r="R10" i="18"/>
  <c r="R37" i="18"/>
  <c r="R17" i="18"/>
  <c r="R126" i="18"/>
  <c r="R81" i="18"/>
  <c r="R38" i="18"/>
  <c r="R18" i="18"/>
  <c r="K43" i="17"/>
  <c r="K47" i="17"/>
  <c r="K82" i="17"/>
  <c r="K86" i="17"/>
  <c r="K90" i="17"/>
  <c r="K97" i="17"/>
  <c r="K129" i="17"/>
  <c r="K136" i="17"/>
  <c r="K56" i="17"/>
  <c r="K99" i="17"/>
  <c r="K142" i="17"/>
  <c r="K39" i="17"/>
  <c r="K75" i="17"/>
  <c r="K114" i="17"/>
  <c r="K54" i="17"/>
  <c r="K58" i="17"/>
  <c r="K62" i="17"/>
  <c r="K69" i="17"/>
  <c r="K101" i="17"/>
  <c r="K108" i="17"/>
  <c r="K140" i="17"/>
  <c r="K144" i="17"/>
  <c r="K151" i="17"/>
  <c r="K67" i="17"/>
  <c r="K103" i="17"/>
  <c r="K32" i="17"/>
  <c r="K71" i="17"/>
  <c r="K118" i="17"/>
  <c r="K157" i="17"/>
  <c r="K26" i="17"/>
  <c r="K30" i="17"/>
  <c r="K34" i="17"/>
  <c r="K41" i="17"/>
  <c r="K73" i="17"/>
  <c r="K80" i="17"/>
  <c r="K112" i="17"/>
  <c r="K116" i="17"/>
  <c r="K123" i="17"/>
  <c r="K155" i="17"/>
  <c r="K159" i="17"/>
  <c r="K24" i="17"/>
  <c r="K138" i="17"/>
  <c r="K146" i="17"/>
  <c r="K110" i="17"/>
  <c r="K125" i="17"/>
  <c r="K45" i="17"/>
  <c r="K52" i="17"/>
  <c r="K84" i="17"/>
  <c r="K88" i="17"/>
  <c r="K95" i="17"/>
  <c r="K127" i="17"/>
  <c r="K131" i="17"/>
  <c r="K60" i="17"/>
  <c r="K153" i="17"/>
  <c r="K28" i="17"/>
  <c r="K14" i="17"/>
  <c r="K16" i="17"/>
  <c r="K18" i="17"/>
  <c r="K20" i="17"/>
  <c r="K27" i="17"/>
  <c r="K59" i="17"/>
  <c r="K66" i="17"/>
  <c r="K98" i="17"/>
  <c r="K102" i="17"/>
  <c r="K109" i="17"/>
  <c r="K141" i="17"/>
  <c r="K145" i="17"/>
  <c r="J152" i="19"/>
  <c r="J136" i="19"/>
  <c r="J131" i="19"/>
  <c r="J129" i="19"/>
  <c r="J127" i="19"/>
  <c r="J111" i="19"/>
  <c r="J109" i="19"/>
  <c r="J90" i="19"/>
  <c r="J88" i="19"/>
  <c r="J86" i="19"/>
  <c r="J84" i="19"/>
  <c r="J68" i="19"/>
  <c r="J61" i="19"/>
  <c r="J59" i="19"/>
  <c r="J55" i="19"/>
  <c r="J39" i="19"/>
  <c r="J13" i="19"/>
  <c r="J15" i="19"/>
  <c r="J17" i="19"/>
  <c r="J19" i="19"/>
  <c r="J27" i="19"/>
  <c r="K144" i="45"/>
  <c r="R93" i="18"/>
  <c r="R61" i="18"/>
  <c r="R57" i="18"/>
  <c r="R114" i="18"/>
  <c r="R48" i="18"/>
  <c r="W12" i="17"/>
  <c r="R14" i="18"/>
  <c r="R72" i="18"/>
  <c r="R135" i="18"/>
  <c r="R115" i="18"/>
  <c r="R96" i="18"/>
  <c r="R155" i="18"/>
  <c r="R103" i="18"/>
  <c r="R124" i="18"/>
  <c r="R98" i="18"/>
  <c r="R151" i="18"/>
  <c r="R86" i="18"/>
  <c r="R67" i="18"/>
  <c r="R47" i="18"/>
  <c r="R158" i="18"/>
  <c r="R55" i="18"/>
  <c r="R23" i="18"/>
  <c r="R88" i="18"/>
  <c r="R56" i="18"/>
  <c r="R39" i="18"/>
  <c r="W12" i="16"/>
  <c r="K31" i="17"/>
  <c r="K38" i="17"/>
  <c r="K70" i="17"/>
  <c r="K74" i="17"/>
  <c r="K81" i="17"/>
  <c r="K113" i="17"/>
  <c r="K117" i="17"/>
  <c r="K152" i="17"/>
  <c r="K156" i="17"/>
  <c r="K160" i="17"/>
  <c r="J150" i="19"/>
  <c r="J145" i="19"/>
  <c r="J143" i="19"/>
  <c r="J141" i="19"/>
  <c r="J125" i="19"/>
  <c r="J123" i="19"/>
  <c r="J104" i="19"/>
  <c r="J102" i="19"/>
  <c r="J100" i="19"/>
  <c r="J98" i="19"/>
  <c r="J82" i="19"/>
  <c r="J53" i="19"/>
  <c r="J34" i="19"/>
  <c r="J32" i="19"/>
  <c r="J30" i="19"/>
  <c r="J24" i="19"/>
  <c r="L87" i="33"/>
  <c r="J109" i="33"/>
  <c r="L109" i="33"/>
  <c r="L96" i="25"/>
  <c r="R73" i="18"/>
  <c r="R100" i="18"/>
  <c r="R69" i="18"/>
  <c r="J11" i="19"/>
  <c r="W10" i="17"/>
  <c r="R26" i="18"/>
  <c r="R65" i="18"/>
  <c r="R46" i="18"/>
  <c r="R154" i="18"/>
  <c r="R128" i="18"/>
  <c r="R109" i="18"/>
  <c r="R136" i="18"/>
  <c r="R116" i="18"/>
  <c r="R156" i="18"/>
  <c r="R137" i="18"/>
  <c r="R131" i="18"/>
  <c r="R99" i="18"/>
  <c r="R121" i="18"/>
  <c r="R15" i="18"/>
  <c r="R68" i="18"/>
  <c r="R30" i="18"/>
  <c r="R11" i="18"/>
  <c r="R51" i="18"/>
  <c r="W14" i="16"/>
  <c r="W16" i="16"/>
  <c r="W18" i="16"/>
  <c r="K11" i="17"/>
  <c r="K13" i="17"/>
  <c r="K42" i="17"/>
  <c r="K46" i="17"/>
  <c r="K53" i="17"/>
  <c r="K85" i="17"/>
  <c r="K89" i="17"/>
  <c r="K124" i="17"/>
  <c r="K128" i="17"/>
  <c r="K132" i="17"/>
  <c r="K139" i="17"/>
  <c r="J159" i="19"/>
  <c r="J157" i="19"/>
  <c r="J155" i="19"/>
  <c r="J139" i="19"/>
  <c r="J137" i="19"/>
  <c r="J118" i="19"/>
  <c r="J116" i="19"/>
  <c r="J114" i="19"/>
  <c r="J112" i="19"/>
  <c r="J96" i="19"/>
  <c r="J80" i="19"/>
  <c r="J75" i="19"/>
  <c r="J73" i="19"/>
  <c r="J71" i="19"/>
  <c r="J48" i="19"/>
  <c r="J46" i="19"/>
  <c r="J44" i="19"/>
  <c r="J42" i="19"/>
  <c r="J38" i="19"/>
  <c r="J10" i="19"/>
  <c r="J12" i="19"/>
  <c r="K137" i="45"/>
  <c r="N74" i="25"/>
  <c r="R32" i="18"/>
  <c r="R79" i="18"/>
  <c r="R59" i="18"/>
  <c r="R152" i="18"/>
  <c r="R95" i="18"/>
  <c r="R40" i="18"/>
  <c r="R153" i="18"/>
  <c r="R52" i="18"/>
  <c r="R13" i="18"/>
  <c r="R71" i="18"/>
  <c r="R19" i="18"/>
  <c r="W19" i="17"/>
  <c r="W17" i="17"/>
  <c r="R33" i="18"/>
  <c r="R113" i="18"/>
  <c r="R89" i="18"/>
  <c r="R149" i="18"/>
  <c r="R97" i="18"/>
  <c r="R117" i="18"/>
  <c r="R85" i="18"/>
  <c r="R144" i="18"/>
  <c r="R159" i="18"/>
  <c r="R80" i="18"/>
  <c r="R60" i="18"/>
  <c r="R139" i="18"/>
  <c r="R42" i="18"/>
  <c r="R127" i="18"/>
  <c r="R75" i="18"/>
  <c r="R43" i="18"/>
  <c r="R107" i="18"/>
  <c r="R70" i="18"/>
  <c r="R12" i="18"/>
  <c r="R58" i="18"/>
  <c r="K15" i="17"/>
  <c r="K17" i="17"/>
  <c r="K19" i="17"/>
  <c r="K25" i="17"/>
  <c r="K57" i="17"/>
  <c r="K61" i="17"/>
  <c r="K96" i="17"/>
  <c r="K100" i="17"/>
  <c r="K104" i="17"/>
  <c r="K111" i="17"/>
  <c r="K143" i="17"/>
  <c r="K150" i="17"/>
  <c r="J153" i="19"/>
  <c r="J151" i="19"/>
  <c r="J132" i="19"/>
  <c r="J130" i="19"/>
  <c r="J128" i="19"/>
  <c r="J126" i="19"/>
  <c r="J110" i="19"/>
  <c r="J94" i="19"/>
  <c r="J89" i="19"/>
  <c r="J87" i="19"/>
  <c r="J85" i="19"/>
  <c r="J69" i="19"/>
  <c r="J67" i="19"/>
  <c r="J62" i="19"/>
  <c r="J60" i="19"/>
  <c r="J58" i="19"/>
  <c r="J56" i="19"/>
  <c r="J40" i="19"/>
  <c r="J14" i="19"/>
  <c r="J16" i="19"/>
  <c r="J18" i="19"/>
  <c r="J20" i="19"/>
  <c r="N52" i="25"/>
  <c r="K138" i="45"/>
  <c r="L57" i="12"/>
  <c r="K57" i="12"/>
  <c r="J57" i="12"/>
  <c r="I57" i="12"/>
  <c r="J206" i="3"/>
  <c r="K206" i="3"/>
  <c r="K195" i="3"/>
  <c r="J195" i="3"/>
  <c r="J203" i="3"/>
  <c r="K203" i="3"/>
  <c r="K192" i="3"/>
  <c r="J192" i="3"/>
  <c r="J200" i="3"/>
  <c r="K200" i="3"/>
  <c r="J189" i="3"/>
  <c r="K189" i="3"/>
  <c r="J197" i="3"/>
  <c r="K197" i="3"/>
  <c r="K186" i="3"/>
  <c r="J186" i="3"/>
  <c r="K205" i="3"/>
  <c r="J205" i="3"/>
  <c r="J194" i="3"/>
  <c r="K194" i="3"/>
  <c r="J191" i="3"/>
  <c r="K191" i="3"/>
  <c r="K202" i="3"/>
  <c r="J202" i="3"/>
  <c r="K199" i="3"/>
  <c r="J199" i="3"/>
  <c r="J188" i="3"/>
  <c r="K188" i="3"/>
  <c r="K196" i="3"/>
  <c r="J196" i="3"/>
  <c r="K207" i="3"/>
  <c r="J207" i="3"/>
  <c r="K193" i="3"/>
  <c r="J193" i="3"/>
  <c r="K204" i="3"/>
  <c r="J204" i="3"/>
  <c r="K190" i="3"/>
  <c r="J190" i="3"/>
  <c r="J201" i="3"/>
  <c r="K201" i="3"/>
  <c r="K187" i="3"/>
  <c r="J187" i="3"/>
  <c r="K198" i="3"/>
  <c r="J198" i="3"/>
  <c r="K68" i="2"/>
  <c r="J68" i="2"/>
  <c r="J71" i="2"/>
  <c r="K71" i="2"/>
  <c r="K124" i="3"/>
  <c r="J124" i="3"/>
  <c r="J113" i="3"/>
  <c r="K113" i="3"/>
  <c r="H86" i="10"/>
  <c r="H74" i="10"/>
  <c r="E73" i="10"/>
  <c r="H87" i="10"/>
  <c r="H84" i="10"/>
  <c r="H81" i="10"/>
  <c r="H78" i="10"/>
  <c r="H75" i="10"/>
  <c r="H83" i="10"/>
  <c r="H80" i="10"/>
  <c r="H77" i="10"/>
  <c r="H82" i="10"/>
  <c r="H85" i="10"/>
  <c r="H79" i="10"/>
  <c r="H76" i="10"/>
  <c r="K17" i="2"/>
  <c r="J17" i="2"/>
  <c r="K43" i="2"/>
  <c r="J43" i="2"/>
  <c r="J46" i="2"/>
  <c r="K46" i="2"/>
  <c r="K121" i="3"/>
  <c r="J121" i="3"/>
  <c r="J132" i="3"/>
  <c r="K132" i="3"/>
  <c r="K118" i="3"/>
  <c r="J118" i="3"/>
  <c r="K129" i="3"/>
  <c r="J129" i="3"/>
  <c r="K115" i="3"/>
  <c r="J115" i="3"/>
  <c r="K126" i="3"/>
  <c r="J126" i="3"/>
  <c r="K117" i="3"/>
  <c r="J117" i="3"/>
  <c r="J128" i="3"/>
  <c r="K128" i="3"/>
  <c r="K116" i="3"/>
  <c r="J116" i="3"/>
  <c r="J127" i="3"/>
  <c r="K127" i="3"/>
  <c r="J131" i="3"/>
  <c r="K131" i="3"/>
  <c r="K120" i="3"/>
  <c r="J120" i="3"/>
  <c r="K130" i="3"/>
  <c r="J130" i="3"/>
  <c r="J119" i="3"/>
  <c r="K119" i="3"/>
  <c r="K122" i="3"/>
  <c r="J122" i="3"/>
  <c r="K133" i="3"/>
  <c r="J133" i="3"/>
  <c r="J70" i="2"/>
  <c r="K70" i="2"/>
  <c r="L69" i="2"/>
  <c r="K69" i="2"/>
  <c r="J69" i="2"/>
  <c r="J72" i="2"/>
  <c r="L72" i="2"/>
  <c r="K72" i="2"/>
  <c r="K18" i="2"/>
  <c r="J18" i="2"/>
  <c r="K44" i="2"/>
  <c r="J44" i="2"/>
  <c r="H42" i="10"/>
  <c r="H30" i="10"/>
  <c r="E29" i="10"/>
  <c r="H43" i="10"/>
  <c r="H39" i="10"/>
  <c r="H36" i="10"/>
  <c r="H33" i="10"/>
  <c r="H41" i="10"/>
  <c r="H38" i="10"/>
  <c r="H35" i="10"/>
  <c r="H32" i="10"/>
  <c r="H40" i="10"/>
  <c r="H37" i="10"/>
  <c r="H31" i="10"/>
  <c r="H34" i="10"/>
  <c r="J63" i="8"/>
  <c r="J62" i="8"/>
  <c r="J61" i="8"/>
  <c r="J60" i="8"/>
  <c r="J59" i="8"/>
  <c r="J58" i="8"/>
  <c r="J57" i="8"/>
  <c r="J56" i="8"/>
  <c r="J55" i="8"/>
  <c r="J54" i="8"/>
  <c r="J53" i="8"/>
  <c r="J87" i="8"/>
  <c r="J52" i="8"/>
  <c r="J65" i="8"/>
  <c r="J64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283" i="8"/>
  <c r="H282" i="8"/>
  <c r="H281" i="8"/>
  <c r="H280" i="8"/>
  <c r="H279" i="8"/>
  <c r="H278" i="8"/>
  <c r="H277" i="8"/>
  <c r="H276" i="8"/>
  <c r="H275" i="8"/>
  <c r="H274" i="8"/>
  <c r="H273" i="8"/>
  <c r="H262" i="8"/>
  <c r="G249" i="8"/>
  <c r="H250" i="8" s="1"/>
  <c r="H241" i="8"/>
  <c r="H217" i="8"/>
  <c r="H216" i="8"/>
  <c r="H215" i="8"/>
  <c r="H214" i="8"/>
  <c r="H213" i="8"/>
  <c r="H212" i="8"/>
  <c r="H211" i="8"/>
  <c r="H210" i="8"/>
  <c r="H209" i="8"/>
  <c r="H208" i="8"/>
  <c r="H207" i="8"/>
  <c r="H196" i="8"/>
  <c r="G183" i="8"/>
  <c r="H184" i="8" s="1"/>
  <c r="H175" i="8"/>
  <c r="H151" i="8"/>
  <c r="H150" i="8"/>
  <c r="H149" i="8"/>
  <c r="H148" i="8"/>
  <c r="H147" i="8"/>
  <c r="H146" i="8"/>
  <c r="H145" i="8"/>
  <c r="H144" i="8"/>
  <c r="H143" i="8"/>
  <c r="H142" i="8"/>
  <c r="H141" i="8"/>
  <c r="H130" i="8"/>
  <c r="G117" i="8"/>
  <c r="H118" i="8" s="1"/>
  <c r="H109" i="8"/>
  <c r="H193" i="8"/>
  <c r="H190" i="8"/>
  <c r="H187" i="8"/>
  <c r="H172" i="8"/>
  <c r="H169" i="8"/>
  <c r="H166" i="8"/>
  <c r="H163" i="8"/>
  <c r="H153" i="8"/>
  <c r="H152" i="8"/>
  <c r="G139" i="8"/>
  <c r="H140" i="8" s="1"/>
  <c r="H129" i="8"/>
  <c r="H126" i="8"/>
  <c r="H123" i="8"/>
  <c r="H120" i="8"/>
  <c r="H105" i="8"/>
  <c r="H102" i="8"/>
  <c r="H99" i="8"/>
  <c r="G51" i="8"/>
  <c r="H8" i="8"/>
  <c r="H263" i="8"/>
  <c r="H197" i="8"/>
  <c r="E7" i="8"/>
  <c r="H192" i="8"/>
  <c r="H189" i="8"/>
  <c r="H186" i="8"/>
  <c r="H171" i="8"/>
  <c r="H168" i="8"/>
  <c r="H165" i="8"/>
  <c r="H128" i="8"/>
  <c r="H125" i="8"/>
  <c r="H122" i="8"/>
  <c r="H119" i="8"/>
  <c r="H108" i="8"/>
  <c r="H107" i="8"/>
  <c r="H104" i="8"/>
  <c r="H101" i="8"/>
  <c r="H98" i="8"/>
  <c r="G95" i="8"/>
  <c r="H96" i="8" s="1"/>
  <c r="G73" i="8"/>
  <c r="G29" i="8"/>
  <c r="H30" i="8" s="1"/>
  <c r="H239" i="8"/>
  <c r="H236" i="8"/>
  <c r="H233" i="8"/>
  <c r="H230" i="8"/>
  <c r="H173" i="8"/>
  <c r="H164" i="8"/>
  <c r="G161" i="8"/>
  <c r="H162" i="8" s="1"/>
  <c r="H131" i="8"/>
  <c r="H124" i="8"/>
  <c r="H103" i="8"/>
  <c r="H185" i="8"/>
  <c r="H238" i="8"/>
  <c r="H235" i="8"/>
  <c r="H232" i="8"/>
  <c r="H229" i="8"/>
  <c r="H170" i="8"/>
  <c r="H121" i="8"/>
  <c r="H100" i="8"/>
  <c r="H191" i="8"/>
  <c r="H284" i="8"/>
  <c r="G271" i="8"/>
  <c r="H272" i="8" s="1"/>
  <c r="H237" i="8"/>
  <c r="H234" i="8"/>
  <c r="H231" i="8"/>
  <c r="H218" i="8"/>
  <c r="G205" i="8"/>
  <c r="H206" i="8" s="1"/>
  <c r="H174" i="8"/>
  <c r="H167" i="8"/>
  <c r="H127" i="8"/>
  <c r="H106" i="8"/>
  <c r="H97" i="8"/>
  <c r="H188" i="8"/>
  <c r="J86" i="8"/>
  <c r="J74" i="8"/>
  <c r="J83" i="8"/>
  <c r="J80" i="8"/>
  <c r="J77" i="8"/>
  <c r="J85" i="8"/>
  <c r="J82" i="8"/>
  <c r="J79" i="8"/>
  <c r="J76" i="8"/>
  <c r="J84" i="8"/>
  <c r="J75" i="8"/>
  <c r="J81" i="8"/>
  <c r="J78" i="8"/>
  <c r="W20" i="13"/>
  <c r="V20" i="13"/>
  <c r="U20" i="13"/>
  <c r="I161" i="16"/>
  <c r="K161" i="16"/>
  <c r="J161" i="16"/>
  <c r="K135" i="16"/>
  <c r="J135" i="16"/>
  <c r="I135" i="16"/>
  <c r="I133" i="16"/>
  <c r="K133" i="16"/>
  <c r="J133" i="16"/>
  <c r="K107" i="16"/>
  <c r="J107" i="16"/>
  <c r="I107" i="16"/>
  <c r="I105" i="16"/>
  <c r="K105" i="16"/>
  <c r="J105" i="16"/>
  <c r="K79" i="16"/>
  <c r="J79" i="16"/>
  <c r="I79" i="16"/>
  <c r="I77" i="16"/>
  <c r="K77" i="16"/>
  <c r="J77" i="16"/>
  <c r="K51" i="16"/>
  <c r="J51" i="16"/>
  <c r="I51" i="16"/>
  <c r="I49" i="16"/>
  <c r="K49" i="16"/>
  <c r="J49" i="16"/>
  <c r="K23" i="16"/>
  <c r="J23" i="16"/>
  <c r="I23" i="16"/>
  <c r="I149" i="16"/>
  <c r="K149" i="16"/>
  <c r="J149" i="16"/>
  <c r="K147" i="16"/>
  <c r="J147" i="16"/>
  <c r="I147" i="16"/>
  <c r="I121" i="16"/>
  <c r="K121" i="16"/>
  <c r="J121" i="16"/>
  <c r="K119" i="16"/>
  <c r="J119" i="16"/>
  <c r="I119" i="16"/>
  <c r="I93" i="16"/>
  <c r="K93" i="16"/>
  <c r="J93" i="16"/>
  <c r="K91" i="16"/>
  <c r="J91" i="16"/>
  <c r="I91" i="16"/>
  <c r="I65" i="16"/>
  <c r="K65" i="16"/>
  <c r="J65" i="16"/>
  <c r="K63" i="16"/>
  <c r="J63" i="16"/>
  <c r="I63" i="16"/>
  <c r="I37" i="16"/>
  <c r="K37" i="16"/>
  <c r="J37" i="16"/>
  <c r="K35" i="16"/>
  <c r="J35" i="16"/>
  <c r="I35" i="16"/>
  <c r="K21" i="16"/>
  <c r="J21" i="16"/>
  <c r="I21" i="16"/>
  <c r="K9" i="16"/>
  <c r="J9" i="16"/>
  <c r="I9" i="16"/>
  <c r="W21" i="17"/>
  <c r="V21" i="17"/>
  <c r="U21" i="17"/>
  <c r="W9" i="17"/>
  <c r="V9" i="17"/>
  <c r="U9" i="17"/>
  <c r="L86" i="25"/>
  <c r="L42" i="25"/>
  <c r="L107" i="25"/>
  <c r="L106" i="25"/>
  <c r="L105" i="25"/>
  <c r="L104" i="25"/>
  <c r="L103" i="25"/>
  <c r="L102" i="25"/>
  <c r="L101" i="25"/>
  <c r="L100" i="25"/>
  <c r="L99" i="25"/>
  <c r="L98" i="25"/>
  <c r="L97" i="25"/>
  <c r="L63" i="25"/>
  <c r="L62" i="25"/>
  <c r="L61" i="25"/>
  <c r="L60" i="25"/>
  <c r="L59" i="25"/>
  <c r="L58" i="25"/>
  <c r="L57" i="25"/>
  <c r="L56" i="25"/>
  <c r="L55" i="25"/>
  <c r="L54" i="25"/>
  <c r="L53" i="25"/>
  <c r="L87" i="25"/>
  <c r="L43" i="25"/>
  <c r="L30" i="25"/>
  <c r="L108" i="25"/>
  <c r="L64" i="25"/>
  <c r="L41" i="25"/>
  <c r="L38" i="25"/>
  <c r="L35" i="25"/>
  <c r="L32" i="25"/>
  <c r="L84" i="25"/>
  <c r="L81" i="25"/>
  <c r="L78" i="25"/>
  <c r="L75" i="25"/>
  <c r="L109" i="25"/>
  <c r="L39" i="25"/>
  <c r="L36" i="25"/>
  <c r="L33" i="25"/>
  <c r="L85" i="25"/>
  <c r="L82" i="25"/>
  <c r="L79" i="25"/>
  <c r="L76" i="25"/>
  <c r="L83" i="25"/>
  <c r="L40" i="25"/>
  <c r="L31" i="25"/>
  <c r="L77" i="25"/>
  <c r="L34" i="25"/>
  <c r="L37" i="25"/>
  <c r="L65" i="25"/>
  <c r="L80" i="25"/>
  <c r="I95" i="25"/>
  <c r="I51" i="25"/>
  <c r="G7" i="25"/>
  <c r="J8" i="25" s="1"/>
  <c r="I73" i="25"/>
  <c r="L74" i="25" s="1"/>
  <c r="I29" i="25"/>
  <c r="K160" i="13"/>
  <c r="J160" i="13"/>
  <c r="I160" i="13"/>
  <c r="J19" i="10"/>
  <c r="J18" i="10"/>
  <c r="J17" i="10"/>
  <c r="J16" i="10"/>
  <c r="J15" i="10"/>
  <c r="J14" i="10"/>
  <c r="J13" i="10"/>
  <c r="J12" i="10"/>
  <c r="J11" i="10"/>
  <c r="J10" i="10"/>
  <c r="J9" i="10"/>
  <c r="J20" i="10"/>
  <c r="J21" i="10"/>
  <c r="J8" i="10"/>
  <c r="G7" i="10"/>
  <c r="J63" i="10"/>
  <c r="J62" i="10"/>
  <c r="J61" i="10"/>
  <c r="J60" i="10"/>
  <c r="J59" i="10"/>
  <c r="J58" i="10"/>
  <c r="J57" i="10"/>
  <c r="J56" i="10"/>
  <c r="J55" i="10"/>
  <c r="J54" i="10"/>
  <c r="J53" i="10"/>
  <c r="J64" i="10"/>
  <c r="J52" i="10"/>
  <c r="G51" i="10"/>
  <c r="J65" i="10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G95" i="10"/>
  <c r="J96" i="10"/>
  <c r="J109" i="10"/>
  <c r="L54" i="12"/>
  <c r="K54" i="12"/>
  <c r="J54" i="12"/>
  <c r="I54" i="12"/>
  <c r="R34" i="18"/>
  <c r="Q34" i="18"/>
  <c r="R64" i="18"/>
  <c r="Q64" i="18"/>
  <c r="C161" i="19"/>
  <c r="C149" i="19"/>
  <c r="I149" i="19" s="1"/>
  <c r="C147" i="19"/>
  <c r="I147" i="19" s="1"/>
  <c r="C135" i="19"/>
  <c r="C133" i="19"/>
  <c r="I133" i="19" s="1"/>
  <c r="C121" i="19"/>
  <c r="C119" i="19"/>
  <c r="C107" i="19"/>
  <c r="I107" i="19" s="1"/>
  <c r="C105" i="19"/>
  <c r="I105" i="19" s="1"/>
  <c r="C93" i="19"/>
  <c r="C91" i="19"/>
  <c r="I91" i="19" s="1"/>
  <c r="C79" i="19"/>
  <c r="C77" i="19"/>
  <c r="C65" i="19"/>
  <c r="C63" i="19"/>
  <c r="I63" i="19" s="1"/>
  <c r="C51" i="19"/>
  <c r="C49" i="19"/>
  <c r="C37" i="19"/>
  <c r="C35" i="19"/>
  <c r="C23" i="19"/>
  <c r="I23" i="19" s="1"/>
  <c r="C21" i="19"/>
  <c r="C9" i="19"/>
  <c r="K20" i="13"/>
  <c r="I20" i="13"/>
  <c r="J20" i="13"/>
  <c r="K34" i="13"/>
  <c r="I34" i="13"/>
  <c r="J34" i="13"/>
  <c r="K62" i="13"/>
  <c r="I62" i="13"/>
  <c r="J62" i="13"/>
  <c r="K90" i="13"/>
  <c r="I90" i="13"/>
  <c r="J90" i="13"/>
  <c r="K118" i="13"/>
  <c r="I118" i="13"/>
  <c r="J118" i="13"/>
  <c r="K146" i="13"/>
  <c r="I146" i="13"/>
  <c r="J146" i="13"/>
  <c r="R134" i="18"/>
  <c r="Q134" i="18"/>
  <c r="R104" i="18"/>
  <c r="Q104" i="18"/>
  <c r="Q148" i="18"/>
  <c r="R148" i="18"/>
  <c r="R118" i="18"/>
  <c r="Q118" i="18"/>
  <c r="R132" i="18"/>
  <c r="Q132" i="18"/>
  <c r="R146" i="18"/>
  <c r="Q146" i="18"/>
  <c r="R92" i="18"/>
  <c r="Q92" i="18"/>
  <c r="R120" i="18"/>
  <c r="Q120" i="18"/>
  <c r="Q90" i="18"/>
  <c r="R90" i="18"/>
  <c r="R62" i="18"/>
  <c r="Q62" i="18"/>
  <c r="R8" i="18"/>
  <c r="Q8" i="18"/>
  <c r="R76" i="18"/>
  <c r="Q76" i="18"/>
  <c r="R22" i="18"/>
  <c r="Q22" i="18"/>
  <c r="Q36" i="18"/>
  <c r="R36" i="18"/>
  <c r="R106" i="18"/>
  <c r="Q106" i="18"/>
  <c r="R50" i="18"/>
  <c r="Q50" i="18"/>
  <c r="R20" i="18"/>
  <c r="Q20" i="18"/>
  <c r="M21" i="15"/>
  <c r="L21" i="15"/>
  <c r="K21" i="15"/>
  <c r="J21" i="15"/>
  <c r="I21" i="15"/>
  <c r="M63" i="15"/>
  <c r="L63" i="15"/>
  <c r="K63" i="15"/>
  <c r="J63" i="15"/>
  <c r="I63" i="15"/>
  <c r="M147" i="15"/>
  <c r="L147" i="15"/>
  <c r="K147" i="15"/>
  <c r="J147" i="15"/>
  <c r="I147" i="15"/>
  <c r="Y148" i="18"/>
  <c r="X148" i="18"/>
  <c r="Y118" i="18"/>
  <c r="X118" i="18"/>
  <c r="Y132" i="18"/>
  <c r="X132" i="18"/>
  <c r="Y146" i="18"/>
  <c r="X146" i="18"/>
  <c r="X92" i="18"/>
  <c r="Y92" i="18"/>
  <c r="Y160" i="18"/>
  <c r="X160" i="18"/>
  <c r="Y106" i="18"/>
  <c r="X106" i="18"/>
  <c r="J22" i="18"/>
  <c r="I22" i="18"/>
  <c r="Y34" i="18"/>
  <c r="X34" i="18"/>
  <c r="Y64" i="18"/>
  <c r="X64" i="18"/>
  <c r="J76" i="18"/>
  <c r="I76" i="18"/>
  <c r="Y90" i="18"/>
  <c r="X90" i="18"/>
  <c r="Y120" i="18"/>
  <c r="X120" i="18"/>
  <c r="J132" i="18"/>
  <c r="I132" i="18"/>
  <c r="X79" i="19"/>
  <c r="X119" i="19"/>
  <c r="X149" i="19"/>
  <c r="L49" i="15"/>
  <c r="K49" i="15"/>
  <c r="J49" i="15"/>
  <c r="I49" i="15"/>
  <c r="M49" i="15"/>
  <c r="L133" i="15"/>
  <c r="K133" i="15"/>
  <c r="J133" i="15"/>
  <c r="I133" i="15"/>
  <c r="M133" i="15"/>
  <c r="X50" i="18"/>
  <c r="Y50" i="18"/>
  <c r="J62" i="18"/>
  <c r="I62" i="18"/>
  <c r="X9" i="19"/>
  <c r="X21" i="19"/>
  <c r="X65" i="19"/>
  <c r="K35" i="15"/>
  <c r="J35" i="15"/>
  <c r="I35" i="15"/>
  <c r="M35" i="15"/>
  <c r="L35" i="15"/>
  <c r="K119" i="15"/>
  <c r="J119" i="15"/>
  <c r="I119" i="15"/>
  <c r="L119" i="15"/>
  <c r="M119" i="15"/>
  <c r="U9" i="16"/>
  <c r="W9" i="16"/>
  <c r="V9" i="16"/>
  <c r="U21" i="16"/>
  <c r="W21" i="16"/>
  <c r="V21" i="16"/>
  <c r="I9" i="17"/>
  <c r="J9" i="17"/>
  <c r="K9" i="17"/>
  <c r="I21" i="17"/>
  <c r="J21" i="17"/>
  <c r="K21" i="17"/>
  <c r="I35" i="17"/>
  <c r="J35" i="17"/>
  <c r="K35" i="17"/>
  <c r="K37" i="17"/>
  <c r="J37" i="17"/>
  <c r="I37" i="17"/>
  <c r="I63" i="17"/>
  <c r="J63" i="17"/>
  <c r="K63" i="17"/>
  <c r="K65" i="17"/>
  <c r="J65" i="17"/>
  <c r="I65" i="17"/>
  <c r="I91" i="17"/>
  <c r="J91" i="17"/>
  <c r="K91" i="17"/>
  <c r="K93" i="17"/>
  <c r="J93" i="17"/>
  <c r="I93" i="17"/>
  <c r="I119" i="17"/>
  <c r="J119" i="17"/>
  <c r="K119" i="17"/>
  <c r="K121" i="17"/>
  <c r="J121" i="17"/>
  <c r="I121" i="17"/>
  <c r="I147" i="17"/>
  <c r="J147" i="17"/>
  <c r="K147" i="17"/>
  <c r="K149" i="17"/>
  <c r="J149" i="17"/>
  <c r="I149" i="17"/>
  <c r="Y36" i="18"/>
  <c r="X36" i="18"/>
  <c r="J48" i="18"/>
  <c r="I48" i="18"/>
  <c r="J78" i="18"/>
  <c r="I78" i="18"/>
  <c r="X77" i="19"/>
  <c r="J105" i="15"/>
  <c r="I105" i="15"/>
  <c r="M105" i="15"/>
  <c r="K105" i="15"/>
  <c r="L105" i="15"/>
  <c r="J160" i="18"/>
  <c r="I160" i="18"/>
  <c r="J106" i="18"/>
  <c r="I106" i="18"/>
  <c r="J120" i="18"/>
  <c r="I120" i="18"/>
  <c r="J90" i="18"/>
  <c r="I90" i="18"/>
  <c r="I134" i="18"/>
  <c r="J134" i="18"/>
  <c r="J104" i="18"/>
  <c r="I104" i="18"/>
  <c r="J148" i="18"/>
  <c r="I148" i="18"/>
  <c r="J118" i="18"/>
  <c r="I118" i="18"/>
  <c r="Y22" i="18"/>
  <c r="X22" i="18"/>
  <c r="J34" i="18"/>
  <c r="I34" i="18"/>
  <c r="J64" i="18"/>
  <c r="I64" i="18"/>
  <c r="Y76" i="18"/>
  <c r="X76" i="18"/>
  <c r="X104" i="18"/>
  <c r="Y104" i="18"/>
  <c r="Y134" i="18"/>
  <c r="X134" i="18"/>
  <c r="I146" i="18"/>
  <c r="J146" i="18"/>
  <c r="X147" i="19"/>
  <c r="X135" i="19"/>
  <c r="X105" i="19"/>
  <c r="X93" i="19"/>
  <c r="Z7" i="19"/>
  <c r="T7" i="19"/>
  <c r="X49" i="19"/>
  <c r="X37" i="19"/>
  <c r="X133" i="19"/>
  <c r="X121" i="19"/>
  <c r="X91" i="19"/>
  <c r="X35" i="19"/>
  <c r="X63" i="19"/>
  <c r="X51" i="19"/>
  <c r="X23" i="19"/>
  <c r="J161" i="19"/>
  <c r="I161" i="19"/>
  <c r="H161" i="19"/>
  <c r="J149" i="19"/>
  <c r="H149" i="19"/>
  <c r="J147" i="19"/>
  <c r="H147" i="19"/>
  <c r="J135" i="19"/>
  <c r="I135" i="19"/>
  <c r="H135" i="19"/>
  <c r="J133" i="19"/>
  <c r="H133" i="19"/>
  <c r="J121" i="19"/>
  <c r="I121" i="19"/>
  <c r="H121" i="19"/>
  <c r="J119" i="19"/>
  <c r="I119" i="19"/>
  <c r="H119" i="19"/>
  <c r="J107" i="19"/>
  <c r="H107" i="19"/>
  <c r="J105" i="19"/>
  <c r="H105" i="19"/>
  <c r="J93" i="19"/>
  <c r="I93" i="19"/>
  <c r="H93" i="19"/>
  <c r="J91" i="19"/>
  <c r="H91" i="19"/>
  <c r="J79" i="19"/>
  <c r="I79" i="19"/>
  <c r="H79" i="19"/>
  <c r="J77" i="19"/>
  <c r="I77" i="19"/>
  <c r="H77" i="19"/>
  <c r="I65" i="19"/>
  <c r="J65" i="19"/>
  <c r="H65" i="19"/>
  <c r="J63" i="19"/>
  <c r="H63" i="19"/>
  <c r="I51" i="19"/>
  <c r="J51" i="19"/>
  <c r="H51" i="19"/>
  <c r="I49" i="19"/>
  <c r="J49" i="19"/>
  <c r="H49" i="19"/>
  <c r="I37" i="19"/>
  <c r="J37" i="19"/>
  <c r="H37" i="19"/>
  <c r="L65" i="19"/>
  <c r="L161" i="19"/>
  <c r="L149" i="19"/>
  <c r="L119" i="19"/>
  <c r="L107" i="19"/>
  <c r="L49" i="19"/>
  <c r="L37" i="19"/>
  <c r="L147" i="19"/>
  <c r="L135" i="19"/>
  <c r="L105" i="19"/>
  <c r="L93" i="19"/>
  <c r="L79" i="19"/>
  <c r="L77" i="19"/>
  <c r="L133" i="19"/>
  <c r="L35" i="19"/>
  <c r="L51" i="19"/>
  <c r="K7" i="19"/>
  <c r="L121" i="19"/>
  <c r="L91" i="19"/>
  <c r="L63" i="19"/>
  <c r="L23" i="19"/>
  <c r="L9" i="19"/>
  <c r="L21" i="19"/>
  <c r="J9" i="19"/>
  <c r="I9" i="19"/>
  <c r="H9" i="19"/>
  <c r="J21" i="19"/>
  <c r="I21" i="19"/>
  <c r="H21" i="19"/>
  <c r="J23" i="19"/>
  <c r="H23" i="19"/>
  <c r="I35" i="19"/>
  <c r="J35" i="19"/>
  <c r="H35" i="19"/>
  <c r="P161" i="19"/>
  <c r="R161" i="19"/>
  <c r="P149" i="19"/>
  <c r="R149" i="19"/>
  <c r="P147" i="19"/>
  <c r="R147" i="19"/>
  <c r="P135" i="19"/>
  <c r="R135" i="19"/>
  <c r="P133" i="19"/>
  <c r="R133" i="19"/>
  <c r="P121" i="19"/>
  <c r="R121" i="19"/>
  <c r="P119" i="19"/>
  <c r="R119" i="19"/>
  <c r="P107" i="19"/>
  <c r="R107" i="19"/>
  <c r="P105" i="19"/>
  <c r="R105" i="19"/>
  <c r="P93" i="19"/>
  <c r="R93" i="19"/>
  <c r="P91" i="19"/>
  <c r="R91" i="19"/>
  <c r="P79" i="19"/>
  <c r="R79" i="19"/>
  <c r="P77" i="19"/>
  <c r="R77" i="19"/>
  <c r="R65" i="19"/>
  <c r="P65" i="19"/>
  <c r="P63" i="19"/>
  <c r="R63" i="19"/>
  <c r="P51" i="19"/>
  <c r="R51" i="19"/>
  <c r="R49" i="19"/>
  <c r="P49" i="19"/>
  <c r="R37" i="19"/>
  <c r="P37" i="19"/>
  <c r="R35" i="19"/>
  <c r="P35" i="19"/>
  <c r="P9" i="19"/>
  <c r="R9" i="19"/>
  <c r="P21" i="19"/>
  <c r="R21" i="19"/>
  <c r="P23" i="19"/>
  <c r="R23" i="19"/>
  <c r="I162" i="21"/>
  <c r="H162" i="21"/>
  <c r="H134" i="21"/>
  <c r="I134" i="21"/>
  <c r="R22" i="21"/>
  <c r="Q22" i="21"/>
  <c r="I78" i="21"/>
  <c r="H78" i="21"/>
  <c r="I148" i="21"/>
  <c r="H148" i="21"/>
  <c r="L86" i="24"/>
  <c r="L81" i="24"/>
  <c r="L83" i="24"/>
  <c r="L85" i="24"/>
  <c r="L82" i="24"/>
  <c r="L79" i="24"/>
  <c r="L76" i="24"/>
  <c r="L84" i="24"/>
  <c r="L80" i="24"/>
  <c r="L77" i="24"/>
  <c r="L78" i="24"/>
  <c r="L75" i="24"/>
  <c r="I227" i="24"/>
  <c r="I161" i="24"/>
  <c r="I95" i="24"/>
  <c r="I253" i="24"/>
  <c r="I183" i="24"/>
  <c r="I117" i="24"/>
  <c r="I51" i="24"/>
  <c r="G7" i="24"/>
  <c r="J8" i="24" s="1"/>
  <c r="I139" i="24"/>
  <c r="I73" i="24"/>
  <c r="I205" i="24"/>
  <c r="I29" i="24"/>
  <c r="L87" i="24"/>
  <c r="L65" i="24"/>
  <c r="L63" i="24"/>
  <c r="L62" i="24"/>
  <c r="L61" i="24"/>
  <c r="L60" i="24"/>
  <c r="L59" i="24"/>
  <c r="L58" i="24"/>
  <c r="L57" i="24"/>
  <c r="L56" i="24"/>
  <c r="L55" i="24"/>
  <c r="L54" i="24"/>
  <c r="L53" i="24"/>
  <c r="L64" i="24"/>
  <c r="V21" i="22"/>
  <c r="X21" i="22"/>
  <c r="W21" i="22"/>
  <c r="J63" i="22"/>
  <c r="K63" i="22"/>
  <c r="L63" i="22"/>
  <c r="J105" i="22"/>
  <c r="L105" i="22"/>
  <c r="K105" i="22"/>
  <c r="J147" i="22"/>
  <c r="L147" i="22"/>
  <c r="K147" i="22"/>
  <c r="L49" i="22"/>
  <c r="K49" i="22"/>
  <c r="J49" i="22"/>
  <c r="L91" i="22"/>
  <c r="K91" i="22"/>
  <c r="J91" i="22"/>
  <c r="L133" i="22"/>
  <c r="K133" i="22"/>
  <c r="J133" i="22"/>
  <c r="L21" i="22"/>
  <c r="K21" i="22"/>
  <c r="J21" i="22"/>
  <c r="K160" i="27"/>
  <c r="J160" i="27"/>
  <c r="I160" i="27"/>
  <c r="K118" i="27"/>
  <c r="J118" i="27"/>
  <c r="I118" i="27"/>
  <c r="K132" i="27"/>
  <c r="I132" i="27"/>
  <c r="J132" i="27"/>
  <c r="K104" i="27"/>
  <c r="J104" i="27"/>
  <c r="I104" i="27"/>
  <c r="J76" i="27"/>
  <c r="I76" i="27"/>
  <c r="K76" i="27"/>
  <c r="J48" i="27"/>
  <c r="I48" i="27"/>
  <c r="K48" i="27"/>
  <c r="I20" i="27"/>
  <c r="K20" i="27"/>
  <c r="J20" i="27"/>
  <c r="K34" i="27"/>
  <c r="J34" i="27"/>
  <c r="I34" i="27"/>
  <c r="J146" i="27"/>
  <c r="I146" i="27"/>
  <c r="K146" i="27"/>
  <c r="I34" i="26"/>
  <c r="K34" i="26"/>
  <c r="J34" i="26"/>
  <c r="I62" i="26"/>
  <c r="K62" i="26"/>
  <c r="J62" i="26"/>
  <c r="I90" i="26"/>
  <c r="K90" i="26"/>
  <c r="J90" i="26"/>
  <c r="K118" i="26"/>
  <c r="J118" i="26"/>
  <c r="I118" i="26"/>
  <c r="J146" i="28"/>
  <c r="K146" i="28"/>
  <c r="I146" i="28"/>
  <c r="L146" i="28"/>
  <c r="M146" i="28"/>
  <c r="K34" i="28"/>
  <c r="J34" i="28"/>
  <c r="M34" i="28"/>
  <c r="L34" i="28"/>
  <c r="I34" i="28"/>
  <c r="M118" i="28"/>
  <c r="L118" i="28"/>
  <c r="K118" i="28"/>
  <c r="J118" i="28"/>
  <c r="I118" i="28"/>
  <c r="J20" i="28"/>
  <c r="I20" i="28"/>
  <c r="L20" i="28"/>
  <c r="K20" i="28"/>
  <c r="M20" i="28"/>
  <c r="L104" i="28"/>
  <c r="K104" i="28"/>
  <c r="J104" i="28"/>
  <c r="I104" i="28"/>
  <c r="M104" i="28"/>
  <c r="O129" i="39"/>
  <c r="M129" i="39"/>
  <c r="L129" i="39"/>
  <c r="K129" i="39"/>
  <c r="N129" i="39"/>
  <c r="N146" i="44"/>
  <c r="M146" i="44"/>
  <c r="L146" i="44"/>
  <c r="O146" i="44"/>
  <c r="J16" i="43"/>
  <c r="I16" i="43"/>
  <c r="H16" i="43"/>
  <c r="S16" i="43"/>
  <c r="R16" i="43"/>
  <c r="P16" i="43"/>
  <c r="T16" i="43"/>
  <c r="Q16" i="43"/>
  <c r="O146" i="45"/>
  <c r="N146" i="45"/>
  <c r="M146" i="45"/>
  <c r="L146" i="45"/>
  <c r="I146" i="45"/>
  <c r="H146" i="45"/>
  <c r="K146" i="45" s="1"/>
  <c r="G146" i="45"/>
  <c r="J96" i="25" l="1"/>
  <c r="L52" i="25"/>
  <c r="J85" i="24"/>
  <c r="J84" i="24"/>
  <c r="J83" i="24"/>
  <c r="J82" i="24"/>
  <c r="J86" i="24"/>
  <c r="J80" i="24"/>
  <c r="J79" i="24"/>
  <c r="J78" i="24"/>
  <c r="J77" i="24"/>
  <c r="J76" i="24"/>
  <c r="J75" i="24"/>
  <c r="J81" i="24"/>
  <c r="G205" i="24"/>
  <c r="G51" i="24"/>
  <c r="G227" i="24"/>
  <c r="G117" i="24"/>
  <c r="G95" i="24"/>
  <c r="E7" i="24"/>
  <c r="H8" i="24" s="1"/>
  <c r="G73" i="24"/>
  <c r="G183" i="24"/>
  <c r="G161" i="24"/>
  <c r="G139" i="24"/>
  <c r="G29" i="24"/>
  <c r="G253" i="24"/>
  <c r="J64" i="24"/>
  <c r="J65" i="24"/>
  <c r="J87" i="24"/>
  <c r="J61" i="24"/>
  <c r="J58" i="24"/>
  <c r="J55" i="24"/>
  <c r="J62" i="24"/>
  <c r="J59" i="24"/>
  <c r="J56" i="24"/>
  <c r="J53" i="24"/>
  <c r="J57" i="24"/>
  <c r="J60" i="24"/>
  <c r="J63" i="24"/>
  <c r="J54" i="24"/>
  <c r="K133" i="19"/>
  <c r="Q133" i="19" s="1"/>
  <c r="K121" i="19"/>
  <c r="Q121" i="19" s="1"/>
  <c r="K91" i="19"/>
  <c r="Q91" i="19" s="1"/>
  <c r="K35" i="19"/>
  <c r="Q35" i="19" s="1"/>
  <c r="K65" i="19"/>
  <c r="Q65" i="19" s="1"/>
  <c r="K161" i="19"/>
  <c r="Q161" i="19" s="1"/>
  <c r="K149" i="19"/>
  <c r="Q149" i="19" s="1"/>
  <c r="K119" i="19"/>
  <c r="Q119" i="19" s="1"/>
  <c r="K107" i="19"/>
  <c r="Q107" i="19" s="1"/>
  <c r="K49" i="19"/>
  <c r="Q49" i="19" s="1"/>
  <c r="K37" i="19"/>
  <c r="Q37" i="19" s="1"/>
  <c r="K21" i="19"/>
  <c r="Q21" i="19" s="1"/>
  <c r="K9" i="19"/>
  <c r="Q9" i="19" s="1"/>
  <c r="K147" i="19"/>
  <c r="Q147" i="19" s="1"/>
  <c r="K51" i="19"/>
  <c r="Q51" i="19" s="1"/>
  <c r="Q7" i="19"/>
  <c r="K135" i="19"/>
  <c r="Q135" i="19" s="1"/>
  <c r="K105" i="19"/>
  <c r="Q105" i="19" s="1"/>
  <c r="K77" i="19"/>
  <c r="Q77" i="19" s="1"/>
  <c r="K63" i="19"/>
  <c r="Q63" i="19" s="1"/>
  <c r="K23" i="19"/>
  <c r="Q23" i="19" s="1"/>
  <c r="K93" i="19"/>
  <c r="Q93" i="19" s="1"/>
  <c r="K79" i="19"/>
  <c r="Q79" i="19" s="1"/>
  <c r="T161" i="19"/>
  <c r="T149" i="19"/>
  <c r="T147" i="19"/>
  <c r="T135" i="19"/>
  <c r="T133" i="19"/>
  <c r="T121" i="19"/>
  <c r="T119" i="19"/>
  <c r="T107" i="19"/>
  <c r="T105" i="19"/>
  <c r="T93" i="19"/>
  <c r="T91" i="19"/>
  <c r="T65" i="19"/>
  <c r="T23" i="19"/>
  <c r="T21" i="19"/>
  <c r="T9" i="19"/>
  <c r="T49" i="19"/>
  <c r="T37" i="19"/>
  <c r="S7" i="19"/>
  <c r="Y7" i="19" s="1"/>
  <c r="T51" i="19"/>
  <c r="T77" i="19"/>
  <c r="T63" i="19"/>
  <c r="T35" i="19"/>
  <c r="T79" i="19"/>
  <c r="U9" i="19"/>
  <c r="Z13" i="19" s="1"/>
  <c r="U21" i="19"/>
  <c r="U23" i="19"/>
  <c r="U35" i="19"/>
  <c r="Z35" i="19" s="1"/>
  <c r="U37" i="19"/>
  <c r="U49" i="19"/>
  <c r="U51" i="19"/>
  <c r="Z51" i="19" s="1"/>
  <c r="U63" i="19"/>
  <c r="U65" i="19"/>
  <c r="U77" i="19"/>
  <c r="Z77" i="19" s="1"/>
  <c r="U79" i="19"/>
  <c r="U91" i="19"/>
  <c r="U93" i="19"/>
  <c r="Z93" i="19" s="1"/>
  <c r="U105" i="19"/>
  <c r="U107" i="19"/>
  <c r="U119" i="19"/>
  <c r="Z119" i="19" s="1"/>
  <c r="U121" i="19"/>
  <c r="U133" i="19"/>
  <c r="U135" i="19"/>
  <c r="Z135" i="19" s="1"/>
  <c r="U147" i="19"/>
  <c r="U149" i="19"/>
  <c r="U161" i="19"/>
  <c r="Z161" i="19" s="1"/>
  <c r="H109" i="10"/>
  <c r="H107" i="10"/>
  <c r="H106" i="10"/>
  <c r="H105" i="10"/>
  <c r="H104" i="10"/>
  <c r="H103" i="10"/>
  <c r="H102" i="10"/>
  <c r="H101" i="10"/>
  <c r="H100" i="10"/>
  <c r="H99" i="10"/>
  <c r="H98" i="10"/>
  <c r="H97" i="10"/>
  <c r="E95" i="10"/>
  <c r="H96" i="10"/>
  <c r="H108" i="10"/>
  <c r="H65" i="10"/>
  <c r="H63" i="10"/>
  <c r="H62" i="10"/>
  <c r="H61" i="10"/>
  <c r="H60" i="10"/>
  <c r="H59" i="10"/>
  <c r="H58" i="10"/>
  <c r="H57" i="10"/>
  <c r="H56" i="10"/>
  <c r="H55" i="10"/>
  <c r="H54" i="10"/>
  <c r="H53" i="10"/>
  <c r="E51" i="10"/>
  <c r="H52" i="10"/>
  <c r="H64" i="10"/>
  <c r="H21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20" i="10"/>
  <c r="E7" i="10"/>
  <c r="J109" i="25"/>
  <c r="J107" i="25"/>
  <c r="J106" i="25"/>
  <c r="J105" i="25"/>
  <c r="J104" i="25"/>
  <c r="J103" i="25"/>
  <c r="J102" i="25"/>
  <c r="J101" i="25"/>
  <c r="J100" i="25"/>
  <c r="J99" i="25"/>
  <c r="J98" i="25"/>
  <c r="J97" i="25"/>
  <c r="J108" i="25"/>
  <c r="G95" i="25"/>
  <c r="G51" i="25"/>
  <c r="H8" i="25"/>
  <c r="E7" i="25"/>
  <c r="G73" i="25"/>
  <c r="G29" i="25"/>
  <c r="J30" i="25" s="1"/>
  <c r="H85" i="8"/>
  <c r="H84" i="8"/>
  <c r="H83" i="8"/>
  <c r="H82" i="8"/>
  <c r="H81" i="8"/>
  <c r="H80" i="8"/>
  <c r="H79" i="8"/>
  <c r="H78" i="8"/>
  <c r="H77" i="8"/>
  <c r="H76" i="8"/>
  <c r="H75" i="8"/>
  <c r="H86" i="8"/>
  <c r="H74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E227" i="8"/>
  <c r="F228" i="8" s="1"/>
  <c r="E161" i="8"/>
  <c r="F162" i="8" s="1"/>
  <c r="E95" i="8"/>
  <c r="F96" i="8" s="1"/>
  <c r="E51" i="8"/>
  <c r="F43" i="8"/>
  <c r="F285" i="8"/>
  <c r="F261" i="8"/>
  <c r="F260" i="8"/>
  <c r="F259" i="8"/>
  <c r="F258" i="8"/>
  <c r="F257" i="8"/>
  <c r="F256" i="8"/>
  <c r="F255" i="8"/>
  <c r="F254" i="8"/>
  <c r="F253" i="8"/>
  <c r="F252" i="8"/>
  <c r="F251" i="8"/>
  <c r="F240" i="8"/>
  <c r="F219" i="8"/>
  <c r="F195" i="8"/>
  <c r="F194" i="8"/>
  <c r="F193" i="8"/>
  <c r="F192" i="8"/>
  <c r="F191" i="8"/>
  <c r="F190" i="8"/>
  <c r="F189" i="8"/>
  <c r="F188" i="8"/>
  <c r="F187" i="8"/>
  <c r="F186" i="8"/>
  <c r="F185" i="8"/>
  <c r="F174" i="8"/>
  <c r="F153" i="8"/>
  <c r="F129" i="8"/>
  <c r="F128" i="8"/>
  <c r="F127" i="8"/>
  <c r="F126" i="8"/>
  <c r="F125" i="8"/>
  <c r="F124" i="8"/>
  <c r="F123" i="8"/>
  <c r="F122" i="8"/>
  <c r="F121" i="8"/>
  <c r="F120" i="8"/>
  <c r="F119" i="8"/>
  <c r="F108" i="8"/>
  <c r="E271" i="8"/>
  <c r="F272" i="8" s="1"/>
  <c r="E249" i="8"/>
  <c r="F250" i="8" s="1"/>
  <c r="E205" i="8"/>
  <c r="F206" i="8" s="1"/>
  <c r="F173" i="8"/>
  <c r="F170" i="8"/>
  <c r="F167" i="8"/>
  <c r="F164" i="8"/>
  <c r="F149" i="8"/>
  <c r="F146" i="8"/>
  <c r="F143" i="8"/>
  <c r="F131" i="8"/>
  <c r="F130" i="8"/>
  <c r="F106" i="8"/>
  <c r="F103" i="8"/>
  <c r="F100" i="8"/>
  <c r="F97" i="8"/>
  <c r="F19" i="8"/>
  <c r="F18" i="8"/>
  <c r="F17" i="8"/>
  <c r="F16" i="8"/>
  <c r="F15" i="8"/>
  <c r="F14" i="8"/>
  <c r="F13" i="8"/>
  <c r="F12" i="8"/>
  <c r="F11" i="8"/>
  <c r="F10" i="8"/>
  <c r="F9" i="8"/>
  <c r="F262" i="8"/>
  <c r="F196" i="8"/>
  <c r="E183" i="8"/>
  <c r="F184" i="8" s="1"/>
  <c r="E139" i="8"/>
  <c r="F140" i="8" s="1"/>
  <c r="F8" i="8"/>
  <c r="F241" i="8"/>
  <c r="F172" i="8"/>
  <c r="F169" i="8"/>
  <c r="F166" i="8"/>
  <c r="F163" i="8"/>
  <c r="F152" i="8"/>
  <c r="F151" i="8"/>
  <c r="F148" i="8"/>
  <c r="F145" i="8"/>
  <c r="F142" i="8"/>
  <c r="F109" i="8"/>
  <c r="F105" i="8"/>
  <c r="F102" i="8"/>
  <c r="F99" i="8"/>
  <c r="F20" i="8"/>
  <c r="C7" i="8"/>
  <c r="F42" i="8"/>
  <c r="F40" i="8"/>
  <c r="F39" i="8"/>
  <c r="F38" i="8"/>
  <c r="F37" i="8"/>
  <c r="F36" i="8"/>
  <c r="F35" i="8"/>
  <c r="F34" i="8"/>
  <c r="F33" i="8"/>
  <c r="F32" i="8"/>
  <c r="F31" i="8"/>
  <c r="F283" i="8"/>
  <c r="F280" i="8"/>
  <c r="F277" i="8"/>
  <c r="F274" i="8"/>
  <c r="F217" i="8"/>
  <c r="F214" i="8"/>
  <c r="F211" i="8"/>
  <c r="F208" i="8"/>
  <c r="F171" i="8"/>
  <c r="F101" i="8"/>
  <c r="F147" i="8"/>
  <c r="F282" i="8"/>
  <c r="F279" i="8"/>
  <c r="F276" i="8"/>
  <c r="F273" i="8"/>
  <c r="F216" i="8"/>
  <c r="F213" i="8"/>
  <c r="F210" i="8"/>
  <c r="F207" i="8"/>
  <c r="F175" i="8"/>
  <c r="F168" i="8"/>
  <c r="F107" i="8"/>
  <c r="F98" i="8"/>
  <c r="F41" i="8"/>
  <c r="F144" i="8"/>
  <c r="F21" i="8"/>
  <c r="F281" i="8"/>
  <c r="F278" i="8"/>
  <c r="F275" i="8"/>
  <c r="F215" i="8"/>
  <c r="F212" i="8"/>
  <c r="F209" i="8"/>
  <c r="F165" i="8"/>
  <c r="F104" i="8"/>
  <c r="E73" i="8"/>
  <c r="E29" i="8"/>
  <c r="F30" i="8" s="1"/>
  <c r="E117" i="8"/>
  <c r="F118" i="8" s="1"/>
  <c r="F141" i="8"/>
  <c r="F150" i="8"/>
  <c r="H65" i="8"/>
  <c r="H64" i="8"/>
  <c r="H63" i="8"/>
  <c r="H60" i="8"/>
  <c r="H57" i="8"/>
  <c r="H54" i="8"/>
  <c r="H62" i="8"/>
  <c r="H59" i="8"/>
  <c r="H56" i="8"/>
  <c r="H53" i="8"/>
  <c r="H52" i="8"/>
  <c r="H87" i="8"/>
  <c r="H58" i="8"/>
  <c r="H55" i="8"/>
  <c r="H61" i="8"/>
  <c r="F41" i="10"/>
  <c r="F40" i="10"/>
  <c r="F39" i="10"/>
  <c r="F38" i="10"/>
  <c r="F37" i="10"/>
  <c r="F36" i="10"/>
  <c r="F35" i="10"/>
  <c r="F34" i="10"/>
  <c r="F33" i="10"/>
  <c r="F32" i="10"/>
  <c r="F31" i="10"/>
  <c r="F30" i="10"/>
  <c r="F43" i="10"/>
  <c r="F42" i="10"/>
  <c r="C29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86" i="10"/>
  <c r="C73" i="10"/>
  <c r="D74" i="10" s="1"/>
  <c r="F87" i="10"/>
  <c r="Z150" i="19" l="1"/>
  <c r="Z125" i="19"/>
  <c r="Z108" i="19"/>
  <c r="Z83" i="19"/>
  <c r="Z66" i="19"/>
  <c r="Z41" i="19"/>
  <c r="Z24" i="19"/>
  <c r="Z149" i="19"/>
  <c r="Z133" i="19"/>
  <c r="Z107" i="19"/>
  <c r="Z91" i="19"/>
  <c r="Z65" i="19"/>
  <c r="Z49" i="19"/>
  <c r="Z23" i="19"/>
  <c r="Z139" i="19"/>
  <c r="Z122" i="19"/>
  <c r="Z97" i="19"/>
  <c r="Z80" i="19"/>
  <c r="Z55" i="19"/>
  <c r="Z38" i="19"/>
  <c r="Z147" i="19"/>
  <c r="Z121" i="19"/>
  <c r="Z105" i="19"/>
  <c r="Z79" i="19"/>
  <c r="Z63" i="19"/>
  <c r="Z37" i="19"/>
  <c r="Z21" i="19"/>
  <c r="J74" i="25"/>
  <c r="Z9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47" i="19"/>
  <c r="Z158" i="19"/>
  <c r="Z95" i="19"/>
  <c r="Z39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42" i="19"/>
  <c r="Z124" i="19"/>
  <c r="Z96" i="19"/>
  <c r="Z68" i="19"/>
  <c r="Z40" i="19"/>
  <c r="Z12" i="19"/>
  <c r="Z151" i="19"/>
  <c r="Z18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59" i="19"/>
  <c r="Z131" i="19"/>
  <c r="Z103" i="19"/>
  <c r="Z86" i="19"/>
  <c r="Z58" i="19"/>
  <c r="Z19" i="19"/>
  <c r="Z46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52" i="19"/>
  <c r="Z114" i="19"/>
  <c r="Z75" i="19"/>
  <c r="Z30" i="19"/>
  <c r="Z141" i="19"/>
  <c r="Z130" i="19"/>
  <c r="Z123" i="19"/>
  <c r="Z113" i="19"/>
  <c r="Z102" i="19"/>
  <c r="Z85" i="19"/>
  <c r="Z74" i="19"/>
  <c r="Z67" i="19"/>
  <c r="Z57" i="19"/>
  <c r="Z29" i="19"/>
  <c r="Z11" i="19"/>
  <c r="Z153" i="19"/>
  <c r="Z136" i="19"/>
  <c r="Z111" i="19"/>
  <c r="Z94" i="19"/>
  <c r="Z69" i="19"/>
  <c r="Z52" i="19"/>
  <c r="Z27" i="19"/>
  <c r="Z10" i="19"/>
  <c r="J52" i="25"/>
  <c r="D30" i="10"/>
  <c r="F74" i="8"/>
  <c r="F84" i="8"/>
  <c r="F81" i="8"/>
  <c r="F78" i="8"/>
  <c r="F75" i="8"/>
  <c r="F83" i="8"/>
  <c r="F80" i="8"/>
  <c r="F77" i="8"/>
  <c r="F82" i="8"/>
  <c r="F86" i="8"/>
  <c r="F79" i="8"/>
  <c r="F85" i="8"/>
  <c r="F76" i="8"/>
  <c r="C271" i="8"/>
  <c r="D272" i="8" s="1"/>
  <c r="C205" i="8"/>
  <c r="D206" i="8" s="1"/>
  <c r="C227" i="8"/>
  <c r="D228" i="8" s="1"/>
  <c r="C161" i="8"/>
  <c r="D162" i="8" s="1"/>
  <c r="C95" i="8"/>
  <c r="D96" i="8" s="1"/>
  <c r="C51" i="8"/>
  <c r="C117" i="8"/>
  <c r="D118" i="8" s="1"/>
  <c r="C249" i="8"/>
  <c r="D250" i="8" s="1"/>
  <c r="C183" i="8"/>
  <c r="D184" i="8" s="1"/>
  <c r="C139" i="8"/>
  <c r="D140" i="8" s="1"/>
  <c r="D8" i="8"/>
  <c r="C73" i="8"/>
  <c r="D74" i="8" s="1"/>
  <c r="C29" i="8"/>
  <c r="D30" i="8" s="1"/>
  <c r="F87" i="8"/>
  <c r="F52" i="8"/>
  <c r="F64" i="8"/>
  <c r="F65" i="8"/>
  <c r="F61" i="8"/>
  <c r="F58" i="8"/>
  <c r="F55" i="8"/>
  <c r="F63" i="8"/>
  <c r="F60" i="8"/>
  <c r="F57" i="8"/>
  <c r="F54" i="8"/>
  <c r="F56" i="8"/>
  <c r="F62" i="8"/>
  <c r="F53" i="8"/>
  <c r="F59" i="8"/>
  <c r="H108" i="25"/>
  <c r="H109" i="25"/>
  <c r="H105" i="25"/>
  <c r="H102" i="25"/>
  <c r="H99" i="25"/>
  <c r="H106" i="25"/>
  <c r="H103" i="25"/>
  <c r="H100" i="25"/>
  <c r="H97" i="25"/>
  <c r="H30" i="25"/>
  <c r="H104" i="25"/>
  <c r="H107" i="25"/>
  <c r="H98" i="25"/>
  <c r="H101" i="25"/>
  <c r="E95" i="25"/>
  <c r="E51" i="25"/>
  <c r="C7" i="25"/>
  <c r="F8" i="25" s="1"/>
  <c r="E73" i="25"/>
  <c r="E29" i="25"/>
  <c r="F20" i="10"/>
  <c r="C7" i="10"/>
  <c r="F21" i="10"/>
  <c r="F8" i="10"/>
  <c r="F19" i="10"/>
  <c r="F18" i="10"/>
  <c r="F17" i="10"/>
  <c r="F16" i="10"/>
  <c r="F15" i="10"/>
  <c r="F14" i="10"/>
  <c r="F13" i="10"/>
  <c r="F12" i="10"/>
  <c r="F11" i="10"/>
  <c r="F10" i="10"/>
  <c r="F9" i="10"/>
  <c r="F64" i="10"/>
  <c r="C51" i="10"/>
  <c r="D52" i="10" s="1"/>
  <c r="F65" i="10"/>
  <c r="F52" i="10"/>
  <c r="F61" i="10"/>
  <c r="F58" i="10"/>
  <c r="F55" i="10"/>
  <c r="F63" i="10"/>
  <c r="F60" i="10"/>
  <c r="F57" i="10"/>
  <c r="F54" i="10"/>
  <c r="F62" i="10"/>
  <c r="F59" i="10"/>
  <c r="F56" i="10"/>
  <c r="F53" i="10"/>
  <c r="F108" i="10"/>
  <c r="C95" i="10"/>
  <c r="D96" i="10" s="1"/>
  <c r="F109" i="10"/>
  <c r="F96" i="10"/>
  <c r="F107" i="10"/>
  <c r="F104" i="10"/>
  <c r="F101" i="10"/>
  <c r="F98" i="10"/>
  <c r="F106" i="10"/>
  <c r="F103" i="10"/>
  <c r="F100" i="10"/>
  <c r="F97" i="10"/>
  <c r="F105" i="10"/>
  <c r="F102" i="10"/>
  <c r="F99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23" i="19"/>
  <c r="Y23" i="19" s="1"/>
  <c r="S21" i="19"/>
  <c r="Y21" i="19" s="1"/>
  <c r="S9" i="19"/>
  <c r="Y9" i="19" s="1"/>
  <c r="S35" i="19"/>
  <c r="Y35" i="19" s="1"/>
  <c r="H85" i="24"/>
  <c r="H84" i="24"/>
  <c r="H83" i="24"/>
  <c r="H82" i="24"/>
  <c r="H81" i="24"/>
  <c r="H80" i="24"/>
  <c r="H79" i="24"/>
  <c r="H78" i="24"/>
  <c r="H77" i="24"/>
  <c r="H76" i="24"/>
  <c r="H75" i="24"/>
  <c r="H86" i="24"/>
  <c r="E205" i="24"/>
  <c r="E139" i="24"/>
  <c r="E227" i="24"/>
  <c r="E161" i="24"/>
  <c r="E95" i="24"/>
  <c r="E183" i="24"/>
  <c r="E73" i="24"/>
  <c r="E29" i="24"/>
  <c r="F21" i="24"/>
  <c r="F19" i="24"/>
  <c r="F18" i="24"/>
  <c r="F17" i="24"/>
  <c r="F16" i="24"/>
  <c r="F15" i="24"/>
  <c r="F14" i="24"/>
  <c r="F13" i="24"/>
  <c r="F12" i="24"/>
  <c r="F11" i="24"/>
  <c r="F10" i="24"/>
  <c r="F9" i="24"/>
  <c r="E51" i="24"/>
  <c r="E253" i="24"/>
  <c r="F20" i="24"/>
  <c r="C7" i="24"/>
  <c r="F8" i="24" s="1"/>
  <c r="E117" i="24"/>
  <c r="H87" i="24"/>
  <c r="H63" i="24"/>
  <c r="H62" i="24"/>
  <c r="H61" i="24"/>
  <c r="H60" i="24"/>
  <c r="H59" i="24"/>
  <c r="H58" i="24"/>
  <c r="H57" i="24"/>
  <c r="H56" i="24"/>
  <c r="H55" i="24"/>
  <c r="H54" i="24"/>
  <c r="H53" i="24"/>
  <c r="H64" i="24"/>
  <c r="H65" i="24"/>
  <c r="H96" i="25" l="1"/>
  <c r="H52" i="25"/>
  <c r="H74" i="25"/>
  <c r="F127" i="24"/>
  <c r="F124" i="24"/>
  <c r="F121" i="24"/>
  <c r="F131" i="24"/>
  <c r="F130" i="24"/>
  <c r="F129" i="24"/>
  <c r="F126" i="24"/>
  <c r="F123" i="24"/>
  <c r="F120" i="24"/>
  <c r="F125" i="24"/>
  <c r="F122" i="24"/>
  <c r="F119" i="24"/>
  <c r="F128" i="24"/>
  <c r="C253" i="24"/>
  <c r="D254" i="24" s="1"/>
  <c r="C161" i="24"/>
  <c r="D162" i="24" s="1"/>
  <c r="C205" i="24"/>
  <c r="D206" i="24" s="1"/>
  <c r="C183" i="24"/>
  <c r="D184" i="24" s="1"/>
  <c r="C73" i="24"/>
  <c r="D74" i="24" s="1"/>
  <c r="C29" i="24"/>
  <c r="D30" i="24" s="1"/>
  <c r="C51" i="24"/>
  <c r="C227" i="24"/>
  <c r="D228" i="24" s="1"/>
  <c r="C117" i="24"/>
  <c r="D118" i="24" s="1"/>
  <c r="D8" i="24"/>
  <c r="C95" i="24"/>
  <c r="D96" i="24" s="1"/>
  <c r="C139" i="24"/>
  <c r="D140" i="24" s="1"/>
  <c r="F266" i="24"/>
  <c r="F267" i="24"/>
  <c r="F263" i="24"/>
  <c r="F260" i="24"/>
  <c r="F257" i="24"/>
  <c r="F264" i="24"/>
  <c r="F261" i="24"/>
  <c r="F258" i="24"/>
  <c r="F255" i="24"/>
  <c r="F259" i="24"/>
  <c r="F262" i="24"/>
  <c r="F265" i="24"/>
  <c r="F256" i="24"/>
  <c r="F87" i="24"/>
  <c r="F65" i="24"/>
  <c r="F63" i="24"/>
  <c r="F62" i="24"/>
  <c r="F61" i="24"/>
  <c r="F60" i="24"/>
  <c r="F59" i="24"/>
  <c r="F58" i="24"/>
  <c r="F57" i="24"/>
  <c r="F56" i="24"/>
  <c r="F55" i="24"/>
  <c r="F54" i="24"/>
  <c r="F53" i="24"/>
  <c r="F64" i="24"/>
  <c r="F42" i="24"/>
  <c r="F43" i="24"/>
  <c r="F41" i="24"/>
  <c r="F38" i="24"/>
  <c r="F35" i="24"/>
  <c r="F32" i="24"/>
  <c r="F39" i="24"/>
  <c r="F36" i="24"/>
  <c r="F33" i="24"/>
  <c r="F40" i="24"/>
  <c r="F31" i="24"/>
  <c r="F34" i="24"/>
  <c r="F37" i="24"/>
  <c r="F86" i="24"/>
  <c r="F85" i="24"/>
  <c r="F82" i="24"/>
  <c r="F84" i="24"/>
  <c r="F83" i="24"/>
  <c r="F81" i="24"/>
  <c r="F78" i="24"/>
  <c r="F75" i="24"/>
  <c r="F79" i="24"/>
  <c r="F76" i="24"/>
  <c r="F77" i="24"/>
  <c r="F80" i="24"/>
  <c r="F194" i="24"/>
  <c r="F191" i="24"/>
  <c r="F188" i="24"/>
  <c r="F185" i="24"/>
  <c r="F193" i="24"/>
  <c r="F190" i="24"/>
  <c r="F187" i="24"/>
  <c r="F197" i="24"/>
  <c r="F192" i="24"/>
  <c r="F196" i="24"/>
  <c r="F189" i="24"/>
  <c r="F186" i="24"/>
  <c r="F195" i="24"/>
  <c r="F105" i="24"/>
  <c r="F102" i="24"/>
  <c r="F99" i="24"/>
  <c r="F109" i="24"/>
  <c r="F108" i="24"/>
  <c r="F107" i="24"/>
  <c r="F104" i="24"/>
  <c r="F101" i="24"/>
  <c r="F98" i="24"/>
  <c r="F103" i="24"/>
  <c r="F100" i="24"/>
  <c r="F106" i="24"/>
  <c r="F97" i="24"/>
  <c r="F172" i="24"/>
  <c r="F169" i="24"/>
  <c r="F166" i="24"/>
  <c r="F163" i="24"/>
  <c r="F171" i="24"/>
  <c r="F168" i="24"/>
  <c r="F165" i="24"/>
  <c r="F173" i="24"/>
  <c r="F164" i="24"/>
  <c r="F175" i="24"/>
  <c r="F170" i="24"/>
  <c r="F174" i="24"/>
  <c r="F167" i="24"/>
  <c r="F241" i="24"/>
  <c r="F239" i="24"/>
  <c r="F238" i="24"/>
  <c r="F237" i="24"/>
  <c r="F236" i="24"/>
  <c r="F235" i="24"/>
  <c r="F234" i="24"/>
  <c r="F233" i="24"/>
  <c r="F232" i="24"/>
  <c r="F231" i="24"/>
  <c r="F230" i="24"/>
  <c r="F229" i="24"/>
  <c r="F240" i="24"/>
  <c r="F150" i="24"/>
  <c r="F147" i="24"/>
  <c r="F144" i="24"/>
  <c r="F141" i="24"/>
  <c r="F153" i="24"/>
  <c r="F149" i="24"/>
  <c r="F146" i="24"/>
  <c r="F143" i="24"/>
  <c r="F152" i="24"/>
  <c r="F151" i="24"/>
  <c r="F142" i="24"/>
  <c r="F148" i="24"/>
  <c r="F145" i="24"/>
  <c r="F217" i="24"/>
  <c r="F216" i="24"/>
  <c r="F215" i="24"/>
  <c r="F214" i="24"/>
  <c r="F213" i="24"/>
  <c r="F212" i="24"/>
  <c r="F211" i="24"/>
  <c r="F210" i="24"/>
  <c r="F208" i="24"/>
  <c r="F207" i="24"/>
  <c r="F219" i="24"/>
  <c r="F218" i="24"/>
  <c r="F209" i="24"/>
  <c r="D8" i="10"/>
  <c r="F107" i="25"/>
  <c r="F106" i="25"/>
  <c r="F105" i="25"/>
  <c r="F104" i="25"/>
  <c r="F103" i="25"/>
  <c r="F102" i="25"/>
  <c r="F101" i="25"/>
  <c r="F100" i="25"/>
  <c r="F99" i="25"/>
  <c r="F98" i="25"/>
  <c r="F97" i="25"/>
  <c r="F108" i="25"/>
  <c r="F30" i="25"/>
  <c r="F109" i="25"/>
  <c r="C73" i="25"/>
  <c r="D74" i="25" s="1"/>
  <c r="C29" i="25"/>
  <c r="C95" i="25"/>
  <c r="D96" i="25" s="1"/>
  <c r="C51" i="25"/>
  <c r="D52" i="25" s="1"/>
  <c r="D8" i="25"/>
  <c r="D52" i="8"/>
  <c r="F74" i="25" l="1"/>
  <c r="F96" i="25"/>
  <c r="F52" i="25"/>
  <c r="D30" i="25"/>
  <c r="D52" i="24"/>
</calcChain>
</file>

<file path=xl/sharedStrings.xml><?xml version="1.0" encoding="utf-8"?>
<sst xmlns="http://schemas.openxmlformats.org/spreadsheetml/2006/main" count="6177" uniqueCount="322">
  <si>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</si>
  <si>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</si>
  <si>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</si>
  <si>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</si>
  <si>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</si>
  <si>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</si>
  <si>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</si>
  <si>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</si>
  <si>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</si>
  <si>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</si>
  <si>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</si>
  <si>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</si>
  <si>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</si>
  <si>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</si>
  <si>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</si>
  <si>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</si>
  <si>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</si>
  <si>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</si>
  <si>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</si>
  <si>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</si>
  <si>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</si>
  <si>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</si>
  <si>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</si>
  <si>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</si>
  <si>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</si>
  <si>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</si>
  <si>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</si>
  <si>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</si>
  <si>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</si>
  <si>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</si>
  <si>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</si>
  <si>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</si>
  <si>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</si>
  <si>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</si>
  <si>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</si>
  <si>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</si>
  <si>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</si>
  <si>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</si>
  <si>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</si>
  <si>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</si>
  <si>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</si>
  <si>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</si>
  <si>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</si>
  <si>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</si>
  <si>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</si>
  <si>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</si>
  <si>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</si>
  <si>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</si>
  <si>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</si>
  <si>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</si>
  <si>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</si>
  <si>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</si>
  <si>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</si>
  <si>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</si>
  <si>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</si>
  <si>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</si>
  <si>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</si>
  <si>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</si>
  <si>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</si>
  <si>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</si>
  <si>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</si>
  <si>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</si>
  <si>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</si>
  <si>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</si>
  <si>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</si>
  <si>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</si>
  <si>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</si>
  <si>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</si>
  <si>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</si>
  <si>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</si>
  <si>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</si>
  <si>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</si>
  <si>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</si>
  <si>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</si>
  <si>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</si>
  <si>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</si>
  <si>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</si>
  <si>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</si>
  <si>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</si>
  <si>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</si>
  <si>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</si>
  <si>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</si>
  <si>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</si>
  <si>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</si>
  <si>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</si>
  <si>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</si>
  <si>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</si>
  <si>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</si>
  <si>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</si>
  <si>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</si>
  <si>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</si>
  <si>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</si>
  <si>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</si>
  <si>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</si>
  <si>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</si>
  <si>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</si>
  <si>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</si>
  <si>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</si>
  <si>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</si>
  <si>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</si>
  <si>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</si>
  <si>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</si>
  <si>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</si>
  <si>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</si>
  <si>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</si>
  <si>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</si>
  <si>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</si>
  <si>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</si>
  <si>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</si>
  <si>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</si>
  <si>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</si>
  <si>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</si>
  <si>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</si>
  <si>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</si>
  <si>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</si>
  <si>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</si>
  <si>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</si>
  <si>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</si>
  <si>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</si>
  <si>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</si>
  <si>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</si>
  <si>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</si>
  <si>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</si>
  <si>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</si>
  <si>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</si>
  <si>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</si>
  <si>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</si>
  <si>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</si>
  <si>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</si>
  <si>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</si>
  <si>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</si>
  <si>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</si>
  <si>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</si>
  <si>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</si>
  <si>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</si>
  <si>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</si>
  <si>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</si>
  <si>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</si>
  <si>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</si>
  <si>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</si>
  <si>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</si>
  <si>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</si>
  <si>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</si>
  <si>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</si>
  <si>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</si>
  <si>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</si>
  <si>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</si>
  <si>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</si>
  <si>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</si>
  <si>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</si>
  <si>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</si>
  <si>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</si>
  <si>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</si>
  <si>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</si>
  <si>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</si>
  <si>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</si>
  <si>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</si>
  <si>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</si>
  <si>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</si>
  <si>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</si>
  <si>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</si>
  <si>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</si>
  <si>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</si>
  <si>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</si>
  <si>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</si>
  <si>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</si>
  <si>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</si>
  <si>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</si>
  <si>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</si>
  <si>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</si>
  <si>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</si>
  <si>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</si>
  <si>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</si>
  <si>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</si>
  <si>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</si>
  <si>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</si>
  <si>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</si>
  <si>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</si>
  <si>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</si>
  <si>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</si>
  <si>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</si>
  <si>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</si>
  <si>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</si>
  <si>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</si>
  <si>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</si>
  <si>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</si>
  <si>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</si>
  <si>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</si>
  <si>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</si>
  <si>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</si>
  <si>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</si>
  <si>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</si>
  <si>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</si>
  <si>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</si>
  <si>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</si>
  <si>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</si>
  <si>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</si>
  <si>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</si>
  <si>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</si>
  <si>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</si>
  <si>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</si>
  <si>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</si>
  <si>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</si>
  <si>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</si>
  <si>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</si>
  <si>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</si>
  <si>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</si>
  <si>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</si>
  <si>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</si>
  <si>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</si>
  <si>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</si>
  <si>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</si>
  <si>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</si>
  <si>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octubre 2025</t>
  </si>
  <si>
    <t>Resumen indicadores Santa Cruz de Tenerife</t>
  </si>
  <si>
    <t>Evolución mensual de viajeros entrados en Santa Cruz de Tenerife según lugar de residencia</t>
  </si>
  <si>
    <t>Evolución mensual de viajeros entrados en Santa Cruz de Tenerife según categoría del establecimiento</t>
  </si>
  <si>
    <t>Evolución anual de viajeros entrados en Santa Cruz de Tenerife según categoría del establecimiento</t>
  </si>
  <si>
    <t>Evolución mensual de pernoctaciones en Santa Cruz de Tenerife según lugar de residencia</t>
  </si>
  <si>
    <t>Evolución mensual de pernoctaciones en Santa Cruz de Tenerife según categoría del establecimiento</t>
  </si>
  <si>
    <t>Evolución mensual de estancia media en Santa Cruz de Tenerife según lugar de residencia</t>
  </si>
  <si>
    <t>Evolución mensual de estancia media en Santa Cruz de Tenerife según categoría del establecimiento</t>
  </si>
  <si>
    <t>Evolución mensual de tasa de ocupación en Santa Cruz de Tenerife según categoría del establecimiento</t>
  </si>
  <si>
    <t>Viajeros españoles entrados en los hoteles y apartamentos de Santa Cruz de Tenerife según lugar de residencia - acumulado</t>
  </si>
  <si>
    <t>Viajeros españoles entrados en los hoteles y apartamentos de Santa Cruz de Tenerife por tipología y categoría de alojamiento - acumulado</t>
  </si>
  <si>
    <t>Viajeros peninsulares entrados en los hoteles y apartamentos de Santa Cruz de Tenerife por tipología y categoría de alojamiento - acumulado</t>
  </si>
  <si>
    <t>Viajeros canarios entrados en los hoteles y apartamentos de Santa Cruz de Tenerife por tipología y categoría de alojamiento - acumulado</t>
  </si>
  <si>
    <t>Resumen de indicadores turísticos de Tenerife-Santa Cruz de Tenerife</t>
  </si>
  <si>
    <t>octubre 2021</t>
  </si>
  <si>
    <t>octubre 2022</t>
  </si>
  <si>
    <t>octubre 2023</t>
  </si>
  <si>
    <t>octubre 2024</t>
  </si>
  <si>
    <t>octubre 2025</t>
  </si>
  <si>
    <t>-</t>
  </si>
  <si>
    <t>acumulado a octubre 2021</t>
  </si>
  <si>
    <t>acumulado a octubre 2022</t>
  </si>
  <si>
    <t>acumulado a octubre 2023</t>
  </si>
  <si>
    <t>acumulado a octubre 2024</t>
  </si>
  <si>
    <t>acumulado a octubre 2025</t>
  </si>
  <si>
    <t>Viajeros  entrados en los establecimientos alojativos de Santa Cruz de Tenerife 
(hotel + apartamento)</t>
  </si>
  <si>
    <t>Viajeros españoles entrados en los establecimientos alojativos de Santa Cruz de Tenerife 
(hotel + apartamento)</t>
  </si>
  <si>
    <t>Viajeros peninsulares entrados en los establecimientos alojativos de Santa Cruz de Tenerife 
(hotel + apartamento)</t>
  </si>
  <si>
    <t>Viajeros canarios entrados en los establecimientos alojativos de Santa Cruz de Tenerife 
(hotel + apartamento)</t>
  </si>
  <si>
    <t>Viajeros extranjeros entrados en los establecimientos alojativos de Santa Cruz de Tenerife 
(hotel + apartamento)</t>
  </si>
  <si>
    <t>Viajeros británicos entrados en los establecimientos alojativos de Santa Cruz de Tenerife 
(hotel + apartamento)</t>
  </si>
  <si>
    <t>Viajeros alemanes entrados en los establecimientos alojativos de Santa Cruz de Tenerife 
(hotel + apartamento)</t>
  </si>
  <si>
    <t>Viajeros franceses entrados en los establecimientos alojativos de Santa Cruz de Tenerife 
(hotel + apartamento)</t>
  </si>
  <si>
    <t>Viajeros belgas entrados en los establecimientos alojativos de Santa Cruz de Tenerife 
(hotel + apartamento)</t>
  </si>
  <si>
    <t>Viajeros holandeses entrados en los establecimientos alojativos de Santa Cruz de Tenerife 
(hotel + apartamento)</t>
  </si>
  <si>
    <t>Viajeros daneses entrados en los establecimientos alojativos de Santa Cruz de Tenerife 
(hotel + apartamento)</t>
  </si>
  <si>
    <t>Viajeros suecos entrados en los establecimientos alojativos de Santa Cruz de Tenerife 
(hotel + apartamento)</t>
  </si>
  <si>
    <t>var 23/22</t>
  </si>
  <si>
    <t>var 24/23</t>
  </si>
  <si>
    <t>Viajeros entrados en los establecimientos alojativos de Santa Cruz de Tenerife 
(hotel + apartamento)</t>
  </si>
  <si>
    <t>Viajeros entrados en los hoteles de Santa Cruz de Tenerife</t>
  </si>
  <si>
    <t>Viajeros entrados en los hoteles de 4, 5 estrellas Santa Cruz de Tenerife</t>
  </si>
  <si>
    <t>Viajeros entrados en los hoteles de 1, 2, 3 estrellas Santa Cruz de Tenerife</t>
  </si>
  <si>
    <t>Viajeros entrados en los apartamentos de Santa Cruz de Tenerife</t>
  </si>
  <si>
    <t>Evolución de viajeros entrados en los establecimientos alojativos de Santa Cruz de Tenerife 
(hotel + apartamento)</t>
  </si>
  <si>
    <t>Evolución de viajeros entrados en los hoteles de Santa Cruz de Tenerife</t>
  </si>
  <si>
    <t>Evolución de viajeros entrados en los hoteles de 4, 5 estrellas de Santa Cruz de Tenerife</t>
  </si>
  <si>
    <t>Evolución de viajeros entrados en los apartamentos de Santa Cruz de Tenerife</t>
  </si>
  <si>
    <t>acumulado a octubre 2020</t>
  </si>
  <si>
    <t>octubre 2020</t>
  </si>
  <si>
    <t>Viajeros entrados en los establecimientos alojativos de Santa Cruz de Tenerife según lugar de residencia (hotel + apartamento)</t>
  </si>
  <si>
    <t>acumulado octubre 2020</t>
  </si>
  <si>
    <t>acumulado octubre 2021</t>
  </si>
  <si>
    <t>acumulado octubre 2022</t>
  </si>
  <si>
    <t>acumulado octubre 2023</t>
  </si>
  <si>
    <t>acumulado octubre 2024</t>
  </si>
  <si>
    <t>acumulado octubre 2025</t>
  </si>
  <si>
    <t>Viajeros entrados en los hoteles de Santa Cruz de Tenerife según lugar de residencia (hotel + apartamento)</t>
  </si>
  <si>
    <t>Viajeros entrados en los apartamentos de Santa Cruz de Tenerife según lugar de residencia (hotel + apartamento)</t>
  </si>
  <si>
    <t>Viajeros alojados en los establecimientos alojativos de Santa Cruz de Tenerife según lugar de residencia (hotel + apartamento)</t>
  </si>
  <si>
    <t>acumulado octubre 2019</t>
  </si>
  <si>
    <t>Pernoctaciones realizadas por los turistas en los establecimientos alojativos de Santa Cruz de Tenerife (hotel + apartamento)</t>
  </si>
  <si>
    <t>Pernoctaciones realizadas por los turistas españoles en los establecimientos alojativos de Santa Cruz de Tenerife (hotel + apartamento)</t>
  </si>
  <si>
    <t>var 25/24</t>
  </si>
  <si>
    <t>Pernoctaciones realizadas por los procedentes de Península en los establecimientos alojativos de Santa Cruz de Tenerife (hotel + apartamento)</t>
  </si>
  <si>
    <t>Pernoctaciones realizadas por los procedentes de Canarias en los establecimientos alojativos de Santa Cruz de Tenerife (hotel + apartamento)</t>
  </si>
  <si>
    <t>Pernoctaciones realizadas por los procedentes de Total residentes en el extranjero en los establecimientos alojativos de Santa Cruz de Tenerife (hotel + apartamento)</t>
  </si>
  <si>
    <t>Pernoctaciones realizadas por los procedentes de Reino Unido en los establecimientos alojativos de Santa Cruz de Tenerife (hotel + apartamento)</t>
  </si>
  <si>
    <t>Pernoctaciones realizadas por los procedentes de Alemania en los establecimientos alojativos de Santa Cruz de Tenerife (hotel + apartamento)</t>
  </si>
  <si>
    <t>Pernoctaciones realizadas por los procedentes de Francia en los establecimientos alojativos de Santa Cruz de Tenerife (hotel + apartamento)</t>
  </si>
  <si>
    <t>Pernoctaciones realizadas por los procedentes de Bélgica en los establecimientos alojativos de Santa Cruz de Tenerife (hotel + apartamento)</t>
  </si>
  <si>
    <t>Pernoctaciones realizadas por los procedentes de Países Bajos en los establecimientos alojativos de Santa Cruz de Tenerife (hotel + apartamento)</t>
  </si>
  <si>
    <t>Pernoctaciones realizadas por los procedentes de Dinamarca en los establecimientos alojativos de Santa Cruz de Tenerife (hotel + apartamento)</t>
  </si>
  <si>
    <t>Pernoctaciones realizadas por los procedentes de Suecia en los establecimientos alojativos de Santa Cruz de Tenerife (hotel + apartamento)</t>
  </si>
  <si>
    <t>Pernoctaciones realizadas por los turistas en los hoteles de Santa Cruz de Tenerife</t>
  </si>
  <si>
    <t>Pernoctaciones realizadas por los turistas en los hoteles de 4 y 5 estrellas de Santa Cruz de Tenerife</t>
  </si>
  <si>
    <t>Pernoctaciones realizadas por los turistas en los hoteles de 1, 2, 3 estrellas de Santa Cruz de Tenerife</t>
  </si>
  <si>
    <t>Pernoctaciones realizadas por los turistas en los apartamentos de Santa Cruz de Tenerife</t>
  </si>
  <si>
    <t>Estancia Media en los establecimientos alojativos de Santa Cruz de Tenerife
(hotel + apartamento)</t>
  </si>
  <si>
    <t>Estancia media de los viajeros españoles entrados en los establecimientos alojativos de Santa Cruz de Tenerife (hotel + apartamento)</t>
  </si>
  <si>
    <t>Estancia media de los viajeros peninsulares entrados en los establecimientos alojativos de Santa Cruz de Tenerife (hotel + apartamento)</t>
  </si>
  <si>
    <t>Estancia media de los viajeros canarios entrados en los establecimientos alojativos de Santa Cruz de Tenerife (hotel + apartamento)</t>
  </si>
  <si>
    <t>Estancia media de los viajeros extranjeros entrados en los establecimientos alojativos de Santa Cruz de Tenerife (hotel + apartamento)</t>
  </si>
  <si>
    <t>Estancia media de los viajeros británicos entrados en los establecimientos alojativos de Santa Cruz de Tenerife (hotel + apartamento)</t>
  </si>
  <si>
    <t>Estancia media de los viajeros alemanes entrados en los establecimientos alojativos de Santa Cruz de Tenerife (hotel + apartamento)</t>
  </si>
  <si>
    <t>Estancia media de los viajeros franceses entrados en los establecimientos alojativos de Santa Cruz de Tenerife (hotel + apartamento)</t>
  </si>
  <si>
    <t>Estancia media de los viajeros belgas entrados en los establecimientos alojativos de Santa Cruz de Tenerife (hotel + apartamento)</t>
  </si>
  <si>
    <t>Estancia media de los viajeros holandeses entrados en los establecimientos alojativos de Santa Cruz de Tenerife (hotel + apartamento)</t>
  </si>
  <si>
    <t>Estancia media de los viajeros daneses entrados en los establecimientos alojativos de Santa Cruz de Tenerife (hotel + apartamento)</t>
  </si>
  <si>
    <t>Estancia media de los viajeros suecos entrados en los establecimientos alojativos de Santa Cruz de Tenerife (hotel + apartamento)</t>
  </si>
  <si>
    <t>Estancia Media en los hoteles de Santa Cruz de Tenerife</t>
  </si>
  <si>
    <t>Estancia Media en los hoteles de 4, 5 estrellas de Santa Cruz de Tenerife</t>
  </si>
  <si>
    <t>Estancia Media en los hoteles de 1, 2, 3 Estrellas de Santa Cruz de Tenerife</t>
  </si>
  <si>
    <t>Estancia Media en los apartamentos de Santa Cruz de Tenerife</t>
  </si>
  <si>
    <t>Tasa de ocupación por plaza en los establecimientos alojativos de Santa Cruz de Tenerife
(hotel + apartamento)</t>
  </si>
  <si>
    <t>Tasa de ocupación por plaza en los hoteles de Santa Cruz de Tenerife</t>
  </si>
  <si>
    <t>Tasa de ocupación por plaza en los hoteles de 4, 5 Estrellas de Santa Cruz de Tenerife</t>
  </si>
  <si>
    <t>Tasa de ocupación por plaza en los hoteles de 1, 2, 3 Estrellas de Santa Cruz de Tenerife</t>
  </si>
  <si>
    <t>Tasa de ocupación por plaza en los apartamentos de Santa Cruz de Tenerife</t>
  </si>
  <si>
    <t>Distribución de viajeros españoles entrados en hoteles y apartamentos de Santa Cruz de Tenerife  por lugar de residencia</t>
  </si>
  <si>
    <t>Viajeros españoles entrados en los hoteles y apartamentos de Santa Cruz de Tenerife según lugar de residencia</t>
  </si>
  <si>
    <t>Viajeros españoles entrados en los hoteles y apartamentos de Santa Cruz de Tenerife por tipología y categoría de alojamiento</t>
  </si>
  <si>
    <t>Viajeros peninsulares entrados en los hoteles y apartamentos de Santa Cruz de Tenerife por tipología y categoría de alojamiento</t>
  </si>
  <si>
    <t>Viajeros canarios entrados en los hoteles y apartamentos de Santa Cruz de Tenerife por tipología y categoría de alojamiento</t>
  </si>
  <si>
    <t>Evolución de viajeros españoles entrados en los establecimientos alojativos de Santa Cruz de Tenerife
(hotel + apartamento)</t>
  </si>
  <si>
    <t>Evolución de viajeros peninsulares entrados en los establecimientos alojativos de Santa Cruz de Tenerife
(hotel + apartamento)</t>
  </si>
  <si>
    <t>Evolución de viajeros canarios entrados en los establecimientos alojativos de Santa Cruz de Tenerife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</si>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</sst>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3034F84F-5670-43CE-87DB-D7CA0B389A14}"/>
    <cellStyle name="Normal 2 6" xfId="3" xr:uid="{D3D44FB0-3985-4486-8A1E-C6F036C61C3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9-4A5B-AD56-4F710A056C93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9-4A5B-AD56-4F710A056C93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09-4A5B-AD56-4F710A056C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09-4A5B-AD56-4F710A056C93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09-4A5B-AD56-4F710A056C9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09-4A5B-AD56-4F710A056C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2">
                  <c:v>227882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09-4A5B-AD56-4F710A05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09-4A5B-AD56-4F710A056C9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09-4A5B-AD56-4F710A056C9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09-4A5B-AD56-4F710A056C9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09-4A5B-AD56-4F710A056C9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09-4A5B-AD56-4F710A056C9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09-4A5B-AD56-4F710A056C9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09-4A5B-AD56-4F710A056C9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09-4A5B-AD56-4F710A056C9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09-4A5B-AD56-4F710A056C9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09-4A5B-AD56-4F710A056C9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09-4A5B-AD56-4F710A056C9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09-4A5B-AD56-4F710A056C9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09-4A5B-AD56-4F710A056C9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09-4A5B-AD56-4F710A056C9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09-4A5B-AD56-4F710A056C93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2">
                  <c:v>0.13285642557803112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09-4A5B-AD56-4F710A05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19-4CA1-BD85-A9F958726094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297</c:v>
                </c:pt>
                <c:pt idx="1">
                  <c:v>263</c:v>
                </c:pt>
                <c:pt idx="2">
                  <c:v>247</c:v>
                </c:pt>
                <c:pt idx="3">
                  <c:v>160</c:v>
                </c:pt>
                <c:pt idx="4">
                  <c:v>160</c:v>
                </c:pt>
                <c:pt idx="5">
                  <c:v>86</c:v>
                </c:pt>
                <c:pt idx="6">
                  <c:v>303</c:v>
                </c:pt>
                <c:pt idx="7">
                  <c:v>234</c:v>
                </c:pt>
                <c:pt idx="8">
                  <c:v>146</c:v>
                </c:pt>
                <c:pt idx="9">
                  <c:v>156</c:v>
                </c:pt>
                <c:pt idx="10">
                  <c:v>294</c:v>
                </c:pt>
                <c:pt idx="11">
                  <c:v>291</c:v>
                </c:pt>
                <c:pt idx="12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9-4CA1-BD85-A9F958726094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19-4CA1-BD85-A9F9587260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273</c:v>
                </c:pt>
                <c:pt idx="1">
                  <c:v>326</c:v>
                </c:pt>
                <c:pt idx="2">
                  <c:v>210</c:v>
                </c:pt>
                <c:pt idx="3">
                  <c:v>191</c:v>
                </c:pt>
                <c:pt idx="4">
                  <c:v>146</c:v>
                </c:pt>
                <c:pt idx="5">
                  <c:v>103</c:v>
                </c:pt>
                <c:pt idx="6">
                  <c:v>146</c:v>
                </c:pt>
                <c:pt idx="7">
                  <c:v>193</c:v>
                </c:pt>
                <c:pt idx="8">
                  <c:v>101</c:v>
                </c:pt>
                <c:pt idx="9">
                  <c:v>124</c:v>
                </c:pt>
                <c:pt idx="10">
                  <c:v>296</c:v>
                </c:pt>
                <c:pt idx="11">
                  <c:v>247</c:v>
                </c:pt>
                <c:pt idx="12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19-4CA1-BD85-A9F958726094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19-4CA1-BD85-A9F9587260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19-4CA1-BD85-A9F9587260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376</c:v>
                </c:pt>
                <c:pt idx="1">
                  <c:v>304</c:v>
                </c:pt>
                <c:pt idx="2">
                  <c:v>251</c:v>
                </c:pt>
                <c:pt idx="3">
                  <c:v>133</c:v>
                </c:pt>
                <c:pt idx="4">
                  <c:v>131</c:v>
                </c:pt>
                <c:pt idx="5">
                  <c:v>103</c:v>
                </c:pt>
                <c:pt idx="6">
                  <c:v>207</c:v>
                </c:pt>
                <c:pt idx="7">
                  <c:v>202</c:v>
                </c:pt>
                <c:pt idx="8">
                  <c:v>263</c:v>
                </c:pt>
                <c:pt idx="9">
                  <c:v>186</c:v>
                </c:pt>
                <c:pt idx="12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19-4CA1-BD85-A9F95872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E19-4CA1-BD85-A9F9587260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231</c:v>
                      </c:pt>
                      <c:pt idx="1">
                        <c:v>215</c:v>
                      </c:pt>
                      <c:pt idx="2">
                        <c:v>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48</c:v>
                      </c:pt>
                      <c:pt idx="8">
                        <c:v>19</c:v>
                      </c:pt>
                      <c:pt idx="9">
                        <c:v>30</c:v>
                      </c:pt>
                      <c:pt idx="10">
                        <c:v>48</c:v>
                      </c:pt>
                      <c:pt idx="11">
                        <c:v>43</c:v>
                      </c:pt>
                      <c:pt idx="12">
                        <c:v>784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E19-4CA1-BD85-A9F9587260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E19-4CA1-BD85-A9F9587260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E19-4CA1-BD85-A9F9587260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E19-4CA1-BD85-A9F9587260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E19-4CA1-BD85-A9F9587260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E19-4CA1-BD85-A9F9587260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E19-4CA1-BD85-A9F9587260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E19-4CA1-BD85-A9F9587260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E19-4CA1-BD85-A9F9587260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E19-4CA1-BD85-A9F9587260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E19-4CA1-BD85-A9F9587260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E19-4CA1-BD85-A9F9587260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E19-4CA1-BD85-A9F9587260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E19-4CA1-BD85-A9F958726094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0.37728937728937728</c:v>
                </c:pt>
                <c:pt idx="1">
                  <c:v>-6.7484662576687171E-2</c:v>
                </c:pt>
                <c:pt idx="2">
                  <c:v>0.19523809523809521</c:v>
                </c:pt>
                <c:pt idx="3">
                  <c:v>-0.30366492146596857</c:v>
                </c:pt>
                <c:pt idx="4">
                  <c:v>-0.10273972602739723</c:v>
                </c:pt>
                <c:pt idx="5">
                  <c:v>0</c:v>
                </c:pt>
                <c:pt idx="6">
                  <c:v>0.41780821917808209</c:v>
                </c:pt>
                <c:pt idx="7">
                  <c:v>4.663212435233155E-2</c:v>
                </c:pt>
                <c:pt idx="8">
                  <c:v>1.6039603960396041</c:v>
                </c:pt>
                <c:pt idx="9">
                  <c:v>0.5</c:v>
                </c:pt>
                <c:pt idx="12">
                  <c:v>0.18918918918918926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E19-4CA1-BD85-A9F95872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94-4EA0-9F54-9D41266C2D55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135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4-4EA0-9F54-9D41266C2D55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94-4EA0-9F54-9D41266C2D5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277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94-4EA0-9F54-9D41266C2D55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94-4EA0-9F54-9D41266C2D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94-4EA0-9F54-9D41266C2D5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2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94-4EA0-9F54-9D41266C2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94-4EA0-9F54-9D41266C2D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94-4EA0-9F54-9D41266C2D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94-4EA0-9F54-9D41266C2D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94-4EA0-9F54-9D41266C2D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94-4EA0-9F54-9D41266C2D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94-4EA0-9F54-9D41266C2D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94-4EA0-9F54-9D41266C2D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94-4EA0-9F54-9D41266C2D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94-4EA0-9F54-9D41266C2D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94-4EA0-9F54-9D41266C2D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94-4EA0-9F54-9D41266C2D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94-4EA0-9F54-9D41266C2D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94-4EA0-9F54-9D41266C2D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94-4EA0-9F54-9D41266C2D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94-4EA0-9F54-9D41266C2D55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0.1660649819494584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9">
                  <c:v>0.28387096774193554</c:v>
                </c:pt>
                <c:pt idx="12">
                  <c:v>0.239327296248383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94-4EA0-9F54-9D41266C2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3F-4EDF-A35D-DE01659B1FFE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190</c:v>
                </c:pt>
                <c:pt idx="1">
                  <c:v>153</c:v>
                </c:pt>
                <c:pt idx="2">
                  <c:v>264</c:v>
                </c:pt>
                <c:pt idx="3">
                  <c:v>121</c:v>
                </c:pt>
                <c:pt idx="4">
                  <c:v>21</c:v>
                </c:pt>
                <c:pt idx="5">
                  <c:v>26</c:v>
                </c:pt>
                <c:pt idx="6">
                  <c:v>25</c:v>
                </c:pt>
                <c:pt idx="7">
                  <c:v>33</c:v>
                </c:pt>
                <c:pt idx="8">
                  <c:v>28</c:v>
                </c:pt>
                <c:pt idx="9">
                  <c:v>115</c:v>
                </c:pt>
                <c:pt idx="10">
                  <c:v>177</c:v>
                </c:pt>
                <c:pt idx="11">
                  <c:v>188</c:v>
                </c:pt>
                <c:pt idx="12">
                  <c:v>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F-4EDF-A35D-DE01659B1FFE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3F-4EDF-A35D-DE01659B1FF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268</c:v>
                </c:pt>
                <c:pt idx="1">
                  <c:v>235</c:v>
                </c:pt>
                <c:pt idx="2">
                  <c:v>198</c:v>
                </c:pt>
                <c:pt idx="3">
                  <c:v>105</c:v>
                </c:pt>
                <c:pt idx="4">
                  <c:v>13</c:v>
                </c:pt>
                <c:pt idx="5">
                  <c:v>39</c:v>
                </c:pt>
                <c:pt idx="6">
                  <c:v>46</c:v>
                </c:pt>
                <c:pt idx="7">
                  <c:v>18</c:v>
                </c:pt>
                <c:pt idx="8">
                  <c:v>24</c:v>
                </c:pt>
                <c:pt idx="9">
                  <c:v>112</c:v>
                </c:pt>
                <c:pt idx="10">
                  <c:v>118</c:v>
                </c:pt>
                <c:pt idx="11">
                  <c:v>158</c:v>
                </c:pt>
                <c:pt idx="12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3F-4EDF-A35D-DE01659B1FFE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3F-4EDF-A35D-DE01659B1FF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3F-4EDF-A35D-DE01659B1FF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203</c:v>
                </c:pt>
                <c:pt idx="1">
                  <c:v>199</c:v>
                </c:pt>
                <c:pt idx="2">
                  <c:v>146</c:v>
                </c:pt>
                <c:pt idx="3">
                  <c:v>82</c:v>
                </c:pt>
                <c:pt idx="4">
                  <c:v>12</c:v>
                </c:pt>
                <c:pt idx="5">
                  <c:v>27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9">
                  <c:v>53</c:v>
                </c:pt>
                <c:pt idx="12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3F-4EDF-A35D-DE01659B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3F-4EDF-A35D-DE01659B1FF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301</c:v>
                      </c:pt>
                      <c:pt idx="1">
                        <c:v>214</c:v>
                      </c:pt>
                      <c:pt idx="2">
                        <c:v>115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0</c:v>
                      </c:pt>
                      <c:pt idx="9">
                        <c:v>15</c:v>
                      </c:pt>
                      <c:pt idx="10">
                        <c:v>11</c:v>
                      </c:pt>
                      <c:pt idx="11">
                        <c:v>8</c:v>
                      </c:pt>
                      <c:pt idx="12">
                        <c:v>678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3F-4EDF-A35D-DE01659B1FF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3F-4EDF-A35D-DE01659B1FF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3F-4EDF-A35D-DE01659B1FF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3F-4EDF-A35D-DE01659B1FF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3F-4EDF-A35D-DE01659B1FF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3F-4EDF-A35D-DE01659B1FF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3F-4EDF-A35D-DE01659B1FF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3F-4EDF-A35D-DE01659B1FF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3F-4EDF-A35D-DE01659B1FF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3F-4EDF-A35D-DE01659B1FF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3F-4EDF-A35D-DE01659B1FF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3F-4EDF-A35D-DE01659B1FF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3F-4EDF-A35D-DE01659B1FF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3F-4EDF-A35D-DE01659B1FFE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-0.2425373134328358</c:v>
                </c:pt>
                <c:pt idx="1">
                  <c:v>-0.15319148936170213</c:v>
                </c:pt>
                <c:pt idx="2">
                  <c:v>-0.26262626262626265</c:v>
                </c:pt>
                <c:pt idx="3">
                  <c:v>-0.21904761904761905</c:v>
                </c:pt>
                <c:pt idx="4">
                  <c:v>-7.6923076923076872E-2</c:v>
                </c:pt>
                <c:pt idx="5">
                  <c:v>-0.30769230769230771</c:v>
                </c:pt>
                <c:pt idx="6">
                  <c:v>-0.17391304347826086</c:v>
                </c:pt>
                <c:pt idx="7">
                  <c:v>0.22222222222222232</c:v>
                </c:pt>
                <c:pt idx="8">
                  <c:v>0.33333333333333326</c:v>
                </c:pt>
                <c:pt idx="9">
                  <c:v>-0.5267857142857143</c:v>
                </c:pt>
                <c:pt idx="12">
                  <c:v>-0.23062381852551983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3F-4EDF-A35D-DE01659B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73-4EA5-9057-CCC32800C70E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453</c:v>
                </c:pt>
                <c:pt idx="1">
                  <c:v>313</c:v>
                </c:pt>
                <c:pt idx="2">
                  <c:v>321</c:v>
                </c:pt>
                <c:pt idx="3">
                  <c:v>279</c:v>
                </c:pt>
                <c:pt idx="4">
                  <c:v>55</c:v>
                </c:pt>
                <c:pt idx="5">
                  <c:v>33</c:v>
                </c:pt>
                <c:pt idx="6">
                  <c:v>39</c:v>
                </c:pt>
                <c:pt idx="7">
                  <c:v>34</c:v>
                </c:pt>
                <c:pt idx="8">
                  <c:v>37</c:v>
                </c:pt>
                <c:pt idx="9">
                  <c:v>242</c:v>
                </c:pt>
                <c:pt idx="10">
                  <c:v>292</c:v>
                </c:pt>
                <c:pt idx="11">
                  <c:v>357</c:v>
                </c:pt>
                <c:pt idx="12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3-4EA5-9057-CCC32800C70E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73-4EA5-9057-CCC32800C7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381</c:v>
                </c:pt>
                <c:pt idx="1">
                  <c:v>336</c:v>
                </c:pt>
                <c:pt idx="2">
                  <c:v>324</c:v>
                </c:pt>
                <c:pt idx="3">
                  <c:v>205</c:v>
                </c:pt>
                <c:pt idx="4">
                  <c:v>46</c:v>
                </c:pt>
                <c:pt idx="5">
                  <c:v>26</c:v>
                </c:pt>
                <c:pt idx="6">
                  <c:v>47</c:v>
                </c:pt>
                <c:pt idx="7">
                  <c:v>38</c:v>
                </c:pt>
                <c:pt idx="8">
                  <c:v>24</c:v>
                </c:pt>
                <c:pt idx="9">
                  <c:v>228</c:v>
                </c:pt>
                <c:pt idx="10">
                  <c:v>371</c:v>
                </c:pt>
                <c:pt idx="11">
                  <c:v>467</c:v>
                </c:pt>
                <c:pt idx="12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73-4EA5-9057-CCC32800C70E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73-4EA5-9057-CCC32800C7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73-4EA5-9057-CCC32800C70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448</c:v>
                </c:pt>
                <c:pt idx="1">
                  <c:v>370</c:v>
                </c:pt>
                <c:pt idx="2">
                  <c:v>322</c:v>
                </c:pt>
                <c:pt idx="3">
                  <c:v>156</c:v>
                </c:pt>
                <c:pt idx="4">
                  <c:v>45</c:v>
                </c:pt>
                <c:pt idx="5">
                  <c:v>23</c:v>
                </c:pt>
                <c:pt idx="6">
                  <c:v>54</c:v>
                </c:pt>
                <c:pt idx="7">
                  <c:v>14</c:v>
                </c:pt>
                <c:pt idx="8">
                  <c:v>25</c:v>
                </c:pt>
                <c:pt idx="9">
                  <c:v>83</c:v>
                </c:pt>
                <c:pt idx="12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73-4EA5-9057-CCC32800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73-4EA5-9057-CCC32800C7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386</c:v>
                      </c:pt>
                      <c:pt idx="1">
                        <c:v>408</c:v>
                      </c:pt>
                      <c:pt idx="2">
                        <c:v>176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</c:v>
                      </c:pt>
                      <c:pt idx="8">
                        <c:v>25</c:v>
                      </c:pt>
                      <c:pt idx="9">
                        <c:v>20</c:v>
                      </c:pt>
                      <c:pt idx="10">
                        <c:v>27</c:v>
                      </c:pt>
                      <c:pt idx="11">
                        <c:v>24</c:v>
                      </c:pt>
                      <c:pt idx="12">
                        <c:v>1097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73-4EA5-9057-CCC32800C7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73-4EA5-9057-CCC32800C7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73-4EA5-9057-CCC32800C7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73-4EA5-9057-CCC32800C7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73-4EA5-9057-CCC32800C7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73-4EA5-9057-CCC32800C7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73-4EA5-9057-CCC32800C7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73-4EA5-9057-CCC32800C7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73-4EA5-9057-CCC32800C7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73-4EA5-9057-CCC32800C7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73-4EA5-9057-CCC32800C7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73-4EA5-9057-CCC32800C7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73-4EA5-9057-CCC32800C7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73-4EA5-9057-CCC32800C70E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0.1758530183727034</c:v>
                </c:pt>
                <c:pt idx="1">
                  <c:v>0.10119047619047628</c:v>
                </c:pt>
                <c:pt idx="2">
                  <c:v>-6.1728395061728669E-3</c:v>
                </c:pt>
                <c:pt idx="3">
                  <c:v>-0.23902439024390243</c:v>
                </c:pt>
                <c:pt idx="4">
                  <c:v>-2.1739130434782594E-2</c:v>
                </c:pt>
                <c:pt idx="5">
                  <c:v>-0.11538461538461542</c:v>
                </c:pt>
                <c:pt idx="6">
                  <c:v>0.14893617021276606</c:v>
                </c:pt>
                <c:pt idx="7">
                  <c:v>-0.63157894736842102</c:v>
                </c:pt>
                <c:pt idx="8">
                  <c:v>4.1666666666666741E-2</c:v>
                </c:pt>
                <c:pt idx="9">
                  <c:v>-0.63596491228070173</c:v>
                </c:pt>
                <c:pt idx="12">
                  <c:v>-6.9486404833836835E-2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73-4EA5-9057-CCC32800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F-4A75-8FEF-2B555FFCCD5D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F-4A75-8FEF-2B555FFCCD5D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0F-4A75-8FEF-2B555FFCCD5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F-4A75-8FEF-2B555FFCCD5D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0F-4A75-8FEF-2B555FFCCD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0F-4A75-8FEF-2B555FFCCD5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2">
                  <c:v>227882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0F-4A75-8FEF-2B555FFC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0F-4A75-8FEF-2B555FFCCD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0F-4A75-8FEF-2B555FFCCD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0F-4A75-8FEF-2B555FFCCD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0F-4A75-8FEF-2B555FFCCD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0F-4A75-8FEF-2B555FFCCD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0F-4A75-8FEF-2B555FFCCD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0F-4A75-8FEF-2B555FFCCD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0F-4A75-8FEF-2B555FFCCD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0F-4A75-8FEF-2B555FFCCD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0F-4A75-8FEF-2B555FFCCD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0F-4A75-8FEF-2B555FFCCD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0F-4A75-8FEF-2B555FFCCD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0F-4A75-8FEF-2B555FFCCD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0F-4A75-8FEF-2B555FFCCD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0F-4A75-8FEF-2B555FFCCD5D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2">
                  <c:v>0.13285642557803112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0F-4A75-8FEF-2B555FFC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3-4832-86B0-6EC98E9D6639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23609</c:v>
                </c:pt>
                <c:pt idx="1">
                  <c:v>22775</c:v>
                </c:pt>
                <c:pt idx="2">
                  <c:v>25174</c:v>
                </c:pt>
                <c:pt idx="3">
                  <c:v>19154</c:v>
                </c:pt>
                <c:pt idx="4">
                  <c:v>17881</c:v>
                </c:pt>
                <c:pt idx="5">
                  <c:v>17983</c:v>
                </c:pt>
                <c:pt idx="6">
                  <c:v>16810</c:v>
                </c:pt>
                <c:pt idx="7">
                  <c:v>14993</c:v>
                </c:pt>
                <c:pt idx="8">
                  <c:v>15933</c:v>
                </c:pt>
                <c:pt idx="9">
                  <c:v>20553</c:v>
                </c:pt>
                <c:pt idx="10">
                  <c:v>23667</c:v>
                </c:pt>
                <c:pt idx="11">
                  <c:v>20577</c:v>
                </c:pt>
                <c:pt idx="12">
                  <c:v>239109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3-4832-86B0-6EC98E9D6639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63-4832-86B0-6EC98E9D663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23867</c:v>
                </c:pt>
                <c:pt idx="1">
                  <c:v>22625</c:v>
                </c:pt>
                <c:pt idx="2">
                  <c:v>22971</c:v>
                </c:pt>
                <c:pt idx="3">
                  <c:v>19029</c:v>
                </c:pt>
                <c:pt idx="4">
                  <c:v>17439</c:v>
                </c:pt>
                <c:pt idx="5">
                  <c:v>19479</c:v>
                </c:pt>
                <c:pt idx="6">
                  <c:v>21632</c:v>
                </c:pt>
                <c:pt idx="7">
                  <c:v>15201</c:v>
                </c:pt>
                <c:pt idx="8">
                  <c:v>19577</c:v>
                </c:pt>
                <c:pt idx="9">
                  <c:v>19337</c:v>
                </c:pt>
                <c:pt idx="10">
                  <c:v>25085</c:v>
                </c:pt>
                <c:pt idx="11">
                  <c:v>24629</c:v>
                </c:pt>
                <c:pt idx="12">
                  <c:v>250871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63-4832-86B0-6EC98E9D6639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3-4832-86B0-6EC98E9D66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3-4832-86B0-6EC98E9D663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24602</c:v>
                </c:pt>
                <c:pt idx="1">
                  <c:v>24926</c:v>
                </c:pt>
                <c:pt idx="2">
                  <c:v>26883</c:v>
                </c:pt>
                <c:pt idx="3">
                  <c:v>20857</c:v>
                </c:pt>
                <c:pt idx="4">
                  <c:v>22620</c:v>
                </c:pt>
                <c:pt idx="5">
                  <c:v>20873</c:v>
                </c:pt>
                <c:pt idx="6">
                  <c:v>23873</c:v>
                </c:pt>
                <c:pt idx="7">
                  <c:v>16969</c:v>
                </c:pt>
                <c:pt idx="8">
                  <c:v>21810</c:v>
                </c:pt>
                <c:pt idx="9">
                  <c:v>24469</c:v>
                </c:pt>
                <c:pt idx="12">
                  <c:v>227882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63-4832-86B0-6EC98E9D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63-4832-86B0-6EC98E9D66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20553</c:v>
                      </c:pt>
                      <c:pt idx="1">
                        <c:v>23364</c:v>
                      </c:pt>
                      <c:pt idx="2">
                        <c:v>8936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6776</c:v>
                      </c:pt>
                      <c:pt idx="8">
                        <c:v>7423</c:v>
                      </c:pt>
                      <c:pt idx="9">
                        <c:v>9298</c:v>
                      </c:pt>
                      <c:pt idx="10">
                        <c:v>8104</c:v>
                      </c:pt>
                      <c:pt idx="11">
                        <c:v>6962</c:v>
                      </c:pt>
                      <c:pt idx="12">
                        <c:v>103516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63-4832-86B0-6EC98E9D66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63-4832-86B0-6EC98E9D66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63-4832-86B0-6EC98E9D66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63-4832-86B0-6EC98E9D66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63-4832-86B0-6EC98E9D66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63-4832-86B0-6EC98E9D66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63-4832-86B0-6EC98E9D66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63-4832-86B0-6EC98E9D66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63-4832-86B0-6EC98E9D66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63-4832-86B0-6EC98E9D66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63-4832-86B0-6EC98E9D66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63-4832-86B0-6EC98E9D66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63-4832-86B0-6EC98E9D66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63-4832-86B0-6EC98E9D6639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3.0795659278501697E-2</c:v>
                </c:pt>
                <c:pt idx="1">
                  <c:v>0.10170165745856363</c:v>
                </c:pt>
                <c:pt idx="2">
                  <c:v>0.17030168473292417</c:v>
                </c:pt>
                <c:pt idx="3">
                  <c:v>9.6063902464659234E-2</c:v>
                </c:pt>
                <c:pt idx="4">
                  <c:v>0.29709272320660585</c:v>
                </c:pt>
                <c:pt idx="5">
                  <c:v>7.1564248678063658E-2</c:v>
                </c:pt>
                <c:pt idx="6">
                  <c:v>0.10359652366863914</c:v>
                </c:pt>
                <c:pt idx="7">
                  <c:v>0.11630813762252479</c:v>
                </c:pt>
                <c:pt idx="8">
                  <c:v>0.11406242018695401</c:v>
                </c:pt>
                <c:pt idx="9">
                  <c:v>0.26539794176966436</c:v>
                </c:pt>
                <c:pt idx="12">
                  <c:v>0.13285642557803112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63-4832-86B0-6EC98E9D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F5-4AF9-8676-7BD2F9120BF5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14009</c:v>
                </c:pt>
                <c:pt idx="1">
                  <c:v>13831</c:v>
                </c:pt>
                <c:pt idx="2">
                  <c:v>15155</c:v>
                </c:pt>
                <c:pt idx="3">
                  <c:v>11713</c:v>
                </c:pt>
                <c:pt idx="4">
                  <c:v>10695</c:v>
                </c:pt>
                <c:pt idx="5">
                  <c:v>10170</c:v>
                </c:pt>
                <c:pt idx="6">
                  <c:v>10021</c:v>
                </c:pt>
                <c:pt idx="7">
                  <c:v>9451</c:v>
                </c:pt>
                <c:pt idx="8">
                  <c:v>9475</c:v>
                </c:pt>
                <c:pt idx="9">
                  <c:v>12972</c:v>
                </c:pt>
                <c:pt idx="10">
                  <c:v>15154</c:v>
                </c:pt>
                <c:pt idx="11">
                  <c:v>12991</c:v>
                </c:pt>
                <c:pt idx="12">
                  <c:v>145637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5-4AF9-8676-7BD2F9120BF5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F5-4AF9-8676-7BD2F9120B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13713</c:v>
                </c:pt>
                <c:pt idx="1">
                  <c:v>13097</c:v>
                </c:pt>
                <c:pt idx="2">
                  <c:v>13219</c:v>
                </c:pt>
                <c:pt idx="3">
                  <c:v>11165</c:v>
                </c:pt>
                <c:pt idx="4">
                  <c:v>10226</c:v>
                </c:pt>
                <c:pt idx="5">
                  <c:v>11059</c:v>
                </c:pt>
                <c:pt idx="6">
                  <c:v>12572</c:v>
                </c:pt>
                <c:pt idx="7">
                  <c:v>9290</c:v>
                </c:pt>
                <c:pt idx="8">
                  <c:v>12468</c:v>
                </c:pt>
                <c:pt idx="9">
                  <c:v>12954</c:v>
                </c:pt>
                <c:pt idx="10">
                  <c:v>16047</c:v>
                </c:pt>
                <c:pt idx="11">
                  <c:v>15417</c:v>
                </c:pt>
                <c:pt idx="12">
                  <c:v>151227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F5-4AF9-8676-7BD2F9120BF5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F5-4AF9-8676-7BD2F9120BF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F5-4AF9-8676-7BD2F9120BF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15504</c:v>
                </c:pt>
                <c:pt idx="1">
                  <c:v>15698</c:v>
                </c:pt>
                <c:pt idx="2">
                  <c:v>17327</c:v>
                </c:pt>
                <c:pt idx="3">
                  <c:v>13392</c:v>
                </c:pt>
                <c:pt idx="4">
                  <c:v>15356</c:v>
                </c:pt>
                <c:pt idx="5">
                  <c:v>14375</c:v>
                </c:pt>
                <c:pt idx="6">
                  <c:v>16611</c:v>
                </c:pt>
                <c:pt idx="7">
                  <c:v>11918</c:v>
                </c:pt>
                <c:pt idx="8">
                  <c:v>15013</c:v>
                </c:pt>
                <c:pt idx="9">
                  <c:v>16315</c:v>
                </c:pt>
                <c:pt idx="12">
                  <c:v>151509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F5-4AF9-8676-7BD2F91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F5-4AF9-8676-7BD2F9120BF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9949</c:v>
                      </c:pt>
                      <c:pt idx="1">
                        <c:v>11543</c:v>
                      </c:pt>
                      <c:pt idx="2">
                        <c:v>4800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3541</c:v>
                      </c:pt>
                      <c:pt idx="8">
                        <c:v>3927</c:v>
                      </c:pt>
                      <c:pt idx="9">
                        <c:v>5005</c:v>
                      </c:pt>
                      <c:pt idx="10">
                        <c:v>4492</c:v>
                      </c:pt>
                      <c:pt idx="11">
                        <c:v>3684</c:v>
                      </c:pt>
                      <c:pt idx="12">
                        <c:v>54788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F5-4AF9-8676-7BD2F9120B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F5-4AF9-8676-7BD2F9120B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F5-4AF9-8676-7BD2F9120B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F5-4AF9-8676-7BD2F9120B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F5-4AF9-8676-7BD2F9120B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F5-4AF9-8676-7BD2F9120B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F5-4AF9-8676-7BD2F9120B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F5-4AF9-8676-7BD2F9120B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F5-4AF9-8676-7BD2F9120B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F5-4AF9-8676-7BD2F9120B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F5-4AF9-8676-7BD2F9120B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F5-4AF9-8676-7BD2F9120B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F5-4AF9-8676-7BD2F9120B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F5-4AF9-8676-7BD2F9120BF5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0.13060599431196684</c:v>
                </c:pt>
                <c:pt idx="1">
                  <c:v>0.19859509811407183</c:v>
                </c:pt>
                <c:pt idx="2">
                  <c:v>0.31076480823057717</c:v>
                </c:pt>
                <c:pt idx="3">
                  <c:v>0.19946260635915802</c:v>
                </c:pt>
                <c:pt idx="4">
                  <c:v>0.5016624291022882</c:v>
                </c:pt>
                <c:pt idx="5">
                  <c:v>0.29984627904873862</c:v>
                </c:pt>
                <c:pt idx="6">
                  <c:v>0.32126948775055686</c:v>
                </c:pt>
                <c:pt idx="7">
                  <c:v>0.28288482238966628</c:v>
                </c:pt>
                <c:pt idx="8">
                  <c:v>0.20412255373756816</c:v>
                </c:pt>
                <c:pt idx="9">
                  <c:v>0.25945653852092021</c:v>
                </c:pt>
                <c:pt idx="12">
                  <c:v>0.26507352020239972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F5-4AF9-8676-7BD2F91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CB-47C1-BBB2-77C77AADAD53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9600</c:v>
                </c:pt>
                <c:pt idx="1">
                  <c:v>8944</c:v>
                </c:pt>
                <c:pt idx="2">
                  <c:v>10019</c:v>
                </c:pt>
                <c:pt idx="3">
                  <c:v>7441</c:v>
                </c:pt>
                <c:pt idx="4">
                  <c:v>7186</c:v>
                </c:pt>
                <c:pt idx="5">
                  <c:v>7813</c:v>
                </c:pt>
                <c:pt idx="6">
                  <c:v>6789</c:v>
                </c:pt>
                <c:pt idx="7">
                  <c:v>5542</c:v>
                </c:pt>
                <c:pt idx="8">
                  <c:v>6458</c:v>
                </c:pt>
                <c:pt idx="9">
                  <c:v>7581</c:v>
                </c:pt>
                <c:pt idx="10">
                  <c:v>8513</c:v>
                </c:pt>
                <c:pt idx="11">
                  <c:v>7586</c:v>
                </c:pt>
                <c:pt idx="12">
                  <c:v>93472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B-47C1-BBB2-77C77AADAD53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9CB-47C1-BBB2-77C77AADAD5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10154</c:v>
                </c:pt>
                <c:pt idx="1">
                  <c:v>9528</c:v>
                </c:pt>
                <c:pt idx="2">
                  <c:v>9752</c:v>
                </c:pt>
                <c:pt idx="3">
                  <c:v>7864</c:v>
                </c:pt>
                <c:pt idx="4">
                  <c:v>7213</c:v>
                </c:pt>
                <c:pt idx="5">
                  <c:v>8420</c:v>
                </c:pt>
                <c:pt idx="6">
                  <c:v>9060</c:v>
                </c:pt>
                <c:pt idx="7">
                  <c:v>5911</c:v>
                </c:pt>
                <c:pt idx="8">
                  <c:v>7109</c:v>
                </c:pt>
                <c:pt idx="9">
                  <c:v>6383</c:v>
                </c:pt>
                <c:pt idx="10">
                  <c:v>9038</c:v>
                </c:pt>
                <c:pt idx="11">
                  <c:v>9212</c:v>
                </c:pt>
                <c:pt idx="12">
                  <c:v>99644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B-47C1-BBB2-77C77AADAD53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CB-47C1-BBB2-77C77AADAD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CB-47C1-BBB2-77C77AADAD5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9098</c:v>
                </c:pt>
                <c:pt idx="1">
                  <c:v>9228</c:v>
                </c:pt>
                <c:pt idx="2">
                  <c:v>9556</c:v>
                </c:pt>
                <c:pt idx="3">
                  <c:v>7465</c:v>
                </c:pt>
                <c:pt idx="4">
                  <c:v>7264</c:v>
                </c:pt>
                <c:pt idx="5">
                  <c:v>6498</c:v>
                </c:pt>
                <c:pt idx="6">
                  <c:v>7262</c:v>
                </c:pt>
                <c:pt idx="7">
                  <c:v>5051</c:v>
                </c:pt>
                <c:pt idx="8">
                  <c:v>6797</c:v>
                </c:pt>
                <c:pt idx="9">
                  <c:v>8154</c:v>
                </c:pt>
                <c:pt idx="12">
                  <c:v>76373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CB-47C1-BBB2-77C77AAD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9CB-47C1-BBB2-77C77AADA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10604</c:v>
                      </c:pt>
                      <c:pt idx="1">
                        <c:v>11821</c:v>
                      </c:pt>
                      <c:pt idx="2">
                        <c:v>4136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3235</c:v>
                      </c:pt>
                      <c:pt idx="8">
                        <c:v>3496</c:v>
                      </c:pt>
                      <c:pt idx="9">
                        <c:v>4293</c:v>
                      </c:pt>
                      <c:pt idx="10">
                        <c:v>3612</c:v>
                      </c:pt>
                      <c:pt idx="11">
                        <c:v>3278</c:v>
                      </c:pt>
                      <c:pt idx="12">
                        <c:v>48728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9CB-47C1-BBB2-77C77AADAD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9CB-47C1-BBB2-77C77AADAD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9CB-47C1-BBB2-77C77AADAD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9CB-47C1-BBB2-77C77AADAD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9CB-47C1-BBB2-77C77AADAD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9CB-47C1-BBB2-77C77AADAD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9CB-47C1-BBB2-77C77AADAD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9CB-47C1-BBB2-77C77AADAD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9CB-47C1-BBB2-77C77AADAD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9CB-47C1-BBB2-77C77AADAD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9CB-47C1-BBB2-77C77AADAD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9CB-47C1-BBB2-77C77AADAD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9CB-47C1-BBB2-77C77AADAD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9CB-47C1-BBB2-77C77AADAD53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-0.10399842426629902</c:v>
                </c:pt>
                <c:pt idx="1">
                  <c:v>-3.1486146095717871E-2</c:v>
                </c:pt>
                <c:pt idx="2">
                  <c:v>-2.0098441345365092E-2</c:v>
                </c:pt>
                <c:pt idx="3">
                  <c:v>-5.0737538148524886E-2</c:v>
                </c:pt>
                <c:pt idx="4">
                  <c:v>7.0705670317481317E-3</c:v>
                </c:pt>
                <c:pt idx="5">
                  <c:v>-0.22826603325415673</c:v>
                </c:pt>
                <c:pt idx="6">
                  <c:v>-0.19845474613686531</c:v>
                </c:pt>
                <c:pt idx="7">
                  <c:v>-0.14549145660632723</c:v>
                </c:pt>
                <c:pt idx="8">
                  <c:v>-4.3888029258686179E-2</c:v>
                </c:pt>
                <c:pt idx="9">
                  <c:v>0.27745574181419386</c:v>
                </c:pt>
                <c:pt idx="12">
                  <c:v>-6.1687593680123887E-2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9CB-47C1-BBB2-77C77AAD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CB-40B6-8C26-BADAEFE567B5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B-40B6-8C26-BADAEFE567B5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CB-40B6-8C26-BADAEFE567B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CB-40B6-8C26-BADAEFE567B5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CB-40B6-8C26-BADAEFE567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CB-40B6-8C26-BADAEFE567B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CB-40B6-8C26-BADAEFE5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CB-40B6-8C26-BADAEFE567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CB-40B6-8C26-BADAEFE567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CB-40B6-8C26-BADAEFE567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CB-40B6-8C26-BADAEFE567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CB-40B6-8C26-BADAEFE567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CB-40B6-8C26-BADAEFE567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CB-40B6-8C26-BADAEFE567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CB-40B6-8C26-BADAEFE567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CB-40B6-8C26-BADAEFE567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CB-40B6-8C26-BADAEFE567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CB-40B6-8C26-BADAEFE567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CB-40B6-8C26-BADAEFE567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CB-40B6-8C26-BADAEFE567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CB-40B6-8C26-BADAEFE567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CB-40B6-8C26-BADAEFE567B5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CB-40B6-8C26-BADAEFE5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250871</c:v>
                </c:pt>
                <c:pt idx="1">
                  <c:v>239109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4-4BD6-AE41-F3715E50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4.9190954752853289E-2</c:v>
                </c:pt>
                <c:pt idx="1">
                  <c:v>4.3547141155059865E-2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4-4BD6-AE41-F3715E50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13-497D-92D6-A134B3545693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10452</c:v>
                </c:pt>
                <c:pt idx="1">
                  <c:v>12083</c:v>
                </c:pt>
                <c:pt idx="2">
                  <c:v>15380</c:v>
                </c:pt>
                <c:pt idx="3">
                  <c:v>12270</c:v>
                </c:pt>
                <c:pt idx="4">
                  <c:v>13214</c:v>
                </c:pt>
                <c:pt idx="5">
                  <c:v>13066</c:v>
                </c:pt>
                <c:pt idx="6">
                  <c:v>11727</c:v>
                </c:pt>
                <c:pt idx="7">
                  <c:v>8822</c:v>
                </c:pt>
                <c:pt idx="8">
                  <c:v>11310</c:v>
                </c:pt>
                <c:pt idx="9">
                  <c:v>13962</c:v>
                </c:pt>
                <c:pt idx="10">
                  <c:v>13695</c:v>
                </c:pt>
                <c:pt idx="11">
                  <c:v>10449</c:v>
                </c:pt>
                <c:pt idx="12">
                  <c:v>146430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3-497D-92D6-A134B3545693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13-497D-92D6-A134B35456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11900</c:v>
                </c:pt>
                <c:pt idx="1">
                  <c:v>11880</c:v>
                </c:pt>
                <c:pt idx="2">
                  <c:v>12803</c:v>
                </c:pt>
                <c:pt idx="3">
                  <c:v>11832</c:v>
                </c:pt>
                <c:pt idx="4">
                  <c:v>12647</c:v>
                </c:pt>
                <c:pt idx="5">
                  <c:v>14875</c:v>
                </c:pt>
                <c:pt idx="6">
                  <c:v>16297</c:v>
                </c:pt>
                <c:pt idx="7">
                  <c:v>9303</c:v>
                </c:pt>
                <c:pt idx="8">
                  <c:v>14314</c:v>
                </c:pt>
                <c:pt idx="9">
                  <c:v>12735</c:v>
                </c:pt>
                <c:pt idx="10">
                  <c:v>14871</c:v>
                </c:pt>
                <c:pt idx="11">
                  <c:v>13109</c:v>
                </c:pt>
                <c:pt idx="12">
                  <c:v>156566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13-497D-92D6-A134B3545693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13-497D-92D6-A134B354569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13-497D-92D6-A134B354569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11916</c:v>
                </c:pt>
                <c:pt idx="1">
                  <c:v>13464</c:v>
                </c:pt>
                <c:pt idx="2">
                  <c:v>15642</c:v>
                </c:pt>
                <c:pt idx="3">
                  <c:v>12892</c:v>
                </c:pt>
                <c:pt idx="4">
                  <c:v>17139</c:v>
                </c:pt>
                <c:pt idx="5">
                  <c:v>16672</c:v>
                </c:pt>
                <c:pt idx="6">
                  <c:v>17909</c:v>
                </c:pt>
                <c:pt idx="7">
                  <c:v>10879</c:v>
                </c:pt>
                <c:pt idx="8">
                  <c:v>15733</c:v>
                </c:pt>
                <c:pt idx="9">
                  <c:v>16739</c:v>
                </c:pt>
                <c:pt idx="12">
                  <c:v>148985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13-497D-92D6-A134B354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13-497D-92D6-A134B354569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9789</c:v>
                      </c:pt>
                      <c:pt idx="1">
                        <c:v>12212</c:v>
                      </c:pt>
                      <c:pt idx="2">
                        <c:v>4939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4192</c:v>
                      </c:pt>
                      <c:pt idx="8">
                        <c:v>5198</c:v>
                      </c:pt>
                      <c:pt idx="9">
                        <c:v>6718</c:v>
                      </c:pt>
                      <c:pt idx="10">
                        <c:v>5458</c:v>
                      </c:pt>
                      <c:pt idx="11">
                        <c:v>4373</c:v>
                      </c:pt>
                      <c:pt idx="12">
                        <c:v>61571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13-497D-92D6-A134B354569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13-497D-92D6-A134B354569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13-497D-92D6-A134B354569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13-497D-92D6-A134B354569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13-497D-92D6-A134B354569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13-497D-92D6-A134B354569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13-497D-92D6-A134B354569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13-497D-92D6-A134B354569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13-497D-92D6-A134B354569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13-497D-92D6-A134B354569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13-497D-92D6-A134B354569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13-497D-92D6-A134B354569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13-497D-92D6-A134B354569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13-497D-92D6-A134B3545693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1.3445378151260012E-3</c:v>
                </c:pt>
                <c:pt idx="1">
                  <c:v>0.1333333333333333</c:v>
                </c:pt>
                <c:pt idx="2">
                  <c:v>0.22174490353823328</c:v>
                </c:pt>
                <c:pt idx="3">
                  <c:v>8.9587559161595776E-2</c:v>
                </c:pt>
                <c:pt idx="4">
                  <c:v>0.3551830473630111</c:v>
                </c:pt>
                <c:pt idx="5">
                  <c:v>0.12080672268907566</c:v>
                </c:pt>
                <c:pt idx="6">
                  <c:v>9.8913910535681326E-2</c:v>
                </c:pt>
                <c:pt idx="7">
                  <c:v>0.1694077179404494</c:v>
                </c:pt>
                <c:pt idx="8">
                  <c:v>9.91337152438172E-2</c:v>
                </c:pt>
                <c:pt idx="9">
                  <c:v>0.3144091087553984</c:v>
                </c:pt>
                <c:pt idx="12">
                  <c:v>0.15864090958580257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13-497D-92D6-A134B354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250871</c:v>
                </c:pt>
                <c:pt idx="1">
                  <c:v>239109</c:v>
                </c:pt>
                <c:pt idx="2">
                  <c:v>229131</c:v>
                </c:pt>
                <c:pt idx="3">
                  <c:v>164258</c:v>
                </c:pt>
                <c:pt idx="4">
                  <c:v>103516</c:v>
                </c:pt>
                <c:pt idx="5">
                  <c:v>220415</c:v>
                </c:pt>
                <c:pt idx="6">
                  <c:v>232309</c:v>
                </c:pt>
                <c:pt idx="7">
                  <c:v>259661</c:v>
                </c:pt>
                <c:pt idx="8">
                  <c:v>252776</c:v>
                </c:pt>
                <c:pt idx="9">
                  <c:v>230263</c:v>
                </c:pt>
                <c:pt idx="10">
                  <c:v>203159</c:v>
                </c:pt>
                <c:pt idx="11">
                  <c:v>179324</c:v>
                </c:pt>
                <c:pt idx="12">
                  <c:v>163740</c:v>
                </c:pt>
                <c:pt idx="13">
                  <c:v>167027</c:v>
                </c:pt>
                <c:pt idx="14">
                  <c:v>177319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3-428A-B2DA-CB68DB76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4.9190954752853289E-2</c:v>
                </c:pt>
                <c:pt idx="1">
                  <c:v>4.3547141155059865E-2</c:v>
                </c:pt>
                <c:pt idx="2">
                  <c:v>0.39494575606667559</c:v>
                </c:pt>
                <c:pt idx="3">
                  <c:v>0.58678851578499946</c:v>
                </c:pt>
                <c:pt idx="4">
                  <c:v>-0.53035864165324509</c:v>
                </c:pt>
                <c:pt idx="5">
                  <c:v>-5.1199049541774122E-2</c:v>
                </c:pt>
                <c:pt idx="6">
                  <c:v>-0.10533734369042713</c:v>
                </c:pt>
                <c:pt idx="7">
                  <c:v>2.72375541981833E-2</c:v>
                </c:pt>
                <c:pt idx="8">
                  <c:v>9.7770809899983879E-2</c:v>
                </c:pt>
                <c:pt idx="9">
                  <c:v>0.1334127456819536</c:v>
                </c:pt>
                <c:pt idx="10">
                  <c:v>0.13291583948606989</c:v>
                </c:pt>
                <c:pt idx="11">
                  <c:v>9.5175277879565146E-2</c:v>
                </c:pt>
                <c:pt idx="12">
                  <c:v>-1.9679453022565241E-2</c:v>
                </c:pt>
                <c:pt idx="13">
                  <c:v>-5.804228537268985E-2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3-428A-B2DA-CB68DB76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151227</c:v>
                </c:pt>
                <c:pt idx="1">
                  <c:v>145637</c:v>
                </c:pt>
                <c:pt idx="2">
                  <c:v>135697</c:v>
                </c:pt>
                <c:pt idx="3">
                  <c:v>102944</c:v>
                </c:pt>
                <c:pt idx="4">
                  <c:v>54788</c:v>
                </c:pt>
                <c:pt idx="5">
                  <c:v>110828</c:v>
                </c:pt>
                <c:pt idx="6">
                  <c:v>115399</c:v>
                </c:pt>
                <c:pt idx="7">
                  <c:v>101435</c:v>
                </c:pt>
                <c:pt idx="8">
                  <c:v>74718</c:v>
                </c:pt>
                <c:pt idx="9">
                  <c:v>68694</c:v>
                </c:pt>
                <c:pt idx="10">
                  <c:v>58915</c:v>
                </c:pt>
                <c:pt idx="11">
                  <c:v>47290</c:v>
                </c:pt>
                <c:pt idx="12">
                  <c:v>44490</c:v>
                </c:pt>
                <c:pt idx="13">
                  <c:v>35910</c:v>
                </c:pt>
                <c:pt idx="14">
                  <c:v>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2C6-80BC-335AAD00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3.8383103194929769E-2</c:v>
                </c:pt>
                <c:pt idx="1">
                  <c:v>7.3251435182796865E-2</c:v>
                </c:pt>
                <c:pt idx="2">
                  <c:v>0.31816327323593407</c:v>
                </c:pt>
                <c:pt idx="3">
                  <c:v>0.87895159523983346</c:v>
                </c:pt>
                <c:pt idx="4">
                  <c:v>-0.50564839210307866</c:v>
                </c:pt>
                <c:pt idx="5">
                  <c:v>-3.9610395237393736E-2</c:v>
                </c:pt>
                <c:pt idx="6">
                  <c:v>0.13766451422092962</c:v>
                </c:pt>
                <c:pt idx="7">
                  <c:v>0.35757113413099928</c:v>
                </c:pt>
                <c:pt idx="8">
                  <c:v>8.7693248318630346E-2</c:v>
                </c:pt>
                <c:pt idx="9">
                  <c:v>0.16598489349062207</c:v>
                </c:pt>
                <c:pt idx="10">
                  <c:v>0.24582364136181001</c:v>
                </c:pt>
                <c:pt idx="11">
                  <c:v>6.2935491121600462E-2</c:v>
                </c:pt>
                <c:pt idx="12">
                  <c:v>0.23893065998329166</c:v>
                </c:pt>
                <c:pt idx="13">
                  <c:v>0.13678812244768745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2C6-80BC-335AAD00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CE-4341-A5DD-BA74D6DFDC9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E-4341-A5DD-BA74D6DFDC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CE-4341-A5DD-BA74D6DFDC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CE-4341-A5DD-BA74D6DFDC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CE-4341-A5DD-BA74D6DFDC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CE-4341-A5DD-BA74D6DFDC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CE-4341-A5DD-BA74D6DFDC9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CE-4341-A5DD-BA74D6DFD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250871</c:v>
                </c:pt>
                <c:pt idx="1">
                  <c:v>156566</c:v>
                </c:pt>
                <c:pt idx="2">
                  <c:v>94305</c:v>
                </c:pt>
                <c:pt idx="3">
                  <c:v>10656</c:v>
                </c:pt>
                <c:pt idx="4">
                  <c:v>13127</c:v>
                </c:pt>
                <c:pt idx="5">
                  <c:v>8567</c:v>
                </c:pt>
                <c:pt idx="6">
                  <c:v>2356</c:v>
                </c:pt>
                <c:pt idx="7">
                  <c:v>2091</c:v>
                </c:pt>
                <c:pt idx="8">
                  <c:v>1334</c:v>
                </c:pt>
                <c:pt idx="9">
                  <c:v>2493</c:v>
                </c:pt>
                <c:pt idx="10">
                  <c:v>53681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CE-4341-A5DD-BA74D6DFDC9C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4.9190954752853289E-2</c:v>
                </c:pt>
                <c:pt idx="1">
                  <c:v>6.9220788089872309E-2</c:v>
                </c:pt>
                <c:pt idx="2">
                  <c:v>1.7544427540219454E-2</c:v>
                </c:pt>
                <c:pt idx="3">
                  <c:v>-8.5007727975270453E-2</c:v>
                </c:pt>
                <c:pt idx="4">
                  <c:v>-1.4193451486932962E-2</c:v>
                </c:pt>
                <c:pt idx="5">
                  <c:v>-2.1585198720877163E-2</c:v>
                </c:pt>
                <c:pt idx="6">
                  <c:v>-0.10656048540007579</c:v>
                </c:pt>
                <c:pt idx="7">
                  <c:v>8.1178903826266913E-2</c:v>
                </c:pt>
                <c:pt idx="8">
                  <c:v>-5.2199850857569396E-3</c:v>
                </c:pt>
                <c:pt idx="9">
                  <c:v>1.5478615071283119E-2</c:v>
                </c:pt>
                <c:pt idx="10">
                  <c:v>6.1015140135193935E-2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CE-4341-A5DD-BA74D6DFDC9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CE-4341-A5DD-BA74D6DFDC9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CE-4341-A5DD-BA74D6DFDC9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5CE-4341-A5DD-BA74D6DFDC9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5CE-4341-A5DD-BA74D6DFDC9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5CE-4341-A5DD-BA74D6DFDC9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5CE-4341-A5DD-BA74D6DFDC9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5CE-4341-A5DD-BA74D6DFDC9C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0.6240896715842007</c:v>
                </c:pt>
                <c:pt idx="2">
                  <c:v>0.37591032841579936</c:v>
                </c:pt>
                <c:pt idx="3">
                  <c:v>4.2476013568726559E-2</c:v>
                </c:pt>
                <c:pt idx="4">
                  <c:v>5.2325697270708849E-2</c:v>
                </c:pt>
                <c:pt idx="5">
                  <c:v>3.4149024797605142E-2</c:v>
                </c:pt>
                <c:pt idx="6">
                  <c:v>9.3912807777702476E-3</c:v>
                </c:pt>
                <c:pt idx="7">
                  <c:v>8.3349609958903188E-3</c:v>
                </c:pt>
                <c:pt idx="8">
                  <c:v>5.3174739208597249E-3</c:v>
                </c:pt>
                <c:pt idx="9">
                  <c:v>9.9373781744402506E-3</c:v>
                </c:pt>
                <c:pt idx="10">
                  <c:v>0.21397849890979825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5CE-4341-A5DD-BA74D6DFD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0-4916-8309-222DADA9E01D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0-4916-8309-222DADA9E01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50-4916-8309-222DADA9E01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50-4916-8309-222DADA9E01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50-4916-8309-222DADA9E01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50-4916-8309-222DADA9E01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50-4916-8309-222DADA9E01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50-4916-8309-222DADA9E0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19337</c:v>
                </c:pt>
                <c:pt idx="1">
                  <c:v>12735</c:v>
                </c:pt>
                <c:pt idx="2">
                  <c:v>5022</c:v>
                </c:pt>
                <c:pt idx="3">
                  <c:v>7713</c:v>
                </c:pt>
                <c:pt idx="4">
                  <c:v>6602</c:v>
                </c:pt>
                <c:pt idx="5">
                  <c:v>620</c:v>
                </c:pt>
                <c:pt idx="6">
                  <c:v>789</c:v>
                </c:pt>
                <c:pt idx="7">
                  <c:v>682</c:v>
                </c:pt>
                <c:pt idx="8">
                  <c:v>124</c:v>
                </c:pt>
                <c:pt idx="9">
                  <c:v>155</c:v>
                </c:pt>
                <c:pt idx="10">
                  <c:v>112</c:v>
                </c:pt>
                <c:pt idx="11">
                  <c:v>228</c:v>
                </c:pt>
                <c:pt idx="12">
                  <c:v>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50-4916-8309-222DADA9E01D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octubre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-5.9164112295042037E-2</c:v>
                </c:pt>
                <c:pt idx="1">
                  <c:v>-8.7881392350666054E-2</c:v>
                </c:pt>
                <c:pt idx="2">
                  <c:v>-0.27227937980002903</c:v>
                </c:pt>
                <c:pt idx="3">
                  <c:v>9.2338195722985406E-2</c:v>
                </c:pt>
                <c:pt idx="4">
                  <c:v>1.6689424973448386E-3</c:v>
                </c:pt>
                <c:pt idx="5">
                  <c:v>-0.18954248366013071</c:v>
                </c:pt>
                <c:pt idx="6">
                  <c:v>-7.0671378091872739E-2</c:v>
                </c:pt>
                <c:pt idx="7">
                  <c:v>-6.0606060606060552E-2</c:v>
                </c:pt>
                <c:pt idx="8">
                  <c:v>-0.20512820512820518</c:v>
                </c:pt>
                <c:pt idx="9">
                  <c:v>0.13138686131386867</c:v>
                </c:pt>
                <c:pt idx="10">
                  <c:v>-2.6086956521739091E-2</c:v>
                </c:pt>
                <c:pt idx="11">
                  <c:v>-5.7851239669421517E-2</c:v>
                </c:pt>
                <c:pt idx="12">
                  <c:v>8.0810885865037596E-2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50-4916-8309-222DADA9E01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B50-4916-8309-222DADA9E01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B50-4916-8309-222DADA9E01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B50-4916-8309-222DADA9E01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B50-4916-8309-222DADA9E01D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B50-4916-8309-222DADA9E01D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B50-4916-8309-222DADA9E01D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B50-4916-8309-222DADA9E01D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0.65858199307027976</c:v>
                </c:pt>
                <c:pt idx="2">
                  <c:v>0.25970936546517037</c:v>
                </c:pt>
                <c:pt idx="3">
                  <c:v>0.39887262760510939</c:v>
                </c:pt>
                <c:pt idx="4">
                  <c:v>0.34141800692972024</c:v>
                </c:pt>
                <c:pt idx="5">
                  <c:v>3.2062884625329677E-2</c:v>
                </c:pt>
                <c:pt idx="6">
                  <c:v>4.0802606402234057E-2</c:v>
                </c:pt>
                <c:pt idx="7">
                  <c:v>3.5269173087862649E-2</c:v>
                </c:pt>
                <c:pt idx="8">
                  <c:v>6.4125769250659359E-3</c:v>
                </c:pt>
                <c:pt idx="9">
                  <c:v>8.0157211563324192E-3</c:v>
                </c:pt>
                <c:pt idx="10">
                  <c:v>5.792004964575684E-3</c:v>
                </c:pt>
                <c:pt idx="11">
                  <c:v>1.1790867249314786E-2</c:v>
                </c:pt>
                <c:pt idx="12">
                  <c:v>0.201272172519005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B50-4916-8309-222DADA9E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3D-466D-AE06-700238E89E3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3D-466D-AE06-700238E89E3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3D-466D-AE06-700238E89E3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3D-466D-AE06-700238E89E3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3D-466D-AE06-700238E89E3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63D-466D-AE06-700238E89E3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63D-466D-AE06-700238E89E3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63D-466D-AE06-700238E89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227882</c:v>
                </c:pt>
                <c:pt idx="1">
                  <c:v>148985</c:v>
                </c:pt>
                <c:pt idx="2">
                  <c:v>78897</c:v>
                </c:pt>
                <c:pt idx="3">
                  <c:v>8188</c:v>
                </c:pt>
                <c:pt idx="4">
                  <c:v>10743</c:v>
                </c:pt>
                <c:pt idx="5">
                  <c:v>7567</c:v>
                </c:pt>
                <c:pt idx="6">
                  <c:v>2156</c:v>
                </c:pt>
                <c:pt idx="7">
                  <c:v>1916</c:v>
                </c:pt>
                <c:pt idx="8">
                  <c:v>814</c:v>
                </c:pt>
                <c:pt idx="9">
                  <c:v>1540</c:v>
                </c:pt>
                <c:pt idx="10">
                  <c:v>45973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3D-466D-AE06-700238E89E36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0.13285642557803112</c:v>
                </c:pt>
                <c:pt idx="1">
                  <c:v>0.15864090958580257</c:v>
                </c:pt>
                <c:pt idx="2">
                  <c:v>8.7169806120902305E-2</c:v>
                </c:pt>
                <c:pt idx="3">
                  <c:v>-2.732240437158473E-2</c:v>
                </c:pt>
                <c:pt idx="4">
                  <c:v>0.11859641815910038</c:v>
                </c:pt>
                <c:pt idx="5">
                  <c:v>9.3023255813953432E-2</c:v>
                </c:pt>
                <c:pt idx="6">
                  <c:v>0.18918918918918926</c:v>
                </c:pt>
                <c:pt idx="7">
                  <c:v>0.239327296248383</c:v>
                </c:pt>
                <c:pt idx="8">
                  <c:v>-0.23062381852551983</c:v>
                </c:pt>
                <c:pt idx="9">
                  <c:v>-6.9486404833836835E-2</c:v>
                </c:pt>
                <c:pt idx="10">
                  <c:v>0.10634355296722342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3D-466D-AE06-700238E89E3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3D-466D-AE06-700238E89E3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63D-466D-AE06-700238E89E3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63D-466D-AE06-700238E89E3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63D-466D-AE06-700238E89E3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63D-466D-AE06-700238E89E3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63D-466D-AE06-700238E89E3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63D-466D-AE06-700238E89E36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0.65378134297575063</c:v>
                </c:pt>
                <c:pt idx="2">
                  <c:v>0.34621865702424937</c:v>
                </c:pt>
                <c:pt idx="3">
                  <c:v>3.5930876506262012E-2</c:v>
                </c:pt>
                <c:pt idx="4">
                  <c:v>4.714281952940557E-2</c:v>
                </c:pt>
                <c:pt idx="5">
                  <c:v>3.3205781939775851E-2</c:v>
                </c:pt>
                <c:pt idx="6">
                  <c:v>9.4610368524060701E-3</c:v>
                </c:pt>
                <c:pt idx="7">
                  <c:v>8.4078602083534452E-3</c:v>
                </c:pt>
                <c:pt idx="8">
                  <c:v>3.5720241177451487E-3</c:v>
                </c:pt>
                <c:pt idx="9">
                  <c:v>6.7578834660043359E-3</c:v>
                </c:pt>
                <c:pt idx="10">
                  <c:v>0.20174037440429696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63D-466D-AE06-700238E89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5E-47E5-BFCA-CA2FF4206C8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5E-47E5-BFCA-CA2FF4206C8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5E-47E5-BFCA-CA2FF4206C8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5E-47E5-BFCA-CA2FF4206C8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5E-47E5-BFCA-CA2FF4206C8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5E-47E5-BFCA-CA2FF4206C8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5E-47E5-BFCA-CA2FF4206C8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5E-47E5-BFCA-CA2FF4206C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227882</c:v>
                </c:pt>
                <c:pt idx="1">
                  <c:v>148985</c:v>
                </c:pt>
                <c:pt idx="2">
                  <c:v>78897</c:v>
                </c:pt>
                <c:pt idx="3">
                  <c:v>8188</c:v>
                </c:pt>
                <c:pt idx="4">
                  <c:v>10743</c:v>
                </c:pt>
                <c:pt idx="5">
                  <c:v>7567</c:v>
                </c:pt>
                <c:pt idx="6">
                  <c:v>2156</c:v>
                </c:pt>
                <c:pt idx="7">
                  <c:v>1916</c:v>
                </c:pt>
                <c:pt idx="8">
                  <c:v>814</c:v>
                </c:pt>
                <c:pt idx="9">
                  <c:v>1540</c:v>
                </c:pt>
                <c:pt idx="10">
                  <c:v>45973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E-47E5-BFCA-CA2FF4206C85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0.13285642557803112</c:v>
                </c:pt>
                <c:pt idx="1">
                  <c:v>0.15864090958580257</c:v>
                </c:pt>
                <c:pt idx="2">
                  <c:v>8.7169806120902305E-2</c:v>
                </c:pt>
                <c:pt idx="3">
                  <c:v>-2.732240437158473E-2</c:v>
                </c:pt>
                <c:pt idx="4">
                  <c:v>0.11859641815910038</c:v>
                </c:pt>
                <c:pt idx="5">
                  <c:v>9.3023255813953432E-2</c:v>
                </c:pt>
                <c:pt idx="6">
                  <c:v>0.18918918918918926</c:v>
                </c:pt>
                <c:pt idx="7">
                  <c:v>0.239327296248383</c:v>
                </c:pt>
                <c:pt idx="8">
                  <c:v>-0.23062381852551983</c:v>
                </c:pt>
                <c:pt idx="9">
                  <c:v>-6.9486404833836835E-2</c:v>
                </c:pt>
                <c:pt idx="10">
                  <c:v>0.10634355296722342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5E-47E5-BFCA-CA2FF4206C8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5E-47E5-BFCA-CA2FF4206C8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5E-47E5-BFCA-CA2FF4206C8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5E-47E5-BFCA-CA2FF4206C8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5E-47E5-BFCA-CA2FF4206C8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5E-47E5-BFCA-CA2FF4206C8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5E-47E5-BFCA-CA2FF4206C8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5E-47E5-BFCA-CA2FF4206C85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0.65378134297575063</c:v>
                </c:pt>
                <c:pt idx="2">
                  <c:v>0.34621865702424937</c:v>
                </c:pt>
                <c:pt idx="3">
                  <c:v>3.5930876506262012E-2</c:v>
                </c:pt>
                <c:pt idx="4">
                  <c:v>4.714281952940557E-2</c:v>
                </c:pt>
                <c:pt idx="5">
                  <c:v>3.3205781939775851E-2</c:v>
                </c:pt>
                <c:pt idx="6">
                  <c:v>9.4610368524060701E-3</c:v>
                </c:pt>
                <c:pt idx="7">
                  <c:v>8.4078602083534452E-3</c:v>
                </c:pt>
                <c:pt idx="8">
                  <c:v>3.5720241177451487E-3</c:v>
                </c:pt>
                <c:pt idx="9">
                  <c:v>6.7578834660043359E-3</c:v>
                </c:pt>
                <c:pt idx="10">
                  <c:v>0.20174037440429696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E5E-47E5-BFCA-CA2FF420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AA-40DF-A4E1-E70CD083F85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AA-40DF-A4E1-E70CD083F8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AA-40DF-A4E1-E70CD083F8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AA-40DF-A4E1-E70CD083F8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AA-40DF-A4E1-E70CD083F85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AA-40DF-A4E1-E70CD083F8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AA-40DF-A4E1-E70CD083F8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9AA-40DF-A4E1-E70CD083F8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AA-40DF-A4E1-E70CD083F853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AA-40DF-A4E1-E70CD083F85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AA-40DF-A4E1-E70CD083F85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9AA-40DF-A4E1-E70CD083F85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9AA-40DF-A4E1-E70CD083F85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9AA-40DF-A4E1-E70CD083F85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9AA-40DF-A4E1-E70CD083F85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9AA-40DF-A4E1-E70CD083F85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9AA-40DF-A4E1-E70CD083F853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9AA-40DF-A4E1-E70CD083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1-4FBC-ACA7-2FF60BF0B92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1-4FBC-ACA7-2FF60BF0B9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C91-4FBC-ACA7-2FF60BF0B9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C91-4FBC-ACA7-2FF60BF0B9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C91-4FBC-ACA7-2FF60BF0B92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C91-4FBC-ACA7-2FF60BF0B92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C91-4FBC-ACA7-2FF60BF0B9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C91-4FBC-ACA7-2FF60BF0B9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25509</c:v>
                </c:pt>
                <c:pt idx="1">
                  <c:v>17435</c:v>
                </c:pt>
                <c:pt idx="2">
                  <c:v>8074</c:v>
                </c:pt>
                <c:pt idx="3">
                  <c:v>869</c:v>
                </c:pt>
                <c:pt idx="4">
                  <c:v>1159</c:v>
                </c:pt>
                <c:pt idx="5">
                  <c:v>794</c:v>
                </c:pt>
                <c:pt idx="6">
                  <c:v>204</c:v>
                </c:pt>
                <c:pt idx="7">
                  <c:v>204</c:v>
                </c:pt>
                <c:pt idx="8">
                  <c:v>54</c:v>
                </c:pt>
                <c:pt idx="9">
                  <c:v>87</c:v>
                </c:pt>
                <c:pt idx="10">
                  <c:v>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91-4FBC-ACA7-2FF60BF0B92D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0.27119150844670359</c:v>
                </c:pt>
                <c:pt idx="1">
                  <c:v>0.32929246721561456</c:v>
                </c:pt>
                <c:pt idx="2">
                  <c:v>0.16155948784347585</c:v>
                </c:pt>
                <c:pt idx="3">
                  <c:v>0.31070889894419307</c:v>
                </c:pt>
                <c:pt idx="4">
                  <c:v>0.29497206703910606</c:v>
                </c:pt>
                <c:pt idx="5">
                  <c:v>0.11830985915492964</c:v>
                </c:pt>
                <c:pt idx="6">
                  <c:v>0.56923076923076921</c:v>
                </c:pt>
                <c:pt idx="7">
                  <c:v>0.29113924050632911</c:v>
                </c:pt>
                <c:pt idx="8">
                  <c:v>-0.52631578947368429</c:v>
                </c:pt>
                <c:pt idx="9">
                  <c:v>-0.61842105263157898</c:v>
                </c:pt>
                <c:pt idx="10">
                  <c:v>0.16037503084135207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91-4FBC-ACA7-2FF60BF0B92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91-4FBC-ACA7-2FF60BF0B92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C91-4FBC-ACA7-2FF60BF0B92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C91-4FBC-ACA7-2FF60BF0B92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C91-4FBC-ACA7-2FF60BF0B92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C91-4FBC-ACA7-2FF60BF0B92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C91-4FBC-ACA7-2FF60BF0B92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C91-4FBC-ACA7-2FF60BF0B92D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0.68348426045709354</c:v>
                </c:pt>
                <c:pt idx="2">
                  <c:v>0.3165157395429064</c:v>
                </c:pt>
                <c:pt idx="3">
                  <c:v>3.4066407934454507E-2</c:v>
                </c:pt>
                <c:pt idx="4">
                  <c:v>4.5434944529381786E-2</c:v>
                </c:pt>
                <c:pt idx="5">
                  <c:v>3.1126269159904348E-2</c:v>
                </c:pt>
                <c:pt idx="6">
                  <c:v>7.9971774667764312E-3</c:v>
                </c:pt>
                <c:pt idx="7">
                  <c:v>7.9971774667764312E-3</c:v>
                </c:pt>
                <c:pt idx="8">
                  <c:v>2.1168999176761141E-3</c:v>
                </c:pt>
                <c:pt idx="9">
                  <c:v>3.4105609784781843E-3</c:v>
                </c:pt>
                <c:pt idx="10">
                  <c:v>0.18436630208945862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C91-4FBC-ACA7-2FF60BF0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A3-47A9-86D9-F61A205B57F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A3-47A9-86D9-F61A205B57F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A3-47A9-86D9-F61A205B57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FA3-47A9-86D9-F61A205B57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A3-47A9-86D9-F61A205B57F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FA3-47A9-86D9-F61A205B57F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A3-47A9-86D9-F61A205B57F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A3-47A9-86D9-F61A205B57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237218</c:v>
                </c:pt>
                <c:pt idx="1">
                  <c:v>153721</c:v>
                </c:pt>
                <c:pt idx="2">
                  <c:v>80468</c:v>
                </c:pt>
                <c:pt idx="3">
                  <c:v>73253</c:v>
                </c:pt>
                <c:pt idx="4">
                  <c:v>83497</c:v>
                </c:pt>
                <c:pt idx="5">
                  <c:v>8741</c:v>
                </c:pt>
                <c:pt idx="6">
                  <c:v>11505</c:v>
                </c:pt>
                <c:pt idx="7">
                  <c:v>8010</c:v>
                </c:pt>
                <c:pt idx="8">
                  <c:v>2328</c:v>
                </c:pt>
                <c:pt idx="9">
                  <c:v>2016</c:v>
                </c:pt>
                <c:pt idx="10">
                  <c:v>886</c:v>
                </c:pt>
                <c:pt idx="11">
                  <c:v>1574</c:v>
                </c:pt>
                <c:pt idx="12">
                  <c:v>48437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A3-47A9-86D9-F61A205B57F5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0.13083729001010624</c:v>
                </c:pt>
                <c:pt idx="1">
                  <c:v>0.16345127719962149</c:v>
                </c:pt>
                <c:pt idx="2">
                  <c:v>0.25965467040278023</c:v>
                </c:pt>
                <c:pt idx="3">
                  <c:v>7.3398393998007183E-2</c:v>
                </c:pt>
                <c:pt idx="4">
                  <c:v>7.5340966167398715E-2</c:v>
                </c:pt>
                <c:pt idx="5">
                  <c:v>-4.5533959379777222E-2</c:v>
                </c:pt>
                <c:pt idx="6">
                  <c:v>9.6758817921830387E-2</c:v>
                </c:pt>
                <c:pt idx="7">
                  <c:v>8.6101694915254212E-2</c:v>
                </c:pt>
                <c:pt idx="8">
                  <c:v>0.19753086419753085</c:v>
                </c:pt>
                <c:pt idx="9">
                  <c:v>0.23756906077348061</c:v>
                </c:pt>
                <c:pt idx="10">
                  <c:v>-0.22416812609457093</c:v>
                </c:pt>
                <c:pt idx="11">
                  <c:v>-0.11123658949745907</c:v>
                </c:pt>
                <c:pt idx="12">
                  <c:v>9.7399066563958581E-2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A3-47A9-86D9-F61A205B57F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A3-47A9-86D9-F61A205B57F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FA3-47A9-86D9-F61A205B57F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FA3-47A9-86D9-F61A205B57F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FA3-47A9-86D9-F61A205B57F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FA3-47A9-86D9-F61A205B57F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FA3-47A9-86D9-F61A205B57F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FA3-47A9-86D9-F61A205B57F5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0.64801574922644989</c:v>
                </c:pt>
                <c:pt idx="2">
                  <c:v>0.33921540523906279</c:v>
                </c:pt>
                <c:pt idx="3">
                  <c:v>0.30880034398738715</c:v>
                </c:pt>
                <c:pt idx="4">
                  <c:v>0.35198425077355006</c:v>
                </c:pt>
                <c:pt idx="5">
                  <c:v>3.6847962633526965E-2</c:v>
                </c:pt>
                <c:pt idx="6">
                  <c:v>4.8499692266185536E-2</c:v>
                </c:pt>
                <c:pt idx="7">
                  <c:v>3.3766408957161764E-2</c:v>
                </c:pt>
                <c:pt idx="8">
                  <c:v>9.8137578092724834E-3</c:v>
                </c:pt>
                <c:pt idx="9">
                  <c:v>8.4985119173081308E-3</c:v>
                </c:pt>
                <c:pt idx="10">
                  <c:v>3.7349610906423627E-3</c:v>
                </c:pt>
                <c:pt idx="11">
                  <c:v>6.6352469036919624E-3</c:v>
                </c:pt>
                <c:pt idx="12">
                  <c:v>0.20418770919576087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FA3-47A9-86D9-F61A205B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CF-4642-8FAE-7DEE3D6118E9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CF-4642-8FAE-7DEE3D6118E9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CF-4642-8FAE-7DEE3D6118E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CF-4642-8FAE-7DEE3D6118E9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CF-4642-8FAE-7DEE3D6118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CF-4642-8FAE-7DEE3D6118E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2">
                  <c:v>503913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CF-4642-8FAE-7DEE3D61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CF-4642-8FAE-7DEE3D6118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CF-4642-8FAE-7DEE3D6118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CF-4642-8FAE-7DEE3D6118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CF-4642-8FAE-7DEE3D6118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CF-4642-8FAE-7DEE3D6118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CF-4642-8FAE-7DEE3D6118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CF-4642-8FAE-7DEE3D6118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CF-4642-8FAE-7DEE3D6118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CF-4642-8FAE-7DEE3D6118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CF-4642-8FAE-7DEE3D6118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CF-4642-8FAE-7DEE3D6118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CF-4642-8FAE-7DEE3D6118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CF-4642-8FAE-7DEE3D6118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CF-4642-8FAE-7DEE3D6118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CF-4642-8FAE-7DEE3D6118E9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2">
                  <c:v>5.8887681791342184E-2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CF-4642-8FAE-7DEE3D61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57-4A75-91B3-E1E43CB0A969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5450</c:v>
                </c:pt>
                <c:pt idx="1">
                  <c:v>6445</c:v>
                </c:pt>
                <c:pt idx="2">
                  <c:v>8798</c:v>
                </c:pt>
                <c:pt idx="3">
                  <c:v>6595</c:v>
                </c:pt>
                <c:pt idx="4">
                  <c:v>6899</c:v>
                </c:pt>
                <c:pt idx="5">
                  <c:v>6717</c:v>
                </c:pt>
                <c:pt idx="6">
                  <c:v>7240</c:v>
                </c:pt>
                <c:pt idx="7">
                  <c:v>4888</c:v>
                </c:pt>
                <c:pt idx="8">
                  <c:v>6477</c:v>
                </c:pt>
                <c:pt idx="9">
                  <c:v>7061</c:v>
                </c:pt>
                <c:pt idx="10">
                  <c:v>8507</c:v>
                </c:pt>
                <c:pt idx="11">
                  <c:v>5232</c:v>
                </c:pt>
                <c:pt idx="12">
                  <c:v>80309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A75-91B3-E1E43CB0A969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57-4A75-91B3-E1E43CB0A96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6504</c:v>
                </c:pt>
                <c:pt idx="1">
                  <c:v>6868</c:v>
                </c:pt>
                <c:pt idx="2">
                  <c:v>6861</c:v>
                </c:pt>
                <c:pt idx="3">
                  <c:v>7072</c:v>
                </c:pt>
                <c:pt idx="4">
                  <c:v>6981</c:v>
                </c:pt>
                <c:pt idx="5">
                  <c:v>7542</c:v>
                </c:pt>
                <c:pt idx="6">
                  <c:v>6419</c:v>
                </c:pt>
                <c:pt idx="7">
                  <c:v>3964</c:v>
                </c:pt>
                <c:pt idx="8">
                  <c:v>6205</c:v>
                </c:pt>
                <c:pt idx="9">
                  <c:v>7713</c:v>
                </c:pt>
                <c:pt idx="10">
                  <c:v>8717</c:v>
                </c:pt>
                <c:pt idx="11">
                  <c:v>5927</c:v>
                </c:pt>
                <c:pt idx="12">
                  <c:v>80773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57-4A75-91B3-E1E43CB0A969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57-4A75-91B3-E1E43CB0A9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57-4A75-91B3-E1E43CB0A96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7025</c:v>
                </c:pt>
                <c:pt idx="1">
                  <c:v>7367</c:v>
                </c:pt>
                <c:pt idx="2">
                  <c:v>7666</c:v>
                </c:pt>
                <c:pt idx="3">
                  <c:v>6138</c:v>
                </c:pt>
                <c:pt idx="4">
                  <c:v>7712</c:v>
                </c:pt>
                <c:pt idx="5">
                  <c:v>7773</c:v>
                </c:pt>
                <c:pt idx="6">
                  <c:v>6727</c:v>
                </c:pt>
                <c:pt idx="7">
                  <c:v>4144</c:v>
                </c:pt>
                <c:pt idx="8">
                  <c:v>7462</c:v>
                </c:pt>
                <c:pt idx="9">
                  <c:v>8287</c:v>
                </c:pt>
                <c:pt idx="12">
                  <c:v>70301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57-4A75-91B3-E1E43CB0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57-4A75-91B3-E1E43CB0A9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4747</c:v>
                      </c:pt>
                      <c:pt idx="1">
                        <c:v>5951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2986</c:v>
                      </c:pt>
                      <c:pt idx="8">
                        <c:v>3428</c:v>
                      </c:pt>
                      <c:pt idx="9">
                        <c:v>3924</c:v>
                      </c:pt>
                      <c:pt idx="10">
                        <c:v>3089</c:v>
                      </c:pt>
                      <c:pt idx="11">
                        <c:v>2151</c:v>
                      </c:pt>
                      <c:pt idx="12">
                        <c:v>33780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57-4A75-91B3-E1E43CB0A9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57-4A75-91B3-E1E43CB0A9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57-4A75-91B3-E1E43CB0A9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57-4A75-91B3-E1E43CB0A9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57-4A75-91B3-E1E43CB0A9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57-4A75-91B3-E1E43CB0A9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57-4A75-91B3-E1E43CB0A9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57-4A75-91B3-E1E43CB0A9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57-4A75-91B3-E1E43CB0A9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57-4A75-91B3-E1E43CB0A9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57-4A75-91B3-E1E43CB0A9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57-4A75-91B3-E1E43CB0A9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57-4A75-91B3-E1E43CB0A9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57-4A75-91B3-E1E43CB0A969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8.0104551045510508E-2</c:v>
                </c:pt>
                <c:pt idx="1">
                  <c:v>7.2655794991263845E-2</c:v>
                </c:pt>
                <c:pt idx="2">
                  <c:v>0.11732983530097663</c:v>
                </c:pt>
                <c:pt idx="3">
                  <c:v>-0.13207013574660631</c:v>
                </c:pt>
                <c:pt idx="4">
                  <c:v>0.10471279186362992</c:v>
                </c:pt>
                <c:pt idx="5">
                  <c:v>3.0628480509148792E-2</c:v>
                </c:pt>
                <c:pt idx="6">
                  <c:v>4.7982551799345741E-2</c:v>
                </c:pt>
                <c:pt idx="7">
                  <c:v>4.540867810292637E-2</c:v>
                </c:pt>
                <c:pt idx="8">
                  <c:v>0.20257856567284449</c:v>
                </c:pt>
                <c:pt idx="9">
                  <c:v>7.4419810709192236E-2</c:v>
                </c:pt>
                <c:pt idx="12">
                  <c:v>6.3088811262834721E-2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57-4A75-91B3-E1E43CB0A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59-4295-A4DE-A5F0F9910594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21636</c:v>
                </c:pt>
                <c:pt idx="1">
                  <c:v>23651</c:v>
                </c:pt>
                <c:pt idx="2">
                  <c:v>30146</c:v>
                </c:pt>
                <c:pt idx="3">
                  <c:v>25115</c:v>
                </c:pt>
                <c:pt idx="4">
                  <c:v>28209</c:v>
                </c:pt>
                <c:pt idx="5">
                  <c:v>25871</c:v>
                </c:pt>
                <c:pt idx="6">
                  <c:v>25078</c:v>
                </c:pt>
                <c:pt idx="7">
                  <c:v>22168</c:v>
                </c:pt>
                <c:pt idx="8">
                  <c:v>23087</c:v>
                </c:pt>
                <c:pt idx="9">
                  <c:v>28464</c:v>
                </c:pt>
                <c:pt idx="10">
                  <c:v>26745</c:v>
                </c:pt>
                <c:pt idx="11">
                  <c:v>22180</c:v>
                </c:pt>
                <c:pt idx="12">
                  <c:v>302350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9-4295-A4DE-A5F0F9910594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59-4295-A4DE-A5F0F99105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25181</c:v>
                </c:pt>
                <c:pt idx="1">
                  <c:v>24442</c:v>
                </c:pt>
                <c:pt idx="2">
                  <c:v>25658</c:v>
                </c:pt>
                <c:pt idx="3">
                  <c:v>22776</c:v>
                </c:pt>
                <c:pt idx="4">
                  <c:v>24741</c:v>
                </c:pt>
                <c:pt idx="5">
                  <c:v>28215</c:v>
                </c:pt>
                <c:pt idx="6">
                  <c:v>30089</c:v>
                </c:pt>
                <c:pt idx="7">
                  <c:v>21698</c:v>
                </c:pt>
                <c:pt idx="8">
                  <c:v>27092</c:v>
                </c:pt>
                <c:pt idx="9">
                  <c:v>24346</c:v>
                </c:pt>
                <c:pt idx="10">
                  <c:v>29114</c:v>
                </c:pt>
                <c:pt idx="11">
                  <c:v>25047</c:v>
                </c:pt>
                <c:pt idx="12">
                  <c:v>308399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59-4295-A4DE-A5F0F9910594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59-4295-A4DE-A5F0F99105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59-4295-A4DE-A5F0F991059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23120</c:v>
                </c:pt>
                <c:pt idx="1">
                  <c:v>23832</c:v>
                </c:pt>
                <c:pt idx="2">
                  <c:v>30942</c:v>
                </c:pt>
                <c:pt idx="3">
                  <c:v>26836</c:v>
                </c:pt>
                <c:pt idx="4">
                  <c:v>30811</c:v>
                </c:pt>
                <c:pt idx="5">
                  <c:v>31150</c:v>
                </c:pt>
                <c:pt idx="6">
                  <c:v>32508</c:v>
                </c:pt>
                <c:pt idx="7">
                  <c:v>27336</c:v>
                </c:pt>
                <c:pt idx="8">
                  <c:v>30146</c:v>
                </c:pt>
                <c:pt idx="9">
                  <c:v>34755</c:v>
                </c:pt>
                <c:pt idx="12">
                  <c:v>291436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59-4295-A4DE-A5F0F991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59-4295-A4DE-A5F0F99105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18094</c:v>
                      </c:pt>
                      <c:pt idx="1">
                        <c:v>23371</c:v>
                      </c:pt>
                      <c:pt idx="2">
                        <c:v>9500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9653</c:v>
                      </c:pt>
                      <c:pt idx="8">
                        <c:v>9944</c:v>
                      </c:pt>
                      <c:pt idx="9">
                        <c:v>12162</c:v>
                      </c:pt>
                      <c:pt idx="10">
                        <c:v>9442</c:v>
                      </c:pt>
                      <c:pt idx="11">
                        <c:v>7829</c:v>
                      </c:pt>
                      <c:pt idx="12">
                        <c:v>116562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59-4295-A4DE-A5F0F99105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59-4295-A4DE-A5F0F99105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59-4295-A4DE-A5F0F99105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59-4295-A4DE-A5F0F99105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59-4295-A4DE-A5F0F99105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59-4295-A4DE-A5F0F99105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59-4295-A4DE-A5F0F99105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59-4295-A4DE-A5F0F99105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59-4295-A4DE-A5F0F99105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59-4295-A4DE-A5F0F99105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59-4295-A4DE-A5F0F99105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59-4295-A4DE-A5F0F99105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59-4295-A4DE-A5F0F99105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59-4295-A4DE-A5F0F9910594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-8.1847424645566047E-2</c:v>
                </c:pt>
                <c:pt idx="1">
                  <c:v>-2.4957041158661375E-2</c:v>
                </c:pt>
                <c:pt idx="2">
                  <c:v>0.20593966793982377</c:v>
                </c:pt>
                <c:pt idx="3">
                  <c:v>0.17825781524411655</c:v>
                </c:pt>
                <c:pt idx="4">
                  <c:v>0.24534174043086376</c:v>
                </c:pt>
                <c:pt idx="5">
                  <c:v>0.10402268297005146</c:v>
                </c:pt>
                <c:pt idx="6">
                  <c:v>8.0394828674930974E-2</c:v>
                </c:pt>
                <c:pt idx="7">
                  <c:v>0.25983961655452115</c:v>
                </c:pt>
                <c:pt idx="8">
                  <c:v>0.11272700428170679</c:v>
                </c:pt>
                <c:pt idx="9">
                  <c:v>0.42754456584243816</c:v>
                </c:pt>
                <c:pt idx="12">
                  <c:v>0.14631172366050715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59-4295-A4DE-A5F0F991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05-4A1D-AEEC-C27D938E41B2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11784</c:v>
                </c:pt>
                <c:pt idx="1">
                  <c:v>13893</c:v>
                </c:pt>
                <c:pt idx="2">
                  <c:v>18087</c:v>
                </c:pt>
                <c:pt idx="3">
                  <c:v>14354</c:v>
                </c:pt>
                <c:pt idx="4">
                  <c:v>16688</c:v>
                </c:pt>
                <c:pt idx="5">
                  <c:v>14668</c:v>
                </c:pt>
                <c:pt idx="6">
                  <c:v>16466</c:v>
                </c:pt>
                <c:pt idx="7">
                  <c:v>13548</c:v>
                </c:pt>
                <c:pt idx="8">
                  <c:v>15730</c:v>
                </c:pt>
                <c:pt idx="9">
                  <c:v>16623</c:v>
                </c:pt>
                <c:pt idx="10">
                  <c:v>17852</c:v>
                </c:pt>
                <c:pt idx="11">
                  <c:v>11703</c:v>
                </c:pt>
                <c:pt idx="12">
                  <c:v>181396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5-4A1D-AEEC-C27D938E41B2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05-4A1D-AEEC-C27D938E41B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14922</c:v>
                </c:pt>
                <c:pt idx="1">
                  <c:v>15680</c:v>
                </c:pt>
                <c:pt idx="2">
                  <c:v>14870</c:v>
                </c:pt>
                <c:pt idx="3">
                  <c:v>13713</c:v>
                </c:pt>
                <c:pt idx="4">
                  <c:v>14967</c:v>
                </c:pt>
                <c:pt idx="5">
                  <c:v>15572</c:v>
                </c:pt>
                <c:pt idx="6">
                  <c:v>13056</c:v>
                </c:pt>
                <c:pt idx="7">
                  <c:v>9705</c:v>
                </c:pt>
                <c:pt idx="8">
                  <c:v>13601</c:v>
                </c:pt>
                <c:pt idx="9">
                  <c:v>16019</c:v>
                </c:pt>
                <c:pt idx="10">
                  <c:v>19160</c:v>
                </c:pt>
                <c:pt idx="11">
                  <c:v>13225</c:v>
                </c:pt>
                <c:pt idx="12">
                  <c:v>174490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05-4A1D-AEEC-C27D938E41B2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05-4A1D-AEEC-C27D938E41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05-4A1D-AEEC-C27D938E41B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14862</c:v>
                </c:pt>
                <c:pt idx="1">
                  <c:v>14169</c:v>
                </c:pt>
                <c:pt idx="2">
                  <c:v>17196</c:v>
                </c:pt>
                <c:pt idx="3">
                  <c:v>14757</c:v>
                </c:pt>
                <c:pt idx="4">
                  <c:v>15736</c:v>
                </c:pt>
                <c:pt idx="5">
                  <c:v>15923</c:v>
                </c:pt>
                <c:pt idx="6">
                  <c:v>14081</c:v>
                </c:pt>
                <c:pt idx="7">
                  <c:v>13064</c:v>
                </c:pt>
                <c:pt idx="8">
                  <c:v>16617</c:v>
                </c:pt>
                <c:pt idx="9">
                  <c:v>21114</c:v>
                </c:pt>
                <c:pt idx="12">
                  <c:v>157519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05-4A1D-AEEC-C27D938E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05-4A1D-AEEC-C27D938E41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9493</c:v>
                      </c:pt>
                      <c:pt idx="1">
                        <c:v>12705</c:v>
                      </c:pt>
                      <c:pt idx="2">
                        <c:v>5294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7712</c:v>
                      </c:pt>
                      <c:pt idx="8">
                        <c:v>7090</c:v>
                      </c:pt>
                      <c:pt idx="9">
                        <c:v>7680</c:v>
                      </c:pt>
                      <c:pt idx="10">
                        <c:v>5836</c:v>
                      </c:pt>
                      <c:pt idx="11">
                        <c:v>4463</c:v>
                      </c:pt>
                      <c:pt idx="12">
                        <c:v>71188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05-4A1D-AEEC-C27D938E41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05-4A1D-AEEC-C27D938E41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05-4A1D-AEEC-C27D938E41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05-4A1D-AEEC-C27D938E41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05-4A1D-AEEC-C27D938E41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05-4A1D-AEEC-C27D938E41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05-4A1D-AEEC-C27D938E41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05-4A1D-AEEC-C27D938E41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05-4A1D-AEEC-C27D938E41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05-4A1D-AEEC-C27D938E41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05-4A1D-AEEC-C27D938E41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05-4A1D-AEEC-C27D938E41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05-4A1D-AEEC-C27D938E41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05-4A1D-AEEC-C27D938E41B2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-4.0209087253719744E-3</c:v>
                </c:pt>
                <c:pt idx="1">
                  <c:v>-9.636479591836733E-2</c:v>
                </c:pt>
                <c:pt idx="2">
                  <c:v>0.15642232683254886</c:v>
                </c:pt>
                <c:pt idx="3">
                  <c:v>7.613213738788005E-2</c:v>
                </c:pt>
                <c:pt idx="4">
                  <c:v>5.13797020110911E-2</c:v>
                </c:pt>
                <c:pt idx="5">
                  <c:v>2.2540457230927347E-2</c:v>
                </c:pt>
                <c:pt idx="6">
                  <c:v>7.8507965686274606E-2</c:v>
                </c:pt>
                <c:pt idx="7">
                  <c:v>0.34611025244719218</c:v>
                </c:pt>
                <c:pt idx="8">
                  <c:v>0.2217484008528785</c:v>
                </c:pt>
                <c:pt idx="9">
                  <c:v>0.31805980398277045</c:v>
                </c:pt>
                <c:pt idx="12">
                  <c:v>0.10846908975757352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05-4A1D-AEEC-C27D938E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36-4531-B152-C5EA4A083406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9852</c:v>
                </c:pt>
                <c:pt idx="1">
                  <c:v>9758</c:v>
                </c:pt>
                <c:pt idx="2">
                  <c:v>12059</c:v>
                </c:pt>
                <c:pt idx="3">
                  <c:v>10761</c:v>
                </c:pt>
                <c:pt idx="4">
                  <c:v>11521</c:v>
                </c:pt>
                <c:pt idx="5">
                  <c:v>11203</c:v>
                </c:pt>
                <c:pt idx="6">
                  <c:v>8612</c:v>
                </c:pt>
                <c:pt idx="7">
                  <c:v>8620</c:v>
                </c:pt>
                <c:pt idx="8">
                  <c:v>7357</c:v>
                </c:pt>
                <c:pt idx="9">
                  <c:v>11841</c:v>
                </c:pt>
                <c:pt idx="10">
                  <c:v>8893</c:v>
                </c:pt>
                <c:pt idx="11">
                  <c:v>10477</c:v>
                </c:pt>
                <c:pt idx="12">
                  <c:v>120954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6-4531-B152-C5EA4A083406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36-4531-B152-C5EA4A0834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10259</c:v>
                </c:pt>
                <c:pt idx="1">
                  <c:v>8762</c:v>
                </c:pt>
                <c:pt idx="2">
                  <c:v>10788</c:v>
                </c:pt>
                <c:pt idx="3">
                  <c:v>9063</c:v>
                </c:pt>
                <c:pt idx="4">
                  <c:v>9774</c:v>
                </c:pt>
                <c:pt idx="5">
                  <c:v>12643</c:v>
                </c:pt>
                <c:pt idx="6">
                  <c:v>17033</c:v>
                </c:pt>
                <c:pt idx="7">
                  <c:v>11993</c:v>
                </c:pt>
                <c:pt idx="8">
                  <c:v>13491</c:v>
                </c:pt>
                <c:pt idx="9">
                  <c:v>8327</c:v>
                </c:pt>
                <c:pt idx="10">
                  <c:v>9954</c:v>
                </c:pt>
                <c:pt idx="11">
                  <c:v>11822</c:v>
                </c:pt>
                <c:pt idx="12">
                  <c:v>133909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36-4531-B152-C5EA4A083406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36-4531-B152-C5EA4A0834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36-4531-B152-C5EA4A0834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8258</c:v>
                </c:pt>
                <c:pt idx="1">
                  <c:v>9663</c:v>
                </c:pt>
                <c:pt idx="2">
                  <c:v>13746</c:v>
                </c:pt>
                <c:pt idx="3">
                  <c:v>12079</c:v>
                </c:pt>
                <c:pt idx="4">
                  <c:v>15075</c:v>
                </c:pt>
                <c:pt idx="5">
                  <c:v>15227</c:v>
                </c:pt>
                <c:pt idx="6">
                  <c:v>18427</c:v>
                </c:pt>
                <c:pt idx="7">
                  <c:v>14272</c:v>
                </c:pt>
                <c:pt idx="8">
                  <c:v>13529</c:v>
                </c:pt>
                <c:pt idx="9">
                  <c:v>13641</c:v>
                </c:pt>
                <c:pt idx="12">
                  <c:v>133917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36-4531-B152-C5EA4A08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36-4531-B152-C5EA4A0834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8601</c:v>
                      </c:pt>
                      <c:pt idx="1">
                        <c:v>10666</c:v>
                      </c:pt>
                      <c:pt idx="2">
                        <c:v>4206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1941</c:v>
                      </c:pt>
                      <c:pt idx="8">
                        <c:v>2854</c:v>
                      </c:pt>
                      <c:pt idx="9">
                        <c:v>4482</c:v>
                      </c:pt>
                      <c:pt idx="10">
                        <c:v>3606</c:v>
                      </c:pt>
                      <c:pt idx="11">
                        <c:v>3366</c:v>
                      </c:pt>
                      <c:pt idx="12">
                        <c:v>45374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36-4531-B152-C5EA4A0834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36-4531-B152-C5EA4A0834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36-4531-B152-C5EA4A0834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36-4531-B152-C5EA4A0834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36-4531-B152-C5EA4A0834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36-4531-B152-C5EA4A0834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36-4531-B152-C5EA4A0834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36-4531-B152-C5EA4A0834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36-4531-B152-C5EA4A0834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36-4531-B152-C5EA4A0834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36-4531-B152-C5EA4A0834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36-4531-B152-C5EA4A0834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36-4531-B152-C5EA4A0834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36-4531-B152-C5EA4A083406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-0.19504825031679496</c:v>
                </c:pt>
                <c:pt idx="1">
                  <c:v>0.10283040401734755</c:v>
                </c:pt>
                <c:pt idx="2">
                  <c:v>0.27419354838709675</c:v>
                </c:pt>
                <c:pt idx="3">
                  <c:v>0.33278163963367535</c:v>
                </c:pt>
                <c:pt idx="4">
                  <c:v>0.5423572744014733</c:v>
                </c:pt>
                <c:pt idx="5">
                  <c:v>0.20438187139128372</c:v>
                </c:pt>
                <c:pt idx="6">
                  <c:v>8.1841131920389776E-2</c:v>
                </c:pt>
                <c:pt idx="7">
                  <c:v>0.19002751605102985</c:v>
                </c:pt>
                <c:pt idx="8">
                  <c:v>2.8166926098880385E-3</c:v>
                </c:pt>
                <c:pt idx="9">
                  <c:v>0.63816500540410703</c:v>
                </c:pt>
                <c:pt idx="12">
                  <c:v>0.19426930520007502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36-4531-B152-C5EA4A08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77-41C5-8E78-0F13029E5F15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37942</c:v>
                </c:pt>
                <c:pt idx="1">
                  <c:v>28543</c:v>
                </c:pt>
                <c:pt idx="2">
                  <c:v>28208</c:v>
                </c:pt>
                <c:pt idx="3">
                  <c:v>17602</c:v>
                </c:pt>
                <c:pt idx="4">
                  <c:v>14402</c:v>
                </c:pt>
                <c:pt idx="5">
                  <c:v>12768</c:v>
                </c:pt>
                <c:pt idx="6">
                  <c:v>15329</c:v>
                </c:pt>
                <c:pt idx="7">
                  <c:v>21205</c:v>
                </c:pt>
                <c:pt idx="8">
                  <c:v>17064</c:v>
                </c:pt>
                <c:pt idx="9">
                  <c:v>20857</c:v>
                </c:pt>
                <c:pt idx="10">
                  <c:v>29246</c:v>
                </c:pt>
                <c:pt idx="11">
                  <c:v>30946</c:v>
                </c:pt>
                <c:pt idx="12">
                  <c:v>274112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7-41C5-8E78-0F13029E5F15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77-41C5-8E78-0F13029E5F1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37470</c:v>
                </c:pt>
                <c:pt idx="1">
                  <c:v>31515</c:v>
                </c:pt>
                <c:pt idx="2">
                  <c:v>32985</c:v>
                </c:pt>
                <c:pt idx="3">
                  <c:v>23357</c:v>
                </c:pt>
                <c:pt idx="4">
                  <c:v>13575</c:v>
                </c:pt>
                <c:pt idx="5">
                  <c:v>11859</c:v>
                </c:pt>
                <c:pt idx="6">
                  <c:v>15153</c:v>
                </c:pt>
                <c:pt idx="7">
                  <c:v>20897</c:v>
                </c:pt>
                <c:pt idx="8">
                  <c:v>16062</c:v>
                </c:pt>
                <c:pt idx="9">
                  <c:v>18778</c:v>
                </c:pt>
                <c:pt idx="10">
                  <c:v>24055</c:v>
                </c:pt>
                <c:pt idx="11">
                  <c:v>30168</c:v>
                </c:pt>
                <c:pt idx="12">
                  <c:v>275874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77-41C5-8E78-0F13029E5F15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77-41C5-8E78-0F13029E5F1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77-41C5-8E78-0F13029E5F1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33957</c:v>
                </c:pt>
                <c:pt idx="1">
                  <c:v>28806</c:v>
                </c:pt>
                <c:pt idx="2">
                  <c:v>25810</c:v>
                </c:pt>
                <c:pt idx="3">
                  <c:v>20287</c:v>
                </c:pt>
                <c:pt idx="4">
                  <c:v>14771</c:v>
                </c:pt>
                <c:pt idx="5">
                  <c:v>11347</c:v>
                </c:pt>
                <c:pt idx="6">
                  <c:v>17329</c:v>
                </c:pt>
                <c:pt idx="7">
                  <c:v>21870</c:v>
                </c:pt>
                <c:pt idx="8">
                  <c:v>17545</c:v>
                </c:pt>
                <c:pt idx="9">
                  <c:v>20755</c:v>
                </c:pt>
                <c:pt idx="12">
                  <c:v>212477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77-41C5-8E78-0F13029E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77-41C5-8E78-0F13029E5F1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28069</c:v>
                      </c:pt>
                      <c:pt idx="1">
                        <c:v>28475</c:v>
                      </c:pt>
                      <c:pt idx="2">
                        <c:v>10752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5572</c:v>
                      </c:pt>
                      <c:pt idx="8">
                        <c:v>4557</c:v>
                      </c:pt>
                      <c:pt idx="9">
                        <c:v>5146</c:v>
                      </c:pt>
                      <c:pt idx="10">
                        <c:v>5365</c:v>
                      </c:pt>
                      <c:pt idx="11">
                        <c:v>5717</c:v>
                      </c:pt>
                      <c:pt idx="12">
                        <c:v>100111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77-41C5-8E78-0F13029E5F1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77-41C5-8E78-0F13029E5F1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77-41C5-8E78-0F13029E5F1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77-41C5-8E78-0F13029E5F1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77-41C5-8E78-0F13029E5F1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77-41C5-8E78-0F13029E5F1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77-41C5-8E78-0F13029E5F1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77-41C5-8E78-0F13029E5F1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77-41C5-8E78-0F13029E5F1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77-41C5-8E78-0F13029E5F1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77-41C5-8E78-0F13029E5F1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77-41C5-8E78-0F13029E5F1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77-41C5-8E78-0F13029E5F1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77-41C5-8E78-0F13029E5F15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-9.375500400320258E-2</c:v>
                </c:pt>
                <c:pt idx="1">
                  <c:v>-8.5959067110899623E-2</c:v>
                </c:pt>
                <c:pt idx="2">
                  <c:v>-0.21752311656813705</c:v>
                </c:pt>
                <c:pt idx="3">
                  <c:v>-0.13143811277133188</c:v>
                </c:pt>
                <c:pt idx="4">
                  <c:v>8.8103130755064374E-2</c:v>
                </c:pt>
                <c:pt idx="5">
                  <c:v>-4.3173960704949832E-2</c:v>
                </c:pt>
                <c:pt idx="6">
                  <c:v>0.14360192701115282</c:v>
                </c:pt>
                <c:pt idx="7">
                  <c:v>4.656170742211807E-2</c:v>
                </c:pt>
                <c:pt idx="8">
                  <c:v>9.2329722325986907E-2</c:v>
                </c:pt>
                <c:pt idx="9">
                  <c:v>0.10528277771860695</c:v>
                </c:pt>
                <c:pt idx="12">
                  <c:v>-4.1389391430672551E-2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77-41C5-8E78-0F13029E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81-40D4-AF4A-4D75D73B2E34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5079</c:v>
                </c:pt>
                <c:pt idx="1">
                  <c:v>3403</c:v>
                </c:pt>
                <c:pt idx="2">
                  <c:v>3286</c:v>
                </c:pt>
                <c:pt idx="3">
                  <c:v>2023</c:v>
                </c:pt>
                <c:pt idx="4">
                  <c:v>1553</c:v>
                </c:pt>
                <c:pt idx="5">
                  <c:v>1777</c:v>
                </c:pt>
                <c:pt idx="6">
                  <c:v>1965</c:v>
                </c:pt>
                <c:pt idx="7">
                  <c:v>4366</c:v>
                </c:pt>
                <c:pt idx="8">
                  <c:v>4909</c:v>
                </c:pt>
                <c:pt idx="9">
                  <c:v>4936</c:v>
                </c:pt>
                <c:pt idx="10">
                  <c:v>3283</c:v>
                </c:pt>
                <c:pt idx="11">
                  <c:v>3687</c:v>
                </c:pt>
                <c:pt idx="12">
                  <c:v>40267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81-40D4-AF4A-4D75D73B2E34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F81-40D4-AF4A-4D75D73B2E3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5741</c:v>
                </c:pt>
                <c:pt idx="1">
                  <c:v>4850</c:v>
                </c:pt>
                <c:pt idx="2">
                  <c:v>4425</c:v>
                </c:pt>
                <c:pt idx="3">
                  <c:v>3860</c:v>
                </c:pt>
                <c:pt idx="4">
                  <c:v>1323</c:v>
                </c:pt>
                <c:pt idx="5">
                  <c:v>1481</c:v>
                </c:pt>
                <c:pt idx="6">
                  <c:v>1886</c:v>
                </c:pt>
                <c:pt idx="7">
                  <c:v>2083</c:v>
                </c:pt>
                <c:pt idx="8">
                  <c:v>2363</c:v>
                </c:pt>
                <c:pt idx="9">
                  <c:v>1826</c:v>
                </c:pt>
                <c:pt idx="10">
                  <c:v>2998</c:v>
                </c:pt>
                <c:pt idx="11">
                  <c:v>3685</c:v>
                </c:pt>
                <c:pt idx="12">
                  <c:v>36521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1-40D4-AF4A-4D75D73B2E34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1-40D4-AF4A-4D75D73B2E3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81-40D4-AF4A-4D75D73B2E3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5027</c:v>
                </c:pt>
                <c:pt idx="1">
                  <c:v>3993</c:v>
                </c:pt>
                <c:pt idx="2">
                  <c:v>2634</c:v>
                </c:pt>
                <c:pt idx="3">
                  <c:v>2256</c:v>
                </c:pt>
                <c:pt idx="4">
                  <c:v>1409</c:v>
                </c:pt>
                <c:pt idx="5">
                  <c:v>1064</c:v>
                </c:pt>
                <c:pt idx="6">
                  <c:v>1824</c:v>
                </c:pt>
                <c:pt idx="7">
                  <c:v>2058</c:v>
                </c:pt>
                <c:pt idx="8">
                  <c:v>1851</c:v>
                </c:pt>
                <c:pt idx="9">
                  <c:v>2377</c:v>
                </c:pt>
                <c:pt idx="12">
                  <c:v>24493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81-40D4-AF4A-4D75D73B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F81-40D4-AF4A-4D75D73B2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3425</c:v>
                      </c:pt>
                      <c:pt idx="2">
                        <c:v>1454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231</c:v>
                      </c:pt>
                      <c:pt idx="8">
                        <c:v>271</c:v>
                      </c:pt>
                      <c:pt idx="9">
                        <c:v>273</c:v>
                      </c:pt>
                      <c:pt idx="10">
                        <c:v>586</c:v>
                      </c:pt>
                      <c:pt idx="11">
                        <c:v>669</c:v>
                      </c:pt>
                      <c:pt idx="12">
                        <c:v>11431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F81-40D4-AF4A-4D75D73B2E3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F81-40D4-AF4A-4D75D73B2E3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F81-40D4-AF4A-4D75D73B2E3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F81-40D4-AF4A-4D75D73B2E3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F81-40D4-AF4A-4D75D73B2E3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F81-40D4-AF4A-4D75D73B2E3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F81-40D4-AF4A-4D75D73B2E3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F81-40D4-AF4A-4D75D73B2E3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F81-40D4-AF4A-4D75D73B2E3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F81-40D4-AF4A-4D75D73B2E3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F81-40D4-AF4A-4D75D73B2E3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F81-40D4-AF4A-4D75D73B2E3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F81-40D4-AF4A-4D75D73B2E3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F81-40D4-AF4A-4D75D73B2E34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-0.12436857690297853</c:v>
                </c:pt>
                <c:pt idx="1">
                  <c:v>-0.17670103092783507</c:v>
                </c:pt>
                <c:pt idx="2">
                  <c:v>-0.40474576271186435</c:v>
                </c:pt>
                <c:pt idx="3">
                  <c:v>-0.41554404145077717</c:v>
                </c:pt>
                <c:pt idx="4">
                  <c:v>6.5003779289493524E-2</c:v>
                </c:pt>
                <c:pt idx="5">
                  <c:v>-0.28156650911546255</c:v>
                </c:pt>
                <c:pt idx="6">
                  <c:v>-3.2873806998939603E-2</c:v>
                </c:pt>
                <c:pt idx="7">
                  <c:v>-1.2001920307249114E-2</c:v>
                </c:pt>
                <c:pt idx="8">
                  <c:v>-0.21667371984765127</c:v>
                </c:pt>
                <c:pt idx="9">
                  <c:v>0.30175246440306691</c:v>
                </c:pt>
                <c:pt idx="12">
                  <c:v>-0.17913399021382126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F81-40D4-AF4A-4D75D73B2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AF-4543-ADF1-823B1AA1CE1C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6542</c:v>
                </c:pt>
                <c:pt idx="1">
                  <c:v>4664</c:v>
                </c:pt>
                <c:pt idx="2">
                  <c:v>5403</c:v>
                </c:pt>
                <c:pt idx="3">
                  <c:v>3248</c:v>
                </c:pt>
                <c:pt idx="4">
                  <c:v>1617</c:v>
                </c:pt>
                <c:pt idx="5">
                  <c:v>1064</c:v>
                </c:pt>
                <c:pt idx="6">
                  <c:v>1913</c:v>
                </c:pt>
                <c:pt idx="7">
                  <c:v>2985</c:v>
                </c:pt>
                <c:pt idx="8">
                  <c:v>2184</c:v>
                </c:pt>
                <c:pt idx="9">
                  <c:v>3162</c:v>
                </c:pt>
                <c:pt idx="10">
                  <c:v>4616</c:v>
                </c:pt>
                <c:pt idx="11">
                  <c:v>6047</c:v>
                </c:pt>
                <c:pt idx="12">
                  <c:v>43445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F-4543-ADF1-823B1AA1CE1C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AF-4543-ADF1-823B1AA1CE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6067</c:v>
                </c:pt>
                <c:pt idx="1">
                  <c:v>4561</c:v>
                </c:pt>
                <c:pt idx="2">
                  <c:v>5795</c:v>
                </c:pt>
                <c:pt idx="3">
                  <c:v>3013</c:v>
                </c:pt>
                <c:pt idx="4">
                  <c:v>1644</c:v>
                </c:pt>
                <c:pt idx="5">
                  <c:v>1312</c:v>
                </c:pt>
                <c:pt idx="6">
                  <c:v>1547</c:v>
                </c:pt>
                <c:pt idx="7">
                  <c:v>2860</c:v>
                </c:pt>
                <c:pt idx="8">
                  <c:v>2212</c:v>
                </c:pt>
                <c:pt idx="9">
                  <c:v>3189</c:v>
                </c:pt>
                <c:pt idx="10">
                  <c:v>4412</c:v>
                </c:pt>
                <c:pt idx="11">
                  <c:v>5549</c:v>
                </c:pt>
                <c:pt idx="12">
                  <c:v>42161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AF-4543-ADF1-823B1AA1CE1C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AF-4543-ADF1-823B1AA1CE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AF-4543-ADF1-823B1AA1CE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6090</c:v>
                </c:pt>
                <c:pt idx="1">
                  <c:v>4794</c:v>
                </c:pt>
                <c:pt idx="2">
                  <c:v>4786</c:v>
                </c:pt>
                <c:pt idx="3">
                  <c:v>3430</c:v>
                </c:pt>
                <c:pt idx="4">
                  <c:v>1465</c:v>
                </c:pt>
                <c:pt idx="5">
                  <c:v>1070</c:v>
                </c:pt>
                <c:pt idx="6">
                  <c:v>1778</c:v>
                </c:pt>
                <c:pt idx="7">
                  <c:v>1868</c:v>
                </c:pt>
                <c:pt idx="8">
                  <c:v>2325</c:v>
                </c:pt>
                <c:pt idx="9">
                  <c:v>3369</c:v>
                </c:pt>
                <c:pt idx="12">
                  <c:v>30975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AF-4543-ADF1-823B1AA1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AF-4543-ADF1-823B1AA1CE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4131</c:v>
                      </c:pt>
                      <c:pt idx="1">
                        <c:v>3220</c:v>
                      </c:pt>
                      <c:pt idx="2">
                        <c:v>1575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423</c:v>
                      </c:pt>
                      <c:pt idx="8">
                        <c:v>265</c:v>
                      </c:pt>
                      <c:pt idx="9">
                        <c:v>260</c:v>
                      </c:pt>
                      <c:pt idx="10">
                        <c:v>688</c:v>
                      </c:pt>
                      <c:pt idx="11">
                        <c:v>611</c:v>
                      </c:pt>
                      <c:pt idx="12">
                        <c:v>11548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AF-4543-ADF1-823B1AA1CE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AF-4543-ADF1-823B1AA1CE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AF-4543-ADF1-823B1AA1CE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AF-4543-ADF1-823B1AA1CE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AF-4543-ADF1-823B1AA1CE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AF-4543-ADF1-823B1AA1CE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AF-4543-ADF1-823B1AA1CE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AF-4543-ADF1-823B1AA1CE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AF-4543-ADF1-823B1AA1CE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AF-4543-ADF1-823B1AA1CE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AF-4543-ADF1-823B1AA1CE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AF-4543-ADF1-823B1AA1CE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AF-4543-ADF1-823B1AA1CE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AF-4543-ADF1-823B1AA1CE1C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3.791000494478336E-3</c:v>
                </c:pt>
                <c:pt idx="1">
                  <c:v>5.1085288313966304E-2</c:v>
                </c:pt>
                <c:pt idx="2">
                  <c:v>-0.17411561691113031</c:v>
                </c:pt>
                <c:pt idx="3">
                  <c:v>0.13840026551609697</c:v>
                </c:pt>
                <c:pt idx="4">
                  <c:v>-0.10888077858880774</c:v>
                </c:pt>
                <c:pt idx="5">
                  <c:v>-0.18445121951219512</c:v>
                </c:pt>
                <c:pt idx="6">
                  <c:v>0.14932126696832571</c:v>
                </c:pt>
                <c:pt idx="7">
                  <c:v>-0.34685314685314683</c:v>
                </c:pt>
                <c:pt idx="8">
                  <c:v>5.1084990958408572E-2</c:v>
                </c:pt>
                <c:pt idx="9">
                  <c:v>5.6444026340545683E-2</c:v>
                </c:pt>
                <c:pt idx="12">
                  <c:v>-3.8043478260869512E-2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AF-4543-ADF1-823B1AA1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23-47A3-817A-04DA421A0D11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3344</c:v>
                </c:pt>
                <c:pt idx="1">
                  <c:v>2356</c:v>
                </c:pt>
                <c:pt idx="2">
                  <c:v>2785</c:v>
                </c:pt>
                <c:pt idx="3">
                  <c:v>1759</c:v>
                </c:pt>
                <c:pt idx="4">
                  <c:v>2014</c:v>
                </c:pt>
                <c:pt idx="5">
                  <c:v>1678</c:v>
                </c:pt>
                <c:pt idx="6">
                  <c:v>1543</c:v>
                </c:pt>
                <c:pt idx="7">
                  <c:v>3093</c:v>
                </c:pt>
                <c:pt idx="8">
                  <c:v>1358</c:v>
                </c:pt>
                <c:pt idx="9">
                  <c:v>1685</c:v>
                </c:pt>
                <c:pt idx="10">
                  <c:v>2852</c:v>
                </c:pt>
                <c:pt idx="11">
                  <c:v>2270</c:v>
                </c:pt>
                <c:pt idx="12">
                  <c:v>26737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3-47A3-817A-04DA421A0D11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23-47A3-817A-04DA421A0D1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2895</c:v>
                </c:pt>
                <c:pt idx="1">
                  <c:v>2461</c:v>
                </c:pt>
                <c:pt idx="2">
                  <c:v>2820</c:v>
                </c:pt>
                <c:pt idx="3">
                  <c:v>1879</c:v>
                </c:pt>
                <c:pt idx="4">
                  <c:v>1952</c:v>
                </c:pt>
                <c:pt idx="5">
                  <c:v>905</c:v>
                </c:pt>
                <c:pt idx="6">
                  <c:v>1293</c:v>
                </c:pt>
                <c:pt idx="7">
                  <c:v>3962</c:v>
                </c:pt>
                <c:pt idx="8">
                  <c:v>2078</c:v>
                </c:pt>
                <c:pt idx="9">
                  <c:v>1740</c:v>
                </c:pt>
                <c:pt idx="10">
                  <c:v>2022</c:v>
                </c:pt>
                <c:pt idx="11">
                  <c:v>2368</c:v>
                </c:pt>
                <c:pt idx="12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3-47A3-817A-04DA421A0D11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23-47A3-817A-04DA421A0D1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23-47A3-817A-04DA421A0D1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2278</c:v>
                </c:pt>
                <c:pt idx="1">
                  <c:v>2576</c:v>
                </c:pt>
                <c:pt idx="2">
                  <c:v>1872</c:v>
                </c:pt>
                <c:pt idx="3">
                  <c:v>1696</c:v>
                </c:pt>
                <c:pt idx="4">
                  <c:v>1563</c:v>
                </c:pt>
                <c:pt idx="5">
                  <c:v>923</c:v>
                </c:pt>
                <c:pt idx="6">
                  <c:v>2132</c:v>
                </c:pt>
                <c:pt idx="7">
                  <c:v>4537</c:v>
                </c:pt>
                <c:pt idx="8">
                  <c:v>2364</c:v>
                </c:pt>
                <c:pt idx="9">
                  <c:v>2322</c:v>
                </c:pt>
                <c:pt idx="12">
                  <c:v>22263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23-47A3-817A-04DA421A0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723-47A3-817A-04DA421A0D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1856</c:v>
                      </c:pt>
                      <c:pt idx="1">
                        <c:v>2151</c:v>
                      </c:pt>
                      <c:pt idx="2">
                        <c:v>911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432</c:v>
                      </c:pt>
                      <c:pt idx="8">
                        <c:v>212</c:v>
                      </c:pt>
                      <c:pt idx="9">
                        <c:v>349</c:v>
                      </c:pt>
                      <c:pt idx="10">
                        <c:v>204</c:v>
                      </c:pt>
                      <c:pt idx="11">
                        <c:v>597</c:v>
                      </c:pt>
                      <c:pt idx="12">
                        <c:v>7014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723-47A3-817A-04DA421A0D1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723-47A3-817A-04DA421A0D1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723-47A3-817A-04DA421A0D1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723-47A3-817A-04DA421A0D1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723-47A3-817A-04DA421A0D1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723-47A3-817A-04DA421A0D1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723-47A3-817A-04DA421A0D1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723-47A3-817A-04DA421A0D1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723-47A3-817A-04DA421A0D1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723-47A3-817A-04DA421A0D1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723-47A3-817A-04DA421A0D1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723-47A3-817A-04DA421A0D1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723-47A3-817A-04DA421A0D1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723-47A3-817A-04DA421A0D11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-0.21312607944732298</c:v>
                </c:pt>
                <c:pt idx="1">
                  <c:v>4.6728971962616717E-2</c:v>
                </c:pt>
                <c:pt idx="2">
                  <c:v>-0.33617021276595749</c:v>
                </c:pt>
                <c:pt idx="3">
                  <c:v>-9.739222990952634E-2</c:v>
                </c:pt>
                <c:pt idx="4">
                  <c:v>-0.19928278688524592</c:v>
                </c:pt>
                <c:pt idx="5">
                  <c:v>1.9889502762430844E-2</c:v>
                </c:pt>
                <c:pt idx="6">
                  <c:v>0.64887857695282292</c:v>
                </c:pt>
                <c:pt idx="7">
                  <c:v>0.14512872286723866</c:v>
                </c:pt>
                <c:pt idx="8">
                  <c:v>0.13763233878729553</c:v>
                </c:pt>
                <c:pt idx="9">
                  <c:v>0.33448275862068955</c:v>
                </c:pt>
                <c:pt idx="12">
                  <c:v>1.2644985217193483E-2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23-47A3-817A-04DA421A0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1E-4C6A-8EA1-375E55C8E545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618</c:v>
                </c:pt>
                <c:pt idx="1">
                  <c:v>515</c:v>
                </c:pt>
                <c:pt idx="2">
                  <c:v>852</c:v>
                </c:pt>
                <c:pt idx="3">
                  <c:v>425</c:v>
                </c:pt>
                <c:pt idx="4">
                  <c:v>258</c:v>
                </c:pt>
                <c:pt idx="5">
                  <c:v>221</c:v>
                </c:pt>
                <c:pt idx="6">
                  <c:v>344</c:v>
                </c:pt>
                <c:pt idx="7">
                  <c:v>416</c:v>
                </c:pt>
                <c:pt idx="8">
                  <c:v>288</c:v>
                </c:pt>
                <c:pt idx="9">
                  <c:v>386</c:v>
                </c:pt>
                <c:pt idx="10">
                  <c:v>961</c:v>
                </c:pt>
                <c:pt idx="11">
                  <c:v>674</c:v>
                </c:pt>
                <c:pt idx="12">
                  <c:v>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E-4C6A-8EA1-375E55C8E545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1E-4C6A-8EA1-375E55C8E54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796</c:v>
                </c:pt>
                <c:pt idx="1">
                  <c:v>580</c:v>
                </c:pt>
                <c:pt idx="2">
                  <c:v>529</c:v>
                </c:pt>
                <c:pt idx="3">
                  <c:v>432</c:v>
                </c:pt>
                <c:pt idx="4">
                  <c:v>367</c:v>
                </c:pt>
                <c:pt idx="5">
                  <c:v>272</c:v>
                </c:pt>
                <c:pt idx="6">
                  <c:v>325</c:v>
                </c:pt>
                <c:pt idx="7">
                  <c:v>463</c:v>
                </c:pt>
                <c:pt idx="8">
                  <c:v>439</c:v>
                </c:pt>
                <c:pt idx="9">
                  <c:v>369</c:v>
                </c:pt>
                <c:pt idx="10">
                  <c:v>532</c:v>
                </c:pt>
                <c:pt idx="11">
                  <c:v>812</c:v>
                </c:pt>
                <c:pt idx="12">
                  <c:v>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1E-4C6A-8EA1-375E55C8E545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1E-4C6A-8EA1-375E55C8E54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1E-4C6A-8EA1-375E55C8E54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915</c:v>
                </c:pt>
                <c:pt idx="1">
                  <c:v>590</c:v>
                </c:pt>
                <c:pt idx="2">
                  <c:v>411</c:v>
                </c:pt>
                <c:pt idx="3">
                  <c:v>296</c:v>
                </c:pt>
                <c:pt idx="4">
                  <c:v>397</c:v>
                </c:pt>
                <c:pt idx="5">
                  <c:v>281</c:v>
                </c:pt>
                <c:pt idx="6">
                  <c:v>634</c:v>
                </c:pt>
                <c:pt idx="7">
                  <c:v>603</c:v>
                </c:pt>
                <c:pt idx="8">
                  <c:v>481</c:v>
                </c:pt>
                <c:pt idx="9">
                  <c:v>582</c:v>
                </c:pt>
                <c:pt idx="12">
                  <c:v>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1E-4C6A-8EA1-375E55C8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1E-4C6A-8EA1-375E55C8E54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529</c:v>
                      </c:pt>
                      <c:pt idx="1">
                        <c:v>333</c:v>
                      </c:pt>
                      <c:pt idx="2">
                        <c:v>258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140</c:v>
                      </c:pt>
                      <c:pt idx="9">
                        <c:v>131</c:v>
                      </c:pt>
                      <c:pt idx="10">
                        <c:v>98</c:v>
                      </c:pt>
                      <c:pt idx="11">
                        <c:v>193</c:v>
                      </c:pt>
                      <c:pt idx="12">
                        <c:v>1919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1E-4C6A-8EA1-375E55C8E54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1E-4C6A-8EA1-375E55C8E54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1E-4C6A-8EA1-375E55C8E54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1E-4C6A-8EA1-375E55C8E54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1E-4C6A-8EA1-375E55C8E54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1E-4C6A-8EA1-375E55C8E54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1E-4C6A-8EA1-375E55C8E54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1E-4C6A-8EA1-375E55C8E54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1E-4C6A-8EA1-375E55C8E54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1E-4C6A-8EA1-375E55C8E54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1E-4C6A-8EA1-375E55C8E54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1E-4C6A-8EA1-375E55C8E54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1E-4C6A-8EA1-375E55C8E54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1E-4C6A-8EA1-375E55C8E545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0.14949748743718594</c:v>
                </c:pt>
                <c:pt idx="1">
                  <c:v>1.7241379310344751E-2</c:v>
                </c:pt>
                <c:pt idx="2">
                  <c:v>-0.22306238185255201</c:v>
                </c:pt>
                <c:pt idx="3">
                  <c:v>-0.31481481481481477</c:v>
                </c:pt>
                <c:pt idx="4">
                  <c:v>8.1743869209809361E-2</c:v>
                </c:pt>
                <c:pt idx="5">
                  <c:v>3.3088235294117752E-2</c:v>
                </c:pt>
                <c:pt idx="6">
                  <c:v>0.95076923076923081</c:v>
                </c:pt>
                <c:pt idx="7">
                  <c:v>0.30237580993520519</c:v>
                </c:pt>
                <c:pt idx="8">
                  <c:v>9.567198177676528E-2</c:v>
                </c:pt>
                <c:pt idx="9">
                  <c:v>0.5772357723577235</c:v>
                </c:pt>
                <c:pt idx="12">
                  <c:v>0.13517060367454059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1E-4C6A-8EA1-375E55C8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46-46AA-81B7-866EE515AA1F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839</c:v>
                </c:pt>
                <c:pt idx="1">
                  <c:v>647</c:v>
                </c:pt>
                <c:pt idx="2">
                  <c:v>645</c:v>
                </c:pt>
                <c:pt idx="3">
                  <c:v>482</c:v>
                </c:pt>
                <c:pt idx="4">
                  <c:v>431</c:v>
                </c:pt>
                <c:pt idx="5">
                  <c:v>225</c:v>
                </c:pt>
                <c:pt idx="6">
                  <c:v>569</c:v>
                </c:pt>
                <c:pt idx="7">
                  <c:v>720</c:v>
                </c:pt>
                <c:pt idx="8">
                  <c:v>576</c:v>
                </c:pt>
                <c:pt idx="9">
                  <c:v>441</c:v>
                </c:pt>
                <c:pt idx="10">
                  <c:v>827</c:v>
                </c:pt>
                <c:pt idx="11">
                  <c:v>981</c:v>
                </c:pt>
                <c:pt idx="12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6-46AA-81B7-866EE515AA1F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46-46AA-81B7-866EE515AA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913</c:v>
                </c:pt>
                <c:pt idx="1">
                  <c:v>794</c:v>
                </c:pt>
                <c:pt idx="2">
                  <c:v>658</c:v>
                </c:pt>
                <c:pt idx="3">
                  <c:v>538</c:v>
                </c:pt>
                <c:pt idx="4">
                  <c:v>534</c:v>
                </c:pt>
                <c:pt idx="5">
                  <c:v>267</c:v>
                </c:pt>
                <c:pt idx="6">
                  <c:v>431</c:v>
                </c:pt>
                <c:pt idx="7">
                  <c:v>977</c:v>
                </c:pt>
                <c:pt idx="8">
                  <c:v>351</c:v>
                </c:pt>
                <c:pt idx="9">
                  <c:v>517</c:v>
                </c:pt>
                <c:pt idx="10">
                  <c:v>704</c:v>
                </c:pt>
                <c:pt idx="11">
                  <c:v>744</c:v>
                </c:pt>
                <c:pt idx="12">
                  <c:v>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46-46AA-81B7-866EE515AA1F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46-46AA-81B7-866EE515AA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46-46AA-81B7-866EE515AA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1114</c:v>
                </c:pt>
                <c:pt idx="1">
                  <c:v>881</c:v>
                </c:pt>
                <c:pt idx="2">
                  <c:v>653</c:v>
                </c:pt>
                <c:pt idx="3">
                  <c:v>382</c:v>
                </c:pt>
                <c:pt idx="4">
                  <c:v>431</c:v>
                </c:pt>
                <c:pt idx="5">
                  <c:v>360</c:v>
                </c:pt>
                <c:pt idx="6">
                  <c:v>835</c:v>
                </c:pt>
                <c:pt idx="7">
                  <c:v>935</c:v>
                </c:pt>
                <c:pt idx="8">
                  <c:v>970</c:v>
                </c:pt>
                <c:pt idx="9">
                  <c:v>609</c:v>
                </c:pt>
                <c:pt idx="12">
                  <c:v>7170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46-46AA-81B7-866EE515A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46-46AA-81B7-866EE515AA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661</c:v>
                      </c:pt>
                      <c:pt idx="1">
                        <c:v>450</c:v>
                      </c:pt>
                      <c:pt idx="2">
                        <c:v>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77</c:v>
                      </c:pt>
                      <c:pt idx="8">
                        <c:v>29</c:v>
                      </c:pt>
                      <c:pt idx="9">
                        <c:v>47</c:v>
                      </c:pt>
                      <c:pt idx="10">
                        <c:v>129</c:v>
                      </c:pt>
                      <c:pt idx="11">
                        <c:v>101</c:v>
                      </c:pt>
                      <c:pt idx="12">
                        <c:v>1882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46-46AA-81B7-866EE515AA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46-46AA-81B7-866EE515AA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46-46AA-81B7-866EE515AA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46-46AA-81B7-866EE515AA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46-46AA-81B7-866EE515AA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46-46AA-81B7-866EE515AA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46-46AA-81B7-866EE515AA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46-46AA-81B7-866EE515AA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46-46AA-81B7-866EE515AA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46-46AA-81B7-866EE515AA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46-46AA-81B7-866EE515AA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46-46AA-81B7-866EE515AA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46-46AA-81B7-866EE515AA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46-46AA-81B7-866EE515AA1F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0.22015334063526826</c:v>
                </c:pt>
                <c:pt idx="1">
                  <c:v>0.10957178841309823</c:v>
                </c:pt>
                <c:pt idx="2">
                  <c:v>-7.5987841945288626E-3</c:v>
                </c:pt>
                <c:pt idx="3">
                  <c:v>-0.28996282527881045</c:v>
                </c:pt>
                <c:pt idx="4">
                  <c:v>-0.19288389513108617</c:v>
                </c:pt>
                <c:pt idx="5">
                  <c:v>0.348314606741573</c:v>
                </c:pt>
                <c:pt idx="6">
                  <c:v>0.93735498839907194</c:v>
                </c:pt>
                <c:pt idx="7">
                  <c:v>-4.2988741044012291E-2</c:v>
                </c:pt>
                <c:pt idx="8">
                  <c:v>1.7635327635327633</c:v>
                </c:pt>
                <c:pt idx="9">
                  <c:v>0.17794970986460346</c:v>
                </c:pt>
                <c:pt idx="12">
                  <c:v>0.19899665551839463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46-46AA-81B7-866EE515A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C4-4E55-94B2-DD448E444769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531</c:v>
                </c:pt>
                <c:pt idx="1">
                  <c:v>389</c:v>
                </c:pt>
                <c:pt idx="2">
                  <c:v>538</c:v>
                </c:pt>
                <c:pt idx="3">
                  <c:v>210</c:v>
                </c:pt>
                <c:pt idx="4">
                  <c:v>51</c:v>
                </c:pt>
                <c:pt idx="5">
                  <c:v>162</c:v>
                </c:pt>
                <c:pt idx="6">
                  <c:v>144</c:v>
                </c:pt>
                <c:pt idx="7">
                  <c:v>234</c:v>
                </c:pt>
                <c:pt idx="8">
                  <c:v>136</c:v>
                </c:pt>
                <c:pt idx="9">
                  <c:v>223</c:v>
                </c:pt>
                <c:pt idx="10">
                  <c:v>445</c:v>
                </c:pt>
                <c:pt idx="11">
                  <c:v>442</c:v>
                </c:pt>
                <c:pt idx="12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4-4E55-94B2-DD448E444769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C4-4E55-94B2-DD448E44476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839</c:v>
                </c:pt>
                <c:pt idx="1">
                  <c:v>667</c:v>
                </c:pt>
                <c:pt idx="2">
                  <c:v>523</c:v>
                </c:pt>
                <c:pt idx="3">
                  <c:v>220</c:v>
                </c:pt>
                <c:pt idx="4">
                  <c:v>37</c:v>
                </c:pt>
                <c:pt idx="5">
                  <c:v>228</c:v>
                </c:pt>
                <c:pt idx="6">
                  <c:v>319</c:v>
                </c:pt>
                <c:pt idx="7">
                  <c:v>102</c:v>
                </c:pt>
                <c:pt idx="8">
                  <c:v>55</c:v>
                </c:pt>
                <c:pt idx="9">
                  <c:v>251</c:v>
                </c:pt>
                <c:pt idx="10">
                  <c:v>252</c:v>
                </c:pt>
                <c:pt idx="11">
                  <c:v>377</c:v>
                </c:pt>
                <c:pt idx="12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C4-4E55-94B2-DD448E444769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C4-4E55-94B2-DD448E4447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C4-4E55-94B2-DD448E44476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555</c:v>
                </c:pt>
                <c:pt idx="1">
                  <c:v>428</c:v>
                </c:pt>
                <c:pt idx="2">
                  <c:v>403</c:v>
                </c:pt>
                <c:pt idx="3">
                  <c:v>184</c:v>
                </c:pt>
                <c:pt idx="4">
                  <c:v>24</c:v>
                </c:pt>
                <c:pt idx="5">
                  <c:v>75</c:v>
                </c:pt>
                <c:pt idx="6">
                  <c:v>102</c:v>
                </c:pt>
                <c:pt idx="7">
                  <c:v>101</c:v>
                </c:pt>
                <c:pt idx="8">
                  <c:v>120</c:v>
                </c:pt>
                <c:pt idx="9">
                  <c:v>121</c:v>
                </c:pt>
                <c:pt idx="12">
                  <c:v>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C4-4E55-94B2-DD448E44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C4-4E55-94B2-DD448E4447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738</c:v>
                      </c:pt>
                      <c:pt idx="1">
                        <c:v>520</c:v>
                      </c:pt>
                      <c:pt idx="2">
                        <c:v>322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0</c:v>
                      </c:pt>
                      <c:pt idx="9">
                        <c:v>45</c:v>
                      </c:pt>
                      <c:pt idx="10">
                        <c:v>18</c:v>
                      </c:pt>
                      <c:pt idx="11">
                        <c:v>13</c:v>
                      </c:pt>
                      <c:pt idx="12">
                        <c:v>1701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C4-4E55-94B2-DD448E4447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C4-4E55-94B2-DD448E4447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C4-4E55-94B2-DD448E4447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C4-4E55-94B2-DD448E4447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C4-4E55-94B2-DD448E4447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C4-4E55-94B2-DD448E4447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C4-4E55-94B2-DD448E4447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C4-4E55-94B2-DD448E4447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C4-4E55-94B2-DD448E4447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C4-4E55-94B2-DD448E4447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C4-4E55-94B2-DD448E4447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C4-4E55-94B2-DD448E4447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C4-4E55-94B2-DD448E4447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C4-4E55-94B2-DD448E444769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-0.33849821215733011</c:v>
                </c:pt>
                <c:pt idx="1">
                  <c:v>-0.35832083958020988</c:v>
                </c:pt>
                <c:pt idx="2">
                  <c:v>-0.22944550669216057</c:v>
                </c:pt>
                <c:pt idx="3">
                  <c:v>-0.16363636363636369</c:v>
                </c:pt>
                <c:pt idx="4">
                  <c:v>-0.35135135135135132</c:v>
                </c:pt>
                <c:pt idx="5">
                  <c:v>-0.67105263157894735</c:v>
                </c:pt>
                <c:pt idx="6">
                  <c:v>-0.68025078369905956</c:v>
                </c:pt>
                <c:pt idx="7">
                  <c:v>-9.8039215686274161E-3</c:v>
                </c:pt>
                <c:pt idx="8">
                  <c:v>1.1818181818181817</c:v>
                </c:pt>
                <c:pt idx="9">
                  <c:v>-0.51792828685258963</c:v>
                </c:pt>
                <c:pt idx="12">
                  <c:v>-0.34804072817031784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C4-4E55-94B2-DD448E44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9D-4EA3-BD1B-7D2127FFF56C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5002</c:v>
                </c:pt>
                <c:pt idx="1">
                  <c:v>5638</c:v>
                </c:pt>
                <c:pt idx="2">
                  <c:v>6582</c:v>
                </c:pt>
                <c:pt idx="3">
                  <c:v>5675</c:v>
                </c:pt>
                <c:pt idx="4">
                  <c:v>6315</c:v>
                </c:pt>
                <c:pt idx="5">
                  <c:v>6349</c:v>
                </c:pt>
                <c:pt idx="6">
                  <c:v>4487</c:v>
                </c:pt>
                <c:pt idx="7">
                  <c:v>3934</c:v>
                </c:pt>
                <c:pt idx="8">
                  <c:v>4833</c:v>
                </c:pt>
                <c:pt idx="9">
                  <c:v>6901</c:v>
                </c:pt>
                <c:pt idx="10">
                  <c:v>5188</c:v>
                </c:pt>
                <c:pt idx="11">
                  <c:v>5217</c:v>
                </c:pt>
                <c:pt idx="12">
                  <c:v>66121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D-4EA3-BD1B-7D2127FFF56C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9D-4EA3-BD1B-7D2127FFF5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5396</c:v>
                </c:pt>
                <c:pt idx="1">
                  <c:v>5012</c:v>
                </c:pt>
                <c:pt idx="2">
                  <c:v>5942</c:v>
                </c:pt>
                <c:pt idx="3">
                  <c:v>4760</c:v>
                </c:pt>
                <c:pt idx="4">
                  <c:v>5666</c:v>
                </c:pt>
                <c:pt idx="5">
                  <c:v>7333</c:v>
                </c:pt>
                <c:pt idx="6">
                  <c:v>9878</c:v>
                </c:pt>
                <c:pt idx="7">
                  <c:v>5339</c:v>
                </c:pt>
                <c:pt idx="8">
                  <c:v>8109</c:v>
                </c:pt>
                <c:pt idx="9">
                  <c:v>5022</c:v>
                </c:pt>
                <c:pt idx="10">
                  <c:v>6154</c:v>
                </c:pt>
                <c:pt idx="11">
                  <c:v>7182</c:v>
                </c:pt>
                <c:pt idx="12">
                  <c:v>75793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9D-4EA3-BD1B-7D2127FFF56C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9D-4EA3-BD1B-7D2127FFF56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9D-4EA3-BD1B-7D2127FFF5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4891</c:v>
                </c:pt>
                <c:pt idx="1">
                  <c:v>6097</c:v>
                </c:pt>
                <c:pt idx="2">
                  <c:v>7976</c:v>
                </c:pt>
                <c:pt idx="3">
                  <c:v>6754</c:v>
                </c:pt>
                <c:pt idx="4">
                  <c:v>9427</c:v>
                </c:pt>
                <c:pt idx="5">
                  <c:v>8899</c:v>
                </c:pt>
                <c:pt idx="6">
                  <c:v>11182</c:v>
                </c:pt>
                <c:pt idx="7">
                  <c:v>6735</c:v>
                </c:pt>
                <c:pt idx="8">
                  <c:v>8271</c:v>
                </c:pt>
                <c:pt idx="9">
                  <c:v>8452</c:v>
                </c:pt>
                <c:pt idx="12">
                  <c:v>78684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9D-4EA3-BD1B-7D2127FF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9D-4EA3-BD1B-7D2127FFF5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5042</c:v>
                      </c:pt>
                      <c:pt idx="1">
                        <c:v>6261</c:v>
                      </c:pt>
                      <c:pt idx="2">
                        <c:v>2412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1206</c:v>
                      </c:pt>
                      <c:pt idx="8">
                        <c:v>1770</c:v>
                      </c:pt>
                      <c:pt idx="9">
                        <c:v>2794</c:v>
                      </c:pt>
                      <c:pt idx="10">
                        <c:v>2369</c:v>
                      </c:pt>
                      <c:pt idx="11">
                        <c:v>2222</c:v>
                      </c:pt>
                      <c:pt idx="12">
                        <c:v>27791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9D-4EA3-BD1B-7D2127FFF56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9D-4EA3-BD1B-7D2127FFF56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9D-4EA3-BD1B-7D2127FFF56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9D-4EA3-BD1B-7D2127FFF56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9D-4EA3-BD1B-7D2127FFF56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9D-4EA3-BD1B-7D2127FFF56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9D-4EA3-BD1B-7D2127FFF56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9D-4EA3-BD1B-7D2127FFF56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9D-4EA3-BD1B-7D2127FFF56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9D-4EA3-BD1B-7D2127FFF56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9D-4EA3-BD1B-7D2127FFF56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9D-4EA3-BD1B-7D2127FFF56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9D-4EA3-BD1B-7D2127FFF56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9D-4EA3-BD1B-7D2127FFF56C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-9.3587842846552971E-2</c:v>
                </c:pt>
                <c:pt idx="1">
                  <c:v>0.21648044692737423</c:v>
                </c:pt>
                <c:pt idx="2">
                  <c:v>0.34230898687310662</c:v>
                </c:pt>
                <c:pt idx="3">
                  <c:v>0.41890756302521015</c:v>
                </c:pt>
                <c:pt idx="4">
                  <c:v>0.66378397458524541</c:v>
                </c:pt>
                <c:pt idx="5">
                  <c:v>0.21355516159825449</c:v>
                </c:pt>
                <c:pt idx="6">
                  <c:v>0.13201052844705408</c:v>
                </c:pt>
                <c:pt idx="7">
                  <c:v>0.2614721858025848</c:v>
                </c:pt>
                <c:pt idx="8">
                  <c:v>1.9977802441731418E-2</c:v>
                </c:pt>
                <c:pt idx="9">
                  <c:v>0.68299482277976908</c:v>
                </c:pt>
                <c:pt idx="12">
                  <c:v>0.2598107497958595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9D-4EA3-BD1B-7D2127FF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7-4426-8FB7-32A5D09704EB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1003</c:v>
                </c:pt>
                <c:pt idx="1">
                  <c:v>608</c:v>
                </c:pt>
                <c:pt idx="2">
                  <c:v>626</c:v>
                </c:pt>
                <c:pt idx="3">
                  <c:v>411</c:v>
                </c:pt>
                <c:pt idx="4">
                  <c:v>95</c:v>
                </c:pt>
                <c:pt idx="5">
                  <c:v>78</c:v>
                </c:pt>
                <c:pt idx="6">
                  <c:v>141</c:v>
                </c:pt>
                <c:pt idx="7">
                  <c:v>102</c:v>
                </c:pt>
                <c:pt idx="8">
                  <c:v>105</c:v>
                </c:pt>
                <c:pt idx="9">
                  <c:v>452</c:v>
                </c:pt>
                <c:pt idx="10">
                  <c:v>635</c:v>
                </c:pt>
                <c:pt idx="11">
                  <c:v>656</c:v>
                </c:pt>
                <c:pt idx="12">
                  <c:v>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7-4426-8FB7-32A5D09704EB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57-4426-8FB7-32A5D09704E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905</c:v>
                </c:pt>
                <c:pt idx="1">
                  <c:v>788</c:v>
                </c:pt>
                <c:pt idx="2">
                  <c:v>694</c:v>
                </c:pt>
                <c:pt idx="3">
                  <c:v>581</c:v>
                </c:pt>
                <c:pt idx="4">
                  <c:v>78</c:v>
                </c:pt>
                <c:pt idx="5">
                  <c:v>57</c:v>
                </c:pt>
                <c:pt idx="6">
                  <c:v>175</c:v>
                </c:pt>
                <c:pt idx="7">
                  <c:v>168</c:v>
                </c:pt>
                <c:pt idx="8">
                  <c:v>48</c:v>
                </c:pt>
                <c:pt idx="9">
                  <c:v>379</c:v>
                </c:pt>
                <c:pt idx="10">
                  <c:v>655</c:v>
                </c:pt>
                <c:pt idx="11">
                  <c:v>889</c:v>
                </c:pt>
                <c:pt idx="12">
                  <c:v>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57-4426-8FB7-32A5D09704EB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7-4426-8FB7-32A5D09704E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7-4426-8FB7-32A5D09704E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985</c:v>
                </c:pt>
                <c:pt idx="1">
                  <c:v>653</c:v>
                </c:pt>
                <c:pt idx="2">
                  <c:v>528</c:v>
                </c:pt>
                <c:pt idx="3">
                  <c:v>256</c:v>
                </c:pt>
                <c:pt idx="4">
                  <c:v>122</c:v>
                </c:pt>
                <c:pt idx="5">
                  <c:v>74</c:v>
                </c:pt>
                <c:pt idx="6">
                  <c:v>197</c:v>
                </c:pt>
                <c:pt idx="7">
                  <c:v>34</c:v>
                </c:pt>
                <c:pt idx="8">
                  <c:v>60</c:v>
                </c:pt>
                <c:pt idx="9">
                  <c:v>184</c:v>
                </c:pt>
                <c:pt idx="12">
                  <c:v>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57-4426-8FB7-32A5D0970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57-4426-8FB7-32A5D09704E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814</c:v>
                      </c:pt>
                      <c:pt idx="1">
                        <c:v>745</c:v>
                      </c:pt>
                      <c:pt idx="2">
                        <c:v>339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63</c:v>
                      </c:pt>
                      <c:pt idx="9">
                        <c:v>33</c:v>
                      </c:pt>
                      <c:pt idx="10">
                        <c:v>49</c:v>
                      </c:pt>
                      <c:pt idx="11">
                        <c:v>47</c:v>
                      </c:pt>
                      <c:pt idx="12">
                        <c:v>2155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57-4426-8FB7-32A5D09704E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57-4426-8FB7-32A5D09704E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57-4426-8FB7-32A5D09704E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57-4426-8FB7-32A5D09704E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57-4426-8FB7-32A5D09704E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57-4426-8FB7-32A5D09704E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57-4426-8FB7-32A5D09704E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57-4426-8FB7-32A5D09704E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57-4426-8FB7-32A5D09704E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57-4426-8FB7-32A5D09704E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57-4426-8FB7-32A5D09704E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57-4426-8FB7-32A5D09704E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57-4426-8FB7-32A5D09704E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57-4426-8FB7-32A5D09704EB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8.8397790055248615E-2</c:v>
                </c:pt>
                <c:pt idx="1">
                  <c:v>-0.17131979695431476</c:v>
                </c:pt>
                <c:pt idx="2">
                  <c:v>-0.23919308357348701</c:v>
                </c:pt>
                <c:pt idx="3">
                  <c:v>-0.55938037865748713</c:v>
                </c:pt>
                <c:pt idx="4">
                  <c:v>0.5641025641025641</c:v>
                </c:pt>
                <c:pt idx="5">
                  <c:v>0.29824561403508776</c:v>
                </c:pt>
                <c:pt idx="6">
                  <c:v>0.12571428571428567</c:v>
                </c:pt>
                <c:pt idx="7">
                  <c:v>-0.79761904761904767</c:v>
                </c:pt>
                <c:pt idx="8">
                  <c:v>0.25</c:v>
                </c:pt>
                <c:pt idx="9">
                  <c:v>-0.51451187335092352</c:v>
                </c:pt>
                <c:pt idx="12">
                  <c:v>-0.20139426800929516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57-4426-8FB7-32A5D0970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20-4C89-9B77-BBC698EDD00F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0-4C89-9B77-BBC698EDD00F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20-4C89-9B77-BBC698EDD00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20-4C89-9B77-BBC698EDD00F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20-4C89-9B77-BBC698EDD00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20-4C89-9B77-BBC698EDD00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2">
                  <c:v>503913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20-4C89-9B77-BBC698ED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20-4C89-9B77-BBC698EDD00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20-4C89-9B77-BBC698EDD00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20-4C89-9B77-BBC698EDD00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20-4C89-9B77-BBC698EDD00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20-4C89-9B77-BBC698EDD00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20-4C89-9B77-BBC698EDD00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20-4C89-9B77-BBC698EDD00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20-4C89-9B77-BBC698EDD00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20-4C89-9B77-BBC698EDD00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20-4C89-9B77-BBC698EDD00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20-4C89-9B77-BBC698EDD00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20-4C89-9B77-BBC698EDD00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20-4C89-9B77-BBC698EDD00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20-4C89-9B77-BBC698EDD00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20-4C89-9B77-BBC698EDD00F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2">
                  <c:v>5.8887681791342184E-2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20-4C89-9B77-BBC698ED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4-4180-B99B-F3974EF64E39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59578</c:v>
                </c:pt>
                <c:pt idx="1">
                  <c:v>52194</c:v>
                </c:pt>
                <c:pt idx="2">
                  <c:v>58354</c:v>
                </c:pt>
                <c:pt idx="3">
                  <c:v>42717</c:v>
                </c:pt>
                <c:pt idx="4">
                  <c:v>42611</c:v>
                </c:pt>
                <c:pt idx="5">
                  <c:v>38639</c:v>
                </c:pt>
                <c:pt idx="6">
                  <c:v>40407</c:v>
                </c:pt>
                <c:pt idx="7">
                  <c:v>43373</c:v>
                </c:pt>
                <c:pt idx="8">
                  <c:v>40151</c:v>
                </c:pt>
                <c:pt idx="9">
                  <c:v>49321</c:v>
                </c:pt>
                <c:pt idx="10">
                  <c:v>55991</c:v>
                </c:pt>
                <c:pt idx="11">
                  <c:v>53126</c:v>
                </c:pt>
                <c:pt idx="12">
                  <c:v>576462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4-4180-B99B-F3974EF64E39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94-4180-B99B-F3974EF64E3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62651</c:v>
                </c:pt>
                <c:pt idx="1">
                  <c:v>55957</c:v>
                </c:pt>
                <c:pt idx="2">
                  <c:v>58643</c:v>
                </c:pt>
                <c:pt idx="3">
                  <c:v>46133</c:v>
                </c:pt>
                <c:pt idx="4">
                  <c:v>38316</c:v>
                </c:pt>
                <c:pt idx="5">
                  <c:v>40074</c:v>
                </c:pt>
                <c:pt idx="6">
                  <c:v>45242</c:v>
                </c:pt>
                <c:pt idx="7">
                  <c:v>42595</c:v>
                </c:pt>
                <c:pt idx="8">
                  <c:v>43154</c:v>
                </c:pt>
                <c:pt idx="9">
                  <c:v>43124</c:v>
                </c:pt>
                <c:pt idx="10">
                  <c:v>53169</c:v>
                </c:pt>
                <c:pt idx="11">
                  <c:v>55215</c:v>
                </c:pt>
                <c:pt idx="12">
                  <c:v>584273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94-4180-B99B-F3974EF64E39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4-4180-B99B-F3974EF64E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94-4180-B99B-F3974EF64E3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57077</c:v>
                </c:pt>
                <c:pt idx="1">
                  <c:v>52638</c:v>
                </c:pt>
                <c:pt idx="2">
                  <c:v>56752</c:v>
                </c:pt>
                <c:pt idx="3">
                  <c:v>47123</c:v>
                </c:pt>
                <c:pt idx="4">
                  <c:v>45582</c:v>
                </c:pt>
                <c:pt idx="5">
                  <c:v>42497</c:v>
                </c:pt>
                <c:pt idx="6">
                  <c:v>49837</c:v>
                </c:pt>
                <c:pt idx="7">
                  <c:v>49206</c:v>
                </c:pt>
                <c:pt idx="8">
                  <c:v>47691</c:v>
                </c:pt>
                <c:pt idx="9">
                  <c:v>55510</c:v>
                </c:pt>
                <c:pt idx="12">
                  <c:v>503913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94-4180-B99B-F3974EF6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94-4180-B99B-F3974EF64E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46163</c:v>
                      </c:pt>
                      <c:pt idx="1">
                        <c:v>51846</c:v>
                      </c:pt>
                      <c:pt idx="2">
                        <c:v>20252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15225</c:v>
                      </c:pt>
                      <c:pt idx="8">
                        <c:v>14501</c:v>
                      </c:pt>
                      <c:pt idx="9">
                        <c:v>17308</c:v>
                      </c:pt>
                      <c:pt idx="10">
                        <c:v>14807</c:v>
                      </c:pt>
                      <c:pt idx="11">
                        <c:v>13546</c:v>
                      </c:pt>
                      <c:pt idx="12">
                        <c:v>216673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94-4180-B99B-F3974EF64E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94-4180-B99B-F3974EF64E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94-4180-B99B-F3974EF64E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94-4180-B99B-F3974EF64E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94-4180-B99B-F3974EF64E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94-4180-B99B-F3974EF64E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94-4180-B99B-F3974EF64E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94-4180-B99B-F3974EF64E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94-4180-B99B-F3974EF64E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94-4180-B99B-F3974EF64E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94-4180-B99B-F3974EF64E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94-4180-B99B-F3974EF64E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94-4180-B99B-F3974EF64E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94-4180-B99B-F3974EF64E39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-8.8969050773331615E-2</c:v>
                </c:pt>
                <c:pt idx="1">
                  <c:v>-5.9313401361759888E-2</c:v>
                </c:pt>
                <c:pt idx="2">
                  <c:v>-3.2245962860017352E-2</c:v>
                </c:pt>
                <c:pt idx="3">
                  <c:v>2.1459692627836979E-2</c:v>
                </c:pt>
                <c:pt idx="4">
                  <c:v>0.18963357344190412</c:v>
                </c:pt>
                <c:pt idx="5">
                  <c:v>6.0463143185107482E-2</c:v>
                </c:pt>
                <c:pt idx="6">
                  <c:v>0.10156491755448482</c:v>
                </c:pt>
                <c:pt idx="7">
                  <c:v>0.15520601009508161</c:v>
                </c:pt>
                <c:pt idx="8">
                  <c:v>0.10513509755758443</c:v>
                </c:pt>
                <c:pt idx="9">
                  <c:v>0.28721825433633241</c:v>
                </c:pt>
                <c:pt idx="12">
                  <c:v>5.8887681791342184E-2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94-4180-B99B-F3974EF6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F1-4563-8D60-73BE3EAA959E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35523</c:v>
                </c:pt>
                <c:pt idx="1">
                  <c:v>32889</c:v>
                </c:pt>
                <c:pt idx="2">
                  <c:v>34565</c:v>
                </c:pt>
                <c:pt idx="3">
                  <c:v>27273</c:v>
                </c:pt>
                <c:pt idx="4">
                  <c:v>24835</c:v>
                </c:pt>
                <c:pt idx="5">
                  <c:v>22412</c:v>
                </c:pt>
                <c:pt idx="6">
                  <c:v>26095</c:v>
                </c:pt>
                <c:pt idx="7">
                  <c:v>29282</c:v>
                </c:pt>
                <c:pt idx="8">
                  <c:v>26434</c:v>
                </c:pt>
                <c:pt idx="9">
                  <c:v>31067</c:v>
                </c:pt>
                <c:pt idx="10">
                  <c:v>34767</c:v>
                </c:pt>
                <c:pt idx="11">
                  <c:v>32286</c:v>
                </c:pt>
                <c:pt idx="12">
                  <c:v>357428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1-4563-8D60-73BE3EAA959E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F1-4563-8D60-73BE3EAA95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36719</c:v>
                </c:pt>
                <c:pt idx="1">
                  <c:v>33731</c:v>
                </c:pt>
                <c:pt idx="2">
                  <c:v>33512</c:v>
                </c:pt>
                <c:pt idx="3">
                  <c:v>28433</c:v>
                </c:pt>
                <c:pt idx="4">
                  <c:v>22675</c:v>
                </c:pt>
                <c:pt idx="5">
                  <c:v>24289</c:v>
                </c:pt>
                <c:pt idx="6">
                  <c:v>28719</c:v>
                </c:pt>
                <c:pt idx="7">
                  <c:v>30070</c:v>
                </c:pt>
                <c:pt idx="8">
                  <c:v>29036</c:v>
                </c:pt>
                <c:pt idx="9">
                  <c:v>29987</c:v>
                </c:pt>
                <c:pt idx="10">
                  <c:v>36706</c:v>
                </c:pt>
                <c:pt idx="11">
                  <c:v>37306</c:v>
                </c:pt>
                <c:pt idx="12">
                  <c:v>371183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F1-4563-8D60-73BE3EAA959E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F1-4563-8D60-73BE3EAA95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F1-4563-8D60-73BE3EAA959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39716</c:v>
                </c:pt>
                <c:pt idx="1">
                  <c:v>36223</c:v>
                </c:pt>
                <c:pt idx="2">
                  <c:v>38616</c:v>
                </c:pt>
                <c:pt idx="3">
                  <c:v>32762</c:v>
                </c:pt>
                <c:pt idx="4">
                  <c:v>31774</c:v>
                </c:pt>
                <c:pt idx="5">
                  <c:v>29665</c:v>
                </c:pt>
                <c:pt idx="6">
                  <c:v>36707</c:v>
                </c:pt>
                <c:pt idx="7">
                  <c:v>37290</c:v>
                </c:pt>
                <c:pt idx="8">
                  <c:v>34069</c:v>
                </c:pt>
                <c:pt idx="9">
                  <c:v>38768</c:v>
                </c:pt>
                <c:pt idx="12">
                  <c:v>355590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F1-4563-8D60-73BE3EAA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F1-4563-8D60-73BE3EAA95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24068</c:v>
                      </c:pt>
                      <c:pt idx="1">
                        <c:v>26644</c:v>
                      </c:pt>
                      <c:pt idx="2">
                        <c:v>11112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8166</c:v>
                      </c:pt>
                      <c:pt idx="8">
                        <c:v>7660</c:v>
                      </c:pt>
                      <c:pt idx="9">
                        <c:v>8994</c:v>
                      </c:pt>
                      <c:pt idx="10">
                        <c:v>8059</c:v>
                      </c:pt>
                      <c:pt idx="11">
                        <c:v>7306</c:v>
                      </c:pt>
                      <c:pt idx="12">
                        <c:v>117055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F1-4563-8D60-73BE3EAA95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F1-4563-8D60-73BE3EAA95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F1-4563-8D60-73BE3EAA95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F1-4563-8D60-73BE3EAA95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F1-4563-8D60-73BE3EAA95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F1-4563-8D60-73BE3EAA95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F1-4563-8D60-73BE3EAA95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F1-4563-8D60-73BE3EAA95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F1-4563-8D60-73BE3EAA95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F1-4563-8D60-73BE3EAA95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F1-4563-8D60-73BE3EAA95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F1-4563-8D60-73BE3EAA95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F1-4563-8D60-73BE3EAA95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F1-4563-8D60-73BE3EAA959E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8.1619869822162849E-2</c:v>
                </c:pt>
                <c:pt idx="1">
                  <c:v>7.3878627968337662E-2</c:v>
                </c:pt>
                <c:pt idx="2">
                  <c:v>0.15230365242301258</c:v>
                </c:pt>
                <c:pt idx="3">
                  <c:v>0.15225266415784477</c:v>
                </c:pt>
                <c:pt idx="4">
                  <c:v>0.40127894156560084</c:v>
                </c:pt>
                <c:pt idx="5">
                  <c:v>0.22133476059121415</c:v>
                </c:pt>
                <c:pt idx="6">
                  <c:v>0.27814338939378103</c:v>
                </c:pt>
                <c:pt idx="7">
                  <c:v>0.24010641835716662</c:v>
                </c:pt>
                <c:pt idx="8">
                  <c:v>0.17333654773384755</c:v>
                </c:pt>
                <c:pt idx="9">
                  <c:v>0.29282689165304965</c:v>
                </c:pt>
                <c:pt idx="12">
                  <c:v>0.19658378509343111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F1-4563-8D60-73BE3EAA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6D-49E4-97D7-0B817E19E29D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24055</c:v>
                </c:pt>
                <c:pt idx="1">
                  <c:v>19305</c:v>
                </c:pt>
                <c:pt idx="2">
                  <c:v>23789</c:v>
                </c:pt>
                <c:pt idx="3">
                  <c:v>15444</c:v>
                </c:pt>
                <c:pt idx="4">
                  <c:v>17776</c:v>
                </c:pt>
                <c:pt idx="5">
                  <c:v>16227</c:v>
                </c:pt>
                <c:pt idx="6">
                  <c:v>14312</c:v>
                </c:pt>
                <c:pt idx="7">
                  <c:v>14091</c:v>
                </c:pt>
                <c:pt idx="8">
                  <c:v>13717</c:v>
                </c:pt>
                <c:pt idx="9">
                  <c:v>18254</c:v>
                </c:pt>
                <c:pt idx="10">
                  <c:v>21224</c:v>
                </c:pt>
                <c:pt idx="11">
                  <c:v>20840</c:v>
                </c:pt>
                <c:pt idx="12">
                  <c:v>219034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D-49E4-97D7-0B817E19E29D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6D-49E4-97D7-0B817E19E2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25932</c:v>
                </c:pt>
                <c:pt idx="1">
                  <c:v>22226</c:v>
                </c:pt>
                <c:pt idx="2">
                  <c:v>25131</c:v>
                </c:pt>
                <c:pt idx="3">
                  <c:v>17700</c:v>
                </c:pt>
                <c:pt idx="4">
                  <c:v>15641</c:v>
                </c:pt>
                <c:pt idx="5">
                  <c:v>15785</c:v>
                </c:pt>
                <c:pt idx="6">
                  <c:v>16523</c:v>
                </c:pt>
                <c:pt idx="7">
                  <c:v>12525</c:v>
                </c:pt>
                <c:pt idx="8">
                  <c:v>14118</c:v>
                </c:pt>
                <c:pt idx="9">
                  <c:v>13137</c:v>
                </c:pt>
                <c:pt idx="10">
                  <c:v>16463</c:v>
                </c:pt>
                <c:pt idx="11">
                  <c:v>17909</c:v>
                </c:pt>
                <c:pt idx="12">
                  <c:v>213090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6D-49E4-97D7-0B817E19E29D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6D-49E4-97D7-0B817E19E29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6D-49E4-97D7-0B817E19E29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17361</c:v>
                </c:pt>
                <c:pt idx="1">
                  <c:v>16415</c:v>
                </c:pt>
                <c:pt idx="2">
                  <c:v>18136</c:v>
                </c:pt>
                <c:pt idx="3">
                  <c:v>14361</c:v>
                </c:pt>
                <c:pt idx="4">
                  <c:v>13808</c:v>
                </c:pt>
                <c:pt idx="5">
                  <c:v>12832</c:v>
                </c:pt>
                <c:pt idx="6">
                  <c:v>13130</c:v>
                </c:pt>
                <c:pt idx="7">
                  <c:v>11916</c:v>
                </c:pt>
                <c:pt idx="8">
                  <c:v>13622</c:v>
                </c:pt>
                <c:pt idx="9">
                  <c:v>16742</c:v>
                </c:pt>
                <c:pt idx="12">
                  <c:v>148323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6D-49E4-97D7-0B817E19E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6D-49E4-97D7-0B817E19E29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22095</c:v>
                      </c:pt>
                      <c:pt idx="1">
                        <c:v>25202</c:v>
                      </c:pt>
                      <c:pt idx="2">
                        <c:v>9140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7059</c:v>
                      </c:pt>
                      <c:pt idx="8">
                        <c:v>6841</c:v>
                      </c:pt>
                      <c:pt idx="9">
                        <c:v>8314</c:v>
                      </c:pt>
                      <c:pt idx="10">
                        <c:v>6748</c:v>
                      </c:pt>
                      <c:pt idx="11">
                        <c:v>6240</c:v>
                      </c:pt>
                      <c:pt idx="12">
                        <c:v>99618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6D-49E4-97D7-0B817E19E2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6D-49E4-97D7-0B817E19E2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6D-49E4-97D7-0B817E19E2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6D-49E4-97D7-0B817E19E2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6D-49E4-97D7-0B817E19E2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6D-49E4-97D7-0B817E19E2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6D-49E4-97D7-0B817E19E2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6D-49E4-97D7-0B817E19E2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6D-49E4-97D7-0B817E19E2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6D-49E4-97D7-0B817E19E2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6D-49E4-97D7-0B817E19E2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6D-49E4-97D7-0B817E19E2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6D-49E4-97D7-0B817E19E2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6D-49E4-97D7-0B817E19E29D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-0.33051827857473393</c:v>
                </c:pt>
                <c:pt idx="1">
                  <c:v>-0.26145055340592094</c:v>
                </c:pt>
                <c:pt idx="2">
                  <c:v>-0.27834149058931201</c:v>
                </c:pt>
                <c:pt idx="3">
                  <c:v>-0.18864406779661014</c:v>
                </c:pt>
                <c:pt idx="4">
                  <c:v>-0.11719199539671377</c:v>
                </c:pt>
                <c:pt idx="5">
                  <c:v>-0.18707633829585046</c:v>
                </c:pt>
                <c:pt idx="6">
                  <c:v>-0.20535011801730918</c:v>
                </c:pt>
                <c:pt idx="7">
                  <c:v>-4.8622754491017939E-2</c:v>
                </c:pt>
                <c:pt idx="8">
                  <c:v>-3.5132455021957831E-2</c:v>
                </c:pt>
                <c:pt idx="9">
                  <c:v>0.27441577224632718</c:v>
                </c:pt>
                <c:pt idx="12">
                  <c:v>-0.17007240457032868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6D-49E4-97D7-0B817E19E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DF-4A70-83BF-F5DEAA540380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DF-4A70-83BF-F5DEAA540380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DF-4A70-83BF-F5DEAA54038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DF-4A70-83BF-F5DEAA540380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DF-4A70-83BF-F5DEAA54038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DF-4A70-83BF-F5DEAA54038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DF-4A70-83BF-F5DEAA540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DF-4A70-83BF-F5DEAA54038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DF-4A70-83BF-F5DEAA5403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DF-4A70-83BF-F5DEAA54038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DF-4A70-83BF-F5DEAA54038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DF-4A70-83BF-F5DEAA54038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DF-4A70-83BF-F5DEAA54038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DF-4A70-83BF-F5DEAA54038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DF-4A70-83BF-F5DEAA54038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DF-4A70-83BF-F5DEAA54038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DF-4A70-83BF-F5DEAA54038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DF-4A70-83BF-F5DEAA54038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DF-4A70-83BF-F5DEAA54038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DF-4A70-83BF-F5DEAA54038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DF-4A70-83BF-F5DEAA54038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DF-4A70-83BF-F5DEAA540380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DF-4A70-83BF-F5DEAA540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B-4145-9FAB-6AB96DB5BB51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B-4145-9FAB-6AB96DB5BB51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9B-4145-9FAB-6AB96DB5BB5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9B-4145-9FAB-6AB96DB5BB51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9B-4145-9FAB-6AB96DB5BB5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9B-4145-9FAB-6AB96DB5BB5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2">
                  <c:v>2.2112891759770408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9B-4145-9FAB-6AB96DB5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9B-4145-9FAB-6AB96DB5BB5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9B-4145-9FAB-6AB96DB5BB5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9B-4145-9FAB-6AB96DB5BB5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9B-4145-9FAB-6AB96DB5BB5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9B-4145-9FAB-6AB96DB5BB5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9B-4145-9FAB-6AB96DB5BB5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9B-4145-9FAB-6AB96DB5BB5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9B-4145-9FAB-6AB96DB5BB5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9B-4145-9FAB-6AB96DB5BB5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9B-4145-9FAB-6AB96DB5BB5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9B-4145-9FAB-6AB96DB5BB5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9B-4145-9FAB-6AB96DB5BB5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9B-4145-9FAB-6AB96DB5BB5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9B-4145-9FAB-6AB96DB5BB5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9B-4145-9FAB-6AB96DB5BB51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2">
                  <c:v>-0.15446990772375013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9B-4145-9FAB-6AB96DB5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09-4179-B81C-480CFF8B16E4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2.0700344431687716</c:v>
                </c:pt>
                <c:pt idx="1">
                  <c:v>1.9573781345692296</c:v>
                </c:pt>
                <c:pt idx="2">
                  <c:v>1.9600780234070221</c:v>
                </c:pt>
                <c:pt idx="3">
                  <c:v>2.0468622656886715</c:v>
                </c:pt>
                <c:pt idx="4">
                  <c:v>2.1347812925684879</c:v>
                </c:pt>
                <c:pt idx="5">
                  <c:v>1.9800244910454614</c:v>
                </c:pt>
                <c:pt idx="6">
                  <c:v>2.1384838407094739</c:v>
                </c:pt>
                <c:pt idx="7">
                  <c:v>2.5128088868737248</c:v>
                </c:pt>
                <c:pt idx="8">
                  <c:v>2.0412908930150309</c:v>
                </c:pt>
                <c:pt idx="9">
                  <c:v>2.0386764073914914</c:v>
                </c:pt>
                <c:pt idx="10">
                  <c:v>1.9529025191675795</c:v>
                </c:pt>
                <c:pt idx="11">
                  <c:v>2.1226911666188153</c:v>
                </c:pt>
                <c:pt idx="12">
                  <c:v>2.0648091238134261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9-4179-B81C-480CFF8B16E4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09-4179-B81C-480CFF8B16E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2.1160504201680674</c:v>
                </c:pt>
                <c:pt idx="1">
                  <c:v>2.0574074074074074</c:v>
                </c:pt>
                <c:pt idx="2">
                  <c:v>2.0040615480746702</c:v>
                </c:pt>
                <c:pt idx="3">
                  <c:v>1.924949290060852</c:v>
                </c:pt>
                <c:pt idx="4">
                  <c:v>1.9562742152289081</c:v>
                </c:pt>
                <c:pt idx="5">
                  <c:v>1.8968067226890757</c:v>
                </c:pt>
                <c:pt idx="6">
                  <c:v>1.8462907283549119</c:v>
                </c:pt>
                <c:pt idx="7">
                  <c:v>2.3323659034719983</c:v>
                </c:pt>
                <c:pt idx="8">
                  <c:v>1.8926924689115552</c:v>
                </c:pt>
                <c:pt idx="9">
                  <c:v>1.9117393011385944</c:v>
                </c:pt>
                <c:pt idx="10">
                  <c:v>1.9577701566807881</c:v>
                </c:pt>
                <c:pt idx="11">
                  <c:v>1.910672057365169</c:v>
                </c:pt>
                <c:pt idx="12">
                  <c:v>1.9697699372788473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09-4179-B81C-480CFF8B16E4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09-4179-B81C-480CFF8B16E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09-4179-B81C-480CFF8B16E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1.9402484055052032</c:v>
                </c:pt>
                <c:pt idx="1">
                  <c:v>1.7700534759358288</c:v>
                </c:pt>
                <c:pt idx="2">
                  <c:v>1.9781357882623705</c:v>
                </c:pt>
                <c:pt idx="3">
                  <c:v>2.0816009928637915</c:v>
                </c:pt>
                <c:pt idx="4">
                  <c:v>1.7977128187175448</c:v>
                </c:pt>
                <c:pt idx="5">
                  <c:v>1.8684021113243763</c:v>
                </c:pt>
                <c:pt idx="6">
                  <c:v>1.8151767267854151</c:v>
                </c:pt>
                <c:pt idx="7">
                  <c:v>2.5127309495358028</c:v>
                </c:pt>
                <c:pt idx="8">
                  <c:v>1.9160999173711308</c:v>
                </c:pt>
                <c:pt idx="9">
                  <c:v>2.0762889061473206</c:v>
                </c:pt>
                <c:pt idx="12">
                  <c:v>1.9561432358962312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09-4179-B81C-480CFF8B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409-4179-B81C-480CFF8B16E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1.8484012667279599</c:v>
                      </c:pt>
                      <c:pt idx="1">
                        <c:v>1.9137733377006223</c:v>
                      </c:pt>
                      <c:pt idx="2">
                        <c:v>1.9234662887224134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2.3027194656488548</c:v>
                      </c:pt>
                      <c:pt idx="8">
                        <c:v>1.9130434782608696</c:v>
                      </c:pt>
                      <c:pt idx="9">
                        <c:v>1.8103602262578149</c:v>
                      </c:pt>
                      <c:pt idx="10">
                        <c:v>1.7299377061194576</c:v>
                      </c:pt>
                      <c:pt idx="11">
                        <c:v>1.7903041390349874</c:v>
                      </c:pt>
                      <c:pt idx="12">
                        <c:v>1.8931315067158241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409-4179-B81C-480CFF8B16E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09-4179-B81C-480CFF8B16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09-4179-B81C-480CFF8B16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09-4179-B81C-480CFF8B16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09-4179-B81C-480CFF8B16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09-4179-B81C-480CFF8B16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09-4179-B81C-480CFF8B16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09-4179-B81C-480CFF8B16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09-4179-B81C-480CFF8B16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09-4179-B81C-480CFF8B16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09-4179-B81C-480CFF8B16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09-4179-B81C-480CFF8B16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409-4179-B81C-480CFF8B16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409-4179-B81C-480CFF8B16E4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-0.17580201466286427</c:v>
                </c:pt>
                <c:pt idx="1">
                  <c:v>-0.28735393147157851</c:v>
                </c:pt>
                <c:pt idx="2">
                  <c:v>-2.592575981229972E-2</c:v>
                </c:pt>
                <c:pt idx="3">
                  <c:v>0.1566517028029395</c:v>
                </c:pt>
                <c:pt idx="4">
                  <c:v>-0.15856139651136325</c:v>
                </c:pt>
                <c:pt idx="5">
                  <c:v>-2.8404611364699406E-2</c:v>
                </c:pt>
                <c:pt idx="6">
                  <c:v>-3.1114001569496841E-2</c:v>
                </c:pt>
                <c:pt idx="7">
                  <c:v>0.18036504606380444</c:v>
                </c:pt>
                <c:pt idx="8">
                  <c:v>2.3407448459575653E-2</c:v>
                </c:pt>
                <c:pt idx="9">
                  <c:v>0.16454960500872629</c:v>
                </c:pt>
                <c:pt idx="12">
                  <c:v>-2.1039350077358465E-2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09-4179-B81C-480CFF8B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1-41C5-90A4-F2C75AEA62CD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2.1622018348623855</c:v>
                </c:pt>
                <c:pt idx="1">
                  <c:v>2.155624515128006</c:v>
                </c:pt>
                <c:pt idx="2">
                  <c:v>2.0558081382132305</c:v>
                </c:pt>
                <c:pt idx="3">
                  <c:v>2.1764973464746018</c:v>
                </c:pt>
                <c:pt idx="4">
                  <c:v>2.4189012900420352</c:v>
                </c:pt>
                <c:pt idx="5">
                  <c:v>2.183712967098407</c:v>
                </c:pt>
                <c:pt idx="6">
                  <c:v>2.2743093922651934</c:v>
                </c:pt>
                <c:pt idx="7">
                  <c:v>2.771685761047463</c:v>
                </c:pt>
                <c:pt idx="8">
                  <c:v>2.4285934846379496</c:v>
                </c:pt>
                <c:pt idx="9">
                  <c:v>2.3541991219374028</c:v>
                </c:pt>
                <c:pt idx="10">
                  <c:v>2.0985071117902905</c:v>
                </c:pt>
                <c:pt idx="11">
                  <c:v>2.2368119266055047</c:v>
                </c:pt>
                <c:pt idx="12">
                  <c:v>2.2587256720915465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1-41C5-90A4-F2C75AEA62CD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11-41C5-90A4-F2C75AEA62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2.2942804428044279</c:v>
                </c:pt>
                <c:pt idx="1">
                  <c:v>2.2830518345952244</c:v>
                </c:pt>
                <c:pt idx="2">
                  <c:v>2.1673225477335665</c:v>
                </c:pt>
                <c:pt idx="3">
                  <c:v>1.9390554298642535</c:v>
                </c:pt>
                <c:pt idx="4">
                  <c:v>2.1439621830683282</c:v>
                </c:pt>
                <c:pt idx="5">
                  <c:v>2.0647043224608859</c:v>
                </c:pt>
                <c:pt idx="6">
                  <c:v>2.0339616762735631</c:v>
                </c:pt>
                <c:pt idx="7">
                  <c:v>2.4482845610494448</c:v>
                </c:pt>
                <c:pt idx="8">
                  <c:v>2.1919419822723611</c:v>
                </c:pt>
                <c:pt idx="9">
                  <c:v>2.0768831842344095</c:v>
                </c:pt>
                <c:pt idx="10">
                  <c:v>2.198003900424458</c:v>
                </c:pt>
                <c:pt idx="11">
                  <c:v>2.2313143242787246</c:v>
                </c:pt>
                <c:pt idx="12">
                  <c:v>2.1602515692124844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11-41C5-90A4-F2C75AEA62CD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11-41C5-90A4-F2C75AEA62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11-41C5-90A4-F2C75AEA62C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2.1155871886120998</c:v>
                </c:pt>
                <c:pt idx="1">
                  <c:v>1.9233066377087009</c:v>
                </c:pt>
                <c:pt idx="2">
                  <c:v>2.2431515783981215</c:v>
                </c:pt>
                <c:pt idx="3">
                  <c:v>2.4042033235581624</c:v>
                </c:pt>
                <c:pt idx="4">
                  <c:v>2.0404564315352696</c:v>
                </c:pt>
                <c:pt idx="5">
                  <c:v>2.0485012221793388</c:v>
                </c:pt>
                <c:pt idx="6">
                  <c:v>2.0932064813438385</c:v>
                </c:pt>
                <c:pt idx="7">
                  <c:v>3.1525096525096523</c:v>
                </c:pt>
                <c:pt idx="8">
                  <c:v>2.2268828732243366</c:v>
                </c:pt>
                <c:pt idx="9">
                  <c:v>2.5478460238928444</c:v>
                </c:pt>
                <c:pt idx="12">
                  <c:v>2.2406366908009843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11-41C5-90A4-F2C75AEA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11-41C5-90A4-F2C75AEA62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1.9997893406361913</c:v>
                      </c:pt>
                      <c:pt idx="1">
                        <c:v>2.134935304990758</c:v>
                      </c:pt>
                      <c:pt idx="2">
                        <c:v>2.0949742777997624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2.5827193569993301</c:v>
                      </c:pt>
                      <c:pt idx="8">
                        <c:v>2.0682613768961495</c:v>
                      </c:pt>
                      <c:pt idx="9">
                        <c:v>1.9571865443425076</c:v>
                      </c:pt>
                      <c:pt idx="10">
                        <c:v>1.8892845581094204</c:v>
                      </c:pt>
                      <c:pt idx="11">
                        <c:v>2.0748489074848906</c:v>
                      </c:pt>
                      <c:pt idx="12">
                        <c:v>2.1074008288928359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11-41C5-90A4-F2C75AEA62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11-41C5-90A4-F2C75AEA62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11-41C5-90A4-F2C75AEA62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11-41C5-90A4-F2C75AEA62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11-41C5-90A4-F2C75AEA62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11-41C5-90A4-F2C75AEA62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11-41C5-90A4-F2C75AEA62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11-41C5-90A4-F2C75AEA62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11-41C5-90A4-F2C75AEA62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11-41C5-90A4-F2C75AEA62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11-41C5-90A4-F2C75AEA62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11-41C5-90A4-F2C75AEA62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11-41C5-90A4-F2C75AEA62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11-41C5-90A4-F2C75AEA62CD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-0.17869325419232807</c:v>
                </c:pt>
                <c:pt idx="1">
                  <c:v>-0.35974519688652351</c:v>
                </c:pt>
                <c:pt idx="2">
                  <c:v>7.5829030664555042E-2</c:v>
                </c:pt>
                <c:pt idx="3">
                  <c:v>0.46514789369390885</c:v>
                </c:pt>
                <c:pt idx="4">
                  <c:v>-0.10350575153305863</c:v>
                </c:pt>
                <c:pt idx="5">
                  <c:v>-1.6203100281547034E-2</c:v>
                </c:pt>
                <c:pt idx="6">
                  <c:v>5.9244805070275408E-2</c:v>
                </c:pt>
                <c:pt idx="7">
                  <c:v>0.70422509146020751</c:v>
                </c:pt>
                <c:pt idx="8">
                  <c:v>3.4940890951975501E-2</c:v>
                </c:pt>
                <c:pt idx="9">
                  <c:v>0.47096283965843488</c:v>
                </c:pt>
                <c:pt idx="12">
                  <c:v>9.1730764505410622E-2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11-41C5-90A4-F2C75AEA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A-43A9-8AF3-AEAA1FB019C0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1.9696121551379449</c:v>
                </c:pt>
                <c:pt idx="1">
                  <c:v>1.7307555870876197</c:v>
                </c:pt>
                <c:pt idx="2">
                  <c:v>1.8321178972956549</c:v>
                </c:pt>
                <c:pt idx="3">
                  <c:v>1.8962114537444934</c:v>
                </c:pt>
                <c:pt idx="4">
                  <c:v>1.8243863816310373</c:v>
                </c:pt>
                <c:pt idx="5">
                  <c:v>1.7645298472200346</c:v>
                </c:pt>
                <c:pt idx="6">
                  <c:v>1.9193224871852017</c:v>
                </c:pt>
                <c:pt idx="7">
                  <c:v>2.1911540416878497</c:v>
                </c:pt>
                <c:pt idx="8">
                  <c:v>1.5222429133043658</c:v>
                </c:pt>
                <c:pt idx="9">
                  <c:v>1.7158382843066222</c:v>
                </c:pt>
                <c:pt idx="10">
                  <c:v>1.714148033924441</c:v>
                </c:pt>
                <c:pt idx="11">
                  <c:v>2.0082422848380297</c:v>
                </c:pt>
                <c:pt idx="12">
                  <c:v>1.8292826787253671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A-43A9-8AF3-AEAA1FB019C0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0A-43A9-8AF3-AEAA1FB019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1.9012231282431431</c:v>
                </c:pt>
                <c:pt idx="1">
                  <c:v>1.7482043096568236</c:v>
                </c:pt>
                <c:pt idx="2">
                  <c:v>1.8155503197576575</c:v>
                </c:pt>
                <c:pt idx="3">
                  <c:v>1.9039915966386554</c:v>
                </c:pt>
                <c:pt idx="4">
                  <c:v>1.7250264737027885</c:v>
                </c:pt>
                <c:pt idx="5">
                  <c:v>1.7241238238101733</c:v>
                </c:pt>
                <c:pt idx="6">
                  <c:v>1.72433691030573</c:v>
                </c:pt>
                <c:pt idx="7">
                  <c:v>2.2463008053942688</c:v>
                </c:pt>
                <c:pt idx="8">
                  <c:v>1.6637069922308545</c:v>
                </c:pt>
                <c:pt idx="9">
                  <c:v>1.6581043409000398</c:v>
                </c:pt>
                <c:pt idx="10">
                  <c:v>1.6174845628859278</c:v>
                </c:pt>
                <c:pt idx="11">
                  <c:v>1.6460595934280144</c:v>
                </c:pt>
                <c:pt idx="12">
                  <c:v>1.7667726571055375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0A-43A9-8AF3-AEAA1FB019C0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0A-43A9-8AF3-AEAA1FB019C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0A-43A9-8AF3-AEAA1FB019C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1.6884072786751176</c:v>
                </c:pt>
                <c:pt idx="1">
                  <c:v>1.5848778087584057</c:v>
                </c:pt>
                <c:pt idx="2">
                  <c:v>1.723420260782347</c:v>
                </c:pt>
                <c:pt idx="3">
                  <c:v>1.7884216760438258</c:v>
                </c:pt>
                <c:pt idx="4">
                  <c:v>1.5991301580566457</c:v>
                </c:pt>
                <c:pt idx="5">
                  <c:v>1.7110911338352623</c:v>
                </c:pt>
                <c:pt idx="6">
                  <c:v>1.6479162940439993</c:v>
                </c:pt>
                <c:pt idx="7">
                  <c:v>2.1190794357832221</c:v>
                </c:pt>
                <c:pt idx="8">
                  <c:v>1.6357151493168904</c:v>
                </c:pt>
                <c:pt idx="9">
                  <c:v>1.6139375295787979</c:v>
                </c:pt>
                <c:pt idx="12">
                  <c:v>1.7019597376849169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0A-43A9-8AF3-AEAA1FB0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C0A-43A9-8AF3-AEAA1FB019C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1.7058706862356208</c:v>
                      </c:pt>
                      <c:pt idx="1">
                        <c:v>1.7035617313528191</c:v>
                      </c:pt>
                      <c:pt idx="2">
                        <c:v>1.7437810945273631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1.6094527363184079</c:v>
                      </c:pt>
                      <c:pt idx="8">
                        <c:v>1.6124293785310735</c:v>
                      </c:pt>
                      <c:pt idx="9">
                        <c:v>1.604151753758053</c:v>
                      </c:pt>
                      <c:pt idx="10">
                        <c:v>1.5221612494723511</c:v>
                      </c:pt>
                      <c:pt idx="11">
                        <c:v>1.5148514851485149</c:v>
                      </c:pt>
                      <c:pt idx="12">
                        <c:v>1.6326868410636537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C0A-43A9-8AF3-AEAA1FB019C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C0A-43A9-8AF3-AEAA1FB019C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C0A-43A9-8AF3-AEAA1FB019C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C0A-43A9-8AF3-AEAA1FB019C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C0A-43A9-8AF3-AEAA1FB019C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C0A-43A9-8AF3-AEAA1FB019C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C0A-43A9-8AF3-AEAA1FB019C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C0A-43A9-8AF3-AEAA1FB019C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C0A-43A9-8AF3-AEAA1FB019C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C0A-43A9-8AF3-AEAA1FB019C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C0A-43A9-8AF3-AEAA1FB019C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C0A-43A9-8AF3-AEAA1FB019C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C0A-43A9-8AF3-AEAA1FB019C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C0A-43A9-8AF3-AEAA1FB019C0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-0.21281584956802546</c:v>
                </c:pt>
                <c:pt idx="1">
                  <c:v>-0.16332650089841794</c:v>
                </c:pt>
                <c:pt idx="2">
                  <c:v>-9.2130058975310458E-2</c:v>
                </c:pt>
                <c:pt idx="3">
                  <c:v>-0.11556992059482951</c:v>
                </c:pt>
                <c:pt idx="4">
                  <c:v>-0.12589631564614279</c:v>
                </c:pt>
                <c:pt idx="5">
                  <c:v>-1.3032689974910916E-2</c:v>
                </c:pt>
                <c:pt idx="6">
                  <c:v>-7.6420616261730689E-2</c:v>
                </c:pt>
                <c:pt idx="7">
                  <c:v>-0.12722136961104669</c:v>
                </c:pt>
                <c:pt idx="8">
                  <c:v>-2.799184291396406E-2</c:v>
                </c:pt>
                <c:pt idx="9">
                  <c:v>-4.4166811321241894E-2</c:v>
                </c:pt>
                <c:pt idx="12">
                  <c:v>-9.3403472203486215E-2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C0A-43A9-8AF3-AEAA1FB0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EC-448E-A498-1BAC43A5AF90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13157</c:v>
                </c:pt>
                <c:pt idx="1">
                  <c:v>10692</c:v>
                </c:pt>
                <c:pt idx="2">
                  <c:v>9794</c:v>
                </c:pt>
                <c:pt idx="3">
                  <c:v>6884</c:v>
                </c:pt>
                <c:pt idx="4">
                  <c:v>4667</c:v>
                </c:pt>
                <c:pt idx="5">
                  <c:v>4917</c:v>
                </c:pt>
                <c:pt idx="6">
                  <c:v>5083</c:v>
                </c:pt>
                <c:pt idx="7">
                  <c:v>6171</c:v>
                </c:pt>
                <c:pt idx="8">
                  <c:v>4623</c:v>
                </c:pt>
                <c:pt idx="9">
                  <c:v>6591</c:v>
                </c:pt>
                <c:pt idx="10">
                  <c:v>9972</c:v>
                </c:pt>
                <c:pt idx="11">
                  <c:v>10128</c:v>
                </c:pt>
                <c:pt idx="12">
                  <c:v>92679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C-448E-A498-1BAC43A5AF90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EC-448E-A498-1BAC43A5AF9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11967</c:v>
                </c:pt>
                <c:pt idx="1">
                  <c:v>10745</c:v>
                </c:pt>
                <c:pt idx="2">
                  <c:v>10168</c:v>
                </c:pt>
                <c:pt idx="3">
                  <c:v>7197</c:v>
                </c:pt>
                <c:pt idx="4">
                  <c:v>4792</c:v>
                </c:pt>
                <c:pt idx="5">
                  <c:v>4604</c:v>
                </c:pt>
                <c:pt idx="6">
                  <c:v>5335</c:v>
                </c:pt>
                <c:pt idx="7">
                  <c:v>5898</c:v>
                </c:pt>
                <c:pt idx="8">
                  <c:v>5263</c:v>
                </c:pt>
                <c:pt idx="9">
                  <c:v>6602</c:v>
                </c:pt>
                <c:pt idx="10">
                  <c:v>10214</c:v>
                </c:pt>
                <c:pt idx="11">
                  <c:v>11520</c:v>
                </c:pt>
                <c:pt idx="12">
                  <c:v>94305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EC-448E-A498-1BAC43A5AF90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EC-448E-A498-1BAC43A5AF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EC-448E-A498-1BAC43A5AF9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12686</c:v>
                </c:pt>
                <c:pt idx="1">
                  <c:v>11462</c:v>
                </c:pt>
                <c:pt idx="2">
                  <c:v>11241</c:v>
                </c:pt>
                <c:pt idx="3">
                  <c:v>7965</c:v>
                </c:pt>
                <c:pt idx="4">
                  <c:v>5481</c:v>
                </c:pt>
                <c:pt idx="5">
                  <c:v>4201</c:v>
                </c:pt>
                <c:pt idx="6">
                  <c:v>5964</c:v>
                </c:pt>
                <c:pt idx="7">
                  <c:v>6090</c:v>
                </c:pt>
                <c:pt idx="8">
                  <c:v>6077</c:v>
                </c:pt>
                <c:pt idx="9">
                  <c:v>7730</c:v>
                </c:pt>
                <c:pt idx="12">
                  <c:v>78897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EC-448E-A498-1BAC43A5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EC-448E-A498-1BAC43A5AF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10764</c:v>
                      </c:pt>
                      <c:pt idx="1">
                        <c:v>11152</c:v>
                      </c:pt>
                      <c:pt idx="2">
                        <c:v>3997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2584</c:v>
                      </c:pt>
                      <c:pt idx="8">
                        <c:v>2225</c:v>
                      </c:pt>
                      <c:pt idx="9">
                        <c:v>2580</c:v>
                      </c:pt>
                      <c:pt idx="10">
                        <c:v>2646</c:v>
                      </c:pt>
                      <c:pt idx="11">
                        <c:v>2589</c:v>
                      </c:pt>
                      <c:pt idx="12">
                        <c:v>41945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EC-448E-A498-1BAC43A5AF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EC-448E-A498-1BAC43A5AF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EC-448E-A498-1BAC43A5AF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EC-448E-A498-1BAC43A5AF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EC-448E-A498-1BAC43A5AF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EC-448E-A498-1BAC43A5AF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EC-448E-A498-1BAC43A5AF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EC-448E-A498-1BAC43A5AF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EC-448E-A498-1BAC43A5AF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EC-448E-A498-1BAC43A5AF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EC-448E-A498-1BAC43A5AF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EC-448E-A498-1BAC43A5AF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EC-448E-A498-1BAC43A5AF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EC-448E-A498-1BAC43A5AF90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6.0081891869307347E-2</c:v>
                </c:pt>
                <c:pt idx="1">
                  <c:v>6.6728711028385401E-2</c:v>
                </c:pt>
                <c:pt idx="2">
                  <c:v>0.10552714398111718</c:v>
                </c:pt>
                <c:pt idx="3">
                  <c:v>0.10671112963734886</c:v>
                </c:pt>
                <c:pt idx="4">
                  <c:v>0.14378130217028384</c:v>
                </c:pt>
                <c:pt idx="5">
                  <c:v>-8.7532580364900081E-2</c:v>
                </c:pt>
                <c:pt idx="6">
                  <c:v>0.11790065604498601</c:v>
                </c:pt>
                <c:pt idx="7">
                  <c:v>3.2553407934893253E-2</c:v>
                </c:pt>
                <c:pt idx="8">
                  <c:v>0.15466463993919821</c:v>
                </c:pt>
                <c:pt idx="9">
                  <c:v>0.1708573159648592</c:v>
                </c:pt>
                <c:pt idx="12">
                  <c:v>8.7169806120902305E-2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EC-448E-A498-1BAC43A5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80-42EF-9607-1D018974B520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2.883788097590636</c:v>
                </c:pt>
                <c:pt idx="1">
                  <c:v>2.6695660306771418</c:v>
                </c:pt>
                <c:pt idx="2">
                  <c:v>2.8801306922605678</c:v>
                </c:pt>
                <c:pt idx="3">
                  <c:v>2.5569436374201047</c:v>
                </c:pt>
                <c:pt idx="4">
                  <c:v>3.0859224341118492</c:v>
                </c:pt>
                <c:pt idx="5">
                  <c:v>2.596705308114704</c:v>
                </c:pt>
                <c:pt idx="6">
                  <c:v>3.0157387369663584</c:v>
                </c:pt>
                <c:pt idx="7">
                  <c:v>3.4362339977313239</c:v>
                </c:pt>
                <c:pt idx="8">
                  <c:v>3.6911096690460741</c:v>
                </c:pt>
                <c:pt idx="9">
                  <c:v>3.1644666970110755</c:v>
                </c:pt>
                <c:pt idx="10">
                  <c:v>2.9328118732450861</c:v>
                </c:pt>
                <c:pt idx="11">
                  <c:v>3.0554897314375986</c:v>
                </c:pt>
                <c:pt idx="12">
                  <c:v>2.9576495214665672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0-42EF-9607-1D018974B520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80-42EF-9607-1D018974B52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3.1311105540235649</c:v>
                </c:pt>
                <c:pt idx="1">
                  <c:v>2.9329920893438808</c:v>
                </c:pt>
                <c:pt idx="2">
                  <c:v>3.2440007867820615</c:v>
                </c:pt>
                <c:pt idx="3">
                  <c:v>3.2453800194525497</c:v>
                </c:pt>
                <c:pt idx="4">
                  <c:v>2.832846410684474</c:v>
                </c:pt>
                <c:pt idx="5">
                  <c:v>2.5758036490008687</c:v>
                </c:pt>
                <c:pt idx="6">
                  <c:v>2.8402999062792875</c:v>
                </c:pt>
                <c:pt idx="7">
                  <c:v>3.5430654459138693</c:v>
                </c:pt>
                <c:pt idx="8">
                  <c:v>3.0518715561466845</c:v>
                </c:pt>
                <c:pt idx="9">
                  <c:v>2.8442896092093304</c:v>
                </c:pt>
                <c:pt idx="10">
                  <c:v>2.355100841981594</c:v>
                </c:pt>
                <c:pt idx="11">
                  <c:v>2.6187499999999999</c:v>
                </c:pt>
                <c:pt idx="12">
                  <c:v>2.9253379990456496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80-42EF-9607-1D018974B520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80-42EF-9607-1D018974B52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80-42EF-9607-1D018974B52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2.6767302538231119</c:v>
                </c:pt>
                <c:pt idx="1">
                  <c:v>2.5131739661490142</c:v>
                </c:pt>
                <c:pt idx="2">
                  <c:v>2.2960590694778045</c:v>
                </c:pt>
                <c:pt idx="3">
                  <c:v>2.5470182046453234</c:v>
                </c:pt>
                <c:pt idx="4">
                  <c:v>2.6949461777047983</c:v>
                </c:pt>
                <c:pt idx="5">
                  <c:v>2.7010235658176627</c:v>
                </c:pt>
                <c:pt idx="6">
                  <c:v>2.9056002682763244</c:v>
                </c:pt>
                <c:pt idx="7">
                  <c:v>3.5911330049261085</c:v>
                </c:pt>
                <c:pt idx="8">
                  <c:v>2.8871153529702154</c:v>
                </c:pt>
                <c:pt idx="9">
                  <c:v>2.6849935316946958</c:v>
                </c:pt>
                <c:pt idx="12">
                  <c:v>2.6930935270035614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80-42EF-9607-1D018974B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80-42EF-9607-1D018974B5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2.6076737272389447</c:v>
                      </c:pt>
                      <c:pt idx="1">
                        <c:v>2.5533536585365852</c:v>
                      </c:pt>
                      <c:pt idx="2">
                        <c:v>2.6900175131348512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2.1563467492260062</c:v>
                      </c:pt>
                      <c:pt idx="8">
                        <c:v>2.0480898876404496</c:v>
                      </c:pt>
                      <c:pt idx="9">
                        <c:v>1.9945736434108527</c:v>
                      </c:pt>
                      <c:pt idx="10">
                        <c:v>2.0275888133030988</c:v>
                      </c:pt>
                      <c:pt idx="11">
                        <c:v>2.208188489764388</c:v>
                      </c:pt>
                      <c:pt idx="12">
                        <c:v>2.3867207056860176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80-42EF-9607-1D018974B52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80-42EF-9607-1D018974B52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80-42EF-9607-1D018974B52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80-42EF-9607-1D018974B52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80-42EF-9607-1D018974B52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80-42EF-9607-1D018974B52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80-42EF-9607-1D018974B52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80-42EF-9607-1D018974B52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80-42EF-9607-1D018974B52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80-42EF-9607-1D018974B52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80-42EF-9607-1D018974B52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80-42EF-9607-1D018974B52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80-42EF-9607-1D018974B52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80-42EF-9607-1D018974B520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-0.45438030020045295</c:v>
                </c:pt>
                <c:pt idx="1">
                  <c:v>-0.41981812319486655</c:v>
                </c:pt>
                <c:pt idx="2">
                  <c:v>-0.94794171730425703</c:v>
                </c:pt>
                <c:pt idx="3">
                  <c:v>-0.69836181480722637</c:v>
                </c:pt>
                <c:pt idx="4">
                  <c:v>-0.13790023297967569</c:v>
                </c:pt>
                <c:pt idx="5">
                  <c:v>0.12521991681679401</c:v>
                </c:pt>
                <c:pt idx="6">
                  <c:v>6.5300361997036926E-2</c:v>
                </c:pt>
                <c:pt idx="7">
                  <c:v>4.8067559012239247E-2</c:v>
                </c:pt>
                <c:pt idx="8">
                  <c:v>-0.16475620317646911</c:v>
                </c:pt>
                <c:pt idx="9">
                  <c:v>-0.15929607751463459</c:v>
                </c:pt>
                <c:pt idx="12">
                  <c:v>-0.36117057298128108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80-42EF-9607-1D018974B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4-4CC2-A619-7EA35D704EEE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3.0178253119429592</c:v>
                </c:pt>
                <c:pt idx="1">
                  <c:v>2.7137161084529504</c:v>
                </c:pt>
                <c:pt idx="2">
                  <c:v>2.840103716508211</c:v>
                </c:pt>
                <c:pt idx="3">
                  <c:v>3.3218390804597702</c:v>
                </c:pt>
                <c:pt idx="4">
                  <c:v>3.4131868131868131</c:v>
                </c:pt>
                <c:pt idx="5">
                  <c:v>2.0308571428571427</c:v>
                </c:pt>
                <c:pt idx="6">
                  <c:v>2.9682779456193353</c:v>
                </c:pt>
                <c:pt idx="7">
                  <c:v>2.9539918809201624</c:v>
                </c:pt>
                <c:pt idx="8">
                  <c:v>9.6633858267716537</c:v>
                </c:pt>
                <c:pt idx="9">
                  <c:v>6.4522875816993466</c:v>
                </c:pt>
                <c:pt idx="10">
                  <c:v>3.0739700374531833</c:v>
                </c:pt>
                <c:pt idx="11">
                  <c:v>3.2570671378091873</c:v>
                </c:pt>
                <c:pt idx="12">
                  <c:v>3.4575820024042589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4-4CC2-A619-7EA35D704EEE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74-4CC2-A619-7EA35D704E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3.6590184831102612</c:v>
                </c:pt>
                <c:pt idx="1">
                  <c:v>3.0872056015276894</c:v>
                </c:pt>
                <c:pt idx="2">
                  <c:v>4.0447897623400362</c:v>
                </c:pt>
                <c:pt idx="3">
                  <c:v>5.2445652173913047</c:v>
                </c:pt>
                <c:pt idx="4">
                  <c:v>3.4363636363636365</c:v>
                </c:pt>
                <c:pt idx="5">
                  <c:v>2.1683748169838948</c:v>
                </c:pt>
                <c:pt idx="6">
                  <c:v>3.1173553719008265</c:v>
                </c:pt>
                <c:pt idx="7">
                  <c:v>3.9154135338345863</c:v>
                </c:pt>
                <c:pt idx="8">
                  <c:v>3.7929373996789728</c:v>
                </c:pt>
                <c:pt idx="9">
                  <c:v>2.9451612903225808</c:v>
                </c:pt>
                <c:pt idx="10">
                  <c:v>2.8123827392120075</c:v>
                </c:pt>
                <c:pt idx="11">
                  <c:v>3.14419795221843</c:v>
                </c:pt>
                <c:pt idx="12">
                  <c:v>3.4272710210210211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74-4CC2-A619-7EA35D704EEE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74-4CC2-A619-7EA35D704E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74-4CC2-A619-7EA35D704E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3.0897357098955132</c:v>
                </c:pt>
                <c:pt idx="1">
                  <c:v>3.2123893805309733</c:v>
                </c:pt>
                <c:pt idx="2">
                  <c:v>2.5038022813688214</c:v>
                </c:pt>
                <c:pt idx="3">
                  <c:v>3.081967213114754</c:v>
                </c:pt>
                <c:pt idx="4">
                  <c:v>2.8464646464646464</c:v>
                </c:pt>
                <c:pt idx="5">
                  <c:v>2.9555555555555557</c:v>
                </c:pt>
                <c:pt idx="6">
                  <c:v>3.04</c:v>
                </c:pt>
                <c:pt idx="7">
                  <c:v>3.1906976744186046</c:v>
                </c:pt>
                <c:pt idx="8">
                  <c:v>3.1057046979865772</c:v>
                </c:pt>
                <c:pt idx="9">
                  <c:v>2.8365155131264919</c:v>
                </c:pt>
                <c:pt idx="12">
                  <c:v>2.9913287738153396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74-4CC2-A619-7EA35D70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74-4CC2-A619-7EA35D704E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3.1318851823118696</c:v>
                      </c:pt>
                      <c:pt idx="1">
                        <c:v>2.9756733275412683</c:v>
                      </c:pt>
                      <c:pt idx="2">
                        <c:v>3.9297297297297296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2.2211538461538463</c:v>
                      </c:pt>
                      <c:pt idx="8">
                        <c:v>2.5809523809523811</c:v>
                      </c:pt>
                      <c:pt idx="9">
                        <c:v>1.8445945945945945</c:v>
                      </c:pt>
                      <c:pt idx="10">
                        <c:v>1.9931972789115646</c:v>
                      </c:pt>
                      <c:pt idx="11">
                        <c:v>2.7306122448979591</c:v>
                      </c:pt>
                      <c:pt idx="12">
                        <c:v>2.9005328596802844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74-4CC2-A619-7EA35D704E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74-4CC2-A619-7EA35D704E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74-4CC2-A619-7EA35D704E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74-4CC2-A619-7EA35D704E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74-4CC2-A619-7EA35D704E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74-4CC2-A619-7EA35D704E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74-4CC2-A619-7EA35D704E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74-4CC2-A619-7EA35D704E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74-4CC2-A619-7EA35D704E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74-4CC2-A619-7EA35D704E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74-4CC2-A619-7EA35D704E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74-4CC2-A619-7EA35D704E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74-4CC2-A619-7EA35D704E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74-4CC2-A619-7EA35D704EEE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-0.56928277321474807</c:v>
                </c:pt>
                <c:pt idx="1">
                  <c:v>0.12518377900328392</c:v>
                </c:pt>
                <c:pt idx="2">
                  <c:v>-1.5409874809712147</c:v>
                </c:pt>
                <c:pt idx="3">
                  <c:v>-2.1625980042765507</c:v>
                </c:pt>
                <c:pt idx="4">
                  <c:v>-0.58989898989899014</c:v>
                </c:pt>
                <c:pt idx="5">
                  <c:v>0.78718073857166093</c:v>
                </c:pt>
                <c:pt idx="6">
                  <c:v>-7.735537190082642E-2</c:v>
                </c:pt>
                <c:pt idx="7">
                  <c:v>-0.72471585941598171</c:v>
                </c:pt>
                <c:pt idx="8">
                  <c:v>-0.68723270169239559</c:v>
                </c:pt>
                <c:pt idx="9">
                  <c:v>-0.10864577719608892</c:v>
                </c:pt>
                <c:pt idx="12">
                  <c:v>-0.55321862461659199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74-4CC2-A619-7EA35D70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2C-497D-8F1E-15EBAB244955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3.0078160919540231</c:v>
                </c:pt>
                <c:pt idx="1">
                  <c:v>2.9518987341772154</c:v>
                </c:pt>
                <c:pt idx="2">
                  <c:v>3.0681431005110733</c:v>
                </c:pt>
                <c:pt idx="3">
                  <c:v>2.8441330998248686</c:v>
                </c:pt>
                <c:pt idx="4">
                  <c:v>3.4113924050632911</c:v>
                </c:pt>
                <c:pt idx="5">
                  <c:v>2.2542372881355934</c:v>
                </c:pt>
                <c:pt idx="6">
                  <c:v>3.7583497053045187</c:v>
                </c:pt>
                <c:pt idx="7">
                  <c:v>5.3590664272890489</c:v>
                </c:pt>
                <c:pt idx="8">
                  <c:v>3.9280575539568345</c:v>
                </c:pt>
                <c:pt idx="9">
                  <c:v>3.7243816254416959</c:v>
                </c:pt>
                <c:pt idx="10">
                  <c:v>3.3473531544597535</c:v>
                </c:pt>
                <c:pt idx="11">
                  <c:v>3.2475832438238452</c:v>
                </c:pt>
                <c:pt idx="12">
                  <c:v>3.262616401321718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C-497D-8F1E-15EBAB244955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2C-497D-8F1E-15EBAB24495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3.0891038696537678</c:v>
                </c:pt>
                <c:pt idx="1">
                  <c:v>2.8136952498457743</c:v>
                </c:pt>
                <c:pt idx="2">
                  <c:v>3.3477758521086076</c:v>
                </c:pt>
                <c:pt idx="3">
                  <c:v>3.0526849037487334</c:v>
                </c:pt>
                <c:pt idx="4">
                  <c:v>3.6533333333333333</c:v>
                </c:pt>
                <c:pt idx="5">
                  <c:v>3.1690821256038646</c:v>
                </c:pt>
                <c:pt idx="6">
                  <c:v>3.1252525252525252</c:v>
                </c:pt>
                <c:pt idx="7">
                  <c:v>4.5181674565560819</c:v>
                </c:pt>
                <c:pt idx="8">
                  <c:v>4.2538461538461538</c:v>
                </c:pt>
                <c:pt idx="9">
                  <c:v>4.0418250950570345</c:v>
                </c:pt>
                <c:pt idx="10">
                  <c:v>2.7167487684729066</c:v>
                </c:pt>
                <c:pt idx="11">
                  <c:v>2.922064244339126</c:v>
                </c:pt>
                <c:pt idx="12">
                  <c:v>3.2117772529900206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2C-497D-8F1E-15EBAB244955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2C-497D-8F1E-15EBAB2449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2C-497D-8F1E-15EBAB24495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2.6489778164419313</c:v>
                </c:pt>
                <c:pt idx="1">
                  <c:v>2.592752839372634</c:v>
                </c:pt>
                <c:pt idx="2">
                  <c:v>2.3437806072477962</c:v>
                </c:pt>
                <c:pt idx="3">
                  <c:v>3.4611503531786076</c:v>
                </c:pt>
                <c:pt idx="4">
                  <c:v>2.9536290322580645</c:v>
                </c:pt>
                <c:pt idx="5">
                  <c:v>3.1378299120234603</c:v>
                </c:pt>
                <c:pt idx="6">
                  <c:v>3.4524271844660195</c:v>
                </c:pt>
                <c:pt idx="7">
                  <c:v>4.0520607375271149</c:v>
                </c:pt>
                <c:pt idx="8">
                  <c:v>3.5015060240963853</c:v>
                </c:pt>
                <c:pt idx="9">
                  <c:v>3.105069124423963</c:v>
                </c:pt>
                <c:pt idx="12">
                  <c:v>2.8832728288187659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2C-497D-8F1E-15EBAB24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2C-497D-8F1E-15EBAB2449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3.2248243559718968</c:v>
                      </c:pt>
                      <c:pt idx="1">
                        <c:v>2.8220858895705523</c:v>
                      </c:pt>
                      <c:pt idx="2">
                        <c:v>3.3368644067796609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2.5029585798816569</c:v>
                      </c:pt>
                      <c:pt idx="8">
                        <c:v>2.1721311475409837</c:v>
                      </c:pt>
                      <c:pt idx="9">
                        <c:v>1.7105263157894737</c:v>
                      </c:pt>
                      <c:pt idx="10">
                        <c:v>2.3322033898305086</c:v>
                      </c:pt>
                      <c:pt idx="11">
                        <c:v>2.5040983606557377</c:v>
                      </c:pt>
                      <c:pt idx="12">
                        <c:v>2.8492474710091291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2C-497D-8F1E-15EBAB244955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62C-497D-8F1E-15EBAB244955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3.4815983175604628</c:v>
                      </c:pt>
                      <c:pt idx="1">
                        <c:v>3.0127931769722816</c:v>
                      </c:pt>
                      <c:pt idx="2">
                        <c:v>3.3627272727272728</c:v>
                      </c:pt>
                      <c:pt idx="3">
                        <c:v>3.6690140845070425</c:v>
                      </c:pt>
                      <c:pt idx="4">
                        <c:v>4.1291666666666664</c:v>
                      </c:pt>
                      <c:pt idx="5">
                        <c:v>3.4030303030303028</c:v>
                      </c:pt>
                      <c:pt idx="6">
                        <c:v>4.4758771929824563</c:v>
                      </c:pt>
                      <c:pt idx="7">
                        <c:v>3.3537906137184117</c:v>
                      </c:pt>
                      <c:pt idx="8">
                        <c:v>2.6366197183098592</c:v>
                      </c:pt>
                      <c:pt idx="9">
                        <c:v>2.5501330967169475</c:v>
                      </c:pt>
                      <c:pt idx="10">
                        <c:v>2.7950963222416814</c:v>
                      </c:pt>
                      <c:pt idx="11">
                        <c:v>2.5809756097560976</c:v>
                      </c:pt>
                      <c:pt idx="12">
                        <c:v>3.0895124766894591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62C-497D-8F1E-15EBAB2449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2C-497D-8F1E-15EBAB2449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2C-497D-8F1E-15EBAB2449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2C-497D-8F1E-15EBAB2449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2C-497D-8F1E-15EBAB2449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2C-497D-8F1E-15EBAB2449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2C-497D-8F1E-15EBAB2449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2C-497D-8F1E-15EBAB2449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2C-497D-8F1E-15EBAB2449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2C-497D-8F1E-15EBAB2449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2C-497D-8F1E-15EBAB2449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2C-497D-8F1E-15EBAB2449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2C-497D-8F1E-15EBAB2449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2C-497D-8F1E-15EBAB244955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-0.44012605321183651</c:v>
                </c:pt>
                <c:pt idx="1">
                  <c:v>-0.22094241047314034</c:v>
                </c:pt>
                <c:pt idx="2">
                  <c:v>-1.0039952448608114</c:v>
                </c:pt>
                <c:pt idx="3">
                  <c:v>0.40846544942987428</c:v>
                </c:pt>
                <c:pt idx="4">
                  <c:v>-0.69970430107526882</c:v>
                </c:pt>
                <c:pt idx="5">
                  <c:v>-3.1252213580404309E-2</c:v>
                </c:pt>
                <c:pt idx="6">
                  <c:v>0.32717465921349431</c:v>
                </c:pt>
                <c:pt idx="7">
                  <c:v>-0.46610671902896694</c:v>
                </c:pt>
                <c:pt idx="8">
                  <c:v>-0.75234012974976849</c:v>
                </c:pt>
                <c:pt idx="9">
                  <c:v>-0.93675597063307148</c:v>
                </c:pt>
                <c:pt idx="12">
                  <c:v>-0.46949685048152556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2C-497D-8F1E-15EBAB24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85-4055-A193-8C3815C1A164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3.2624390243902437</c:v>
                </c:pt>
                <c:pt idx="1">
                  <c:v>2.7587822014051522</c:v>
                </c:pt>
                <c:pt idx="2">
                  <c:v>2.9254201680672267</c:v>
                </c:pt>
                <c:pt idx="3">
                  <c:v>2.8601626016260164</c:v>
                </c:pt>
                <c:pt idx="4">
                  <c:v>3.4193548387096775</c:v>
                </c:pt>
                <c:pt idx="5">
                  <c:v>3.8049886621315192</c:v>
                </c:pt>
                <c:pt idx="6">
                  <c:v>3.221294363256785</c:v>
                </c:pt>
                <c:pt idx="7">
                  <c:v>3.7811735941320292</c:v>
                </c:pt>
                <c:pt idx="8">
                  <c:v>2.4781021897810218</c:v>
                </c:pt>
                <c:pt idx="9">
                  <c:v>2.3209366391184574</c:v>
                </c:pt>
                <c:pt idx="10">
                  <c:v>2.8983739837398375</c:v>
                </c:pt>
                <c:pt idx="11">
                  <c:v>3.1310344827586207</c:v>
                </c:pt>
                <c:pt idx="12">
                  <c:v>3.0535632708999545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5-4055-A193-8C3815C1A164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85-4055-A193-8C3815C1A1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3.4018801410105759</c:v>
                </c:pt>
                <c:pt idx="1">
                  <c:v>3.1713917525773194</c:v>
                </c:pt>
                <c:pt idx="2">
                  <c:v>3.0355220667384284</c:v>
                </c:pt>
                <c:pt idx="3">
                  <c:v>3.2119658119658121</c:v>
                </c:pt>
                <c:pt idx="4">
                  <c:v>3.05</c:v>
                </c:pt>
                <c:pt idx="5">
                  <c:v>2.4794520547945207</c:v>
                </c:pt>
                <c:pt idx="6">
                  <c:v>2.9655963302752295</c:v>
                </c:pt>
                <c:pt idx="7">
                  <c:v>3.7306967984934087</c:v>
                </c:pt>
                <c:pt idx="8">
                  <c:v>3.4807370184254607</c:v>
                </c:pt>
                <c:pt idx="9">
                  <c:v>2.5513196480938416</c:v>
                </c:pt>
                <c:pt idx="10">
                  <c:v>2.5370138017565873</c:v>
                </c:pt>
                <c:pt idx="11">
                  <c:v>2.7957497048406141</c:v>
                </c:pt>
                <c:pt idx="12">
                  <c:v>3.078673981557138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85-4055-A193-8C3815C1A164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85-4055-A193-8C3815C1A1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85-4055-A193-8C3815C1A1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2.6550116550116551</c:v>
                </c:pt>
                <c:pt idx="1">
                  <c:v>2.4119850187265919</c:v>
                </c:pt>
                <c:pt idx="2">
                  <c:v>2.5060240963855422</c:v>
                </c:pt>
                <c:pt idx="3">
                  <c:v>2.6920634920634923</c:v>
                </c:pt>
                <c:pt idx="4">
                  <c:v>2.6948275862068964</c:v>
                </c:pt>
                <c:pt idx="5">
                  <c:v>2.3545918367346941</c:v>
                </c:pt>
                <c:pt idx="6">
                  <c:v>2.8313413014608235</c:v>
                </c:pt>
                <c:pt idx="7">
                  <c:v>4.3499520613614573</c:v>
                </c:pt>
                <c:pt idx="8">
                  <c:v>3.2878998609179417</c:v>
                </c:pt>
                <c:pt idx="9">
                  <c:v>2.9884169884169882</c:v>
                </c:pt>
                <c:pt idx="12">
                  <c:v>2.9421170873529801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85-4055-A193-8C3815C1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85-4055-A193-8C3815C1A1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2.6476462196861625</c:v>
                      </c:pt>
                      <c:pt idx="1">
                        <c:v>2.5011627906976743</c:v>
                      </c:pt>
                      <c:pt idx="2">
                        <c:v>2.3419023136246788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2.5263157894736841</c:v>
                      </c:pt>
                      <c:pt idx="8">
                        <c:v>2.058252427184466</c:v>
                      </c:pt>
                      <c:pt idx="9">
                        <c:v>1.7537688442211055</c:v>
                      </c:pt>
                      <c:pt idx="10">
                        <c:v>1.9065420560747663</c:v>
                      </c:pt>
                      <c:pt idx="11">
                        <c:v>2.4467213114754101</c:v>
                      </c:pt>
                      <c:pt idx="12">
                        <c:v>2.4136269786648312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85-4055-A193-8C3815C1A1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85-4055-A193-8C3815C1A1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85-4055-A193-8C3815C1A1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85-4055-A193-8C3815C1A1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85-4055-A193-8C3815C1A1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85-4055-A193-8C3815C1A1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85-4055-A193-8C3815C1A1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85-4055-A193-8C3815C1A1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85-4055-A193-8C3815C1A1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85-4055-A193-8C3815C1A1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85-4055-A193-8C3815C1A1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85-4055-A193-8C3815C1A1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85-4055-A193-8C3815C1A1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85-4055-A193-8C3815C1A164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-0.74686848599892075</c:v>
                </c:pt>
                <c:pt idx="1">
                  <c:v>-0.75940673385072754</c:v>
                </c:pt>
                <c:pt idx="2">
                  <c:v>-0.52949797035288615</c:v>
                </c:pt>
                <c:pt idx="3">
                  <c:v>-0.51990231990231983</c:v>
                </c:pt>
                <c:pt idx="4">
                  <c:v>-0.35517241379310338</c:v>
                </c:pt>
                <c:pt idx="5">
                  <c:v>-0.12486021805982661</c:v>
                </c:pt>
                <c:pt idx="6">
                  <c:v>-0.13425502881440599</c:v>
                </c:pt>
                <c:pt idx="7">
                  <c:v>0.61925526286804855</c:v>
                </c:pt>
                <c:pt idx="8">
                  <c:v>-0.19283715750751895</c:v>
                </c:pt>
                <c:pt idx="9">
                  <c:v>0.43709734032314662</c:v>
                </c:pt>
                <c:pt idx="12">
                  <c:v>-0.23352930871808741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85-4055-A193-8C3815C1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9-4D34-A940-81253FE55C7D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2.5481481481481483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3.0806618407445709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9-4D34-A940-81253FE55C7D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D9-4D34-A940-81253FE55C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2.8736462093862816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2.8292682926829267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D34-A940-81253FE55C7D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D9-4D34-A940-81253FE55C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D9-4D34-A940-81253FE55C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2">
                  <c:v>2.7087682672233822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D9-4D34-A940-81253FE5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D9-4D34-A940-81253FE55C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D9-4D34-A940-81253FE55C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D9-4D34-A940-81253FE55C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D9-4D34-A940-81253FE55C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D9-4D34-A940-81253FE55C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D9-4D34-A940-81253FE55C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D9-4D34-A940-81253FE55C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D9-4D34-A940-81253FE55C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D9-4D34-A940-81253FE55C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D9-4D34-A940-81253FE55C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D9-4D34-A940-81253FE55C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D9-4D34-A940-81253FE55C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D9-4D34-A940-81253FE55C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D9-4D34-A940-81253FE55C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D9-4D34-A940-81253FE55C7D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-4.0828871924981414E-2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9">
                  <c:v>0.54397795428756668</c:v>
                </c:pt>
                <c:pt idx="12">
                  <c:v>-0.24854091777014942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D9-4D34-A940-81253FE5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92-487A-8F5F-A12CC3D3BF85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2.8249158249158248</c:v>
                </c:pt>
                <c:pt idx="1">
                  <c:v>2.4600760456273765</c:v>
                </c:pt>
                <c:pt idx="2">
                  <c:v>2.6113360323886639</c:v>
                </c:pt>
                <c:pt idx="3">
                  <c:v>3.0125000000000002</c:v>
                </c:pt>
                <c:pt idx="4">
                  <c:v>2.6937500000000001</c:v>
                </c:pt>
                <c:pt idx="5">
                  <c:v>2.6162790697674421</c:v>
                </c:pt>
                <c:pt idx="6">
                  <c:v>1.8778877887788779</c:v>
                </c:pt>
                <c:pt idx="7">
                  <c:v>3.0769230769230771</c:v>
                </c:pt>
                <c:pt idx="8">
                  <c:v>3.9452054794520546</c:v>
                </c:pt>
                <c:pt idx="9">
                  <c:v>2.8269230769230771</c:v>
                </c:pt>
                <c:pt idx="10">
                  <c:v>2.8129251700680271</c:v>
                </c:pt>
                <c:pt idx="11">
                  <c:v>3.3711340206185567</c:v>
                </c:pt>
                <c:pt idx="12">
                  <c:v>2.7997724687144481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2-487A-8F5F-A12CC3D3BF85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92-487A-8F5F-A12CC3D3BF8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3.3443223443223444</c:v>
                </c:pt>
                <c:pt idx="1">
                  <c:v>2.4355828220858897</c:v>
                </c:pt>
                <c:pt idx="2">
                  <c:v>3.1333333333333333</c:v>
                </c:pt>
                <c:pt idx="3">
                  <c:v>2.8167539267015709</c:v>
                </c:pt>
                <c:pt idx="4">
                  <c:v>3.6575342465753424</c:v>
                </c:pt>
                <c:pt idx="5">
                  <c:v>2.592233009708738</c:v>
                </c:pt>
                <c:pt idx="6">
                  <c:v>2.952054794520548</c:v>
                </c:pt>
                <c:pt idx="7">
                  <c:v>5.062176165803109</c:v>
                </c:pt>
                <c:pt idx="8">
                  <c:v>3.4752475247524752</c:v>
                </c:pt>
                <c:pt idx="9">
                  <c:v>4.169354838709677</c:v>
                </c:pt>
                <c:pt idx="10">
                  <c:v>2.3783783783783785</c:v>
                </c:pt>
                <c:pt idx="11">
                  <c:v>3.0121457489878543</c:v>
                </c:pt>
                <c:pt idx="12">
                  <c:v>3.1528013582342953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92-487A-8F5F-A12CC3D3BF85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92-487A-8F5F-A12CC3D3BF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92-487A-8F5F-A12CC3D3BF8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2.9627659574468086</c:v>
                </c:pt>
                <c:pt idx="1">
                  <c:v>2.8980263157894739</c:v>
                </c:pt>
                <c:pt idx="2">
                  <c:v>2.6015936254980079</c:v>
                </c:pt>
                <c:pt idx="3">
                  <c:v>2.8721804511278197</c:v>
                </c:pt>
                <c:pt idx="4">
                  <c:v>3.2900763358778624</c:v>
                </c:pt>
                <c:pt idx="5">
                  <c:v>3.4951456310679609</c:v>
                </c:pt>
                <c:pt idx="6">
                  <c:v>4.0338164251207731</c:v>
                </c:pt>
                <c:pt idx="7">
                  <c:v>4.6287128712871288</c:v>
                </c:pt>
                <c:pt idx="8">
                  <c:v>3.6882129277566542</c:v>
                </c:pt>
                <c:pt idx="9">
                  <c:v>3.274193548387097</c:v>
                </c:pt>
                <c:pt idx="12">
                  <c:v>3.3256029684601112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92-487A-8F5F-A12CC3D3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92-487A-8F5F-A12CC3D3BF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2.8614718614718613</c:v>
                      </c:pt>
                      <c:pt idx="1">
                        <c:v>2.0930232558139537</c:v>
                      </c:pt>
                      <c:pt idx="2">
                        <c:v>2.4691358024691357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1.6041666666666667</c:v>
                      </c:pt>
                      <c:pt idx="8">
                        <c:v>1.5263157894736843</c:v>
                      </c:pt>
                      <c:pt idx="9">
                        <c:v>1.5666666666666667</c:v>
                      </c:pt>
                      <c:pt idx="10">
                        <c:v>2.6875</c:v>
                      </c:pt>
                      <c:pt idx="11">
                        <c:v>2.3488372093023258</c:v>
                      </c:pt>
                      <c:pt idx="12">
                        <c:v>2.4005102040816326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92-487A-8F5F-A12CC3D3BF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92-487A-8F5F-A12CC3D3BF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92-487A-8F5F-A12CC3D3BF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92-487A-8F5F-A12CC3D3BF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92-487A-8F5F-A12CC3D3BF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92-487A-8F5F-A12CC3D3BF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92-487A-8F5F-A12CC3D3BF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92-487A-8F5F-A12CC3D3BF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92-487A-8F5F-A12CC3D3BF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92-487A-8F5F-A12CC3D3BF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92-487A-8F5F-A12CC3D3BF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92-487A-8F5F-A12CC3D3BF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92-487A-8F5F-A12CC3D3BF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92-487A-8F5F-A12CC3D3BF85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-0.38155638687553584</c:v>
                </c:pt>
                <c:pt idx="1">
                  <c:v>0.46244349370358417</c:v>
                </c:pt>
                <c:pt idx="2">
                  <c:v>-0.53173970783532543</c:v>
                </c:pt>
                <c:pt idx="3">
                  <c:v>5.5426524426248847E-2</c:v>
                </c:pt>
                <c:pt idx="4">
                  <c:v>-0.36745791069748002</c:v>
                </c:pt>
                <c:pt idx="5">
                  <c:v>0.9029126213592229</c:v>
                </c:pt>
                <c:pt idx="6">
                  <c:v>1.0817616306002251</c:v>
                </c:pt>
                <c:pt idx="7">
                  <c:v>-0.4334632945159802</c:v>
                </c:pt>
                <c:pt idx="8">
                  <c:v>0.21296540300417899</c:v>
                </c:pt>
                <c:pt idx="9">
                  <c:v>-0.89516129032258007</c:v>
                </c:pt>
                <c:pt idx="12">
                  <c:v>2.7202527202526916E-2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92-487A-8F5F-A12CC3D3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4-4241-A476-0B1F6BF9729F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2.5857740585774058</c:v>
                </c:pt>
                <c:pt idx="1">
                  <c:v>2.5750000000000002</c:v>
                </c:pt>
                <c:pt idx="2">
                  <c:v>4.1359223300970873</c:v>
                </c:pt>
                <c:pt idx="3">
                  <c:v>3.5714285714285716</c:v>
                </c:pt>
                <c:pt idx="4">
                  <c:v>2.8666666666666667</c:v>
                </c:pt>
                <c:pt idx="5">
                  <c:v>2.5697674418604652</c:v>
                </c:pt>
                <c:pt idx="6">
                  <c:v>2.5481481481481483</c:v>
                </c:pt>
                <c:pt idx="7">
                  <c:v>3.4957983193277311</c:v>
                </c:pt>
                <c:pt idx="8">
                  <c:v>2.8235294117647061</c:v>
                </c:pt>
                <c:pt idx="9">
                  <c:v>2.8175182481751824</c:v>
                </c:pt>
                <c:pt idx="10">
                  <c:v>3.5201465201465201</c:v>
                </c:pt>
                <c:pt idx="11">
                  <c:v>2.9561403508771931</c:v>
                </c:pt>
                <c:pt idx="12">
                  <c:v>3.0806618407445709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4-4241-A476-0B1F6BF9729F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74-4241-A476-0B1F6BF972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2.8736462093862816</c:v>
                </c:pt>
                <c:pt idx="1">
                  <c:v>2.9292929292929295</c:v>
                </c:pt>
                <c:pt idx="2">
                  <c:v>2.9226519337016574</c:v>
                </c:pt>
                <c:pt idx="3">
                  <c:v>4.037383177570093</c:v>
                </c:pt>
                <c:pt idx="4">
                  <c:v>2.7593984962406015</c:v>
                </c:pt>
                <c:pt idx="5">
                  <c:v>2.324786324786325</c:v>
                </c:pt>
                <c:pt idx="6">
                  <c:v>2.6422764227642275</c:v>
                </c:pt>
                <c:pt idx="7">
                  <c:v>4.1339285714285712</c:v>
                </c:pt>
                <c:pt idx="8">
                  <c:v>3.06993006993007</c:v>
                </c:pt>
                <c:pt idx="9">
                  <c:v>2.3806451612903228</c:v>
                </c:pt>
                <c:pt idx="10">
                  <c:v>2.2638297872340427</c:v>
                </c:pt>
                <c:pt idx="11">
                  <c:v>2.6193548387096772</c:v>
                </c:pt>
                <c:pt idx="12">
                  <c:v>2.8292682926829267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74-4241-A476-0B1F6BF9729F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74-4241-A476-0B1F6BF972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74-4241-A476-0B1F6BF972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2.8328173374613002</c:v>
                </c:pt>
                <c:pt idx="1">
                  <c:v>2.6576576576576576</c:v>
                </c:pt>
                <c:pt idx="2">
                  <c:v>2.2459016393442623</c:v>
                </c:pt>
                <c:pt idx="3">
                  <c:v>2.1925925925925926</c:v>
                </c:pt>
                <c:pt idx="4">
                  <c:v>2.5947712418300655</c:v>
                </c:pt>
                <c:pt idx="5">
                  <c:v>2.5315315315315314</c:v>
                </c:pt>
                <c:pt idx="6">
                  <c:v>3.4086021505376345</c:v>
                </c:pt>
                <c:pt idx="7">
                  <c:v>2.3281853281853282</c:v>
                </c:pt>
                <c:pt idx="8">
                  <c:v>3.317241379310345</c:v>
                </c:pt>
                <c:pt idx="9">
                  <c:v>2.9246231155778895</c:v>
                </c:pt>
                <c:pt idx="12">
                  <c:v>2.7087682672233822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74-4241-A476-0B1F6BF9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74-4241-A476-0B1F6BF972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2.3828828828828827</c:v>
                      </c:pt>
                      <c:pt idx="1">
                        <c:v>2.25</c:v>
                      </c:pt>
                      <c:pt idx="2">
                        <c:v>3.0352941176470587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2.5714285714285716</c:v>
                      </c:pt>
                      <c:pt idx="8">
                        <c:v>1.8918918918918919</c:v>
                      </c:pt>
                      <c:pt idx="9">
                        <c:v>2.7872340425531914</c:v>
                      </c:pt>
                      <c:pt idx="10">
                        <c:v>1.7192982456140351</c:v>
                      </c:pt>
                      <c:pt idx="11">
                        <c:v>2.6081081081081079</c:v>
                      </c:pt>
                      <c:pt idx="12">
                        <c:v>2.3633004926108376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74-4241-A476-0B1F6BF972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74-4241-A476-0B1F6BF972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74-4241-A476-0B1F6BF972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74-4241-A476-0B1F6BF972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74-4241-A476-0B1F6BF972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74-4241-A476-0B1F6BF972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74-4241-A476-0B1F6BF972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74-4241-A476-0B1F6BF972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74-4241-A476-0B1F6BF972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74-4241-A476-0B1F6BF972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74-4241-A476-0B1F6BF972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74-4241-A476-0B1F6BF972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74-4241-A476-0B1F6BF972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74-4241-A476-0B1F6BF9729F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-4.0828871924981414E-2</c:v>
                </c:pt>
                <c:pt idx="1">
                  <c:v>-0.2716352716352719</c:v>
                </c:pt>
                <c:pt idx="2">
                  <c:v>-0.67675029435739509</c:v>
                </c:pt>
                <c:pt idx="3">
                  <c:v>-1.8447905849775004</c:v>
                </c:pt>
                <c:pt idx="4">
                  <c:v>-0.16462725441053605</c:v>
                </c:pt>
                <c:pt idx="5">
                  <c:v>0.20674520674520647</c:v>
                </c:pt>
                <c:pt idx="6">
                  <c:v>0.76632572777340702</c:v>
                </c:pt>
                <c:pt idx="7">
                  <c:v>-1.805743243243243</c:v>
                </c:pt>
                <c:pt idx="8">
                  <c:v>0.24731130938027501</c:v>
                </c:pt>
                <c:pt idx="9">
                  <c:v>0.54397795428756668</c:v>
                </c:pt>
                <c:pt idx="12">
                  <c:v>-0.24854091777014942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74-4241-A476-0B1F6BF97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63-4A52-A312-455738058B66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2.7947368421052632</c:v>
                </c:pt>
                <c:pt idx="1">
                  <c:v>2.5424836601307188</c:v>
                </c:pt>
                <c:pt idx="2">
                  <c:v>2.0378787878787881</c:v>
                </c:pt>
                <c:pt idx="3">
                  <c:v>1.7355371900826446</c:v>
                </c:pt>
                <c:pt idx="4">
                  <c:v>2.4285714285714284</c:v>
                </c:pt>
                <c:pt idx="5">
                  <c:v>6.2307692307692308</c:v>
                </c:pt>
                <c:pt idx="6">
                  <c:v>5.76</c:v>
                </c:pt>
                <c:pt idx="7">
                  <c:v>7.0909090909090908</c:v>
                </c:pt>
                <c:pt idx="8">
                  <c:v>4.8571428571428568</c:v>
                </c:pt>
                <c:pt idx="9">
                  <c:v>1.9391304347826086</c:v>
                </c:pt>
                <c:pt idx="10">
                  <c:v>2.5141242937853105</c:v>
                </c:pt>
                <c:pt idx="11">
                  <c:v>2.3510638297872339</c:v>
                </c:pt>
                <c:pt idx="12">
                  <c:v>2.6137211036539894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3-4A52-A312-455738058B66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63-4A52-A312-455738058B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3.1305970149253732</c:v>
                </c:pt>
                <c:pt idx="1">
                  <c:v>2.8382978723404255</c:v>
                </c:pt>
                <c:pt idx="2">
                  <c:v>2.6414141414141414</c:v>
                </c:pt>
                <c:pt idx="3">
                  <c:v>2.0952380952380953</c:v>
                </c:pt>
                <c:pt idx="4">
                  <c:v>2.8461538461538463</c:v>
                </c:pt>
                <c:pt idx="5">
                  <c:v>5.8461538461538458</c:v>
                </c:pt>
                <c:pt idx="6">
                  <c:v>6.9347826086956523</c:v>
                </c:pt>
                <c:pt idx="7">
                  <c:v>5.666666666666667</c:v>
                </c:pt>
                <c:pt idx="8">
                  <c:v>2.2916666666666665</c:v>
                </c:pt>
                <c:pt idx="9">
                  <c:v>2.2410714285714284</c:v>
                </c:pt>
                <c:pt idx="10">
                  <c:v>2.1355932203389831</c:v>
                </c:pt>
                <c:pt idx="11">
                  <c:v>2.3860759493670884</c:v>
                </c:pt>
                <c:pt idx="12">
                  <c:v>2.901049475262369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63-4A52-A312-455738058B66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63-4A52-A312-455738058B6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63-4A52-A312-455738058B6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2.7339901477832513</c:v>
                </c:pt>
                <c:pt idx="1">
                  <c:v>2.1507537688442211</c:v>
                </c:pt>
                <c:pt idx="2">
                  <c:v>2.7602739726027399</c:v>
                </c:pt>
                <c:pt idx="3">
                  <c:v>2.2439024390243905</c:v>
                </c:pt>
                <c:pt idx="4">
                  <c:v>2</c:v>
                </c:pt>
                <c:pt idx="5">
                  <c:v>2.7777777777777777</c:v>
                </c:pt>
                <c:pt idx="6">
                  <c:v>2.6842105263157894</c:v>
                </c:pt>
                <c:pt idx="7">
                  <c:v>4.5909090909090908</c:v>
                </c:pt>
                <c:pt idx="8">
                  <c:v>3.75</c:v>
                </c:pt>
                <c:pt idx="9">
                  <c:v>2.2830188679245285</c:v>
                </c:pt>
                <c:pt idx="12">
                  <c:v>2.5958230958230959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63-4A52-A312-45573805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63-4A52-A312-455738058B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2.4518272425249168</c:v>
                      </c:pt>
                      <c:pt idx="1">
                        <c:v>2.4299065420560746</c:v>
                      </c:pt>
                      <c:pt idx="2">
                        <c:v>2.8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1.5714285714285714</c:v>
                      </c:pt>
                      <c:pt idx="8">
                        <c:v>0</c:v>
                      </c:pt>
                      <c:pt idx="9">
                        <c:v>3</c:v>
                      </c:pt>
                      <c:pt idx="10">
                        <c:v>1.6363636363636365</c:v>
                      </c:pt>
                      <c:pt idx="11">
                        <c:v>1.625</c:v>
                      </c:pt>
                      <c:pt idx="12">
                        <c:v>2.5088495575221237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63-4A52-A312-455738058B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63-4A52-A312-455738058B6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63-4A52-A312-455738058B6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63-4A52-A312-455738058B6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63-4A52-A312-455738058B6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63-4A52-A312-455738058B6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63-4A52-A312-455738058B6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63-4A52-A312-455738058B6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63-4A52-A312-455738058B6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63-4A52-A312-455738058B6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63-4A52-A312-455738058B6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63-4A52-A312-455738058B6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63-4A52-A312-455738058B6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63-4A52-A312-455738058B66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-0.3966068671421219</c:v>
                </c:pt>
                <c:pt idx="1">
                  <c:v>-0.68754410349620443</c:v>
                </c:pt>
                <c:pt idx="2">
                  <c:v>0.11885983118859844</c:v>
                </c:pt>
                <c:pt idx="3">
                  <c:v>0.14866434378629512</c:v>
                </c:pt>
                <c:pt idx="4">
                  <c:v>-0.84615384615384626</c:v>
                </c:pt>
                <c:pt idx="5">
                  <c:v>-3.0683760683760681</c:v>
                </c:pt>
                <c:pt idx="6">
                  <c:v>-4.2505720823798629</c:v>
                </c:pt>
                <c:pt idx="7">
                  <c:v>-1.0757575757575761</c:v>
                </c:pt>
                <c:pt idx="8">
                  <c:v>1.4583333333333335</c:v>
                </c:pt>
                <c:pt idx="9">
                  <c:v>4.194743935310008E-2</c:v>
                </c:pt>
                <c:pt idx="12">
                  <c:v>-0.46750393631301002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63-4A52-A312-45573805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7-4773-BCDD-8404F83BE4C7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2.2141280353200883</c:v>
                </c:pt>
                <c:pt idx="1">
                  <c:v>1.9424920127795526</c:v>
                </c:pt>
                <c:pt idx="2">
                  <c:v>1.9501557632398754</c:v>
                </c:pt>
                <c:pt idx="3">
                  <c:v>1.4731182795698925</c:v>
                </c:pt>
                <c:pt idx="4">
                  <c:v>1.7272727272727273</c:v>
                </c:pt>
                <c:pt idx="5">
                  <c:v>2.3636363636363638</c:v>
                </c:pt>
                <c:pt idx="6">
                  <c:v>3.6153846153846154</c:v>
                </c:pt>
                <c:pt idx="7">
                  <c:v>3</c:v>
                </c:pt>
                <c:pt idx="8">
                  <c:v>2.8378378378378377</c:v>
                </c:pt>
                <c:pt idx="9">
                  <c:v>1.8677685950413223</c:v>
                </c:pt>
                <c:pt idx="10">
                  <c:v>2.1746575342465753</c:v>
                </c:pt>
                <c:pt idx="11">
                  <c:v>1.8375350140056022</c:v>
                </c:pt>
                <c:pt idx="12">
                  <c:v>2.00081466395112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7-4773-BCDD-8404F83BE4C7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07-4773-BCDD-8404F83BE4C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2.3753280839895012</c:v>
                </c:pt>
                <c:pt idx="1">
                  <c:v>2.3452380952380953</c:v>
                </c:pt>
                <c:pt idx="2">
                  <c:v>2.1419753086419755</c:v>
                </c:pt>
                <c:pt idx="3">
                  <c:v>2.8341463414634145</c:v>
                </c:pt>
                <c:pt idx="4">
                  <c:v>1.6956521739130435</c:v>
                </c:pt>
                <c:pt idx="5">
                  <c:v>2.1923076923076925</c:v>
                </c:pt>
                <c:pt idx="6">
                  <c:v>3.7234042553191489</c:v>
                </c:pt>
                <c:pt idx="7">
                  <c:v>4.4210526315789478</c:v>
                </c:pt>
                <c:pt idx="8">
                  <c:v>2</c:v>
                </c:pt>
                <c:pt idx="9">
                  <c:v>1.6622807017543859</c:v>
                </c:pt>
                <c:pt idx="10">
                  <c:v>1.7654986522911051</c:v>
                </c:pt>
                <c:pt idx="11">
                  <c:v>1.9036402569593147</c:v>
                </c:pt>
                <c:pt idx="12">
                  <c:v>2.1728840754111514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07-4773-BCDD-8404F83BE4C7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07-4773-BCDD-8404F83BE4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07-4773-BCDD-8404F83BE4C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2.1986607142857144</c:v>
                </c:pt>
                <c:pt idx="1">
                  <c:v>1.7648648648648648</c:v>
                </c:pt>
                <c:pt idx="2">
                  <c:v>1.639751552795031</c:v>
                </c:pt>
                <c:pt idx="3">
                  <c:v>1.641025641025641</c:v>
                </c:pt>
                <c:pt idx="4">
                  <c:v>2.7111111111111112</c:v>
                </c:pt>
                <c:pt idx="5">
                  <c:v>3.2173913043478262</c:v>
                </c:pt>
                <c:pt idx="6">
                  <c:v>3.6481481481481484</c:v>
                </c:pt>
                <c:pt idx="7">
                  <c:v>2.4285714285714284</c:v>
                </c:pt>
                <c:pt idx="8">
                  <c:v>2.4</c:v>
                </c:pt>
                <c:pt idx="9">
                  <c:v>2.2168674698795181</c:v>
                </c:pt>
                <c:pt idx="12">
                  <c:v>2.0084415584415583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07-4773-BCDD-8404F83BE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707-4773-BCDD-8404F83BE4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2.1088082901554404</c:v>
                      </c:pt>
                      <c:pt idx="1">
                        <c:v>1.8259803921568627</c:v>
                      </c:pt>
                      <c:pt idx="2">
                        <c:v>1.9261363636363635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1.6</c:v>
                      </c:pt>
                      <c:pt idx="8">
                        <c:v>2.52</c:v>
                      </c:pt>
                      <c:pt idx="9">
                        <c:v>1.65</c:v>
                      </c:pt>
                      <c:pt idx="10">
                        <c:v>1.8148148148148149</c:v>
                      </c:pt>
                      <c:pt idx="11">
                        <c:v>1.9583333333333333</c:v>
                      </c:pt>
                      <c:pt idx="12">
                        <c:v>1.9644484958979034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707-4773-BCDD-8404F83BE4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707-4773-BCDD-8404F83BE4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707-4773-BCDD-8404F83BE4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707-4773-BCDD-8404F83BE4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707-4773-BCDD-8404F83BE4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707-4773-BCDD-8404F83BE4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707-4773-BCDD-8404F83BE4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707-4773-BCDD-8404F83BE4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707-4773-BCDD-8404F83BE4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707-4773-BCDD-8404F83BE4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707-4773-BCDD-8404F83BE4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707-4773-BCDD-8404F83BE4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707-4773-BCDD-8404F83BE4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707-4773-BCDD-8404F83BE4C7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-0.17666736970378683</c:v>
                </c:pt>
                <c:pt idx="1">
                  <c:v>-0.58037323037323052</c:v>
                </c:pt>
                <c:pt idx="2">
                  <c:v>-0.50222375584694445</c:v>
                </c:pt>
                <c:pt idx="3">
                  <c:v>-1.1931207004377735</c:v>
                </c:pt>
                <c:pt idx="4">
                  <c:v>1.0154589371980678</c:v>
                </c:pt>
                <c:pt idx="5">
                  <c:v>1.0250836120401337</c:v>
                </c:pt>
                <c:pt idx="6">
                  <c:v>-7.5256107171000508E-2</c:v>
                </c:pt>
                <c:pt idx="7">
                  <c:v>-1.9924812030075194</c:v>
                </c:pt>
                <c:pt idx="8">
                  <c:v>0.39999999999999991</c:v>
                </c:pt>
                <c:pt idx="9">
                  <c:v>0.55458676812513219</c:v>
                </c:pt>
                <c:pt idx="12">
                  <c:v>-0.33173971044061679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707-4773-BCDD-8404F83BE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54-4C10-80AD-3CBE1CEE428F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4-4C10-80AD-3CBE1CEE428F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54-4C10-80AD-3CBE1CEE428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54-4C10-80AD-3CBE1CEE428F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54-4C10-80AD-3CBE1CEE42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54-4C10-80AD-3CBE1CEE428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2">
                  <c:v>2.2112891759770408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854-4C10-80AD-3CBE1CEE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854-4C10-80AD-3CBE1CEE42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854-4C10-80AD-3CBE1CEE42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54-4C10-80AD-3CBE1CEE42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854-4C10-80AD-3CBE1CEE42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854-4C10-80AD-3CBE1CEE42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854-4C10-80AD-3CBE1CEE42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854-4C10-80AD-3CBE1CEE42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854-4C10-80AD-3CBE1CEE42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854-4C10-80AD-3CBE1CEE42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854-4C10-80AD-3CBE1CEE42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854-4C10-80AD-3CBE1CEE42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854-4C10-80AD-3CBE1CEE42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854-4C10-80AD-3CBE1CEE42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854-4C10-80AD-3CBE1CEE42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854-4C10-80AD-3CBE1CEE428F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2">
                  <c:v>-0.15446990772375013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854-4C10-80AD-3CBE1CEE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C6-42F0-B66A-34C0A4EC89BE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1683</c:v>
                </c:pt>
                <c:pt idx="1">
                  <c:v>1254</c:v>
                </c:pt>
                <c:pt idx="2">
                  <c:v>1157</c:v>
                </c:pt>
                <c:pt idx="3">
                  <c:v>609</c:v>
                </c:pt>
                <c:pt idx="4">
                  <c:v>455</c:v>
                </c:pt>
                <c:pt idx="5">
                  <c:v>875</c:v>
                </c:pt>
                <c:pt idx="6">
                  <c:v>662</c:v>
                </c:pt>
                <c:pt idx="7">
                  <c:v>1478</c:v>
                </c:pt>
                <c:pt idx="8">
                  <c:v>508</c:v>
                </c:pt>
                <c:pt idx="9">
                  <c:v>765</c:v>
                </c:pt>
                <c:pt idx="10">
                  <c:v>1068</c:v>
                </c:pt>
                <c:pt idx="11">
                  <c:v>1132</c:v>
                </c:pt>
                <c:pt idx="12">
                  <c:v>11646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6-42F0-B66A-34C0A4EC89BE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C6-42F0-B66A-34C0A4EC89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1569</c:v>
                </c:pt>
                <c:pt idx="1">
                  <c:v>1571</c:v>
                </c:pt>
                <c:pt idx="2">
                  <c:v>1094</c:v>
                </c:pt>
                <c:pt idx="3">
                  <c:v>736</c:v>
                </c:pt>
                <c:pt idx="4">
                  <c:v>385</c:v>
                </c:pt>
                <c:pt idx="5">
                  <c:v>683</c:v>
                </c:pt>
                <c:pt idx="6">
                  <c:v>605</c:v>
                </c:pt>
                <c:pt idx="7">
                  <c:v>532</c:v>
                </c:pt>
                <c:pt idx="8">
                  <c:v>623</c:v>
                </c:pt>
                <c:pt idx="9">
                  <c:v>620</c:v>
                </c:pt>
                <c:pt idx="10">
                  <c:v>1066</c:v>
                </c:pt>
                <c:pt idx="11">
                  <c:v>1172</c:v>
                </c:pt>
                <c:pt idx="12">
                  <c:v>10656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C6-42F0-B66A-34C0A4EC89BE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C6-42F0-B66A-34C0A4EC89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C6-42F0-B66A-34C0A4EC89B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1627</c:v>
                </c:pt>
                <c:pt idx="1">
                  <c:v>1243</c:v>
                </c:pt>
                <c:pt idx="2">
                  <c:v>1052</c:v>
                </c:pt>
                <c:pt idx="3">
                  <c:v>732</c:v>
                </c:pt>
                <c:pt idx="4">
                  <c:v>495</c:v>
                </c:pt>
                <c:pt idx="5">
                  <c:v>360</c:v>
                </c:pt>
                <c:pt idx="6">
                  <c:v>600</c:v>
                </c:pt>
                <c:pt idx="7">
                  <c:v>645</c:v>
                </c:pt>
                <c:pt idx="8">
                  <c:v>596</c:v>
                </c:pt>
                <c:pt idx="9">
                  <c:v>838</c:v>
                </c:pt>
                <c:pt idx="12">
                  <c:v>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C6-42F0-B66A-34C0A4EC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C6-42F0-B66A-34C0A4EC89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1289</c:v>
                      </c:pt>
                      <c:pt idx="1">
                        <c:v>1151</c:v>
                      </c:pt>
                      <c:pt idx="2">
                        <c:v>370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104</c:v>
                      </c:pt>
                      <c:pt idx="8">
                        <c:v>105</c:v>
                      </c:pt>
                      <c:pt idx="9">
                        <c:v>148</c:v>
                      </c:pt>
                      <c:pt idx="10">
                        <c:v>294</c:v>
                      </c:pt>
                      <c:pt idx="11">
                        <c:v>245</c:v>
                      </c:pt>
                      <c:pt idx="12">
                        <c:v>3941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C6-42F0-B66A-34C0A4EC89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C6-42F0-B66A-34C0A4EC89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C6-42F0-B66A-34C0A4EC89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C6-42F0-B66A-34C0A4EC89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C6-42F0-B66A-34C0A4EC89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C6-42F0-B66A-34C0A4EC89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C6-42F0-B66A-34C0A4EC89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C6-42F0-B66A-34C0A4EC89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C6-42F0-B66A-34C0A4EC89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C6-42F0-B66A-34C0A4EC89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C6-42F0-B66A-34C0A4EC89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C6-42F0-B66A-34C0A4EC89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C6-42F0-B66A-34C0A4EC89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C6-42F0-B66A-34C0A4EC89BE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3.696622052262577E-2</c:v>
                </c:pt>
                <c:pt idx="1">
                  <c:v>-0.2087842138765118</c:v>
                </c:pt>
                <c:pt idx="2">
                  <c:v>-3.8391224862888484E-2</c:v>
                </c:pt>
                <c:pt idx="3">
                  <c:v>-5.4347826086956763E-3</c:v>
                </c:pt>
                <c:pt idx="4">
                  <c:v>0.28571428571428581</c:v>
                </c:pt>
                <c:pt idx="5">
                  <c:v>-0.47291361639824303</c:v>
                </c:pt>
                <c:pt idx="6">
                  <c:v>-8.2644628099173278E-3</c:v>
                </c:pt>
                <c:pt idx="7">
                  <c:v>0.21240601503759393</c:v>
                </c:pt>
                <c:pt idx="8">
                  <c:v>-4.3338683788122001E-2</c:v>
                </c:pt>
                <c:pt idx="9">
                  <c:v>0.35161290322580641</c:v>
                </c:pt>
                <c:pt idx="12">
                  <c:v>-2.732240437158473E-2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C6-42F0-B66A-34C0A4EC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A8-44CB-9EDD-23E63F00E1CC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2.5235291626074803</c:v>
                </c:pt>
                <c:pt idx="1">
                  <c:v>2.2917233809001099</c:v>
                </c:pt>
                <c:pt idx="2">
                  <c:v>2.3180265353142131</c:v>
                </c:pt>
                <c:pt idx="3">
                  <c:v>2.2301869061292678</c:v>
                </c:pt>
                <c:pt idx="4">
                  <c:v>2.3830322688887646</c:v>
                </c:pt>
                <c:pt idx="5">
                  <c:v>2.1486403825835509</c:v>
                </c:pt>
                <c:pt idx="6">
                  <c:v>2.4037477691850091</c:v>
                </c:pt>
                <c:pt idx="7">
                  <c:v>2.8928833455612621</c:v>
                </c:pt>
                <c:pt idx="8">
                  <c:v>2.5199899579489111</c:v>
                </c:pt>
                <c:pt idx="9">
                  <c:v>2.3996983408748114</c:v>
                </c:pt>
                <c:pt idx="10">
                  <c:v>2.3657835805129506</c:v>
                </c:pt>
                <c:pt idx="11">
                  <c:v>2.5818146474218788</c:v>
                </c:pt>
                <c:pt idx="12">
                  <c:v>2.410875374829053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8-44CB-9EDD-23E63F00E1CC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A8-44CB-9EDD-23E63F00E1C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2.6250052373570201</c:v>
                </c:pt>
                <c:pt idx="1">
                  <c:v>2.4732375690607733</c:v>
                </c:pt>
                <c:pt idx="2">
                  <c:v>2.5529145444255801</c:v>
                </c:pt>
                <c:pt idx="3">
                  <c:v>2.4243523043775292</c:v>
                </c:pt>
                <c:pt idx="4">
                  <c:v>2.197144331670394</c:v>
                </c:pt>
                <c:pt idx="5">
                  <c:v>2.0572924688125673</c:v>
                </c:pt>
                <c:pt idx="6">
                  <c:v>2.0914386094674557</c:v>
                </c:pt>
                <c:pt idx="7">
                  <c:v>2.8021182816919938</c:v>
                </c:pt>
                <c:pt idx="8">
                  <c:v>2.2043213975583593</c:v>
                </c:pt>
                <c:pt idx="9">
                  <c:v>2.2301287686818019</c:v>
                </c:pt>
                <c:pt idx="10">
                  <c:v>2.1195535180386686</c:v>
                </c:pt>
                <c:pt idx="11">
                  <c:v>2.241869341020748</c:v>
                </c:pt>
                <c:pt idx="12">
                  <c:v>2.328977841201255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A8-44CB-9EDD-23E63F00E1CC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A8-44CB-9EDD-23E63F00E1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A8-44CB-9EDD-23E63F00E1C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2.3200146329566702</c:v>
                </c:pt>
                <c:pt idx="1">
                  <c:v>2.1117708416914067</c:v>
                </c:pt>
                <c:pt idx="2">
                  <c:v>2.1110739128817468</c:v>
                </c:pt>
                <c:pt idx="3">
                  <c:v>2.2593373927218678</c:v>
                </c:pt>
                <c:pt idx="4">
                  <c:v>2.0151193633952253</c:v>
                </c:pt>
                <c:pt idx="5">
                  <c:v>2.0359794950414409</c:v>
                </c:pt>
                <c:pt idx="6">
                  <c:v>2.0875884890880911</c:v>
                </c:pt>
                <c:pt idx="7">
                  <c:v>2.8997583829335847</c:v>
                </c:pt>
                <c:pt idx="8">
                  <c:v>2.1866574965612107</c:v>
                </c:pt>
                <c:pt idx="9">
                  <c:v>2.2685847398749437</c:v>
                </c:pt>
                <c:pt idx="12">
                  <c:v>2.2112891759770408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A8-44CB-9EDD-23E63F00E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A8-44CB-9EDD-23E63F00E1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2.2460468058191019</c:v>
                      </c:pt>
                      <c:pt idx="1">
                        <c:v>2.2190549563430921</c:v>
                      </c:pt>
                      <c:pt idx="2">
                        <c:v>2.2663384064458372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2.2469008264462809</c:v>
                      </c:pt>
                      <c:pt idx="8">
                        <c:v>1.9535228344335174</c:v>
                      </c:pt>
                      <c:pt idx="9">
                        <c:v>1.8614755861475587</c:v>
                      </c:pt>
                      <c:pt idx="10">
                        <c:v>1.8271224086870681</c:v>
                      </c:pt>
                      <c:pt idx="11">
                        <c:v>1.945705257110026</c:v>
                      </c:pt>
                      <c:pt idx="12">
                        <c:v>2.0931353607171839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A8-44CB-9EDD-23E63F00E1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A8-44CB-9EDD-23E63F00E1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A8-44CB-9EDD-23E63F00E1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A8-44CB-9EDD-23E63F00E1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A8-44CB-9EDD-23E63F00E1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A8-44CB-9EDD-23E63F00E1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A8-44CB-9EDD-23E63F00E1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A8-44CB-9EDD-23E63F00E1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A8-44CB-9EDD-23E63F00E1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A8-44CB-9EDD-23E63F00E1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A8-44CB-9EDD-23E63F00E1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A8-44CB-9EDD-23E63F00E1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A8-44CB-9EDD-23E63F00E1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A8-44CB-9EDD-23E63F00E1CC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-0.30499060440034986</c:v>
                </c:pt>
                <c:pt idx="1">
                  <c:v>-0.36146672736936658</c:v>
                </c:pt>
                <c:pt idx="2">
                  <c:v>-0.44184063154383324</c:v>
                </c:pt>
                <c:pt idx="3">
                  <c:v>-0.1650149116556614</c:v>
                </c:pt>
                <c:pt idx="4">
                  <c:v>-0.18202496827516867</c:v>
                </c:pt>
                <c:pt idx="5">
                  <c:v>-2.1312973771126398E-2</c:v>
                </c:pt>
                <c:pt idx="6">
                  <c:v>-3.8501203793646077E-3</c:v>
                </c:pt>
                <c:pt idx="7">
                  <c:v>9.7640101241590838E-2</c:v>
                </c:pt>
                <c:pt idx="8">
                  <c:v>-1.7663900997148652E-2</c:v>
                </c:pt>
                <c:pt idx="9">
                  <c:v>3.8455971193141814E-2</c:v>
                </c:pt>
                <c:pt idx="12">
                  <c:v>-0.15446990772375013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A8-44CB-9EDD-23E63F00E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80-4DD4-9E70-5D4BF59B2700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2.5357270326218861</c:v>
                </c:pt>
                <c:pt idx="1">
                  <c:v>2.3779191670884248</c:v>
                </c:pt>
                <c:pt idx="2">
                  <c:v>2.280765423952491</c:v>
                </c:pt>
                <c:pt idx="3">
                  <c:v>2.3284384871510286</c:v>
                </c:pt>
                <c:pt idx="4">
                  <c:v>2.3221131369798971</c:v>
                </c:pt>
                <c:pt idx="5">
                  <c:v>2.2037364798426746</c:v>
                </c:pt>
                <c:pt idx="6">
                  <c:v>2.604031533779064</c:v>
                </c:pt>
                <c:pt idx="7">
                  <c:v>3.0982964765633265</c:v>
                </c:pt>
                <c:pt idx="8">
                  <c:v>2.7898680738786279</c:v>
                </c:pt>
                <c:pt idx="9">
                  <c:v>2.3949275362318843</c:v>
                </c:pt>
                <c:pt idx="10">
                  <c:v>2.2942457436980335</c:v>
                </c:pt>
                <c:pt idx="11">
                  <c:v>2.485259025479178</c:v>
                </c:pt>
                <c:pt idx="12">
                  <c:v>2.4542389639995332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0-4DD4-9E70-5D4BF59B2700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80-4DD4-9E70-5D4BF59B27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2.677678115656676</c:v>
                </c:pt>
                <c:pt idx="1">
                  <c:v>2.5754752996869512</c:v>
                </c:pt>
                <c:pt idx="2">
                  <c:v>2.5351388153415537</c:v>
                </c:pt>
                <c:pt idx="3">
                  <c:v>2.5466188983430365</c:v>
                </c:pt>
                <c:pt idx="4">
                  <c:v>2.2173870526109916</c:v>
                </c:pt>
                <c:pt idx="5">
                  <c:v>2.1963106971697259</c:v>
                </c:pt>
                <c:pt idx="6">
                  <c:v>2.2843620744511615</c:v>
                </c:pt>
                <c:pt idx="7">
                  <c:v>3.2368137782561894</c:v>
                </c:pt>
                <c:pt idx="8">
                  <c:v>2.3288418350978506</c:v>
                </c:pt>
                <c:pt idx="9">
                  <c:v>2.3148834336884359</c:v>
                </c:pt>
                <c:pt idx="10">
                  <c:v>2.2874057456222348</c:v>
                </c:pt>
                <c:pt idx="11">
                  <c:v>2.4197963287280273</c:v>
                </c:pt>
                <c:pt idx="12">
                  <c:v>2.4544757219279627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0-4DD4-9E70-5D4BF59B2700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80-4DD4-9E70-5D4BF59B27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80-4DD4-9E70-5D4BF59B27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2.5616615067079462</c:v>
                </c:pt>
                <c:pt idx="1">
                  <c:v>2.3074914001783666</c:v>
                </c:pt>
                <c:pt idx="2">
                  <c:v>2.2286604720955734</c:v>
                </c:pt>
                <c:pt idx="3">
                  <c:v>2.4463859020310634</c:v>
                </c:pt>
                <c:pt idx="4">
                  <c:v>2.0691586350612137</c:v>
                </c:pt>
                <c:pt idx="5">
                  <c:v>2.0636521739130433</c:v>
                </c:pt>
                <c:pt idx="6">
                  <c:v>2.2098007344530735</c:v>
                </c:pt>
                <c:pt idx="7">
                  <c:v>3.1288806846786374</c:v>
                </c:pt>
                <c:pt idx="8">
                  <c:v>2.2692999400519551</c:v>
                </c:pt>
                <c:pt idx="9">
                  <c:v>2.3762182041066504</c:v>
                </c:pt>
                <c:pt idx="12">
                  <c:v>2.3469892877650831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80-4DD4-9E70-5D4BF59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80-4DD4-9E70-5D4BF59B27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2.4191376017690218</c:v>
                      </c:pt>
                      <c:pt idx="1">
                        <c:v>2.3082387594212941</c:v>
                      </c:pt>
                      <c:pt idx="2">
                        <c:v>2.3149999999999999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2.3061282123693871</c:v>
                      </c:pt>
                      <c:pt idx="8">
                        <c:v>1.9505984211866565</c:v>
                      </c:pt>
                      <c:pt idx="9">
                        <c:v>1.797002997002997</c:v>
                      </c:pt>
                      <c:pt idx="10">
                        <c:v>1.7940783615316118</c:v>
                      </c:pt>
                      <c:pt idx="11">
                        <c:v>1.9831704668838219</c:v>
                      </c:pt>
                      <c:pt idx="12">
                        <c:v>2.1365079944513399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80-4DD4-9E70-5D4BF59B27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80-4DD4-9E70-5D4BF59B27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80-4DD4-9E70-5D4BF59B27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80-4DD4-9E70-5D4BF59B27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80-4DD4-9E70-5D4BF59B27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80-4DD4-9E70-5D4BF59B27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80-4DD4-9E70-5D4BF59B27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80-4DD4-9E70-5D4BF59B27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80-4DD4-9E70-5D4BF59B27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80-4DD4-9E70-5D4BF59B27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80-4DD4-9E70-5D4BF59B27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80-4DD4-9E70-5D4BF59B27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80-4DD4-9E70-5D4BF59B27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80-4DD4-9E70-5D4BF59B2700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-0.11601660894872978</c:v>
                </c:pt>
                <c:pt idx="1">
                  <c:v>-0.26798389950858459</c:v>
                </c:pt>
                <c:pt idx="2">
                  <c:v>-0.30647834324598033</c:v>
                </c:pt>
                <c:pt idx="3">
                  <c:v>-0.10023299631197302</c:v>
                </c:pt>
                <c:pt idx="4">
                  <c:v>-0.14822841754977789</c:v>
                </c:pt>
                <c:pt idx="5">
                  <c:v>-0.13265852325668259</c:v>
                </c:pt>
                <c:pt idx="6">
                  <c:v>-7.4561339998088005E-2</c:v>
                </c:pt>
                <c:pt idx="7">
                  <c:v>-0.10793309357755199</c:v>
                </c:pt>
                <c:pt idx="8">
                  <c:v>-5.9541895045895465E-2</c:v>
                </c:pt>
                <c:pt idx="9">
                  <c:v>6.1334770418214557E-2</c:v>
                </c:pt>
                <c:pt idx="12">
                  <c:v>-0.13433633033065595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80-4DD4-9E70-5D4BF59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B-4FAF-A2F6-475612ADD176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2.5057291666666668</c:v>
                </c:pt>
                <c:pt idx="1">
                  <c:v>2.1584302325581395</c:v>
                </c:pt>
                <c:pt idx="2">
                  <c:v>2.374388661543068</c:v>
                </c:pt>
                <c:pt idx="3">
                  <c:v>2.0755274828652062</c:v>
                </c:pt>
                <c:pt idx="4">
                  <c:v>2.4736988588922904</c:v>
                </c:pt>
                <c:pt idx="5">
                  <c:v>2.0769230769230771</c:v>
                </c:pt>
                <c:pt idx="6">
                  <c:v>2.1081160701134189</c:v>
                </c:pt>
                <c:pt idx="7">
                  <c:v>2.5425839047275351</c:v>
                </c:pt>
                <c:pt idx="8">
                  <c:v>2.1240322081139671</c:v>
                </c:pt>
                <c:pt idx="9">
                  <c:v>2.4078617596623135</c:v>
                </c:pt>
                <c:pt idx="10">
                  <c:v>2.4931281569364501</c:v>
                </c:pt>
                <c:pt idx="11">
                  <c:v>2.7471658317954124</c:v>
                </c:pt>
                <c:pt idx="12">
                  <c:v>2.3433113659705582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B-4FAF-A2F6-475612ADD176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FB-4FAF-A2F6-475612ADD17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2.5538703959030924</c:v>
                </c:pt>
                <c:pt idx="1">
                  <c:v>2.3327036104114192</c:v>
                </c:pt>
                <c:pt idx="2">
                  <c:v>2.5770098441345364</c:v>
                </c:pt>
                <c:pt idx="3">
                  <c:v>2.250762970498474</c:v>
                </c:pt>
                <c:pt idx="4">
                  <c:v>2.1684458616387077</c:v>
                </c:pt>
                <c:pt idx="5">
                  <c:v>1.8747030878859858</c:v>
                </c:pt>
                <c:pt idx="6">
                  <c:v>1.8237306843267109</c:v>
                </c:pt>
                <c:pt idx="7">
                  <c:v>2.1189308069700559</c:v>
                </c:pt>
                <c:pt idx="8">
                  <c:v>1.9859333239555492</c:v>
                </c:pt>
                <c:pt idx="9">
                  <c:v>2.0581231395895347</c:v>
                </c:pt>
                <c:pt idx="10">
                  <c:v>1.8215313122372205</c:v>
                </c:pt>
                <c:pt idx="11">
                  <c:v>1.9440946591402519</c:v>
                </c:pt>
                <c:pt idx="12">
                  <c:v>2.1385131066597087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FB-4FAF-A2F6-475612ADD176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FB-4FAF-A2F6-475612ADD1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FB-4FAF-A2F6-475612ADD17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1.9082215871620136</c:v>
                </c:pt>
                <c:pt idx="1">
                  <c:v>1.7788253142609449</c:v>
                </c:pt>
                <c:pt idx="2">
                  <c:v>1.8978652155713687</c:v>
                </c:pt>
                <c:pt idx="3">
                  <c:v>1.9237776289350301</c:v>
                </c:pt>
                <c:pt idx="4">
                  <c:v>1.9008810572687225</c:v>
                </c:pt>
                <c:pt idx="5">
                  <c:v>1.9747614650661742</c:v>
                </c:pt>
                <c:pt idx="6">
                  <c:v>1.8080418617460754</c:v>
                </c:pt>
                <c:pt idx="7">
                  <c:v>2.3591368045931498</c:v>
                </c:pt>
                <c:pt idx="8">
                  <c:v>2.004119464469619</c:v>
                </c:pt>
                <c:pt idx="9">
                  <c:v>2.0532254108413048</c:v>
                </c:pt>
                <c:pt idx="12">
                  <c:v>1.942086863158446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FB-4FAF-A2F6-475612ADD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FB-4FAF-A2F6-475612ADD1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2.0836476801207091</c:v>
                      </c:pt>
                      <c:pt idx="1">
                        <c:v>2.1319685305811693</c:v>
                      </c:pt>
                      <c:pt idx="2">
                        <c:v>2.2098646034816247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2.1820710973724884</c:v>
                      </c:pt>
                      <c:pt idx="8">
                        <c:v>1.9568077803203661</c:v>
                      </c:pt>
                      <c:pt idx="9">
                        <c:v>1.9366410435592825</c:v>
                      </c:pt>
                      <c:pt idx="10">
                        <c:v>1.8682170542635659</c:v>
                      </c:pt>
                      <c:pt idx="11">
                        <c:v>1.9035997559487492</c:v>
                      </c:pt>
                      <c:pt idx="12">
                        <c:v>2.044368740765063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FB-4FAF-A2F6-475612ADD1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FB-4FAF-A2F6-475612ADD1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FB-4FAF-A2F6-475612ADD1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FB-4FAF-A2F6-475612ADD1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FB-4FAF-A2F6-475612ADD1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FB-4FAF-A2F6-475612ADD1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FB-4FAF-A2F6-475612ADD1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FB-4FAF-A2F6-475612ADD1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FB-4FAF-A2F6-475612ADD1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FB-4FAF-A2F6-475612ADD1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FB-4FAF-A2F6-475612ADD1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FB-4FAF-A2F6-475612ADD1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FB-4FAF-A2F6-475612ADD1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FB-4FAF-A2F6-475612ADD176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-0.64564880874107877</c:v>
                </c:pt>
                <c:pt idx="1">
                  <c:v>-0.55387829615047424</c:v>
                </c:pt>
                <c:pt idx="2">
                  <c:v>-0.67914462856316771</c:v>
                </c:pt>
                <c:pt idx="3">
                  <c:v>-0.32698534156344383</c:v>
                </c:pt>
                <c:pt idx="4">
                  <c:v>-0.2675648043699852</c:v>
                </c:pt>
                <c:pt idx="5">
                  <c:v>0.1000583771801884</c:v>
                </c:pt>
                <c:pt idx="6">
                  <c:v>-1.5688822580635531E-2</c:v>
                </c:pt>
                <c:pt idx="7">
                  <c:v>0.24020599762309391</c:v>
                </c:pt>
                <c:pt idx="8">
                  <c:v>1.8186140514069749E-2</c:v>
                </c:pt>
                <c:pt idx="9">
                  <c:v>-4.8977287482299126E-3</c:v>
                </c:pt>
                <c:pt idx="12">
                  <c:v>-0.25362780868468726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FB-4FAF-A2F6-475612ADD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73-4DC2-8683-65DA9BCC930C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3-4DC2-8683-65DA9BCC930C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73-4DC2-8683-65DA9BCC93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73-4DC2-8683-65DA9BCC930C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73-4DC2-8683-65DA9BCC93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73-4DC2-8683-65DA9BCC93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73-4DC2-8683-65DA9BCC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73-4DC2-8683-65DA9BCC93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73-4DC2-8683-65DA9BCC93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73-4DC2-8683-65DA9BCC93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73-4DC2-8683-65DA9BCC93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73-4DC2-8683-65DA9BCC93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73-4DC2-8683-65DA9BCC93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73-4DC2-8683-65DA9BCC93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73-4DC2-8683-65DA9BCC93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73-4DC2-8683-65DA9BCC93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73-4DC2-8683-65DA9BCC93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73-4DC2-8683-65DA9BCC93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73-4DC2-8683-65DA9BCC93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73-4DC2-8683-65DA9BCC93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73-4DC2-8683-65DA9BCC93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73-4DC2-8683-65DA9BCC930C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73-4DC2-8683-65DA9BCC9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0A-43E8-B893-84D7EEDE18AE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0.49259999999999998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0.56942335787332776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3E8-B893-84D7EEDE18AE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0A-43E8-B893-84D7EEDE18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0.73069999999999991</c:v>
                </c:pt>
                <c:pt idx="1">
                  <c:v>0.69579999999999997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0.58812285219043858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0A-43E8-B893-84D7EEDE18AE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0A-43E8-B893-84D7EEDE18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0A-43E8-B893-84D7EEDE18A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30A-43E8-B893-84D7EEDE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30A-43E8-B893-84D7EEDE18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30A-43E8-B893-84D7EEDE18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30A-43E8-B893-84D7EEDE18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30A-43E8-B893-84D7EEDE18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30A-43E8-B893-84D7EEDE18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30A-43E8-B893-84D7EEDE18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30A-43E8-B893-84D7EEDE18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30A-43E8-B893-84D7EEDE18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30A-43E8-B893-84D7EEDE18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30A-43E8-B893-84D7EEDE18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30A-43E8-B893-84D7EEDE18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30A-43E8-B893-84D7EEDE18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30A-43E8-B893-84D7EEDE18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30A-43E8-B893-84D7EEDE18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30A-43E8-B893-84D7EEDE18AE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-5.9395100588476635E-2</c:v>
                </c:pt>
                <c:pt idx="1">
                  <c:v>8.4794481172751901E-3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  <c:pt idx="8">
                  <c:v>-7.319623562216715E-3</c:v>
                </c:pt>
                <c:pt idx="9">
                  <c:v>0.28631821675634139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30A-43E8-B893-84D7EEDE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6E-40E6-9D7B-CA453D20369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E-40E6-9D7B-CA453D20369D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6E-40E6-9D7B-CA453D20369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6E-40E6-9D7B-CA453D20369D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6E-40E6-9D7B-CA453D20369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6E-40E6-9D7B-CA453D20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66E-40E6-9D7B-CA453D20369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66E-40E6-9D7B-CA453D20369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6E-40E6-9D7B-CA453D20369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6E-40E6-9D7B-CA453D20369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6E-40E6-9D7B-CA453D20369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6E-40E6-9D7B-CA453D20369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6E-40E6-9D7B-CA453D20369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6E-40E6-9D7B-CA453D20369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6E-40E6-9D7B-CA453D20369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6E-40E6-9D7B-CA453D20369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6E-40E6-9D7B-CA453D20369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6E-40E6-9D7B-CA453D20369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6E-40E6-9D7B-CA453D20369D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66E-40E6-9D7B-CA453D20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02-41A9-9F75-7FE9A3016FF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0.67010000000000003</c:v>
                </c:pt>
                <c:pt idx="1">
                  <c:v>0.59540000000000004</c:v>
                </c:pt>
                <c:pt idx="2">
                  <c:v>0.64980000000000004</c:v>
                </c:pt>
                <c:pt idx="3">
                  <c:v>0.43590000000000001</c:v>
                </c:pt>
                <c:pt idx="4">
                  <c:v>0.48549999999999999</c:v>
                </c:pt>
                <c:pt idx="5">
                  <c:v>0.50790000000000002</c:v>
                </c:pt>
                <c:pt idx="6">
                  <c:v>0.47499999999999998</c:v>
                </c:pt>
                <c:pt idx="7">
                  <c:v>0.46520000000000006</c:v>
                </c:pt>
                <c:pt idx="8">
                  <c:v>0.4249</c:v>
                </c:pt>
                <c:pt idx="9">
                  <c:v>0.54320000000000002</c:v>
                </c:pt>
                <c:pt idx="10">
                  <c:v>0.65260000000000007</c:v>
                </c:pt>
                <c:pt idx="11">
                  <c:v>0.62020000000000008</c:v>
                </c:pt>
                <c:pt idx="12">
                  <c:v>0.54380833333333334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2-41A9-9F75-7FE9A3016FF5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02-41A9-9F75-7FE9A3016FF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0.7659999999999999</c:v>
                </c:pt>
                <c:pt idx="1">
                  <c:v>0.72689999999999999</c:v>
                </c:pt>
                <c:pt idx="2">
                  <c:v>0.74239999999999995</c:v>
                </c:pt>
                <c:pt idx="3">
                  <c:v>0.5403</c:v>
                </c:pt>
                <c:pt idx="4">
                  <c:v>0.46200000000000002</c:v>
                </c:pt>
                <c:pt idx="5">
                  <c:v>0.48180000000000001</c:v>
                </c:pt>
                <c:pt idx="6">
                  <c:v>0.48810000000000003</c:v>
                </c:pt>
                <c:pt idx="7">
                  <c:v>0.37380000000000002</c:v>
                </c:pt>
                <c:pt idx="8">
                  <c:v>0.56969999999999998</c:v>
                </c:pt>
                <c:pt idx="9">
                  <c:v>0.51300000000000001</c:v>
                </c:pt>
                <c:pt idx="10">
                  <c:v>0.65959999999999996</c:v>
                </c:pt>
                <c:pt idx="11">
                  <c:v>0.69440000000000002</c:v>
                </c:pt>
                <c:pt idx="12">
                  <c:v>0.58483333333333343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02-41A9-9F75-7FE9A3016FF5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02-41A9-9F75-7FE9A3016FF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0.67310000000000003</c:v>
                </c:pt>
                <c:pt idx="1">
                  <c:v>0.70459999999999989</c:v>
                </c:pt>
                <c:pt idx="2">
                  <c:v>0.70319999999999994</c:v>
                </c:pt>
                <c:pt idx="3">
                  <c:v>0.57540000000000002</c:v>
                </c:pt>
                <c:pt idx="4">
                  <c:v>0.53539999999999999</c:v>
                </c:pt>
                <c:pt idx="5">
                  <c:v>0.5141</c:v>
                </c:pt>
                <c:pt idx="6">
                  <c:v>0.51149999999999995</c:v>
                </c:pt>
                <c:pt idx="7">
                  <c:v>0.47049999999999997</c:v>
                </c:pt>
                <c:pt idx="8">
                  <c:v>0.48100000000000004</c:v>
                </c:pt>
                <c:pt idx="9">
                  <c:v>0.65229999999999999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02-41A9-9F75-7FE9A301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402-41A9-9F75-7FE9A3016FF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402-41A9-9F75-7FE9A3016FF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02-41A9-9F75-7FE9A3016FF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02-41A9-9F75-7FE9A3016FF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02-41A9-9F75-7FE9A3016FF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02-41A9-9F75-7FE9A3016FF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02-41A9-9F75-7FE9A3016FF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02-41A9-9F75-7FE9A3016FF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02-41A9-9F75-7FE9A3016FF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02-41A9-9F75-7FE9A3016FF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02-41A9-9F75-7FE9A3016FF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02-41A9-9F75-7FE9A3016FF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02-41A9-9F75-7FE9A3016FF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-0.12127937336814609</c:v>
                </c:pt>
                <c:pt idx="1">
                  <c:v>-3.0678222589077042E-2</c:v>
                </c:pt>
                <c:pt idx="2">
                  <c:v>-5.280172413793105E-2</c:v>
                </c:pt>
                <c:pt idx="3">
                  <c:v>6.496390893947801E-2</c:v>
                </c:pt>
                <c:pt idx="4">
                  <c:v>0.15887445887445883</c:v>
                </c:pt>
                <c:pt idx="5">
                  <c:v>6.7040265670402555E-2</c:v>
                </c:pt>
                <c:pt idx="6">
                  <c:v>4.7940995697602684E-2</c:v>
                </c:pt>
                <c:pt idx="7">
                  <c:v>0.25869448903156744</c:v>
                </c:pt>
                <c:pt idx="8">
                  <c:v>-0.15569598034053</c:v>
                </c:pt>
                <c:pt idx="9">
                  <c:v>0.27153996101364508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402-41A9-9F75-7FE9A301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51-4BA6-BBCA-FABA00BD4AE0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0.67859999999999998</c:v>
                </c:pt>
                <c:pt idx="1">
                  <c:v>0.6581999999999999</c:v>
                </c:pt>
                <c:pt idx="2">
                  <c:v>0.65930000000000011</c:v>
                </c:pt>
                <c:pt idx="3">
                  <c:v>0.49869999999999998</c:v>
                </c:pt>
                <c:pt idx="4">
                  <c:v>0.48149999999999998</c:v>
                </c:pt>
                <c:pt idx="5">
                  <c:v>0.47020000000000001</c:v>
                </c:pt>
                <c:pt idx="6">
                  <c:v>0.49259999999999998</c:v>
                </c:pt>
                <c:pt idx="7">
                  <c:v>0.52780000000000005</c:v>
                </c:pt>
                <c:pt idx="8">
                  <c:v>0.48670000000000002</c:v>
                </c:pt>
                <c:pt idx="9">
                  <c:v>0.57689999999999997</c:v>
                </c:pt>
                <c:pt idx="10">
                  <c:v>0.67669999999999997</c:v>
                </c:pt>
                <c:pt idx="11">
                  <c:v>0.62139999999999995</c:v>
                </c:pt>
                <c:pt idx="12">
                  <c:v>0.56942335787332776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1-4BA6-BBCA-FABA00BD4AE0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51-4BA6-BBCA-FABA00BD4AE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0.73069999999999991</c:v>
                </c:pt>
                <c:pt idx="1">
                  <c:v>0.7206999999999999</c:v>
                </c:pt>
                <c:pt idx="2">
                  <c:v>0.68220000000000003</c:v>
                </c:pt>
                <c:pt idx="3">
                  <c:v>0.55449999999999999</c:v>
                </c:pt>
                <c:pt idx="4">
                  <c:v>0.44569999999999999</c:v>
                </c:pt>
                <c:pt idx="5">
                  <c:v>0.48170000000000002</c:v>
                </c:pt>
                <c:pt idx="6">
                  <c:v>0.52629999999999999</c:v>
                </c:pt>
                <c:pt idx="7">
                  <c:v>0.52239999999999998</c:v>
                </c:pt>
                <c:pt idx="8">
                  <c:v>0.57379999999999998</c:v>
                </c:pt>
                <c:pt idx="9">
                  <c:v>0.52039999999999997</c:v>
                </c:pt>
                <c:pt idx="10">
                  <c:v>0.66159999999999997</c:v>
                </c:pt>
                <c:pt idx="11">
                  <c:v>0.66480000000000006</c:v>
                </c:pt>
                <c:pt idx="12">
                  <c:v>0.58812285219043858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51-4BA6-BBCA-FABA00BD4AE0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51-4BA6-BBCA-FABA00BD4A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51-4BA6-BBCA-FABA00BD4AE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0.68730000000000002</c:v>
                </c:pt>
                <c:pt idx="1">
                  <c:v>0.70169999999999999</c:v>
                </c:pt>
                <c:pt idx="2">
                  <c:v>0.68340000000000001</c:v>
                </c:pt>
                <c:pt idx="3">
                  <c:v>0.58630000000000004</c:v>
                </c:pt>
                <c:pt idx="4">
                  <c:v>0.54890000000000005</c:v>
                </c:pt>
                <c:pt idx="5">
                  <c:v>0.52880000000000005</c:v>
                </c:pt>
                <c:pt idx="6">
                  <c:v>0.60099999999999998</c:v>
                </c:pt>
                <c:pt idx="7">
                  <c:v>0.62690000000000001</c:v>
                </c:pt>
                <c:pt idx="8">
                  <c:v>0.5696</c:v>
                </c:pt>
                <c:pt idx="9">
                  <c:v>0.6694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51-4BA6-BBCA-FABA00BD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51-4BA6-BBCA-FABA00BD4A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0.52139999999999997</c:v>
                      </c:pt>
                      <c:pt idx="1">
                        <c:v>0.626</c:v>
                      </c:pt>
                      <c:pt idx="2">
                        <c:v>0.22870000000000001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0.48630000000000001</c:v>
                      </c:pt>
                      <c:pt idx="8">
                        <c:v>0.29170000000000001</c:v>
                      </c:pt>
                      <c:pt idx="9">
                        <c:v>0.33689999999999998</c:v>
                      </c:pt>
                      <c:pt idx="10">
                        <c:v>0.2979</c:v>
                      </c:pt>
                      <c:pt idx="11">
                        <c:v>0.26369999999999999</c:v>
                      </c:pt>
                      <c:pt idx="12">
                        <c:v>0.43917828766012645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51-4BA6-BBCA-FABA00BD4A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51-4BA6-BBCA-FABA00BD4A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51-4BA6-BBCA-FABA00BD4A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51-4BA6-BBCA-FABA00BD4A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51-4BA6-BBCA-FABA00BD4A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51-4BA6-BBCA-FABA00BD4A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51-4BA6-BBCA-FABA00BD4A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51-4BA6-BBCA-FABA00BD4A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51-4BA6-BBCA-FABA00BD4A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51-4BA6-BBCA-FABA00BD4A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51-4BA6-BBCA-FABA00BD4A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51-4BA6-BBCA-FABA00BD4A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51-4BA6-BBCA-FABA00BD4A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51-4BA6-BBCA-FABA00BD4AE0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-5.9395100588476635E-2</c:v>
                </c:pt>
                <c:pt idx="1">
                  <c:v>-2.6363257943665785E-2</c:v>
                </c:pt>
                <c:pt idx="2">
                  <c:v>1.7590149516271136E-3</c:v>
                </c:pt>
                <c:pt idx="3">
                  <c:v>5.7348963029756561E-2</c:v>
                </c:pt>
                <c:pt idx="4">
                  <c:v>0.23154588288086164</c:v>
                </c:pt>
                <c:pt idx="5">
                  <c:v>9.7778700435956045E-2</c:v>
                </c:pt>
                <c:pt idx="6">
                  <c:v>0.14193425802774073</c:v>
                </c:pt>
                <c:pt idx="7">
                  <c:v>0.20003828483920372</c:v>
                </c:pt>
                <c:pt idx="8">
                  <c:v>-7.319623562216715E-3</c:v>
                </c:pt>
                <c:pt idx="9">
                  <c:v>0.28631821675634139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51-4BA6-BBCA-FABA00BD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09-43A1-81E8-DA948C4411E7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0.6845</c:v>
                </c:pt>
                <c:pt idx="1">
                  <c:v>0.70169999999999999</c:v>
                </c:pt>
                <c:pt idx="2">
                  <c:v>0.66610000000000003</c:v>
                </c:pt>
                <c:pt idx="3">
                  <c:v>0.54310000000000003</c:v>
                </c:pt>
                <c:pt idx="4">
                  <c:v>0.47859999999999997</c:v>
                </c:pt>
                <c:pt idx="5">
                  <c:v>0.44630000000000003</c:v>
                </c:pt>
                <c:pt idx="6">
                  <c:v>0.50290000000000001</c:v>
                </c:pt>
                <c:pt idx="7">
                  <c:v>0.56430000000000002</c:v>
                </c:pt>
                <c:pt idx="8">
                  <c:v>0.52639999999999998</c:v>
                </c:pt>
                <c:pt idx="9">
                  <c:v>0.59870000000000001</c:v>
                </c:pt>
                <c:pt idx="10">
                  <c:v>0.69230000000000003</c:v>
                </c:pt>
                <c:pt idx="11">
                  <c:v>0.62219999999999998</c:v>
                </c:pt>
                <c:pt idx="12">
                  <c:v>0.58497896924763915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09-43A1-81E8-DA948C4411E7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09-43A1-81E8-DA948C4411E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0.70760000000000001</c:v>
                </c:pt>
                <c:pt idx="1">
                  <c:v>0.71660000000000001</c:v>
                </c:pt>
                <c:pt idx="2">
                  <c:v>0.6431</c:v>
                </c:pt>
                <c:pt idx="3">
                  <c:v>0.56380000000000008</c:v>
                </c:pt>
                <c:pt idx="4">
                  <c:v>0.43509999999999999</c:v>
                </c:pt>
                <c:pt idx="5">
                  <c:v>0.48159999999999997</c:v>
                </c:pt>
                <c:pt idx="6">
                  <c:v>0.55110000000000003</c:v>
                </c:pt>
                <c:pt idx="7">
                  <c:v>0.62619999999999998</c:v>
                </c:pt>
                <c:pt idx="8">
                  <c:v>0.57579999999999998</c:v>
                </c:pt>
                <c:pt idx="9">
                  <c:v>0.52369999999999994</c:v>
                </c:pt>
                <c:pt idx="10">
                  <c:v>0.66239999999999999</c:v>
                </c:pt>
                <c:pt idx="11">
                  <c:v>0.65159999999999996</c:v>
                </c:pt>
                <c:pt idx="12">
                  <c:v>0.59274619176664656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09-43A1-81E8-DA948C4411E7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09-43A1-81E8-DA948C4411E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09-43A1-81E8-DA948C4411E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0.69359999999999999</c:v>
                </c:pt>
                <c:pt idx="1">
                  <c:v>0.70040000000000002</c:v>
                </c:pt>
                <c:pt idx="2">
                  <c:v>0.6744</c:v>
                </c:pt>
                <c:pt idx="3">
                  <c:v>0.59130000000000005</c:v>
                </c:pt>
                <c:pt idx="4">
                  <c:v>0.55490000000000006</c:v>
                </c:pt>
                <c:pt idx="5">
                  <c:v>0.53539999999999999</c:v>
                </c:pt>
                <c:pt idx="6">
                  <c:v>0.6411</c:v>
                </c:pt>
                <c:pt idx="7">
                  <c:v>0.70140000000000002</c:v>
                </c:pt>
                <c:pt idx="8">
                  <c:v>0.6149</c:v>
                </c:pt>
                <c:pt idx="9">
                  <c:v>0.67709999999999992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09-43A1-81E8-DA948C44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09-43A1-81E8-DA948C4411E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0.52039999999999997</c:v>
                      </c:pt>
                      <c:pt idx="1">
                        <c:v>0.61580000000000001</c:v>
                      </c:pt>
                      <c:pt idx="2">
                        <c:v>0.2402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0.53979999999999995</c:v>
                      </c:pt>
                      <c:pt idx="8">
                        <c:v>0.27250000000000002</c:v>
                      </c:pt>
                      <c:pt idx="9">
                        <c:v>0.30959999999999999</c:v>
                      </c:pt>
                      <c:pt idx="10">
                        <c:v>0.28670000000000001</c:v>
                      </c:pt>
                      <c:pt idx="11">
                        <c:v>0.2515</c:v>
                      </c:pt>
                      <c:pt idx="12">
                        <c:v>0.44136056165964088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09-43A1-81E8-DA948C4411E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09-43A1-81E8-DA948C4411E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09-43A1-81E8-DA948C4411E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09-43A1-81E8-DA948C4411E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09-43A1-81E8-DA948C4411E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09-43A1-81E8-DA948C4411E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09-43A1-81E8-DA948C4411E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09-43A1-81E8-DA948C4411E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09-43A1-81E8-DA948C4411E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09-43A1-81E8-DA948C4411E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09-43A1-81E8-DA948C4411E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09-43A1-81E8-DA948C4411E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09-43A1-81E8-DA948C4411E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09-43A1-81E8-DA948C4411E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-1.9785189372526824E-2</c:v>
                </c:pt>
                <c:pt idx="1">
                  <c:v>-2.260675411666202E-2</c:v>
                </c:pt>
                <c:pt idx="2">
                  <c:v>4.8670502254703818E-2</c:v>
                </c:pt>
                <c:pt idx="3">
                  <c:v>4.8776161759489067E-2</c:v>
                </c:pt>
                <c:pt idx="4">
                  <c:v>0.27533900252815457</c:v>
                </c:pt>
                <c:pt idx="5">
                  <c:v>0.11171096345514964</c:v>
                </c:pt>
                <c:pt idx="6">
                  <c:v>0.16330974414806754</c:v>
                </c:pt>
                <c:pt idx="7">
                  <c:v>0.12008942829766855</c:v>
                </c:pt>
                <c:pt idx="8">
                  <c:v>6.7905522750955294E-2</c:v>
                </c:pt>
                <c:pt idx="9">
                  <c:v>0.29291579148367375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09-43A1-81E8-DA948C44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66129</c:v>
                </c:pt>
                <c:pt idx="1">
                  <c:v>17248</c:v>
                </c:pt>
                <c:pt idx="2">
                  <c:v>45209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D-406A-B115-C8514B8C613F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70301</c:v>
                </c:pt>
                <c:pt idx="1">
                  <c:v>32340</c:v>
                </c:pt>
                <c:pt idx="2">
                  <c:v>46344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D-406A-B115-C8514B8C6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E8D-406A-B115-C8514B8C613F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E8D-406A-B115-C8514B8C613F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E8D-406A-B115-C8514B8C613F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8D-406A-B115-C8514B8C613F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8D-406A-B115-C8514B8C613F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8D-406A-B115-C8514B8C613F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8D-406A-B115-C8514B8C613F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8D-406A-B115-C8514B8C613F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8D-406A-B115-C8514B8C613F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0.47186629526462398</c:v>
                </c:pt>
                <c:pt idx="1">
                  <c:v>0.21706883243279526</c:v>
                </c:pt>
                <c:pt idx="2">
                  <c:v>0.31106487230258079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8D-406A-B115-C8514B8C6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8D-406A-B115-C8514B8C613F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8D-406A-B115-C8514B8C613F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8D-406A-B115-C8514B8C613F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8D-406A-B115-C8514B8C613F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8D-406A-B115-C8514B8C613F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8D-406A-B115-C8514B8C613F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8D-406A-B115-C8514B8C613F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8D-406A-B115-C8514B8C613F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8D-406A-B115-C8514B8C613F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E8D-406A-B115-C8514B8C613F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E8D-406A-B115-C8514B8C613F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8D-406A-B115-C8514B8C613F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6.3088811262834721E-2</c:v>
                </c:pt>
                <c:pt idx="1">
                  <c:v>0.875</c:v>
                </c:pt>
                <c:pt idx="2">
                  <c:v>2.5105620562277497E-2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E8D-406A-B115-C8514B8C61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3D-443A-83D5-07470AAECBFB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2175</c:v>
                </c:pt>
                <c:pt idx="1">
                  <c:v>1580</c:v>
                </c:pt>
                <c:pt idx="2">
                  <c:v>1761</c:v>
                </c:pt>
                <c:pt idx="3">
                  <c:v>1142</c:v>
                </c:pt>
                <c:pt idx="4">
                  <c:v>474</c:v>
                </c:pt>
                <c:pt idx="5">
                  <c:v>472</c:v>
                </c:pt>
                <c:pt idx="6">
                  <c:v>509</c:v>
                </c:pt>
                <c:pt idx="7">
                  <c:v>557</c:v>
                </c:pt>
                <c:pt idx="8">
                  <c:v>556</c:v>
                </c:pt>
                <c:pt idx="9">
                  <c:v>849</c:v>
                </c:pt>
                <c:pt idx="10">
                  <c:v>1379</c:v>
                </c:pt>
                <c:pt idx="11">
                  <c:v>1862</c:v>
                </c:pt>
                <c:pt idx="12">
                  <c:v>13316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D-443A-83D5-07470AAECBFB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3D-443A-83D5-07470AAECBF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1964</c:v>
                </c:pt>
                <c:pt idx="1">
                  <c:v>1621</c:v>
                </c:pt>
                <c:pt idx="2">
                  <c:v>1731</c:v>
                </c:pt>
                <c:pt idx="3">
                  <c:v>987</c:v>
                </c:pt>
                <c:pt idx="4">
                  <c:v>450</c:v>
                </c:pt>
                <c:pt idx="5">
                  <c:v>414</c:v>
                </c:pt>
                <c:pt idx="6">
                  <c:v>495</c:v>
                </c:pt>
                <c:pt idx="7">
                  <c:v>633</c:v>
                </c:pt>
                <c:pt idx="8">
                  <c:v>520</c:v>
                </c:pt>
                <c:pt idx="9">
                  <c:v>789</c:v>
                </c:pt>
                <c:pt idx="10">
                  <c:v>1624</c:v>
                </c:pt>
                <c:pt idx="11">
                  <c:v>1899</c:v>
                </c:pt>
                <c:pt idx="12">
                  <c:v>13127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3D-443A-83D5-07470AAECBFB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3D-443A-83D5-07470AAECB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3D-443A-83D5-07470AAECBF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2299</c:v>
                </c:pt>
                <c:pt idx="1">
                  <c:v>1849</c:v>
                </c:pt>
                <c:pt idx="2">
                  <c:v>2042</c:v>
                </c:pt>
                <c:pt idx="3">
                  <c:v>991</c:v>
                </c:pt>
                <c:pt idx="4">
                  <c:v>496</c:v>
                </c:pt>
                <c:pt idx="5">
                  <c:v>341</c:v>
                </c:pt>
                <c:pt idx="6">
                  <c:v>515</c:v>
                </c:pt>
                <c:pt idx="7">
                  <c:v>515</c:v>
                </c:pt>
                <c:pt idx="8">
                  <c:v>515</c:v>
                </c:pt>
                <c:pt idx="9">
                  <c:v>515</c:v>
                </c:pt>
                <c:pt idx="12">
                  <c:v>10743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3D-443A-83D5-07470AAE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3D-443A-83D5-07470AAECB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1281</c:v>
                      </c:pt>
                      <c:pt idx="1">
                        <c:v>1141</c:v>
                      </c:pt>
                      <c:pt idx="2">
                        <c:v>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</c:v>
                      </c:pt>
                      <c:pt idx="8">
                        <c:v>122</c:v>
                      </c:pt>
                      <c:pt idx="9">
                        <c:v>152</c:v>
                      </c:pt>
                      <c:pt idx="10">
                        <c:v>295</c:v>
                      </c:pt>
                      <c:pt idx="11">
                        <c:v>244</c:v>
                      </c:pt>
                      <c:pt idx="12">
                        <c:v>4053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3D-443A-83D5-07470AAECBFB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73D-443A-83D5-07470AAECBFB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951</c:v>
                      </c:pt>
                      <c:pt idx="1">
                        <c:v>938</c:v>
                      </c:pt>
                      <c:pt idx="2">
                        <c:v>1100</c:v>
                      </c:pt>
                      <c:pt idx="3">
                        <c:v>852</c:v>
                      </c:pt>
                      <c:pt idx="4">
                        <c:v>480</c:v>
                      </c:pt>
                      <c:pt idx="5">
                        <c:v>330</c:v>
                      </c:pt>
                      <c:pt idx="6">
                        <c:v>456</c:v>
                      </c:pt>
                      <c:pt idx="7">
                        <c:v>554</c:v>
                      </c:pt>
                      <c:pt idx="8">
                        <c:v>710</c:v>
                      </c:pt>
                      <c:pt idx="9">
                        <c:v>1127</c:v>
                      </c:pt>
                      <c:pt idx="10">
                        <c:v>1713</c:v>
                      </c:pt>
                      <c:pt idx="11">
                        <c:v>2050</c:v>
                      </c:pt>
                      <c:pt idx="12">
                        <c:v>11261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73D-443A-83D5-07470AAECB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3D-443A-83D5-07470AAECB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3D-443A-83D5-07470AAECB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3D-443A-83D5-07470AAECB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3D-443A-83D5-07470AAECB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3D-443A-83D5-07470AAECB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3D-443A-83D5-07470AAECB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3D-443A-83D5-07470AAECB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3D-443A-83D5-07470AAECB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3D-443A-83D5-07470AAECB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3D-443A-83D5-07470AAECB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3D-443A-83D5-07470AAECB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3D-443A-83D5-07470AAECB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3D-443A-83D5-07470AAECBFB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0.17057026476578407</c:v>
                </c:pt>
                <c:pt idx="1">
                  <c:v>0.14065391733497834</c:v>
                </c:pt>
                <c:pt idx="2">
                  <c:v>0.1796649335644136</c:v>
                </c:pt>
                <c:pt idx="3">
                  <c:v>4.0526849037487711E-3</c:v>
                </c:pt>
                <c:pt idx="4">
                  <c:v>0.10222222222222221</c:v>
                </c:pt>
                <c:pt idx="5">
                  <c:v>-0.17632850241545894</c:v>
                </c:pt>
                <c:pt idx="6">
                  <c:v>4.0404040404040442E-2</c:v>
                </c:pt>
                <c:pt idx="7">
                  <c:v>-0.18641390205371244</c:v>
                </c:pt>
                <c:pt idx="8">
                  <c:v>-9.6153846153845812E-3</c:v>
                </c:pt>
                <c:pt idx="9">
                  <c:v>-0.34727503168567808</c:v>
                </c:pt>
                <c:pt idx="12">
                  <c:v>0.11859641815910038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3D-443A-83D5-07470AAE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FB-49CA-A88B-331F58D599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FB-49CA-A88B-331F58D599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FB-49CA-A88B-331F58D599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CFB-49CA-A88B-331F58D599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CFB-49CA-A88B-331F58D59998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B-49CA-A88B-331F58D59998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FB-49CA-A88B-331F58D59998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FB-49CA-A88B-331F58D59998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FB-49CA-A88B-331F58D59998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FB-49CA-A88B-331F58D59998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FB-49CA-A88B-331F58D59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70301</c:v>
                </c:pt>
                <c:pt idx="1">
                  <c:v>32340</c:v>
                </c:pt>
                <c:pt idx="2">
                  <c:v>46344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FB-49CA-A88B-331F58D59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5-4D2A-BD6F-EC4E7F5E45C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5-4D2A-BD6F-EC4E7F5E45C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5-4D2A-BD6F-EC4E7F5E45C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5-4D2A-BD6F-EC4E7F5E45C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5-4D2A-BD6F-EC4E7F5E45C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E5-4D2A-BD6F-EC4E7F5E45C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E5-4D2A-BD6F-EC4E7F5E45C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E5-4D2A-BD6F-EC4E7F5E45C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E5-4D2A-BD6F-EC4E7F5E45C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E5-4D2A-BD6F-EC4E7F5E4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8E5-4D2A-BD6F-EC4E7F5E45C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E5-4D2A-BD6F-EC4E7F5E45C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E5-4D2A-BD6F-EC4E7F5E45C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E5-4D2A-BD6F-EC4E7F5E45C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E5-4D2A-BD6F-EC4E7F5E4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8E5-4D2A-BD6F-EC4E7F5E45C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8E5-4D2A-BD6F-EC4E7F5E45C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E5-4D2A-BD6F-EC4E7F5E45C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E5-4D2A-BD6F-EC4E7F5E45C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E5-4D2A-BD6F-EC4E7F5E45C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E5-4D2A-BD6F-EC4E7F5E45C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E5-4D2A-BD6F-EC4E7F5E45C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E5-4D2A-BD6F-EC4E7F5E45C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E5-4D2A-BD6F-EC4E7F5E45C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8E5-4D2A-BD6F-EC4E7F5E45C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E5-4D2A-BD6F-EC4E7F5E45C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8E5-4D2A-BD6F-EC4E7F5E45C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8E5-4D2A-BD6F-EC4E7F5E45C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8E5-4D2A-BD6F-EC4E7F5E45C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E5-4D2A-BD6F-EC4E7F5E45C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8E5-4D2A-BD6F-EC4E7F5E45C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E5-4D2A-BD6F-EC4E7F5E45C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8E5-4D2A-BD6F-EC4E7F5E45C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8E5-4D2A-BD6F-EC4E7F5E45C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8E5-4D2A-BD6F-EC4E7F5E45C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8E5-4D2A-BD6F-EC4E7F5E45C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8E5-4D2A-BD6F-EC4E7F5E45C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8E5-4D2A-BD6F-EC4E7F5E45C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8E5-4D2A-BD6F-EC4E7F5E45C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8E5-4D2A-BD6F-EC4E7F5E45C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8E5-4D2A-BD6F-EC4E7F5E45C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8E5-4D2A-BD6F-EC4E7F5E45C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8E5-4D2A-BD6F-EC4E7F5E45C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8E5-4D2A-BD6F-EC4E7F5E45C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8E5-4D2A-BD6F-EC4E7F5E45C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8E5-4D2A-BD6F-EC4E7F5E45C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8E5-4D2A-BD6F-EC4E7F5E45C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8E5-4D2A-BD6F-EC4E7F5E45C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8E5-4D2A-BD6F-EC4E7F5E45C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8E5-4D2A-BD6F-EC4E7F5E45C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8E5-4D2A-BD6F-EC4E7F5E45C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8E5-4D2A-BD6F-EC4E7F5E45C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8E5-4D2A-BD6F-EC4E7F5E45C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8E5-4D2A-BD6F-EC4E7F5E45C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8E5-4D2A-BD6F-EC4E7F5E45C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8E5-4D2A-BD6F-EC4E7F5E45C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8E5-4D2A-BD6F-EC4E7F5E45C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8E5-4D2A-BD6F-EC4E7F5E45C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8E5-4D2A-BD6F-EC4E7F5E45C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8E5-4D2A-BD6F-EC4E7F5E45C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8E5-4D2A-BD6F-EC4E7F5E45C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8E5-4D2A-BD6F-EC4E7F5E45C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8E5-4D2A-BD6F-EC4E7F5E45C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8E5-4D2A-BD6F-EC4E7F5E45C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8E5-4D2A-BD6F-EC4E7F5E45C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8E5-4D2A-BD6F-EC4E7F5E45C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8E5-4D2A-BD6F-EC4E7F5E45C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8E5-4D2A-BD6F-EC4E7F5E45C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8E5-4D2A-BD6F-EC4E7F5E45C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8E5-4D2A-BD6F-EC4E7F5E45C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8E5-4D2A-BD6F-EC4E7F5E45C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8E5-4D2A-BD6F-EC4E7F5E45C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8E5-4D2A-BD6F-EC4E7F5E45C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8E5-4D2A-BD6F-EC4E7F5E45C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8E5-4D2A-BD6F-EC4E7F5E45C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8E5-4D2A-BD6F-EC4E7F5E45C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8E5-4D2A-BD6F-EC4E7F5E45C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8E5-4D2A-BD6F-EC4E7F5E45C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8E5-4D2A-BD6F-EC4E7F5E45C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8E5-4D2A-BD6F-EC4E7F5E45C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8E5-4D2A-BD6F-EC4E7F5E45C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8E5-4D2A-BD6F-EC4E7F5E45C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8E5-4D2A-BD6F-EC4E7F5E45C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8E5-4D2A-BD6F-EC4E7F5E4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47-4ACA-8B96-56CAA5FFBC9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47-4ACA-8B96-56CAA5FFBC9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7-4ACA-8B96-56CAA5FFBC9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47-4ACA-8B96-56CAA5FFBC9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50745</c:v>
                </c:pt>
                <c:pt idx="1">
                  <c:v>98240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47-4ACA-8B96-56CAA5FFB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122286</c:v>
                </c:pt>
                <c:pt idx="1">
                  <c:v>50974</c:v>
                </c:pt>
                <c:pt idx="2">
                  <c:v>71312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9-4961-ADE1-683BDF762E6E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128586</c:v>
                </c:pt>
                <c:pt idx="1">
                  <c:v>56488</c:v>
                </c:pt>
                <c:pt idx="2">
                  <c:v>72098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9-4961-ADE1-683BDF762E6E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148985</c:v>
                </c:pt>
                <c:pt idx="1">
                  <c:v>50745</c:v>
                </c:pt>
                <c:pt idx="2">
                  <c:v>98240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9-4961-ADE1-683BDF762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0.15864090958580257</c:v>
                </c:pt>
                <c:pt idx="1">
                  <c:v>-0.1016676108199972</c:v>
                </c:pt>
                <c:pt idx="2">
                  <c:v>0.36258980831645826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9-4961-ADE1-683BDF762E6E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0.34060475886834246</c:v>
                </c:pt>
                <c:pt idx="2">
                  <c:v>0.65939524113165759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69-4961-ADE1-683BDF762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38-4259-959A-5284D078DD5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38-4259-959A-5284D078DD5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8-4259-959A-5284D078DD5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8-4259-959A-5284D078DD5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17363</c:v>
                </c:pt>
                <c:pt idx="1">
                  <c:v>50673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38-4259-959A-5284D078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66570</c:v>
                </c:pt>
                <c:pt idx="1">
                  <c:v>27005</c:v>
                </c:pt>
                <c:pt idx="2">
                  <c:v>39565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5-477D-A3FF-9B5B2E240D15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66129</c:v>
                </c:pt>
                <c:pt idx="1">
                  <c:v>23502</c:v>
                </c:pt>
                <c:pt idx="2">
                  <c:v>42627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5-477D-A3FF-9B5B2E240D15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70301</c:v>
                </c:pt>
                <c:pt idx="1">
                  <c:v>17363</c:v>
                </c:pt>
                <c:pt idx="2">
                  <c:v>50673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A5-477D-A3FF-9B5B2E24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6.3088811262834721E-2</c:v>
                </c:pt>
                <c:pt idx="1">
                  <c:v>-0.26121181176070118</c:v>
                </c:pt>
                <c:pt idx="2">
                  <c:v>0.18875360686888598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A5-477D-A3FF-9B5B2E240D15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0.24698083953286581</c:v>
                </c:pt>
                <c:pt idx="2">
                  <c:v>0.7208005576023101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A5-477D-A3FF-9B5B2E24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963-4D40-B80D-6CA6049809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63-4D40-B80D-6CA604980987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3-4D40-B80D-6CA604980987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3-4D40-B80D-6CA60498098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27525</c:v>
                </c:pt>
                <c:pt idx="1">
                  <c:v>47567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63-4D40-B80D-6CA604980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Santa Cruz de Tenerife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55716</c:v>
                </c:pt>
                <c:pt idx="1">
                  <c:v>23969</c:v>
                </c:pt>
                <c:pt idx="2">
                  <c:v>31747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A-450C-AE3F-64C8267BF869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62457</c:v>
                </c:pt>
                <c:pt idx="1">
                  <c:v>32986</c:v>
                </c:pt>
                <c:pt idx="2">
                  <c:v>29471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A-450C-AE3F-64C8267BF869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78684</c:v>
                </c:pt>
                <c:pt idx="1">
                  <c:v>27525</c:v>
                </c:pt>
                <c:pt idx="2">
                  <c:v>47567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A-450C-AE3F-64C8267B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0.2598107497958595</c:v>
                </c:pt>
                <c:pt idx="1">
                  <c:v>-0.16555508397501972</c:v>
                </c:pt>
                <c:pt idx="2">
                  <c:v>0.61402734891927668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A-450C-AE3F-64C8267BF869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1</c:v>
                </c:pt>
                <c:pt idx="1">
                  <c:v>0.34981698947689494</c:v>
                </c:pt>
                <c:pt idx="2">
                  <c:v>0.60453205225967155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CA-450C-AE3F-64C8267B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10-45DC-8419-14FC33E1E8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10-45DC-8419-14FC33E1E8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10-45DC-8419-14FC33E1E8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F10-45DC-8419-14FC33E1E8E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F10-45DC-8419-14FC33E1E8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10-45DC-8419-14FC33E1E8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10-45DC-8419-14FC33E1E8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F10-45DC-8419-14FC33E1E8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F10-45DC-8419-14FC33E1E8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F10-45DC-8419-14FC33E1E8E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10-45DC-8419-14FC33E1E8E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10-45DC-8419-14FC33E1E8E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10-45DC-8419-14FC33E1E8E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10-45DC-8419-14FC33E1E8E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10-45DC-8419-14FC33E1E8E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10-45DC-8419-14FC33E1E8E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10-45DC-8419-14FC33E1E8E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10-45DC-8419-14FC33E1E8E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10-45DC-8419-14FC33E1E8E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F10-45DC-8419-14FC33E1E8E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F10-45DC-8419-14FC33E1E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2E-4AC3-8027-E094573871D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E-4AC3-8027-E094573871D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2E-4AC3-8027-E094573871D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2E-4AC3-8027-E094573871D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2E-4AC3-8027-E094573871D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2E-4AC3-8027-E094573871D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2E-4AC3-8027-E094573871D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2E-4AC3-8027-E094573871D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2E-4AC3-8027-E094573871D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2E-4AC3-8027-E09457387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52E-4AC3-8027-E094573871D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2E-4AC3-8027-E094573871D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2E-4AC3-8027-E094573871D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2E-4AC3-8027-E094573871D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2E-4AC3-8027-E09457387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52E-4AC3-8027-E094573871D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52E-4AC3-8027-E094573871D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2E-4AC3-8027-E094573871D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2E-4AC3-8027-E094573871D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2E-4AC3-8027-E094573871D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2E-4AC3-8027-E094573871D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2E-4AC3-8027-E094573871D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2E-4AC3-8027-E094573871D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2E-4AC3-8027-E094573871D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2E-4AC3-8027-E094573871D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2E-4AC3-8027-E094573871D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2E-4AC3-8027-E094573871D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2E-4AC3-8027-E094573871D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2E-4AC3-8027-E094573871D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2E-4AC3-8027-E094573871D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2E-4AC3-8027-E094573871D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2E-4AC3-8027-E094573871D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2E-4AC3-8027-E094573871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52E-4AC3-8027-E094573871D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52E-4AC3-8027-E094573871D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52E-4AC3-8027-E094573871D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52E-4AC3-8027-E094573871D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52E-4AC3-8027-E094573871D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52E-4AC3-8027-E094573871D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52E-4AC3-8027-E094573871D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52E-4AC3-8027-E094573871D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52E-4AC3-8027-E094573871D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52E-4AC3-8027-E094573871D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52E-4AC3-8027-E094573871D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52E-4AC3-8027-E094573871D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52E-4AC3-8027-E094573871D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52E-4AC3-8027-E094573871D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52E-4AC3-8027-E094573871D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52E-4AC3-8027-E094573871D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52E-4AC3-8027-E094573871D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2E-4AC3-8027-E094573871D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2E-4AC3-8027-E094573871D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52E-4AC3-8027-E094573871D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52E-4AC3-8027-E094573871D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52E-4AC3-8027-E094573871D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52E-4AC3-8027-E094573871D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52E-4AC3-8027-E094573871D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52E-4AC3-8027-E094573871D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52E-4AC3-8027-E094573871D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52E-4AC3-8027-E094573871D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52E-4AC3-8027-E094573871D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52E-4AC3-8027-E094573871D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52E-4AC3-8027-E094573871D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52E-4AC3-8027-E094573871D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52E-4AC3-8027-E094573871D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52E-4AC3-8027-E094573871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52E-4AC3-8027-E094573871D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52E-4AC3-8027-E094573871D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52E-4AC3-8027-E094573871D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2E-4AC3-8027-E094573871D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52E-4AC3-8027-E094573871D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2E-4AC3-8027-E094573871D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2E-4AC3-8027-E094573871D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52E-4AC3-8027-E094573871D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2E-4AC3-8027-E094573871D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52E-4AC3-8027-E094573871D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2E-4AC3-8027-E094573871D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2E-4AC3-8027-E094573871D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2E-4AC3-8027-E094573871D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52E-4AC3-8027-E094573871D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52E-4AC3-8027-E094573871D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52E-4AC3-8027-E094573871D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52E-4AC3-8027-E094573871D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52E-4AC3-8027-E0945738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3-43C4-BDCD-E49ECA8DAA42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1025</c:v>
                </c:pt>
                <c:pt idx="1">
                  <c:v>854</c:v>
                </c:pt>
                <c:pt idx="2">
                  <c:v>952</c:v>
                </c:pt>
                <c:pt idx="3">
                  <c:v>615</c:v>
                </c:pt>
                <c:pt idx="4">
                  <c:v>589</c:v>
                </c:pt>
                <c:pt idx="5">
                  <c:v>441</c:v>
                </c:pt>
                <c:pt idx="6">
                  <c:v>479</c:v>
                </c:pt>
                <c:pt idx="7">
                  <c:v>818</c:v>
                </c:pt>
                <c:pt idx="8">
                  <c:v>548</c:v>
                </c:pt>
                <c:pt idx="9">
                  <c:v>726</c:v>
                </c:pt>
                <c:pt idx="10">
                  <c:v>984</c:v>
                </c:pt>
                <c:pt idx="11">
                  <c:v>725</c:v>
                </c:pt>
                <c:pt idx="12">
                  <c:v>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3-43C4-BDCD-E49ECA8DAA42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D3-43C4-BDCD-E49ECA8DAA4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851</c:v>
                </c:pt>
                <c:pt idx="1">
                  <c:v>776</c:v>
                </c:pt>
                <c:pt idx="2">
                  <c:v>929</c:v>
                </c:pt>
                <c:pt idx="3">
                  <c:v>585</c:v>
                </c:pt>
                <c:pt idx="4">
                  <c:v>640</c:v>
                </c:pt>
                <c:pt idx="5">
                  <c:v>365</c:v>
                </c:pt>
                <c:pt idx="6">
                  <c:v>436</c:v>
                </c:pt>
                <c:pt idx="7">
                  <c:v>1062</c:v>
                </c:pt>
                <c:pt idx="8">
                  <c:v>597</c:v>
                </c:pt>
                <c:pt idx="9">
                  <c:v>682</c:v>
                </c:pt>
                <c:pt idx="10">
                  <c:v>797</c:v>
                </c:pt>
                <c:pt idx="11">
                  <c:v>847</c:v>
                </c:pt>
                <c:pt idx="12">
                  <c:v>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D3-43C4-BDCD-E49ECA8DAA42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D3-43C4-BDCD-E49ECA8DAA4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D3-43C4-BDCD-E49ECA8DAA4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858</c:v>
                </c:pt>
                <c:pt idx="1">
                  <c:v>1068</c:v>
                </c:pt>
                <c:pt idx="2">
                  <c:v>747</c:v>
                </c:pt>
                <c:pt idx="3">
                  <c:v>630</c:v>
                </c:pt>
                <c:pt idx="4">
                  <c:v>580</c:v>
                </c:pt>
                <c:pt idx="5">
                  <c:v>392</c:v>
                </c:pt>
                <c:pt idx="6">
                  <c:v>753</c:v>
                </c:pt>
                <c:pt idx="7">
                  <c:v>1043</c:v>
                </c:pt>
                <c:pt idx="8">
                  <c:v>719</c:v>
                </c:pt>
                <c:pt idx="9">
                  <c:v>777</c:v>
                </c:pt>
                <c:pt idx="12">
                  <c:v>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1D3-43C4-BDCD-E49ECA8D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1D3-43C4-BDCD-E49ECA8DAA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701</c:v>
                      </c:pt>
                      <c:pt idx="1">
                        <c:v>860</c:v>
                      </c:pt>
                      <c:pt idx="2">
                        <c:v>389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171</c:v>
                      </c:pt>
                      <c:pt idx="8">
                        <c:v>103</c:v>
                      </c:pt>
                      <c:pt idx="9">
                        <c:v>199</c:v>
                      </c:pt>
                      <c:pt idx="10">
                        <c:v>107</c:v>
                      </c:pt>
                      <c:pt idx="11">
                        <c:v>244</c:v>
                      </c:pt>
                      <c:pt idx="12">
                        <c:v>2906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1D3-43C4-BDCD-E49ECA8DAA4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1D3-43C4-BDCD-E49ECA8DAA4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1D3-43C4-BDCD-E49ECA8DAA4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1D3-43C4-BDCD-E49ECA8DAA4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1D3-43C4-BDCD-E49ECA8DAA4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1D3-43C4-BDCD-E49ECA8DAA4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1D3-43C4-BDCD-E49ECA8DAA4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1D3-43C4-BDCD-E49ECA8DAA4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1D3-43C4-BDCD-E49ECA8DAA4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1D3-43C4-BDCD-E49ECA8DAA4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1D3-43C4-BDCD-E49ECA8DAA4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1D3-43C4-BDCD-E49ECA8DAA4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1D3-43C4-BDCD-E49ECA8DAA4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1D3-43C4-BDCD-E49ECA8DAA42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8.2256169212691077E-3</c:v>
                </c:pt>
                <c:pt idx="1">
                  <c:v>0.37628865979381443</c:v>
                </c:pt>
                <c:pt idx="2">
                  <c:v>-0.1959095801937567</c:v>
                </c:pt>
                <c:pt idx="3">
                  <c:v>7.6923076923076872E-2</c:v>
                </c:pt>
                <c:pt idx="4">
                  <c:v>-9.375E-2</c:v>
                </c:pt>
                <c:pt idx="5">
                  <c:v>7.3972602739726057E-2</c:v>
                </c:pt>
                <c:pt idx="6">
                  <c:v>0.72706422018348627</c:v>
                </c:pt>
                <c:pt idx="7">
                  <c:v>-1.7890772128060228E-2</c:v>
                </c:pt>
                <c:pt idx="8">
                  <c:v>0.20435510887772201</c:v>
                </c:pt>
                <c:pt idx="9">
                  <c:v>0.13929618768328456</c:v>
                </c:pt>
                <c:pt idx="12">
                  <c:v>9.3023255813953432E-2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1D3-43C4-BDCD-E49ECA8D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161501</c:v>
                </c:pt>
                <c:pt idx="1">
                  <c:v>104488</c:v>
                </c:pt>
                <c:pt idx="2">
                  <c:v>17500</c:v>
                </c:pt>
                <c:pt idx="3">
                  <c:v>304437</c:v>
                </c:pt>
                <c:pt idx="4">
                  <c:v>49296</c:v>
                </c:pt>
                <c:pt idx="5">
                  <c:v>122286</c:v>
                </c:pt>
                <c:pt idx="6">
                  <c:v>32685</c:v>
                </c:pt>
                <c:pt idx="7">
                  <c:v>28851</c:v>
                </c:pt>
                <c:pt idx="8">
                  <c:v>40798</c:v>
                </c:pt>
                <c:pt idx="9">
                  <c:v>52055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5-43ED-85F6-B9B71AF77036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142945</c:v>
                </c:pt>
                <c:pt idx="1">
                  <c:v>100942</c:v>
                </c:pt>
                <c:pt idx="2">
                  <c:v>9811</c:v>
                </c:pt>
                <c:pt idx="3">
                  <c:v>336795</c:v>
                </c:pt>
                <c:pt idx="4">
                  <c:v>44255</c:v>
                </c:pt>
                <c:pt idx="5">
                  <c:v>128586</c:v>
                </c:pt>
                <c:pt idx="6">
                  <c:v>29315</c:v>
                </c:pt>
                <c:pt idx="7">
                  <c:v>26485</c:v>
                </c:pt>
                <c:pt idx="8">
                  <c:v>53591</c:v>
                </c:pt>
                <c:pt idx="9">
                  <c:v>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5-43ED-85F6-B9B71AF77036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65-43ED-85F6-B9B71AF7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-8.3227814893840235E-2</c:v>
                </c:pt>
                <c:pt idx="1">
                  <c:v>2.8600582512730011E-2</c:v>
                </c:pt>
                <c:pt idx="2">
                  <c:v>-0.16328610743043526</c:v>
                </c:pt>
                <c:pt idx="3">
                  <c:v>4.9493015038821753E-2</c:v>
                </c:pt>
                <c:pt idx="4">
                  <c:v>6.2230256468195577E-2</c:v>
                </c:pt>
                <c:pt idx="5">
                  <c:v>0.15864090958580257</c:v>
                </c:pt>
                <c:pt idx="6">
                  <c:v>5.969640115981667E-3</c:v>
                </c:pt>
                <c:pt idx="7">
                  <c:v>0.11247876156314884</c:v>
                </c:pt>
                <c:pt idx="8">
                  <c:v>-0.30990278218357559</c:v>
                </c:pt>
                <c:pt idx="9">
                  <c:v>-2.002581289812233E-2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65-43ED-85F6-B9B71AF77036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0.1400748431148503</c:v>
                </c:pt>
                <c:pt idx="1">
                  <c:v>0.11098094504129626</c:v>
                </c:pt>
                <c:pt idx="2">
                  <c:v>8.7744520109410765E-3</c:v>
                </c:pt>
                <c:pt idx="3">
                  <c:v>0.37781129316546186</c:v>
                </c:pt>
                <c:pt idx="4">
                  <c:v>5.0247072065090638E-2</c:v>
                </c:pt>
                <c:pt idx="5">
                  <c:v>0.15924737883421319</c:v>
                </c:pt>
                <c:pt idx="6">
                  <c:v>3.1521329005073984E-2</c:v>
                </c:pt>
                <c:pt idx="7">
                  <c:v>3.1493538074109859E-2</c:v>
                </c:pt>
                <c:pt idx="8">
                  <c:v>3.9530461532541576E-2</c:v>
                </c:pt>
                <c:pt idx="9">
                  <c:v>5.0318687156421252E-2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65-43ED-85F6-B9B71AF7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69-4D1E-B8B1-9BCBCDFC9D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69-4D1E-B8B1-9BCBCDFC9D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69-4D1E-B8B1-9BCBCDFC9D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69-4D1E-B8B1-9BCBCDFC9DA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369-4D1E-B8B1-9BCBCDFC9D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69-4D1E-B8B1-9BCBCDFC9D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69-4D1E-B8B1-9BCBCDFC9D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69-4D1E-B8B1-9BCBCDFC9D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69-4D1E-B8B1-9BCBCDFC9DA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69-4D1E-B8B1-9BCBCDFC9DA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9-4D1E-B8B1-9BCBCDFC9DA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9-4D1E-B8B1-9BCBCDFC9DA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69-4D1E-B8B1-9BCBCDFC9DA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69-4D1E-B8B1-9BCBCDFC9DA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69-4D1E-B8B1-9BCBCDFC9DA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69-4D1E-B8B1-9BCBCDFC9DA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69-4D1E-B8B1-9BCBCDFC9DA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69-4D1E-B8B1-9BCBCDFC9DA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69-4D1E-B8B1-9BCBCDFC9DA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369-4D1E-B8B1-9BCBCDFC9DA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69-4D1E-B8B1-9BCBCDFC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8-452D-AFE5-7797CF1A3D5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8-452D-AFE5-7797CF1A3D5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8-452D-AFE5-7797CF1A3D5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8-452D-AFE5-7797CF1A3D5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8-452D-AFE5-7797CF1A3D5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8-452D-AFE5-7797CF1A3D5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8-452D-AFE5-7797CF1A3D5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8-452D-AFE5-7797CF1A3D5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A8-452D-AFE5-7797CF1A3D5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A8-452D-AFE5-7797CF1A3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BA8-452D-AFE5-7797CF1A3D5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A8-452D-AFE5-7797CF1A3D5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A8-452D-AFE5-7797CF1A3D5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A8-452D-AFE5-7797CF1A3D5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A8-452D-AFE5-7797CF1A3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BA8-452D-AFE5-7797CF1A3D5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BA8-452D-AFE5-7797CF1A3D5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A8-452D-AFE5-7797CF1A3D5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A8-452D-AFE5-7797CF1A3D5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A8-452D-AFE5-7797CF1A3D5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A8-452D-AFE5-7797CF1A3D5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A8-452D-AFE5-7797CF1A3D5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BA8-452D-AFE5-7797CF1A3D5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BA8-452D-AFE5-7797CF1A3D5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BA8-452D-AFE5-7797CF1A3D5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BA8-452D-AFE5-7797CF1A3D5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BA8-452D-AFE5-7797CF1A3D5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BA8-452D-AFE5-7797CF1A3D5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BA8-452D-AFE5-7797CF1A3D5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BA8-452D-AFE5-7797CF1A3D5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BA8-452D-AFE5-7797CF1A3D5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BA8-452D-AFE5-7797CF1A3D5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BA8-452D-AFE5-7797CF1A3D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BA8-452D-AFE5-7797CF1A3D5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BA8-452D-AFE5-7797CF1A3D5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BA8-452D-AFE5-7797CF1A3D5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BA8-452D-AFE5-7797CF1A3D5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BA8-452D-AFE5-7797CF1A3D5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BA8-452D-AFE5-7797CF1A3D5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BA8-452D-AFE5-7797CF1A3D5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BA8-452D-AFE5-7797CF1A3D5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BA8-452D-AFE5-7797CF1A3D5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BA8-452D-AFE5-7797CF1A3D5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BA8-452D-AFE5-7797CF1A3D5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BA8-452D-AFE5-7797CF1A3D5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BA8-452D-AFE5-7797CF1A3D5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BA8-452D-AFE5-7797CF1A3D5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BA8-452D-AFE5-7797CF1A3D5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BA8-452D-AFE5-7797CF1A3D5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BA8-452D-AFE5-7797CF1A3D5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BA8-452D-AFE5-7797CF1A3D5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BA8-452D-AFE5-7797CF1A3D5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BA8-452D-AFE5-7797CF1A3D5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BA8-452D-AFE5-7797CF1A3D5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BA8-452D-AFE5-7797CF1A3D5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BA8-452D-AFE5-7797CF1A3D5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BA8-452D-AFE5-7797CF1A3D5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BA8-452D-AFE5-7797CF1A3D5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BA8-452D-AFE5-7797CF1A3D5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BA8-452D-AFE5-7797CF1A3D5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BA8-452D-AFE5-7797CF1A3D5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BA8-452D-AFE5-7797CF1A3D5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BA8-452D-AFE5-7797CF1A3D5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BA8-452D-AFE5-7797CF1A3D5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BA8-452D-AFE5-7797CF1A3D5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BA8-452D-AFE5-7797CF1A3D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BA8-452D-AFE5-7797CF1A3D5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BA8-452D-AFE5-7797CF1A3D5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BA8-452D-AFE5-7797CF1A3D5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BA8-452D-AFE5-7797CF1A3D5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BA8-452D-AFE5-7797CF1A3D5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BA8-452D-AFE5-7797CF1A3D5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BA8-452D-AFE5-7797CF1A3D5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BA8-452D-AFE5-7797CF1A3D5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BA8-452D-AFE5-7797CF1A3D5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BA8-452D-AFE5-7797CF1A3D5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BA8-452D-AFE5-7797CF1A3D5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BA8-452D-AFE5-7797CF1A3D5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BA8-452D-AFE5-7797CF1A3D5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BA8-452D-AFE5-7797CF1A3D5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BA8-452D-AFE5-7797CF1A3D5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BA8-452D-AFE5-7797CF1A3D5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BA8-452D-AFE5-7797CF1A3D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BA8-452D-AFE5-7797CF1A3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92954</c:v>
                </c:pt>
                <c:pt idx="1">
                  <c:v>58131</c:v>
                </c:pt>
                <c:pt idx="2">
                  <c:v>4579</c:v>
                </c:pt>
                <c:pt idx="3">
                  <c:v>221702</c:v>
                </c:pt>
                <c:pt idx="4">
                  <c:v>31028</c:v>
                </c:pt>
                <c:pt idx="5">
                  <c:v>66570</c:v>
                </c:pt>
                <c:pt idx="6">
                  <c:v>22489</c:v>
                </c:pt>
                <c:pt idx="7">
                  <c:v>9698</c:v>
                </c:pt>
                <c:pt idx="8">
                  <c:v>12212</c:v>
                </c:pt>
                <c:pt idx="9">
                  <c:v>13546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F-456C-BD32-E3C8515FAA7C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88222</c:v>
                </c:pt>
                <c:pt idx="1">
                  <c:v>55491</c:v>
                </c:pt>
                <c:pt idx="2">
                  <c:v>3106</c:v>
                </c:pt>
                <c:pt idx="3">
                  <c:v>242379</c:v>
                </c:pt>
                <c:pt idx="4">
                  <c:v>29568</c:v>
                </c:pt>
                <c:pt idx="5">
                  <c:v>66129</c:v>
                </c:pt>
                <c:pt idx="6">
                  <c:v>20148</c:v>
                </c:pt>
                <c:pt idx="7">
                  <c:v>8923</c:v>
                </c:pt>
                <c:pt idx="8">
                  <c:v>19824</c:v>
                </c:pt>
                <c:pt idx="9">
                  <c:v>15765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F-456C-BD32-E3C8515FAA7C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F-456C-BD32-E3C8515F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-0.20932420484686365</c:v>
                </c:pt>
                <c:pt idx="1">
                  <c:v>4.1141806779477763E-2</c:v>
                </c:pt>
                <c:pt idx="2">
                  <c:v>0.10753380553766911</c:v>
                </c:pt>
                <c:pt idx="3">
                  <c:v>8.2387500567293381E-2</c:v>
                </c:pt>
                <c:pt idx="4">
                  <c:v>-1.7823322510822526E-2</c:v>
                </c:pt>
                <c:pt idx="5">
                  <c:v>6.3088811262834721E-2</c:v>
                </c:pt>
                <c:pt idx="6">
                  <c:v>-7.7824101647806287E-2</c:v>
                </c:pt>
                <c:pt idx="7">
                  <c:v>0.27076095483581764</c:v>
                </c:pt>
                <c:pt idx="8">
                  <c:v>0.16883575464083944</c:v>
                </c:pt>
                <c:pt idx="9">
                  <c:v>0.11405011100539175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F-456C-BD32-E3C8515FAA7C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0.12383013321214531</c:v>
                </c:pt>
                <c:pt idx="1">
                  <c:v>0.10256128042718778</c:v>
                </c:pt>
                <c:pt idx="2">
                  <c:v>6.106740136904593E-3</c:v>
                </c:pt>
                <c:pt idx="3">
                  <c:v>0.46572414576646687</c:v>
                </c:pt>
                <c:pt idx="4">
                  <c:v>5.1554023347629735E-2</c:v>
                </c:pt>
                <c:pt idx="5">
                  <c:v>0.12479940068736331</c:v>
                </c:pt>
                <c:pt idx="6">
                  <c:v>3.2983497599909109E-2</c:v>
                </c:pt>
                <c:pt idx="7">
                  <c:v>2.0129164654756157E-2</c:v>
                </c:pt>
                <c:pt idx="8">
                  <c:v>4.1133510381458231E-2</c:v>
                </c:pt>
                <c:pt idx="9">
                  <c:v>3.1178103786178885E-2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F-456C-BD32-E3C8515F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8C-48BB-BCD5-7DAE7FB922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8C-48BB-BCD5-7DAE7FB922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8C-48BB-BCD5-7DAE7FB922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18C-48BB-BCD5-7DAE7FB922D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18C-48BB-BCD5-7DAE7FB922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8C-48BB-BCD5-7DAE7FB922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8C-48BB-BCD5-7DAE7FB922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18C-48BB-BCD5-7DAE7FB922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18C-48BB-BCD5-7DAE7FB922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18C-48BB-BCD5-7DAE7FB922D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8C-48BB-BCD5-7DAE7FB922D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8C-48BB-BCD5-7DAE7FB922D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8C-48BB-BCD5-7DAE7FB922D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8C-48BB-BCD5-7DAE7FB922D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8C-48BB-BCD5-7DAE7FB922D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8C-48BB-BCD5-7DAE7FB922D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8C-48BB-BCD5-7DAE7FB922D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8C-48BB-BCD5-7DAE7FB922D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8C-48BB-BCD5-7DAE7FB922D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8C-48BB-BCD5-7DAE7FB922D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8C-48BB-BCD5-7DAE7FB92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E-42FB-90EC-784056FD09F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0E-42FB-90EC-784056FD09F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0E-42FB-90EC-784056FD09F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0E-42FB-90EC-784056FD09F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0E-42FB-90EC-784056FD09F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0E-42FB-90EC-784056FD09F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0E-42FB-90EC-784056FD09F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0E-42FB-90EC-784056FD09F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0E-42FB-90EC-784056FD09F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0E-42FB-90EC-784056FD0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70E-42FB-90EC-784056FD09F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0E-42FB-90EC-784056FD09F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0E-42FB-90EC-784056FD09F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0E-42FB-90EC-784056FD09F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0E-42FB-90EC-784056FD0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70E-42FB-90EC-784056FD09F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70E-42FB-90EC-784056FD09F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0E-42FB-90EC-784056FD09F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70E-42FB-90EC-784056FD09F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70E-42FB-90EC-784056FD09F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70E-42FB-90EC-784056FD09F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0E-42FB-90EC-784056FD09F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70E-42FB-90EC-784056FD09F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70E-42FB-90EC-784056FD09F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70E-42FB-90EC-784056FD09F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70E-42FB-90EC-784056FD09F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70E-42FB-90EC-784056FD09F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70E-42FB-90EC-784056FD09F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70E-42FB-90EC-784056FD09F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70E-42FB-90EC-784056FD09F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70E-42FB-90EC-784056FD09F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70E-42FB-90EC-784056FD09F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70E-42FB-90EC-784056FD09F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70E-42FB-90EC-784056FD09F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70E-42FB-90EC-784056FD09F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70E-42FB-90EC-784056FD09F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70E-42FB-90EC-784056FD09F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70E-42FB-90EC-784056FD09F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70E-42FB-90EC-784056FD09F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70E-42FB-90EC-784056FD09F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70E-42FB-90EC-784056FD09F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70E-42FB-90EC-784056FD09F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70E-42FB-90EC-784056FD09F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70E-42FB-90EC-784056FD09F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70E-42FB-90EC-784056FD09F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70E-42FB-90EC-784056FD09F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70E-42FB-90EC-784056FD09F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70E-42FB-90EC-784056FD09F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70E-42FB-90EC-784056FD09F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70E-42FB-90EC-784056FD09F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70E-42FB-90EC-784056FD09F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70E-42FB-90EC-784056FD09F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70E-42FB-90EC-784056FD09F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70E-42FB-90EC-784056FD09F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70E-42FB-90EC-784056FD09F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70E-42FB-90EC-784056FD09F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70E-42FB-90EC-784056FD09F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70E-42FB-90EC-784056FD09F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70E-42FB-90EC-784056FD09F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70E-42FB-90EC-784056FD09F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70E-42FB-90EC-784056FD09F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70E-42FB-90EC-784056FD09F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70E-42FB-90EC-784056FD09F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70E-42FB-90EC-784056FD09F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70E-42FB-90EC-784056FD09F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70E-42FB-90EC-784056FD09F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70E-42FB-90EC-784056FD09F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70E-42FB-90EC-784056FD09F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70E-42FB-90EC-784056FD09F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70E-42FB-90EC-784056FD09F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70E-42FB-90EC-784056FD09F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70E-42FB-90EC-784056FD09F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70E-42FB-90EC-784056FD09F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70E-42FB-90EC-784056FD09F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70E-42FB-90EC-784056FD09F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70E-42FB-90EC-784056FD09F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70E-42FB-90EC-784056FD09F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70E-42FB-90EC-784056FD09F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70E-42FB-90EC-784056FD09F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70E-42FB-90EC-784056FD09F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70E-42FB-90EC-784056FD09F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70E-42FB-90EC-784056FD09F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70E-42FB-90EC-784056FD09F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70E-42FB-90EC-784056FD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68547</c:v>
                </c:pt>
                <c:pt idx="1">
                  <c:v>46357</c:v>
                </c:pt>
                <c:pt idx="2">
                  <c:v>12921</c:v>
                </c:pt>
                <c:pt idx="3">
                  <c:v>82735</c:v>
                </c:pt>
                <c:pt idx="4">
                  <c:v>18268</c:v>
                </c:pt>
                <c:pt idx="5">
                  <c:v>55716</c:v>
                </c:pt>
                <c:pt idx="6">
                  <c:v>10196</c:v>
                </c:pt>
                <c:pt idx="7">
                  <c:v>19153</c:v>
                </c:pt>
                <c:pt idx="8">
                  <c:v>28586</c:v>
                </c:pt>
                <c:pt idx="9">
                  <c:v>38509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2-4400-AE9C-A06C9F035859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54723</c:v>
                </c:pt>
                <c:pt idx="1">
                  <c:v>45451</c:v>
                </c:pt>
                <c:pt idx="2">
                  <c:v>6705</c:v>
                </c:pt>
                <c:pt idx="3">
                  <c:v>94416</c:v>
                </c:pt>
                <c:pt idx="4">
                  <c:v>14687</c:v>
                </c:pt>
                <c:pt idx="5">
                  <c:v>62457</c:v>
                </c:pt>
                <c:pt idx="6">
                  <c:v>9167</c:v>
                </c:pt>
                <c:pt idx="7">
                  <c:v>17562</c:v>
                </c:pt>
                <c:pt idx="8">
                  <c:v>33767</c:v>
                </c:pt>
                <c:pt idx="9">
                  <c:v>32273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2-4400-AE9C-A06C9F035859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2-4400-AE9C-A06C9F03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0.12005920728030262</c:v>
                </c:pt>
                <c:pt idx="1">
                  <c:v>1.3289036544850585E-2</c:v>
                </c:pt>
                <c:pt idx="2">
                  <c:v>-0.28873974645786726</c:v>
                </c:pt>
                <c:pt idx="3">
                  <c:v>-3.495170310116924E-2</c:v>
                </c:pt>
                <c:pt idx="4">
                  <c:v>0.22339483897324164</c:v>
                </c:pt>
                <c:pt idx="5">
                  <c:v>0.2598107497958595</c:v>
                </c:pt>
                <c:pt idx="6">
                  <c:v>0.19013854041671219</c:v>
                </c:pt>
                <c:pt idx="7">
                  <c:v>3.2057852180845003E-2</c:v>
                </c:pt>
                <c:pt idx="8">
                  <c:v>-0.5909615897177718</c:v>
                </c:pt>
                <c:pt idx="9">
                  <c:v>-8.5520404052923493E-2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C2-4400-AE9C-A06C9F035859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0.16465768512673104</c:v>
                </c:pt>
                <c:pt idx="1">
                  <c:v>0.12372227968139263</c:v>
                </c:pt>
                <c:pt idx="2">
                  <c:v>1.2811454821421375E-2</c:v>
                </c:pt>
                <c:pt idx="3">
                  <c:v>0.24477427500705182</c:v>
                </c:pt>
                <c:pt idx="4">
                  <c:v>4.8269285013902131E-2</c:v>
                </c:pt>
                <c:pt idx="5">
                  <c:v>0.21137691574097706</c:v>
                </c:pt>
                <c:pt idx="6">
                  <c:v>2.9308654246531181E-2</c:v>
                </c:pt>
                <c:pt idx="7">
                  <c:v>4.8691050249163856E-2</c:v>
                </c:pt>
                <c:pt idx="8">
                  <c:v>3.7104595091942132E-2</c:v>
                </c:pt>
                <c:pt idx="9">
                  <c:v>7.9283805020886777E-2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C2-4400-AE9C-A06C9F03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156566</c:v>
                </c:pt>
                <c:pt idx="1">
                  <c:v>146430</c:v>
                </c:pt>
                <c:pt idx="2">
                  <c:v>134886</c:v>
                </c:pt>
                <c:pt idx="3">
                  <c:v>104557</c:v>
                </c:pt>
                <c:pt idx="4">
                  <c:v>61571</c:v>
                </c:pt>
                <c:pt idx="5">
                  <c:v>120142</c:v>
                </c:pt>
                <c:pt idx="6">
                  <c:v>135043</c:v>
                </c:pt>
                <c:pt idx="7">
                  <c:v>159973</c:v>
                </c:pt>
                <c:pt idx="8">
                  <c:v>164216</c:v>
                </c:pt>
                <c:pt idx="9">
                  <c:v>153824</c:v>
                </c:pt>
                <c:pt idx="10">
                  <c:v>131023</c:v>
                </c:pt>
                <c:pt idx="11">
                  <c:v>118307</c:v>
                </c:pt>
                <c:pt idx="12">
                  <c:v>118732</c:v>
                </c:pt>
                <c:pt idx="13">
                  <c:v>127678</c:v>
                </c:pt>
                <c:pt idx="14">
                  <c:v>134685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3-4861-8F32-F5E68641D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6.9220788089872309E-2</c:v>
                </c:pt>
                <c:pt idx="1">
                  <c:v>8.5583381522174262E-2</c:v>
                </c:pt>
                <c:pt idx="2">
                  <c:v>0.29007144428397913</c:v>
                </c:pt>
                <c:pt idx="3">
                  <c:v>0.69815335141543899</c:v>
                </c:pt>
                <c:pt idx="4">
                  <c:v>-0.48751477418388245</c:v>
                </c:pt>
                <c:pt idx="5">
                  <c:v>-0.11034263160622915</c:v>
                </c:pt>
                <c:pt idx="6">
                  <c:v>-0.15583879779712828</c:v>
                </c:pt>
                <c:pt idx="7">
                  <c:v>-2.5837920787255775E-2</c:v>
                </c:pt>
                <c:pt idx="8">
                  <c:v>6.7557728312876986E-2</c:v>
                </c:pt>
                <c:pt idx="9">
                  <c:v>0.17402288147882428</c:v>
                </c:pt>
                <c:pt idx="10">
                  <c:v>0.10748307369809051</c:v>
                </c:pt>
                <c:pt idx="11">
                  <c:v>-3.5794899437388006E-3</c:v>
                </c:pt>
                <c:pt idx="12">
                  <c:v>-7.0066887012641188E-2</c:v>
                </c:pt>
                <c:pt idx="13">
                  <c:v>-5.2025095593421722E-2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3-4861-8F32-F5E68641D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80773</c:v>
                </c:pt>
                <c:pt idx="1">
                  <c:v>80309</c:v>
                </c:pt>
                <c:pt idx="2">
                  <c:v>65021</c:v>
                </c:pt>
                <c:pt idx="3">
                  <c:v>51310</c:v>
                </c:pt>
                <c:pt idx="4">
                  <c:v>33780</c:v>
                </c:pt>
                <c:pt idx="5">
                  <c:v>59066</c:v>
                </c:pt>
                <c:pt idx="6">
                  <c:v>59802</c:v>
                </c:pt>
                <c:pt idx="7">
                  <c:v>65928</c:v>
                </c:pt>
                <c:pt idx="8">
                  <c:v>70751</c:v>
                </c:pt>
                <c:pt idx="9">
                  <c:v>58507</c:v>
                </c:pt>
                <c:pt idx="10">
                  <c:v>44793</c:v>
                </c:pt>
                <c:pt idx="11">
                  <c:v>53720</c:v>
                </c:pt>
                <c:pt idx="12">
                  <c:v>60145</c:v>
                </c:pt>
                <c:pt idx="13">
                  <c:v>65877</c:v>
                </c:pt>
                <c:pt idx="14">
                  <c:v>74543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0-4918-9D7D-06371251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5.7776836967213807E-3</c:v>
                </c:pt>
                <c:pt idx="1">
                  <c:v>0.23512403684963323</c:v>
                </c:pt>
                <c:pt idx="2">
                  <c:v>0.26721886571818354</c:v>
                </c:pt>
                <c:pt idx="3">
                  <c:v>0.51894612196566015</c:v>
                </c:pt>
                <c:pt idx="4">
                  <c:v>-0.42809738258896823</c:v>
                </c:pt>
                <c:pt idx="5">
                  <c:v>-1.2307280692953393E-2</c:v>
                </c:pt>
                <c:pt idx="6">
                  <c:v>-9.2919548598471069E-2</c:v>
                </c:pt>
                <c:pt idx="7">
                  <c:v>-6.8168647792964054E-2</c:v>
                </c:pt>
                <c:pt idx="8">
                  <c:v>0.2092741039533732</c:v>
                </c:pt>
                <c:pt idx="9">
                  <c:v>0.30616390953943706</c:v>
                </c:pt>
                <c:pt idx="10">
                  <c:v>-0.16617647058823526</c:v>
                </c:pt>
                <c:pt idx="11">
                  <c:v>-0.10682517249979218</c:v>
                </c:pt>
                <c:pt idx="12">
                  <c:v>-8.7010641043156145E-2</c:v>
                </c:pt>
                <c:pt idx="13">
                  <c:v>-0.1162550474222932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0-4918-9D7D-06371251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75793</c:v>
                </c:pt>
                <c:pt idx="1">
                  <c:v>66121</c:v>
                </c:pt>
                <c:pt idx="2">
                  <c:v>69865</c:v>
                </c:pt>
                <c:pt idx="3">
                  <c:v>53247</c:v>
                </c:pt>
                <c:pt idx="4">
                  <c:v>27791</c:v>
                </c:pt>
                <c:pt idx="5">
                  <c:v>61076</c:v>
                </c:pt>
                <c:pt idx="6">
                  <c:v>75241</c:v>
                </c:pt>
                <c:pt idx="7">
                  <c:v>94045</c:v>
                </c:pt>
                <c:pt idx="8">
                  <c:v>93465</c:v>
                </c:pt>
                <c:pt idx="9">
                  <c:v>95317</c:v>
                </c:pt>
                <c:pt idx="10">
                  <c:v>86230</c:v>
                </c:pt>
                <c:pt idx="11">
                  <c:v>64587</c:v>
                </c:pt>
                <c:pt idx="12">
                  <c:v>58587</c:v>
                </c:pt>
                <c:pt idx="13">
                  <c:v>61801</c:v>
                </c:pt>
                <c:pt idx="14">
                  <c:v>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1-4DE1-9E52-77CDB468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0.14627727953297742</c:v>
                </c:pt>
                <c:pt idx="1">
                  <c:v>-5.3589064624633198E-2</c:v>
                </c:pt>
                <c:pt idx="2">
                  <c:v>0.31209270005821921</c:v>
                </c:pt>
                <c:pt idx="3">
                  <c:v>0.91597999352308301</c:v>
                </c:pt>
                <c:pt idx="4">
                  <c:v>-0.5449767502783418</c:v>
                </c:pt>
                <c:pt idx="5">
                  <c:v>-0.18826171900958255</c:v>
                </c:pt>
                <c:pt idx="6">
                  <c:v>-0.19994683396246482</c:v>
                </c:pt>
                <c:pt idx="7">
                  <c:v>6.2055314823730168E-3</c:v>
                </c:pt>
                <c:pt idx="8">
                  <c:v>-1.942990232592301E-2</c:v>
                </c:pt>
                <c:pt idx="9">
                  <c:v>0.10538095790328184</c:v>
                </c:pt>
                <c:pt idx="10">
                  <c:v>0.33509839441373646</c:v>
                </c:pt>
                <c:pt idx="11">
                  <c:v>0.10241179783911103</c:v>
                </c:pt>
                <c:pt idx="12">
                  <c:v>-5.2005630976845074E-2</c:v>
                </c:pt>
                <c:pt idx="13">
                  <c:v>2.7584716171726864E-2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1-4DE1-9E52-77CDB468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9-4069-B918-C5B492FF6A9E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239</c:v>
                </c:pt>
                <c:pt idx="1">
                  <c:v>200</c:v>
                </c:pt>
                <c:pt idx="2">
                  <c:v>206</c:v>
                </c:pt>
                <c:pt idx="3">
                  <c:v>119</c:v>
                </c:pt>
                <c:pt idx="4">
                  <c:v>90</c:v>
                </c:pt>
                <c:pt idx="5">
                  <c:v>86</c:v>
                </c:pt>
                <c:pt idx="6">
                  <c:v>135</c:v>
                </c:pt>
                <c:pt idx="7">
                  <c:v>119</c:v>
                </c:pt>
                <c:pt idx="8">
                  <c:v>102</c:v>
                </c:pt>
                <c:pt idx="9">
                  <c:v>137</c:v>
                </c:pt>
                <c:pt idx="10">
                  <c:v>273</c:v>
                </c:pt>
                <c:pt idx="11">
                  <c:v>228</c:v>
                </c:pt>
                <c:pt idx="12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9-4069-B918-C5B492FF6A9E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279-4069-B918-C5B492FF6A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277</c:v>
                </c:pt>
                <c:pt idx="1">
                  <c:v>198</c:v>
                </c:pt>
                <c:pt idx="2">
                  <c:v>181</c:v>
                </c:pt>
                <c:pt idx="3">
                  <c:v>107</c:v>
                </c:pt>
                <c:pt idx="4">
                  <c:v>133</c:v>
                </c:pt>
                <c:pt idx="5">
                  <c:v>117</c:v>
                </c:pt>
                <c:pt idx="6">
                  <c:v>123</c:v>
                </c:pt>
                <c:pt idx="7">
                  <c:v>112</c:v>
                </c:pt>
                <c:pt idx="8">
                  <c:v>143</c:v>
                </c:pt>
                <c:pt idx="9">
                  <c:v>155</c:v>
                </c:pt>
                <c:pt idx="10">
                  <c:v>235</c:v>
                </c:pt>
                <c:pt idx="11">
                  <c:v>310</c:v>
                </c:pt>
                <c:pt idx="12">
                  <c:v>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79-4069-B918-C5B492FF6A9E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79-4069-B918-C5B492FF6A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79-4069-B918-C5B492FF6A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323</c:v>
                </c:pt>
                <c:pt idx="1">
                  <c:v>222</c:v>
                </c:pt>
                <c:pt idx="2">
                  <c:v>183</c:v>
                </c:pt>
                <c:pt idx="3">
                  <c:v>135</c:v>
                </c:pt>
                <c:pt idx="4">
                  <c:v>153</c:v>
                </c:pt>
                <c:pt idx="5">
                  <c:v>111</c:v>
                </c:pt>
                <c:pt idx="6">
                  <c:v>186</c:v>
                </c:pt>
                <c:pt idx="7">
                  <c:v>259</c:v>
                </c:pt>
                <c:pt idx="8">
                  <c:v>145</c:v>
                </c:pt>
                <c:pt idx="9">
                  <c:v>199</c:v>
                </c:pt>
                <c:pt idx="12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79-4069-B918-C5B492FF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279-4069-B918-C5B492FF6A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222</c:v>
                      </c:pt>
                      <c:pt idx="1">
                        <c:v>148</c:v>
                      </c:pt>
                      <c:pt idx="2">
                        <c:v>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</c:v>
                      </c:pt>
                      <c:pt idx="8">
                        <c:v>74</c:v>
                      </c:pt>
                      <c:pt idx="9">
                        <c:v>47</c:v>
                      </c:pt>
                      <c:pt idx="10">
                        <c:v>57</c:v>
                      </c:pt>
                      <c:pt idx="11">
                        <c:v>74</c:v>
                      </c:pt>
                      <c:pt idx="12">
                        <c:v>812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279-4069-B918-C5B492FF6A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279-4069-B918-C5B492FF6A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279-4069-B918-C5B492FF6A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279-4069-B918-C5B492FF6A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279-4069-B918-C5B492FF6A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279-4069-B918-C5B492FF6A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279-4069-B918-C5B492FF6A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279-4069-B918-C5B492FF6A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279-4069-B918-C5B492FF6A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279-4069-B918-C5B492FF6A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279-4069-B918-C5B492FF6A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279-4069-B918-C5B492FF6A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279-4069-B918-C5B492FF6A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279-4069-B918-C5B492FF6A9E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0.1660649819494584</c:v>
                </c:pt>
                <c:pt idx="1">
                  <c:v>0.1212121212121211</c:v>
                </c:pt>
                <c:pt idx="2">
                  <c:v>1.1049723756906049E-2</c:v>
                </c:pt>
                <c:pt idx="3">
                  <c:v>0.26168224299065423</c:v>
                </c:pt>
                <c:pt idx="4">
                  <c:v>0.15037593984962405</c:v>
                </c:pt>
                <c:pt idx="5">
                  <c:v>-5.1282051282051322E-2</c:v>
                </c:pt>
                <c:pt idx="6">
                  <c:v>0.51219512195121952</c:v>
                </c:pt>
                <c:pt idx="7">
                  <c:v>1.3125</c:v>
                </c:pt>
                <c:pt idx="8">
                  <c:v>1.3986013986013957E-2</c:v>
                </c:pt>
                <c:pt idx="9">
                  <c:v>0.28387096774193554</c:v>
                </c:pt>
                <c:pt idx="12">
                  <c:v>0.239327296248383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279-4069-B918-C5B492FF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5E09A2-DC98-4736-B1CE-22031C0E4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Santa Cruz de Tenerife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Santa Cruz de Tenerife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0812ED1-CF6D-40A9-A1DE-AD8A52399A2C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2EF6344-F963-18D9-F968-994D4EC19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0C98AC6-7333-852E-1919-1074713B17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3B84B-5544-4FC6-AD64-705DFF14D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D6BA4D-F86F-4E3D-AFDC-9AF24FB63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9F8AF-22DD-49B1-88B9-1E8E2D15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F8A7D1-7681-4519-A67C-5F0D4FCB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48EA70-E0EE-43A8-9559-C9722B75E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BC74A-BB83-487E-910E-088E0EC2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EB12CC-E918-4C3B-9B4B-D5D1D2A8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DEA359-DF32-48FC-B03B-1E389B54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05932DF-99CB-48C6-95C4-16BD633369F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D618609-4415-3444-FA67-1032BDD2B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83AD1EE-EA5B-D47C-97B4-8D1AE14D85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682DFB0-2F6B-4597-A80F-8B7774B87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327BF196-6592-4A4C-AF8B-3CA6CFE70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30049C8B-1A33-4F81-A3BA-B0B912FF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19B6831A-213B-443F-8138-C7CC17872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12AEA573-238F-447F-84FB-06D758F48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26,0%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78.684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52,8%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Santa Cruz de Tenerife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78.684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52,8%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BFC05FF-619A-487C-BB7C-234C1A2BD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F730D33-FF50-48D3-92B6-02D5F664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2F663C5-3DF3-4E35-8117-B86E07A8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D8987B-3C75-48CD-B5F9-EA45CFDDB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148.985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#¡REF!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C5BC6D1-5C61-406F-BD7B-DAD4FCEE0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ECBFAA0-FDBD-413E-8888-03B779D42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1777D00-48F4-45B7-8694-E5CF9CFF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5E3FCC-0D44-47E8-8250-9FCABFF0F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70.301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8E56A3D-F191-4CC1-A27C-F08E88B04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A9BB755-BF83-4BE9-800A-B182332E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870FA32-45B9-4EB0-B82A-7F0C2FAFC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B40264-797C-45C1-B90A-4CEA5E6D3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Santa Cruz de Tenerife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78.684 viajeros 
cuota: 100,0%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#¡VALOR!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FA8F278-0BA1-4A37-8E44-369873762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19D0B66-FBB4-4241-81A9-9CE7E3AF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B6FE988-FAC3-457F-8B73-53C5C57EF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2985373-63C7-4558-A8BB-20A5A3869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F02231-65DA-42DC-ABBD-336976C04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6DC9C07-7C02-4FC8-BC89-1B131FF1F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7261E86-8766-4DA4-B92E-7C57EA31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149A1F5-EE0D-4676-8014-4F9802C7E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66B76C3-AC79-4CFB-9D62-5499EA688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BDB962C-A02D-480C-898F-8A73BBF64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7DEACF0-514A-45F1-A859-2F94C7BFF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F547007-0094-4442-BA91-E6D3630C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6BBB843-9FE1-4F0B-82F8-FECFFDBA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B99599C-875F-4252-8404-6AB7A6AC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AFF2CC-1B29-4D2C-AFCC-0CCD35F24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A6B1DE-72F2-46B8-892B-2E4F1DD9A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C6D8BC-8160-4F26-802D-F7A576A2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039C9E-6197-43FA-A92C-88B9DADFF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25259D-6816-4FE1-966B-E18412D20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EB672-3744-463F-AC10-F421A505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080E69-97A4-4921-9F90-DD994D21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9D9537-DFB1-4762-B751-FC80347BE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84B4F-E2C1-4422-9C1D-F4217BF6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26E99D-5BAD-4AF6-87F9-46C620FE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3901D-DBAF-4671-85E3-DC89B236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32B2E-3BD1-4440-A5F0-E3CEB804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AD847-B11B-4E8D-8D19-5A84751C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C05D7A-996C-49FA-BD7B-411ED1D8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71BC3C-ADE5-4E4C-B751-554BC3C2A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A91565-95B8-4D64-9862-7DD8BCFD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1E79F3-29CE-4DED-B5B9-CB2C6B58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0D63E5-47BF-4915-BAF3-A1CB09135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868CE8A-5A6F-42B5-9CF2-C757EE5FF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23187C0-4B6B-4685-9DEE-D4C8381FF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F7BB02F-0538-498E-9CCB-FCA8BCE5B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Santa Cruz de Tenerife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F8DCA1-0520-487A-A572-948F8C66B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07510-8524-43BA-9659-1CAD899D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48BD6-E0ED-4DF8-BD07-58BBF4F5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058049-28EA-4294-8221-E6A6A4BF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722C831-4360-4B46-A1CD-AEA5B76FE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8E0477-6C4A-4F1B-9453-D9766D45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F1747B-19E3-472E-BF5B-8D4E7D7E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Santa Cruz de Tenerife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Santa Cruz de Tenerife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42748-2FB0-4C8B-B919-58F26D88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FC002A-B191-4FB6-8885-7555369F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87B1C-A328-4BBC-951E-C4899D7D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680324-3754-4521-8B09-E7DAF382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0DBBD44-0E56-494A-B2B1-41D0487C9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1DFFF-6F14-42A0-9C9B-70FD1984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8BAB55C-497D-41B0-98A1-CD9C40C0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883EB4-5258-46B7-961E-294398F97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2D1C9-D1E1-4B35-BFB7-419CEC2F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EBC0E0-DFA7-4E0B-825D-6CE074FF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701CB84-4B9A-41C0-9B4C-DABF7856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4E56DC-2ABA-4F1A-BA98-4EAAA5479F0B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D536201-5F15-9156-2A7A-F33AB6E12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8C25B18-FED9-7D4D-F573-9051EEE231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4CC26-2BE9-440C-B67E-777036EF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91BF56-14F4-4772-9D0B-25FA153C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4D641F5-1898-4326-82A9-CC19B85A7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39ACFA-2247-4621-A698-6C805BF6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05DCB-4777-415C-80F6-B2AD172C2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8F5C1F3-00E2-444B-8014-FF968ECFA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D3A05-89DF-48BA-A6B0-8F572492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33CE61-CAE1-4EC8-8840-5E85026B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FD7DB-17BF-4655-95D6-077076F3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660630-1629-4170-9B89-D2A3D9EA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643C061-E48C-4F13-8E5B-945CD4E265BB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79FC21D-5D5B-E4C4-071A-B76E72FE4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C6845DE-9C92-F85A-2D3D-C911EAA17F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7C58B2-E26A-47AD-AA59-50039F53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84C1B-9A57-4D2B-8ACE-F7D0A82D9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32C77D-ADF3-4F0A-9B42-2F978CF09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FC7B0-D358-46EE-AEA4-176E0377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E45253-64D9-49B7-8331-4A96D25BD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74253F2-0EED-4427-A54A-D115B89AD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FBB17-01D0-44B2-956B-65744B97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62C6AD-9445-4D43-BAA4-AC2AEC75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2AB20B-8A5E-4B9A-B3D2-B0DC81ED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Santa Cruz de Tenerife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2C10A9-D8FA-4218-B198-C23B23FF4C42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E8BB709-2F5A-65CF-66E7-B4A0FAE3C0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EADD01E-D08C-3380-F4CB-E5546081B6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C11E9A-C02F-4B55-A1EA-EF8D64FF5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344355-043B-44C2-8CAE-EE8B7271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F1497A-AB39-4FA0-8CC7-15BA3412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C4E9F7-A1B9-4106-8649-042A82D28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DF5AE4-B815-462C-8C61-0BC0769B3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CA7365-F7DF-4CE8-8104-D813C8DDC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797D4AE-0FCB-45B6-819E-787276855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18C1E7-3718-4AFA-9C9E-9CCD58F4D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6E3B6E8-2870-4A0B-8908-17A0C9717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392ACAC-812C-4050-81B2-D5429D64C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C69DAB7-E77B-4137-A19D-6F0052C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A5A8421-0C74-4E14-AD19-60B4CB50C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248BEFA-2B33-478A-8F94-59146EB58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8215A92-119E-4DAD-9509-50C2CD382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D28C7-5C3E-406F-97FC-B3CA2107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22E6D1-A0F3-42EC-8669-82E3059D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FC019E-233D-4F88-BA04-2FD9107F8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F8E6CA-AF3F-4BA7-826D-72C38EEFD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6943E-F5E1-4DF9-ADD6-75D4AF0A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AB7F0D-F547-4FEC-8D84-06384EA5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B42B489-60CE-4861-98DE-D3615257E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4FBACA6-FB4F-4F99-8575-6B5EBB23D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81EBC4-DBA3-4B07-81AE-B1CB26581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8EB52C2-9F4D-4332-B0C9-EA1AF68C3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Santa Cruz de Tenerife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Santa Cruz de Tenerife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1C239D-2CAB-4429-8302-EEC75DE64C1D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4E722E8-85A1-4650-4853-2907948A75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7BD1BB3-52B6-9A75-EFBA-A3D553372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Santa Cruz de Tenerife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EF941F-FBCA-4AA5-B19E-9690FCA9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5EB9D7-4522-4E6B-8223-BB070999A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03C0F-FBBA-4156-906A-75A83F0B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5D6451-D986-4B16-804A-33A4DBB3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4B7AD-E5F4-4487-8CCC-ABB8914A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B8C80-0E16-4326-859E-4EB8613B5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9C37219-D859-49A4-8E0A-CBB065152EFD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A39D617-E089-F8FD-3934-4173ADDD1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E33B505-A30D-883B-3BC7-E91743C2D1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258C57-DD46-46B5-8D71-FBCFF091F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3B9199-752E-4072-846A-F07663E6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BE229F-0DDB-4CF2-A0F8-94E768C56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AF45BD-52F0-4E84-A1EB-C2754AA2C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0B30F0-A4D4-4DE2-B3E1-5A99DE3A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7D8822F-81E9-48AD-829E-075B790DF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0BCFD8A-CFA2-471F-B49F-1C8C8A6D0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FD95BAA-E7AC-40B0-A354-74D593534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ADF9DB71-50C8-4DB5-B342-F8734A9C1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C28218BE-D3AB-40A4-94ED-C8E6C4DF3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94BE925-5C11-4097-80C7-1386A54AD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956C38D-CFF6-4442-BECF-7C1BD442E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80AF582-E481-42CF-AC75-BCCA712C8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3C0A672-3506-4D06-B9CF-41A1F152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732E120-55FA-47C8-9A4B-5B3932F3B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D475CE-1F3A-4B8E-AFB4-D9FE7D19A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177811-7557-40DC-A80C-E1B02DBD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F7889-C897-4945-935F-B3D5D592B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0E5D7F-0ECC-4CE2-8E6F-9F5DD698F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FF4309B-D01C-4E41-86E4-8BAA2809F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33112C-836C-4E71-AE84-4CD067DA1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EB8CB0B-633C-4C14-ABEF-560600A98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7015740-7150-43CB-8753-205770B56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85B8AF5-4EEF-42AB-AD8B-AD350308C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CC668777-BE95-4105-9BFA-F9D3450CF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16F8876B-0763-4ACA-A510-87D537961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8838D5F-E581-43C4-ADFB-5C669C7C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1DB5A28-860A-4A69-BC32-085486F79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8EF48DF-35BA-47CA-88CF-ABD7B80F6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DD6453B-2E41-4A55-BBC1-04A8F41EF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Santa Cruz de Tenerife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06304C-74DC-43DD-B383-31FFD48D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72D915-6342-4F4D-9AA0-BAB825A8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148D72-79E9-41D8-A05D-B000A2252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12B41C-6C34-4402-B4AB-29E8E0C66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44B901-AAAF-469E-B793-986CB2035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DFCD187-A2E3-436B-841A-8DB63B375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44B3F97-8FBE-4559-A0E3-722AB7AF1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Santa Cruz de Tenerife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Santa Cruz de Tenerife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Santa Cruz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Santa Cruz de Tenerife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Santa Cruz de Tenerife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6AFFB49-90B3-4424-8F5D-075793478E86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22B03C7-BB41-3B30-3B29-FC091009A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84820C2-6D3A-5361-C634-A9A14A907C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AE80B2-67A4-4CEA-BF8A-264F1198F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9F0224C5-5AEB-44AE-B7A0-58826D8B3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DD6FE54-3548-4D62-88EE-2176F6C6C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9BFEA6-995A-4A57-8825-EB8C8C6D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5D3255-457B-44CE-8DBA-FD2F78F5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D4C6CA-0509-477B-8120-D86E3AEBC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DE3858-A65E-4CB6-BD0A-39B20206A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Santa Cruz de Tenerife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E320-98F4-4B1D-ACC0-2FBBCED77F99}">
  <dimension ref="B1:M56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53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A8F87856-6DED-4A38-8D09-C6B6775D5F2F}"/>
    <hyperlink ref="B19" location="'Viajeros entr evol mensu TF'!A1" tooltip="Evolución mensual de viajeros entrentrados en Tenerife según lugar de residencia" display="Evolución mensual de viajeros entrados en Tenerife según lugar de residencia" xr:uid="{AD293E6B-5E82-4A4C-BD2B-621F1BC9CB83}"/>
    <hyperlink ref="B14" location="'Establecim aloj islas cat y tip'!A1" tooltip="Establecimientos alojativos Canarias e islas" display="Establecimientos alojativos Canarias e islas" xr:uid="{9E082E58-5492-4774-A800-A614E95C7ED2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CAB55A4E-109B-42FA-A8E1-244DB58EEA07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BBE3F646-5442-4731-99C8-A9D621F5C41A}"/>
    <hyperlink ref="B37" location="'Pernoctaciones lugar reside'!A1" tooltip="Pernoctaciones registradas en establecimientos alojativos de Canarias e islas según tipología y categoría" display="'Pernoctaciones lugar reside'!A1" xr:uid="{CDEC72B2-E26F-4114-99BE-BFB4744AC321}"/>
    <hyperlink ref="B8" location="'Resumen indicadores (aloj)'!A1" tooltip="Resumen indicadores Tenerife" display="'Resumen indicadores (aloj)'!A1" xr:uid="{8C5B5186-9A03-46ED-8401-212CB7565A58}"/>
    <hyperlink ref="B9" location="'Resumen indicadores municipios '!A1" tooltip="Resumen indicadores municipios Tenerife" display="Resumen indicadores municipios Tenerife" xr:uid="{57588752-AE08-4233-B4B3-9C64DCB6F30C}"/>
    <hyperlink ref="B20" location="'Viajeros entr evol mensu TF cat'!A1" tooltip="Evolución mensual de viajeros entrentrados en Tenerife según lugar de residencia" display="'Viajeros entr evol mensu TF cat'!A1" xr:uid="{71DA79DE-B4E2-43AB-9622-45F69D803C7D}"/>
    <hyperlink ref="B21" location="'Viajeros entr evol anual TF cat'!A1" tooltip="Evolución mensual de viajeros entrentrados en Tenerife según lugar de residencia" display="'Viajeros entr evol anual TF cat'!A1" xr:uid="{CB28B5AC-B000-4193-AF75-25506CFB16F4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FFE12F51-019D-4720-9C0E-79E8D75EEFE1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B3913EA6-208C-4C48-8E5D-64C70B33FF37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BA71E8A4-2B40-4F1F-9161-01EBFE56311A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421333B0-D93C-4E0C-B63D-5EA6FD8F085E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673681C7-0E3B-421C-9E1C-2DD8CE9FF793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3FFCBAE3-2006-4528-B940-F1F13072E341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FB0FA014-CF4A-40B2-9668-B77745A853A8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3E120EEF-2B12-490E-A0EB-CA5FA917BDCF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AAF16C27-45C9-4E6B-8A86-AFB1927CDC5F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9AEE2B6A-A5F4-4058-B585-66A5ED3BF85D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BA73579D-FF26-4412-87D9-1FACD5D96C43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FAE9AF51-81A6-4210-B296-091E755EDAAA}"/>
    <hyperlink ref="B35" location="'Pernoctaciones evol mensu TF'!A1" tooltip="Evolución mensual de pernoctaciones en Tenerife según lugar de residencia" display="'Pernoctaciones evol mensu TF'!A1" xr:uid="{FC82E40A-6AF8-47AD-953C-54EE93BF1CCE}"/>
    <hyperlink ref="B36" location="'Pernocta evol mensu TF cat'!A1" tooltip="Evolución mensual de pernoctaciones en Tenerife según lugar de residencia" display="'Pernocta evol mensu TF cat'!A1" xr:uid="{BABE3757-A325-4E67-A3FA-D968D03345BF}"/>
    <hyperlink ref="B38" location="'Pernoctaciones lugar residen ac'!A1" tooltip="Pernoctaciones registradas en establecimientos alojativos de Canarias e islas según tipología y categoría" display="'Pernoctaciones lugar residen ac'!A1" xr:uid="{4017FCA5-06E3-41A7-B2A0-3333490B20B0}"/>
    <hyperlink ref="B39" location="'Pernoctaciones lugar reside año'!A1" tooltip="Pernoctaciones registradas en establecimientos alojativos de Canarias e islas según tipología y categoría" display="'Pernoctaciones lugar reside año'!A1" xr:uid="{A0B9D325-E55F-4B15-9CBF-136A7C3AC4F5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6FC23670-E372-4546-B2C7-ED8D7013058E}"/>
    <hyperlink ref="B41" location="'EM evol menusual lugar resd'!A1" tooltip="Evolución mensual de estancia media en Tenerife según lugar de residencia" display="'EM evol menusual lugar resd'!A1" xr:uid="{FB07C37B-B973-4CE4-9AB5-327177375D07}"/>
    <hyperlink ref="B42" location="'EM evol mensu TF cat '!A1" tooltip="Evolución mensual de estancia media en Tenerife según lugar de residencia" display="'EM evol mensu TF cat '!A1" xr:uid="{51CBEE72-EF29-415C-8F74-91C4903D5AAD}"/>
    <hyperlink ref="B44" location="'tasa de ocupación evol mens'!A1" tooltip="Evolución mensual de estancia media en Tenerife según lugar de residencia" display="'tasa de ocupación evol mens'!A1" xr:uid="{4509F573-B4BC-4A11-B060-49F8A18047EB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7A30FA33-D0AE-4B18-A254-D0099A4BBF9A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37D4C113-0E45-4D56-BC61-8C96C53C3191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8649EB14-9346-44E4-A241-BA3EC806DB5A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7C371C20-53AD-4C04-9062-7755D074B8C6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B8BCB36E-A1BC-4CA7-AE02-FE321DC78943}"/>
    <hyperlink ref="B47" location="'ADR municipios'!A1" display="Tarifa media diaria (ADR) Tenerife y municipios" xr:uid="{01D65B60-D223-4C91-BD79-799A8BD0BFC0}"/>
    <hyperlink ref="B48" location="'RevPAR  municipios'!A1" display="Ingresos medios por habitación (RevPar) Tenerife y municipios" xr:uid="{8F200508-14B5-47A9-9262-6F8899A5C00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A9E92-7E32-49C0-BECE-162611292F96}">
  <sheetPr>
    <tabColor theme="7" tint="0.79998168889431442"/>
  </sheetPr>
  <dimension ref="A4:O114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20553</v>
      </c>
      <c r="D9" s="147">
        <v>0</v>
      </c>
      <c r="E9" s="146">
        <v>4767</v>
      </c>
      <c r="F9" s="147">
        <f t="shared" ref="F9:L21" si="3">IFERROR(E9/C9-1,"-")</f>
        <v>-0.76806305648810391</v>
      </c>
      <c r="G9" s="146">
        <v>14146</v>
      </c>
      <c r="H9" s="147">
        <f t="shared" si="3"/>
        <v>1.9674847912733373</v>
      </c>
      <c r="I9" s="146">
        <v>23609</v>
      </c>
      <c r="J9" s="147">
        <f t="shared" si="3"/>
        <v>0.66895235402233855</v>
      </c>
      <c r="K9" s="146">
        <v>23867</v>
      </c>
      <c r="L9" s="147">
        <f t="shared" si="3"/>
        <v>1.0928035918505552E-2</v>
      </c>
      <c r="M9" s="146">
        <v>24602</v>
      </c>
      <c r="N9" s="147">
        <f t="shared" ref="N9" si="4">IFERROR(M9/K9-1,"-")</f>
        <v>3.0795659278501697E-2</v>
      </c>
    </row>
    <row r="10" spans="1:15" x14ac:dyDescent="0.25">
      <c r="A10" s="1" t="s">
        <v>74</v>
      </c>
      <c r="B10" s="145" t="s">
        <v>75</v>
      </c>
      <c r="C10" s="146">
        <v>23364</v>
      </c>
      <c r="D10" s="147">
        <v>0.11634574036026568</v>
      </c>
      <c r="E10" s="146">
        <v>8041</v>
      </c>
      <c r="F10" s="147">
        <f t="shared" si="3"/>
        <v>-0.65583804143126179</v>
      </c>
      <c r="G10" s="146">
        <v>17059</v>
      </c>
      <c r="H10" s="147">
        <f t="shared" si="3"/>
        <v>1.1215023007088671</v>
      </c>
      <c r="I10" s="146">
        <v>22775</v>
      </c>
      <c r="J10" s="147">
        <f t="shared" si="3"/>
        <v>0.33507239580280213</v>
      </c>
      <c r="K10" s="146">
        <v>22625</v>
      </c>
      <c r="L10" s="147">
        <f t="shared" si="3"/>
        <v>-6.5861690450055299E-3</v>
      </c>
      <c r="M10" s="146">
        <v>24926</v>
      </c>
      <c r="N10" s="147">
        <f>IFERROR(M10/K10-1,"-")</f>
        <v>0.10170165745856363</v>
      </c>
    </row>
    <row r="11" spans="1:15" x14ac:dyDescent="0.25">
      <c r="A11" s="1" t="s">
        <v>76</v>
      </c>
      <c r="B11" s="145" t="s">
        <v>77</v>
      </c>
      <c r="C11" s="146">
        <v>8936</v>
      </c>
      <c r="D11" s="147">
        <v>-0.58969649662518941</v>
      </c>
      <c r="E11" s="146">
        <v>10312</v>
      </c>
      <c r="F11" s="147">
        <f t="shared" si="3"/>
        <v>0.15398388540734098</v>
      </c>
      <c r="G11" s="146">
        <v>20054</v>
      </c>
      <c r="H11" s="147">
        <f t="shared" si="3"/>
        <v>0.94472459270752518</v>
      </c>
      <c r="I11" s="146">
        <v>25174</v>
      </c>
      <c r="J11" s="147">
        <f t="shared" si="3"/>
        <v>0.25531066121472024</v>
      </c>
      <c r="K11" s="146">
        <v>22971</v>
      </c>
      <c r="L11" s="147">
        <f t="shared" si="3"/>
        <v>-8.7510923969174592E-2</v>
      </c>
      <c r="M11" s="146">
        <v>26883</v>
      </c>
      <c r="N11" s="147">
        <f>IFERROR(M11/K11-1,"-")</f>
        <v>0.17030168473292417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9597</v>
      </c>
      <c r="F12" s="147" t="str">
        <f t="shared" si="3"/>
        <v>-</v>
      </c>
      <c r="G12" s="146">
        <v>17340</v>
      </c>
      <c r="H12" s="147">
        <f t="shared" si="3"/>
        <v>0.8068146295717411</v>
      </c>
      <c r="I12" s="146">
        <v>19154</v>
      </c>
      <c r="J12" s="147">
        <f t="shared" si="3"/>
        <v>0.10461361014994242</v>
      </c>
      <c r="K12" s="146">
        <v>19029</v>
      </c>
      <c r="L12" s="147">
        <f t="shared" si="3"/>
        <v>-6.5260519995823385E-3</v>
      </c>
      <c r="M12" s="146">
        <v>20857</v>
      </c>
      <c r="N12" s="147">
        <f>IFERROR(M12/K12-1,"-")</f>
        <v>9.6063902464659234E-2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12545</v>
      </c>
      <c r="F13" s="147" t="str">
        <f t="shared" si="3"/>
        <v>-</v>
      </c>
      <c r="G13" s="146">
        <v>18214</v>
      </c>
      <c r="H13" s="147">
        <f t="shared" si="3"/>
        <v>0.45189318453567151</v>
      </c>
      <c r="I13" s="146">
        <v>17881</v>
      </c>
      <c r="J13" s="147">
        <f t="shared" si="3"/>
        <v>-1.828263972768196E-2</v>
      </c>
      <c r="K13" s="146">
        <v>17439</v>
      </c>
      <c r="L13" s="147">
        <f t="shared" si="3"/>
        <v>-2.4718975448800418E-2</v>
      </c>
      <c r="M13" s="146">
        <v>22620</v>
      </c>
      <c r="N13" s="147">
        <f>IFERROR(M13/K13-1,"-")</f>
        <v>0.29709272320660585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13541</v>
      </c>
      <c r="F14" s="147" t="str">
        <f t="shared" si="3"/>
        <v>-</v>
      </c>
      <c r="G14" s="146">
        <v>17608</v>
      </c>
      <c r="H14" s="147">
        <f t="shared" si="3"/>
        <v>0.30034709401078197</v>
      </c>
      <c r="I14" s="146">
        <v>17983</v>
      </c>
      <c r="J14" s="147">
        <f t="shared" si="3"/>
        <v>2.1297137664697763E-2</v>
      </c>
      <c r="K14" s="146">
        <v>19479</v>
      </c>
      <c r="L14" s="147">
        <f t="shared" si="3"/>
        <v>8.3189679141411288E-2</v>
      </c>
      <c r="M14" s="146">
        <v>20873</v>
      </c>
      <c r="N14" s="147">
        <f t="shared" ref="N14:N18" si="5">IFERROR(M14/K14-1,"-")</f>
        <v>7.1564248678063658E-2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14398</v>
      </c>
      <c r="F15" s="147" t="str">
        <f t="shared" si="3"/>
        <v>-</v>
      </c>
      <c r="G15" s="146">
        <v>18083</v>
      </c>
      <c r="H15" s="147">
        <f t="shared" si="3"/>
        <v>0.25593832476732881</v>
      </c>
      <c r="I15" s="146">
        <v>16810</v>
      </c>
      <c r="J15" s="147">
        <f t="shared" si="3"/>
        <v>-7.0397611015871275E-2</v>
      </c>
      <c r="K15" s="146">
        <v>21632</v>
      </c>
      <c r="L15" s="147">
        <f t="shared" si="3"/>
        <v>0.28685306365258767</v>
      </c>
      <c r="M15" s="146">
        <v>23873</v>
      </c>
      <c r="N15" s="147">
        <f t="shared" si="5"/>
        <v>0.10359652366863914</v>
      </c>
    </row>
    <row r="16" spans="1:15" x14ac:dyDescent="0.25">
      <c r="A16" s="1" t="s">
        <v>86</v>
      </c>
      <c r="B16" s="145" t="s">
        <v>87</v>
      </c>
      <c r="C16" s="146">
        <v>6776</v>
      </c>
      <c r="D16" s="147">
        <v>-0.50873631552236642</v>
      </c>
      <c r="E16" s="146">
        <v>13925</v>
      </c>
      <c r="F16" s="147">
        <f t="shared" si="3"/>
        <v>1.0550472255017711</v>
      </c>
      <c r="G16" s="146">
        <v>15520</v>
      </c>
      <c r="H16" s="147">
        <f t="shared" si="3"/>
        <v>0.1145421903052064</v>
      </c>
      <c r="I16" s="146">
        <v>14993</v>
      </c>
      <c r="J16" s="147">
        <f t="shared" si="3"/>
        <v>-3.39561855670103E-2</v>
      </c>
      <c r="K16" s="146">
        <v>15201</v>
      </c>
      <c r="L16" s="147">
        <f t="shared" si="3"/>
        <v>1.3873140799039563E-2</v>
      </c>
      <c r="M16" s="146">
        <v>16969</v>
      </c>
      <c r="N16" s="147">
        <f t="shared" si="5"/>
        <v>0.11630813762252479</v>
      </c>
    </row>
    <row r="17" spans="1:15" x14ac:dyDescent="0.25">
      <c r="A17" s="1" t="s">
        <v>88</v>
      </c>
      <c r="B17" s="145" t="s">
        <v>89</v>
      </c>
      <c r="C17" s="146">
        <v>7423</v>
      </c>
      <c r="D17" s="147">
        <v>-0.53583041520760388</v>
      </c>
      <c r="E17" s="146">
        <v>16473</v>
      </c>
      <c r="F17" s="147">
        <f t="shared" si="3"/>
        <v>1.2191836184830929</v>
      </c>
      <c r="G17" s="146">
        <v>19959</v>
      </c>
      <c r="H17" s="147">
        <f t="shared" si="3"/>
        <v>0.21161901293024954</v>
      </c>
      <c r="I17" s="146">
        <v>15933</v>
      </c>
      <c r="J17" s="147">
        <f t="shared" si="3"/>
        <v>-0.2017135127010371</v>
      </c>
      <c r="K17" s="146">
        <v>19577</v>
      </c>
      <c r="L17" s="147">
        <f t="shared" si="3"/>
        <v>0.22870771355049269</v>
      </c>
      <c r="M17" s="146">
        <v>21810</v>
      </c>
      <c r="N17" s="147">
        <f t="shared" si="5"/>
        <v>0.11406242018695401</v>
      </c>
    </row>
    <row r="18" spans="1:15" x14ac:dyDescent="0.25">
      <c r="A18" s="1" t="s">
        <v>90</v>
      </c>
      <c r="B18" s="145" t="s">
        <v>91</v>
      </c>
      <c r="C18" s="146">
        <v>9298</v>
      </c>
      <c r="D18" s="147">
        <v>-0.50216844246934733</v>
      </c>
      <c r="E18" s="146">
        <v>19721</v>
      </c>
      <c r="F18" s="147">
        <f t="shared" si="3"/>
        <v>1.1209937620993764</v>
      </c>
      <c r="G18" s="146">
        <v>21932</v>
      </c>
      <c r="H18" s="147">
        <f t="shared" si="3"/>
        <v>0.11211399016277057</v>
      </c>
      <c r="I18" s="146">
        <v>20553</v>
      </c>
      <c r="J18" s="147">
        <f t="shared" si="3"/>
        <v>-6.2876162684661674E-2</v>
      </c>
      <c r="K18" s="146">
        <v>19337</v>
      </c>
      <c r="L18" s="147">
        <f t="shared" si="3"/>
        <v>-5.9164112295042037E-2</v>
      </c>
      <c r="M18" s="146">
        <v>24469</v>
      </c>
      <c r="N18" s="147">
        <f t="shared" si="5"/>
        <v>0.26539794176966436</v>
      </c>
    </row>
    <row r="19" spans="1:15" x14ac:dyDescent="0.25">
      <c r="A19" s="1" t="s">
        <v>92</v>
      </c>
      <c r="B19" s="145" t="s">
        <v>93</v>
      </c>
      <c r="C19" s="146">
        <v>8104</v>
      </c>
      <c r="D19" s="147">
        <v>-0.62628545077242337</v>
      </c>
      <c r="E19" s="146">
        <v>22740</v>
      </c>
      <c r="F19" s="147">
        <f t="shared" si="3"/>
        <v>1.8060217176702862</v>
      </c>
      <c r="G19" s="146">
        <v>25251</v>
      </c>
      <c r="H19" s="147">
        <f t="shared" si="3"/>
        <v>0.11042216358839041</v>
      </c>
      <c r="I19" s="146">
        <v>23667</v>
      </c>
      <c r="J19" s="147">
        <f t="shared" si="3"/>
        <v>-6.2730188903409756E-2</v>
      </c>
      <c r="K19" s="146">
        <v>25085</v>
      </c>
      <c r="L19" s="147">
        <f t="shared" si="3"/>
        <v>5.9914649089449545E-2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6962</v>
      </c>
      <c r="D20" s="147">
        <v>-0.66725612961812364</v>
      </c>
      <c r="E20" s="146">
        <v>18198</v>
      </c>
      <c r="F20" s="147">
        <f t="shared" si="3"/>
        <v>1.6139040505601838</v>
      </c>
      <c r="G20" s="146">
        <v>23965</v>
      </c>
      <c r="H20" s="147">
        <f t="shared" si="3"/>
        <v>0.3169029563688317</v>
      </c>
      <c r="I20" s="146">
        <v>20577</v>
      </c>
      <c r="J20" s="147">
        <f t="shared" si="3"/>
        <v>-0.14137283538493639</v>
      </c>
      <c r="K20" s="146">
        <v>24629</v>
      </c>
      <c r="L20" s="147">
        <f t="shared" si="3"/>
        <v>0.19691889002284113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103516</v>
      </c>
      <c r="D21" s="150">
        <v>-0.53035864165324509</v>
      </c>
      <c r="E21" s="149">
        <v>164258</v>
      </c>
      <c r="F21" s="150">
        <f t="shared" si="3"/>
        <v>0.58678851578499946</v>
      </c>
      <c r="G21" s="149">
        <v>229131</v>
      </c>
      <c r="H21" s="150">
        <f t="shared" si="3"/>
        <v>0.39494575606667559</v>
      </c>
      <c r="I21" s="149">
        <v>239109</v>
      </c>
      <c r="J21" s="150">
        <f t="shared" si="3"/>
        <v>4.3547141155059865E-2</v>
      </c>
      <c r="K21" s="149">
        <v>250871</v>
      </c>
      <c r="L21" s="150">
        <f t="shared" si="3"/>
        <v>4.9190954752853289E-2</v>
      </c>
      <c r="M21" s="149">
        <v>227882</v>
      </c>
      <c r="N21" s="150">
        <v>0.13285642557803112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20553</v>
      </c>
      <c r="D31" s="147">
        <v>0</v>
      </c>
      <c r="E31" s="146">
        <v>4767</v>
      </c>
      <c r="F31" s="147">
        <f t="shared" ref="F31:L43" si="9">IFERROR(E31/C31-1,"-")</f>
        <v>-0.76806305648810391</v>
      </c>
      <c r="G31" s="146">
        <v>14146</v>
      </c>
      <c r="H31" s="147">
        <f t="shared" si="9"/>
        <v>1.9674847912733373</v>
      </c>
      <c r="I31" s="146">
        <v>23609</v>
      </c>
      <c r="J31" s="147">
        <f t="shared" si="9"/>
        <v>0.66895235402233855</v>
      </c>
      <c r="K31" s="146">
        <v>23867</v>
      </c>
      <c r="L31" s="147">
        <f t="shared" si="9"/>
        <v>1.0928035918505552E-2</v>
      </c>
      <c r="M31" s="146">
        <v>24602</v>
      </c>
      <c r="N31" s="147">
        <f t="shared" ref="N31:N40" si="10">IFERROR(M31/K31-1,"-")</f>
        <v>3.0795659278501697E-2</v>
      </c>
    </row>
    <row r="32" spans="1:15" x14ac:dyDescent="0.25">
      <c r="B32" s="145" t="s">
        <v>75</v>
      </c>
      <c r="C32" s="146">
        <v>23364</v>
      </c>
      <c r="D32" s="147">
        <v>0.11634574036026568</v>
      </c>
      <c r="E32" s="146">
        <v>8041</v>
      </c>
      <c r="F32" s="147">
        <f t="shared" si="9"/>
        <v>-0.65583804143126179</v>
      </c>
      <c r="G32" s="146">
        <v>17059</v>
      </c>
      <c r="H32" s="147">
        <f t="shared" si="9"/>
        <v>1.1215023007088671</v>
      </c>
      <c r="I32" s="146">
        <v>22775</v>
      </c>
      <c r="J32" s="147">
        <f t="shared" si="9"/>
        <v>0.33507239580280213</v>
      </c>
      <c r="K32" s="146">
        <v>22625</v>
      </c>
      <c r="L32" s="147">
        <f t="shared" si="9"/>
        <v>-6.5861690450055299E-3</v>
      </c>
      <c r="M32" s="146">
        <v>24926</v>
      </c>
      <c r="N32" s="147">
        <f t="shared" si="10"/>
        <v>0.10170165745856363</v>
      </c>
    </row>
    <row r="33" spans="2:15" x14ac:dyDescent="0.25">
      <c r="B33" s="145" t="s">
        <v>77</v>
      </c>
      <c r="C33" s="146">
        <v>8936</v>
      </c>
      <c r="D33" s="147">
        <v>-0.58969649662518941</v>
      </c>
      <c r="E33" s="146">
        <v>10312</v>
      </c>
      <c r="F33" s="147">
        <f t="shared" si="9"/>
        <v>0.15398388540734098</v>
      </c>
      <c r="G33" s="146">
        <v>20054</v>
      </c>
      <c r="H33" s="147">
        <f t="shared" si="9"/>
        <v>0.94472459270752518</v>
      </c>
      <c r="I33" s="146">
        <v>25174</v>
      </c>
      <c r="J33" s="147">
        <f t="shared" si="9"/>
        <v>0.25531066121472024</v>
      </c>
      <c r="K33" s="146">
        <v>22971</v>
      </c>
      <c r="L33" s="147">
        <f t="shared" si="9"/>
        <v>-8.7510923969174592E-2</v>
      </c>
      <c r="M33" s="146">
        <v>26883</v>
      </c>
      <c r="N33" s="147">
        <f t="shared" si="10"/>
        <v>0.17030168473292417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9597</v>
      </c>
      <c r="F34" s="147" t="str">
        <f t="shared" si="9"/>
        <v>-</v>
      </c>
      <c r="G34" s="146">
        <v>17340</v>
      </c>
      <c r="H34" s="147">
        <f t="shared" si="9"/>
        <v>0.8068146295717411</v>
      </c>
      <c r="I34" s="146">
        <v>19154</v>
      </c>
      <c r="J34" s="147">
        <f t="shared" si="9"/>
        <v>0.10461361014994242</v>
      </c>
      <c r="K34" s="146">
        <v>19029</v>
      </c>
      <c r="L34" s="147">
        <f t="shared" si="9"/>
        <v>-6.5260519995823385E-3</v>
      </c>
      <c r="M34" s="146">
        <v>20857</v>
      </c>
      <c r="N34" s="147">
        <f t="shared" si="10"/>
        <v>9.6063902464659234E-2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12545</v>
      </c>
      <c r="F35" s="147" t="str">
        <f t="shared" si="9"/>
        <v>-</v>
      </c>
      <c r="G35" s="146">
        <v>18214</v>
      </c>
      <c r="H35" s="147">
        <f t="shared" si="9"/>
        <v>0.45189318453567151</v>
      </c>
      <c r="I35" s="146">
        <v>17881</v>
      </c>
      <c r="J35" s="147">
        <f t="shared" si="9"/>
        <v>-1.828263972768196E-2</v>
      </c>
      <c r="K35" s="146">
        <v>17439</v>
      </c>
      <c r="L35" s="147">
        <f t="shared" si="9"/>
        <v>-2.4718975448800418E-2</v>
      </c>
      <c r="M35" s="146">
        <v>22620</v>
      </c>
      <c r="N35" s="147">
        <f t="shared" si="10"/>
        <v>0.29709272320660585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13541</v>
      </c>
      <c r="F36" s="147" t="str">
        <f t="shared" si="9"/>
        <v>-</v>
      </c>
      <c r="G36" s="146">
        <v>17608</v>
      </c>
      <c r="H36" s="147">
        <f t="shared" si="9"/>
        <v>0.30034709401078197</v>
      </c>
      <c r="I36" s="146">
        <v>17983</v>
      </c>
      <c r="J36" s="147">
        <f t="shared" si="9"/>
        <v>2.1297137664697763E-2</v>
      </c>
      <c r="K36" s="146">
        <v>19479</v>
      </c>
      <c r="L36" s="147">
        <f t="shared" si="9"/>
        <v>8.3189679141411288E-2</v>
      </c>
      <c r="M36" s="146">
        <v>20873</v>
      </c>
      <c r="N36" s="147">
        <f t="shared" si="10"/>
        <v>7.1564248678063658E-2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14398</v>
      </c>
      <c r="F37" s="147" t="str">
        <f t="shared" si="9"/>
        <v>-</v>
      </c>
      <c r="G37" s="146">
        <v>18083</v>
      </c>
      <c r="H37" s="147">
        <f t="shared" si="9"/>
        <v>0.25593832476732881</v>
      </c>
      <c r="I37" s="146">
        <v>16810</v>
      </c>
      <c r="J37" s="147">
        <f t="shared" si="9"/>
        <v>-7.0397611015871275E-2</v>
      </c>
      <c r="K37" s="146">
        <v>21632</v>
      </c>
      <c r="L37" s="147">
        <f t="shared" si="9"/>
        <v>0.28685306365258767</v>
      </c>
      <c r="M37" s="146">
        <v>23873</v>
      </c>
      <c r="N37" s="147">
        <f t="shared" si="10"/>
        <v>0.10359652366863914</v>
      </c>
    </row>
    <row r="38" spans="2:15" x14ac:dyDescent="0.25">
      <c r="B38" s="145" t="s">
        <v>87</v>
      </c>
      <c r="C38" s="146">
        <v>6776</v>
      </c>
      <c r="D38" s="147">
        <v>-0.50873631552236642</v>
      </c>
      <c r="E38" s="146">
        <v>13925</v>
      </c>
      <c r="F38" s="147">
        <f t="shared" si="9"/>
        <v>1.0550472255017711</v>
      </c>
      <c r="G38" s="146">
        <v>15520</v>
      </c>
      <c r="H38" s="147">
        <f t="shared" si="9"/>
        <v>0.1145421903052064</v>
      </c>
      <c r="I38" s="146">
        <v>14993</v>
      </c>
      <c r="J38" s="147">
        <f t="shared" si="9"/>
        <v>-3.39561855670103E-2</v>
      </c>
      <c r="K38" s="146">
        <v>15201</v>
      </c>
      <c r="L38" s="147">
        <f t="shared" si="9"/>
        <v>1.3873140799039563E-2</v>
      </c>
      <c r="M38" s="146">
        <v>16969</v>
      </c>
      <c r="N38" s="147">
        <f t="shared" si="10"/>
        <v>0.11630813762252479</v>
      </c>
    </row>
    <row r="39" spans="2:15" x14ac:dyDescent="0.25">
      <c r="B39" s="145" t="s">
        <v>89</v>
      </c>
      <c r="C39" s="146">
        <v>7423</v>
      </c>
      <c r="D39" s="147">
        <v>-0.53583041520760388</v>
      </c>
      <c r="E39" s="146">
        <v>16473</v>
      </c>
      <c r="F39" s="147">
        <f t="shared" si="9"/>
        <v>1.2191836184830929</v>
      </c>
      <c r="G39" s="146">
        <v>19959</v>
      </c>
      <c r="H39" s="147">
        <f t="shared" si="9"/>
        <v>0.21161901293024954</v>
      </c>
      <c r="I39" s="146">
        <v>15933</v>
      </c>
      <c r="J39" s="147">
        <f t="shared" si="9"/>
        <v>-0.2017135127010371</v>
      </c>
      <c r="K39" s="146">
        <v>19577</v>
      </c>
      <c r="L39" s="147">
        <f t="shared" si="9"/>
        <v>0.22870771355049269</v>
      </c>
      <c r="M39" s="146">
        <v>21810</v>
      </c>
      <c r="N39" s="147">
        <f t="shared" si="10"/>
        <v>0.11406242018695401</v>
      </c>
    </row>
    <row r="40" spans="2:15" x14ac:dyDescent="0.25">
      <c r="B40" s="145" t="s">
        <v>91</v>
      </c>
      <c r="C40" s="146">
        <v>9298</v>
      </c>
      <c r="D40" s="147">
        <v>-0.50216844246934733</v>
      </c>
      <c r="E40" s="146">
        <v>19721</v>
      </c>
      <c r="F40" s="147">
        <f t="shared" si="9"/>
        <v>1.1209937620993764</v>
      </c>
      <c r="G40" s="146">
        <v>21932</v>
      </c>
      <c r="H40" s="147">
        <f t="shared" si="9"/>
        <v>0.11211399016277057</v>
      </c>
      <c r="I40" s="146">
        <v>20553</v>
      </c>
      <c r="J40" s="147">
        <f t="shared" si="9"/>
        <v>-6.2876162684661674E-2</v>
      </c>
      <c r="K40" s="146">
        <v>19337</v>
      </c>
      <c r="L40" s="147">
        <f t="shared" si="9"/>
        <v>-5.9164112295042037E-2</v>
      </c>
      <c r="M40" s="146">
        <v>24469</v>
      </c>
      <c r="N40" s="147">
        <f t="shared" si="10"/>
        <v>0.26539794176966436</v>
      </c>
    </row>
    <row r="41" spans="2:15" x14ac:dyDescent="0.25">
      <c r="B41" s="145" t="s">
        <v>93</v>
      </c>
      <c r="C41" s="146">
        <v>8104</v>
      </c>
      <c r="D41" s="147">
        <v>-0.62628545077242337</v>
      </c>
      <c r="E41" s="146">
        <v>22740</v>
      </c>
      <c r="F41" s="147">
        <f t="shared" si="9"/>
        <v>1.8060217176702862</v>
      </c>
      <c r="G41" s="146">
        <v>25251</v>
      </c>
      <c r="H41" s="147">
        <f t="shared" si="9"/>
        <v>0.11042216358839041</v>
      </c>
      <c r="I41" s="146">
        <v>23667</v>
      </c>
      <c r="J41" s="147">
        <f t="shared" si="9"/>
        <v>-6.2730188903409756E-2</v>
      </c>
      <c r="K41" s="146">
        <v>25085</v>
      </c>
      <c r="L41" s="147">
        <f t="shared" si="9"/>
        <v>5.9914649089449545E-2</v>
      </c>
      <c r="M41" s="146"/>
      <c r="N41" s="147"/>
    </row>
    <row r="42" spans="2:15" x14ac:dyDescent="0.25">
      <c r="B42" s="145" t="s">
        <v>95</v>
      </c>
      <c r="C42" s="146">
        <v>6962</v>
      </c>
      <c r="D42" s="147">
        <v>-0.66725612961812364</v>
      </c>
      <c r="E42" s="146">
        <v>18198</v>
      </c>
      <c r="F42" s="147">
        <f t="shared" si="9"/>
        <v>1.6139040505601838</v>
      </c>
      <c r="G42" s="146">
        <v>23965</v>
      </c>
      <c r="H42" s="147">
        <f t="shared" si="9"/>
        <v>0.3169029563688317</v>
      </c>
      <c r="I42" s="146">
        <v>20577</v>
      </c>
      <c r="J42" s="147">
        <f t="shared" si="9"/>
        <v>-0.14137283538493639</v>
      </c>
      <c r="K42" s="146">
        <v>24629</v>
      </c>
      <c r="L42" s="147">
        <f t="shared" si="9"/>
        <v>0.19691889002284113</v>
      </c>
      <c r="M42" s="146"/>
      <c r="N42" s="147"/>
    </row>
    <row r="43" spans="2:15" ht="15.75" x14ac:dyDescent="0.25">
      <c r="B43" s="148" t="s">
        <v>32</v>
      </c>
      <c r="C43" s="149">
        <v>103516</v>
      </c>
      <c r="D43" s="150">
        <v>-0.53035864165324509</v>
      </c>
      <c r="E43" s="149">
        <v>164258</v>
      </c>
      <c r="F43" s="150">
        <f t="shared" si="9"/>
        <v>0.58678851578499946</v>
      </c>
      <c r="G43" s="149">
        <v>229131</v>
      </c>
      <c r="H43" s="150">
        <f t="shared" si="9"/>
        <v>0.39494575606667559</v>
      </c>
      <c r="I43" s="149">
        <v>239109</v>
      </c>
      <c r="J43" s="150">
        <f t="shared" si="9"/>
        <v>4.3547141155059865E-2</v>
      </c>
      <c r="K43" s="149">
        <v>250871</v>
      </c>
      <c r="L43" s="150">
        <f t="shared" si="9"/>
        <v>4.9190954752853289E-2</v>
      </c>
      <c r="M43" s="149">
        <v>227882</v>
      </c>
      <c r="N43" s="150">
        <v>0.13285642557803112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9949</v>
      </c>
      <c r="D53" s="147">
        <v>-7.33047690014903E-2</v>
      </c>
      <c r="E53" s="146">
        <v>1748</v>
      </c>
      <c r="F53" s="147">
        <f t="shared" ref="F53:L65" si="14">IFERROR(E53/C53-1,"-")</f>
        <v>-0.82430395014574331</v>
      </c>
      <c r="G53" s="146">
        <v>8448</v>
      </c>
      <c r="H53" s="147">
        <f t="shared" si="14"/>
        <v>3.832951945080092</v>
      </c>
      <c r="I53" s="146">
        <v>14009</v>
      </c>
      <c r="J53" s="147">
        <f t="shared" si="14"/>
        <v>0.65826231060606055</v>
      </c>
      <c r="K53" s="146">
        <v>13713</v>
      </c>
      <c r="L53" s="147">
        <f t="shared" si="14"/>
        <v>-2.1129274038118373E-2</v>
      </c>
      <c r="M53" s="146">
        <v>15504</v>
      </c>
      <c r="N53" s="147">
        <f t="shared" ref="N53:N62" si="15">IFERROR(M53/K53-1,"-")</f>
        <v>0.13060599431196684</v>
      </c>
    </row>
    <row r="54" spans="1:15" x14ac:dyDescent="0.25">
      <c r="A54" s="1">
        <v>2</v>
      </c>
      <c r="B54" s="145" t="s">
        <v>75</v>
      </c>
      <c r="C54" s="146">
        <v>11543</v>
      </c>
      <c r="D54" s="147">
        <v>8.8551490003772271E-2</v>
      </c>
      <c r="E54" s="146">
        <v>3877</v>
      </c>
      <c r="F54" s="147">
        <f t="shared" si="14"/>
        <v>-0.66412544399202988</v>
      </c>
      <c r="G54" s="146">
        <v>10670</v>
      </c>
      <c r="H54" s="147">
        <f t="shared" si="14"/>
        <v>1.7521279339695641</v>
      </c>
      <c r="I54" s="146">
        <v>13831</v>
      </c>
      <c r="J54" s="147">
        <f t="shared" si="14"/>
        <v>0.29625117150890357</v>
      </c>
      <c r="K54" s="146">
        <v>13097</v>
      </c>
      <c r="L54" s="147">
        <f t="shared" si="14"/>
        <v>-5.3069192393897735E-2</v>
      </c>
      <c r="M54" s="146">
        <v>15698</v>
      </c>
      <c r="N54" s="147">
        <f t="shared" si="15"/>
        <v>0.19859509811407183</v>
      </c>
    </row>
    <row r="55" spans="1:15" x14ac:dyDescent="0.25">
      <c r="A55" s="1">
        <v>3</v>
      </c>
      <c r="B55" s="145" t="s">
        <v>77</v>
      </c>
      <c r="C55" s="146">
        <v>4800</v>
      </c>
      <c r="D55" s="147">
        <v>-0.58513396715643906</v>
      </c>
      <c r="E55" s="146">
        <v>5386</v>
      </c>
      <c r="F55" s="147">
        <f t="shared" si="14"/>
        <v>0.12208333333333332</v>
      </c>
      <c r="G55" s="146">
        <v>12702</v>
      </c>
      <c r="H55" s="147">
        <f t="shared" si="14"/>
        <v>1.3583364277757148</v>
      </c>
      <c r="I55" s="146">
        <v>15155</v>
      </c>
      <c r="J55" s="147">
        <f t="shared" si="14"/>
        <v>0.19311919382774367</v>
      </c>
      <c r="K55" s="146">
        <v>13219</v>
      </c>
      <c r="L55" s="147">
        <f t="shared" si="14"/>
        <v>-0.1277466182777961</v>
      </c>
      <c r="M55" s="146">
        <v>17327</v>
      </c>
      <c r="N55" s="147">
        <f t="shared" si="15"/>
        <v>0.31076480823057717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6275</v>
      </c>
      <c r="F56" s="147" t="str">
        <f t="shared" si="14"/>
        <v>-</v>
      </c>
      <c r="G56" s="146">
        <v>11294</v>
      </c>
      <c r="H56" s="147">
        <f t="shared" si="14"/>
        <v>0.79984063745019918</v>
      </c>
      <c r="I56" s="146">
        <v>11713</v>
      </c>
      <c r="J56" s="147">
        <f t="shared" si="14"/>
        <v>3.7099344784841559E-2</v>
      </c>
      <c r="K56" s="146">
        <v>11165</v>
      </c>
      <c r="L56" s="147">
        <f t="shared" si="14"/>
        <v>-4.6785622812259842E-2</v>
      </c>
      <c r="M56" s="146">
        <v>13392</v>
      </c>
      <c r="N56" s="147">
        <f t="shared" si="15"/>
        <v>0.19946260635915802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8426</v>
      </c>
      <c r="F57" s="147" t="str">
        <f t="shared" si="14"/>
        <v>-</v>
      </c>
      <c r="G57" s="146">
        <v>10870</v>
      </c>
      <c r="H57" s="147">
        <f t="shared" si="14"/>
        <v>0.29005459292665559</v>
      </c>
      <c r="I57" s="146">
        <v>10695</v>
      </c>
      <c r="J57" s="147">
        <f t="shared" si="14"/>
        <v>-1.609935602575896E-2</v>
      </c>
      <c r="K57" s="146">
        <v>10226</v>
      </c>
      <c r="L57" s="147">
        <f t="shared" si="14"/>
        <v>-4.3852267414679735E-2</v>
      </c>
      <c r="M57" s="146">
        <v>15356</v>
      </c>
      <c r="N57" s="147">
        <f t="shared" si="15"/>
        <v>0.5016624291022882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9155</v>
      </c>
      <c r="F58" s="147" t="str">
        <f t="shared" si="14"/>
        <v>-</v>
      </c>
      <c r="G58" s="146">
        <v>10141</v>
      </c>
      <c r="H58" s="147">
        <f t="shared" si="14"/>
        <v>0.1077007099945384</v>
      </c>
      <c r="I58" s="146">
        <v>10170</v>
      </c>
      <c r="J58" s="147">
        <f t="shared" si="14"/>
        <v>2.8596785326890917E-3</v>
      </c>
      <c r="K58" s="146">
        <v>11059</v>
      </c>
      <c r="L58" s="147">
        <f t="shared" si="14"/>
        <v>8.7413962635201514E-2</v>
      </c>
      <c r="M58" s="146">
        <v>14375</v>
      </c>
      <c r="N58" s="147">
        <f t="shared" si="15"/>
        <v>0.29984627904873862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10003</v>
      </c>
      <c r="F59" s="147" t="str">
        <f t="shared" si="14"/>
        <v>-</v>
      </c>
      <c r="G59" s="146">
        <v>10838</v>
      </c>
      <c r="H59" s="147">
        <f t="shared" si="14"/>
        <v>8.3474957512746251E-2</v>
      </c>
      <c r="I59" s="146">
        <v>10021</v>
      </c>
      <c r="J59" s="147">
        <f t="shared" si="14"/>
        <v>-7.5382911976379363E-2</v>
      </c>
      <c r="K59" s="146">
        <v>12572</v>
      </c>
      <c r="L59" s="147">
        <f t="shared" si="14"/>
        <v>0.25456541263346977</v>
      </c>
      <c r="M59" s="146">
        <v>16611</v>
      </c>
      <c r="N59" s="147">
        <f t="shared" si="15"/>
        <v>0.32126948775055686</v>
      </c>
    </row>
    <row r="60" spans="1:15" x14ac:dyDescent="0.25">
      <c r="A60" s="1">
        <v>8</v>
      </c>
      <c r="B60" s="145" t="s">
        <v>87</v>
      </c>
      <c r="C60" s="146">
        <v>3541</v>
      </c>
      <c r="D60" s="147">
        <v>-0.46453954332375624</v>
      </c>
      <c r="E60" s="146">
        <v>9293</v>
      </c>
      <c r="F60" s="147">
        <f t="shared" si="14"/>
        <v>1.6243998870375602</v>
      </c>
      <c r="G60" s="146">
        <v>8772</v>
      </c>
      <c r="H60" s="147">
        <f t="shared" si="14"/>
        <v>-5.606370386312276E-2</v>
      </c>
      <c r="I60" s="146">
        <v>9451</v>
      </c>
      <c r="J60" s="147">
        <f t="shared" si="14"/>
        <v>7.7405380756953912E-2</v>
      </c>
      <c r="K60" s="146">
        <v>9290</v>
      </c>
      <c r="L60" s="147">
        <f t="shared" si="14"/>
        <v>-1.7035234366733709E-2</v>
      </c>
      <c r="M60" s="146">
        <v>11918</v>
      </c>
      <c r="N60" s="147">
        <f t="shared" si="15"/>
        <v>0.28288482238966628</v>
      </c>
    </row>
    <row r="61" spans="1:15" x14ac:dyDescent="0.25">
      <c r="A61" s="1">
        <v>9</v>
      </c>
      <c r="B61" s="145" t="s">
        <v>89</v>
      </c>
      <c r="C61" s="146">
        <v>3927</v>
      </c>
      <c r="D61" s="147">
        <v>-0.49315952503871963</v>
      </c>
      <c r="E61" s="146">
        <v>10524</v>
      </c>
      <c r="F61" s="147">
        <f t="shared" si="14"/>
        <v>1.6799083269671504</v>
      </c>
      <c r="G61" s="146">
        <v>11314</v>
      </c>
      <c r="H61" s="147">
        <f t="shared" si="14"/>
        <v>7.5066514633219228E-2</v>
      </c>
      <c r="I61" s="146">
        <v>9475</v>
      </c>
      <c r="J61" s="147">
        <f t="shared" si="14"/>
        <v>-0.16254198338341874</v>
      </c>
      <c r="K61" s="146">
        <v>12468</v>
      </c>
      <c r="L61" s="147">
        <f t="shared" si="14"/>
        <v>0.31588390501319252</v>
      </c>
      <c r="M61" s="146">
        <v>15013</v>
      </c>
      <c r="N61" s="147">
        <f t="shared" si="15"/>
        <v>0.20412255373756816</v>
      </c>
    </row>
    <row r="62" spans="1:15" x14ac:dyDescent="0.25">
      <c r="A62" s="1">
        <v>10</v>
      </c>
      <c r="B62" s="145" t="s">
        <v>91</v>
      </c>
      <c r="C62" s="146">
        <v>5005</v>
      </c>
      <c r="D62" s="147">
        <v>-0.45276623660616666</v>
      </c>
      <c r="E62" s="146">
        <v>12607</v>
      </c>
      <c r="F62" s="147">
        <f t="shared" si="14"/>
        <v>1.5188811188811191</v>
      </c>
      <c r="G62" s="146">
        <v>12410</v>
      </c>
      <c r="H62" s="147">
        <f t="shared" si="14"/>
        <v>-1.5626239390814645E-2</v>
      </c>
      <c r="I62" s="146">
        <v>12972</v>
      </c>
      <c r="J62" s="147">
        <f t="shared" si="14"/>
        <v>4.5286059629331188E-2</v>
      </c>
      <c r="K62" s="146">
        <v>12954</v>
      </c>
      <c r="L62" s="147">
        <f t="shared" si="14"/>
        <v>-1.3876040703052483E-3</v>
      </c>
      <c r="M62" s="146">
        <v>16315</v>
      </c>
      <c r="N62" s="147">
        <f t="shared" si="15"/>
        <v>0.25945653852092021</v>
      </c>
    </row>
    <row r="63" spans="1:15" x14ac:dyDescent="0.25">
      <c r="A63" s="1">
        <v>11</v>
      </c>
      <c r="B63" s="145" t="s">
        <v>93</v>
      </c>
      <c r="C63" s="146">
        <v>4492</v>
      </c>
      <c r="D63" s="147">
        <v>-0.60110114554657668</v>
      </c>
      <c r="E63" s="146">
        <v>14543</v>
      </c>
      <c r="F63" s="147">
        <f t="shared" si="14"/>
        <v>2.23753339269813</v>
      </c>
      <c r="G63" s="146">
        <v>14671</v>
      </c>
      <c r="H63" s="147">
        <f t="shared" si="14"/>
        <v>8.8014852506359542E-3</v>
      </c>
      <c r="I63" s="146">
        <v>15154</v>
      </c>
      <c r="J63" s="147">
        <f t="shared" si="14"/>
        <v>3.2922091200327186E-2</v>
      </c>
      <c r="K63" s="146">
        <v>16047</v>
      </c>
      <c r="L63" s="147">
        <f t="shared" si="14"/>
        <v>5.8928335752936434E-2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3684</v>
      </c>
      <c r="D64" s="147">
        <v>-0.62686113643269525</v>
      </c>
      <c r="E64" s="146">
        <v>11107</v>
      </c>
      <c r="F64" s="147">
        <f t="shared" si="14"/>
        <v>2.0149294245385452</v>
      </c>
      <c r="G64" s="146">
        <v>13567</v>
      </c>
      <c r="H64" s="147">
        <f t="shared" si="14"/>
        <v>0.22148194832087875</v>
      </c>
      <c r="I64" s="146">
        <v>12991</v>
      </c>
      <c r="J64" s="147">
        <f t="shared" si="14"/>
        <v>-4.2455959313039027E-2</v>
      </c>
      <c r="K64" s="146">
        <v>15417</v>
      </c>
      <c r="L64" s="147">
        <f t="shared" si="14"/>
        <v>0.18674466938649825</v>
      </c>
      <c r="M64" s="146"/>
      <c r="N64" s="147"/>
    </row>
    <row r="65" spans="1:15" ht="15.75" x14ac:dyDescent="0.25">
      <c r="B65" s="148" t="s">
        <v>32</v>
      </c>
      <c r="C65" s="149">
        <v>54788</v>
      </c>
      <c r="D65" s="150">
        <v>-0.50564839210307866</v>
      </c>
      <c r="E65" s="149">
        <v>102944</v>
      </c>
      <c r="F65" s="150">
        <f t="shared" si="14"/>
        <v>0.87895159523983346</v>
      </c>
      <c r="G65" s="149">
        <v>135697</v>
      </c>
      <c r="H65" s="150">
        <f t="shared" si="14"/>
        <v>0.31816327323593407</v>
      </c>
      <c r="I65" s="149">
        <v>145637</v>
      </c>
      <c r="J65" s="150">
        <f t="shared" si="14"/>
        <v>7.3251435182796865E-2</v>
      </c>
      <c r="K65" s="149">
        <v>151227</v>
      </c>
      <c r="L65" s="150">
        <f t="shared" si="14"/>
        <v>3.8383103194929769E-2</v>
      </c>
      <c r="M65" s="149">
        <v>151509</v>
      </c>
      <c r="N65" s="150">
        <v>0.26507352020239972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10604</v>
      </c>
      <c r="D75" s="147">
        <v>8.0167057145767551E-2</v>
      </c>
      <c r="E75" s="146">
        <v>3019</v>
      </c>
      <c r="F75" s="147">
        <f t="shared" ref="F75:L87" si="19">IFERROR(E75/C75-1,"-")</f>
        <v>-0.71529611467370802</v>
      </c>
      <c r="G75" s="146">
        <v>5698</v>
      </c>
      <c r="H75" s="147">
        <f t="shared" si="19"/>
        <v>0.88737992712818814</v>
      </c>
      <c r="I75" s="146">
        <v>9600</v>
      </c>
      <c r="J75" s="147">
        <f t="shared" si="19"/>
        <v>0.68480168480168491</v>
      </c>
      <c r="K75" s="146">
        <v>10154</v>
      </c>
      <c r="L75" s="147">
        <f t="shared" si="19"/>
        <v>5.770833333333325E-2</v>
      </c>
      <c r="M75" s="146">
        <v>9098</v>
      </c>
      <c r="N75" s="147">
        <f t="shared" ref="N75:N84" si="20">IFERROR(M75/K75-1,"-")</f>
        <v>-0.10399842426629902</v>
      </c>
    </row>
    <row r="76" spans="1:15" x14ac:dyDescent="0.25">
      <c r="A76" s="1">
        <v>2</v>
      </c>
      <c r="B76" s="145" t="s">
        <v>75</v>
      </c>
      <c r="C76" s="146">
        <v>11821</v>
      </c>
      <c r="D76" s="147">
        <v>0.14489104116222751</v>
      </c>
      <c r="E76" s="146">
        <v>4164</v>
      </c>
      <c r="F76" s="147">
        <f t="shared" si="19"/>
        <v>-0.6477455376025717</v>
      </c>
      <c r="G76" s="146">
        <v>6389</v>
      </c>
      <c r="H76" s="147">
        <f t="shared" si="19"/>
        <v>0.5343419788664745</v>
      </c>
      <c r="I76" s="146">
        <v>8944</v>
      </c>
      <c r="J76" s="147">
        <f t="shared" si="19"/>
        <v>0.39990608858976362</v>
      </c>
      <c r="K76" s="146">
        <v>9528</v>
      </c>
      <c r="L76" s="147">
        <f t="shared" si="19"/>
        <v>6.5295169946332665E-2</v>
      </c>
      <c r="M76" s="146">
        <v>9228</v>
      </c>
      <c r="N76" s="147">
        <f t="shared" si="20"/>
        <v>-3.1486146095717871E-2</v>
      </c>
    </row>
    <row r="77" spans="1:15" x14ac:dyDescent="0.25">
      <c r="A77" s="1">
        <v>3</v>
      </c>
      <c r="B77" s="145" t="s">
        <v>77</v>
      </c>
      <c r="C77" s="146">
        <v>4136</v>
      </c>
      <c r="D77" s="147">
        <v>-0.59486727397394457</v>
      </c>
      <c r="E77" s="146">
        <v>4926</v>
      </c>
      <c r="F77" s="147">
        <f t="shared" si="19"/>
        <v>0.19100580270793044</v>
      </c>
      <c r="G77" s="146">
        <v>7352</v>
      </c>
      <c r="H77" s="147">
        <f t="shared" si="19"/>
        <v>0.49248883475436456</v>
      </c>
      <c r="I77" s="146">
        <v>10019</v>
      </c>
      <c r="J77" s="147">
        <f t="shared" si="19"/>
        <v>0.36275843307943423</v>
      </c>
      <c r="K77" s="146">
        <v>9752</v>
      </c>
      <c r="L77" s="147">
        <f t="shared" si="19"/>
        <v>-2.6649366204211988E-2</v>
      </c>
      <c r="M77" s="146">
        <v>9556</v>
      </c>
      <c r="N77" s="147">
        <f t="shared" si="20"/>
        <v>-2.0098441345365092E-2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3322</v>
      </c>
      <c r="F78" s="147" t="str">
        <f t="shared" si="19"/>
        <v>-</v>
      </c>
      <c r="G78" s="146">
        <v>6046</v>
      </c>
      <c r="H78" s="147">
        <f t="shared" si="19"/>
        <v>0.81998795906080679</v>
      </c>
      <c r="I78" s="146">
        <v>7441</v>
      </c>
      <c r="J78" s="147">
        <f t="shared" si="19"/>
        <v>0.23073106185908032</v>
      </c>
      <c r="K78" s="146">
        <v>7864</v>
      </c>
      <c r="L78" s="147">
        <f t="shared" si="19"/>
        <v>5.6847197957263784E-2</v>
      </c>
      <c r="M78" s="146">
        <v>7465</v>
      </c>
      <c r="N78" s="147">
        <f t="shared" si="20"/>
        <v>-5.0737538148524886E-2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4119</v>
      </c>
      <c r="F79" s="147" t="str">
        <f t="shared" si="19"/>
        <v>-</v>
      </c>
      <c r="G79" s="146">
        <v>7344</v>
      </c>
      <c r="H79" s="147">
        <f t="shared" si="19"/>
        <v>0.78295702840495274</v>
      </c>
      <c r="I79" s="146">
        <v>7186</v>
      </c>
      <c r="J79" s="147">
        <f t="shared" si="19"/>
        <v>-2.1514161220043571E-2</v>
      </c>
      <c r="K79" s="146">
        <v>7213</v>
      </c>
      <c r="L79" s="147">
        <f t="shared" si="19"/>
        <v>3.7573058725299813E-3</v>
      </c>
      <c r="M79" s="146">
        <v>7264</v>
      </c>
      <c r="N79" s="147">
        <f t="shared" si="20"/>
        <v>7.0705670317481317E-3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4386</v>
      </c>
      <c r="F80" s="147" t="str">
        <f t="shared" si="19"/>
        <v>-</v>
      </c>
      <c r="G80" s="146">
        <v>7467</v>
      </c>
      <c r="H80" s="147">
        <f t="shared" si="19"/>
        <v>0.70246238030095753</v>
      </c>
      <c r="I80" s="146">
        <v>7813</v>
      </c>
      <c r="J80" s="147">
        <f t="shared" si="19"/>
        <v>4.6337217088522786E-2</v>
      </c>
      <c r="K80" s="146">
        <v>8420</v>
      </c>
      <c r="L80" s="147">
        <f t="shared" si="19"/>
        <v>7.7691027774222432E-2</v>
      </c>
      <c r="M80" s="146">
        <v>6498</v>
      </c>
      <c r="N80" s="147">
        <f t="shared" si="20"/>
        <v>-0.22826603325415673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4395</v>
      </c>
      <c r="F81" s="147" t="str">
        <f t="shared" si="19"/>
        <v>-</v>
      </c>
      <c r="G81" s="146">
        <v>7245</v>
      </c>
      <c r="H81" s="147">
        <f t="shared" si="19"/>
        <v>0.6484641638225257</v>
      </c>
      <c r="I81" s="146">
        <v>6789</v>
      </c>
      <c r="J81" s="147">
        <f t="shared" si="19"/>
        <v>-6.2939958592132528E-2</v>
      </c>
      <c r="K81" s="146">
        <v>9060</v>
      </c>
      <c r="L81" s="147">
        <f t="shared" si="19"/>
        <v>0.33451171011931069</v>
      </c>
      <c r="M81" s="146">
        <v>7262</v>
      </c>
      <c r="N81" s="147">
        <f t="shared" si="20"/>
        <v>-0.19845474613686531</v>
      </c>
    </row>
    <row r="82" spans="1:15" x14ac:dyDescent="0.25">
      <c r="A82" s="1">
        <v>8</v>
      </c>
      <c r="B82" s="145" t="s">
        <v>87</v>
      </c>
      <c r="C82" s="146">
        <v>3235</v>
      </c>
      <c r="D82" s="147">
        <v>-0.54944289693593307</v>
      </c>
      <c r="E82" s="146">
        <v>4632</v>
      </c>
      <c r="F82" s="147">
        <f t="shared" si="19"/>
        <v>0.43183925811437396</v>
      </c>
      <c r="G82" s="146">
        <v>6748</v>
      </c>
      <c r="H82" s="147">
        <f t="shared" si="19"/>
        <v>0.45682210708117443</v>
      </c>
      <c r="I82" s="146">
        <v>5542</v>
      </c>
      <c r="J82" s="147">
        <f t="shared" si="19"/>
        <v>-0.17871962062833435</v>
      </c>
      <c r="K82" s="146">
        <v>5911</v>
      </c>
      <c r="L82" s="147">
        <f t="shared" si="19"/>
        <v>6.6582461205340948E-2</v>
      </c>
      <c r="M82" s="146">
        <v>5051</v>
      </c>
      <c r="N82" s="147">
        <f t="shared" si="20"/>
        <v>-0.14549145660632723</v>
      </c>
    </row>
    <row r="83" spans="1:15" x14ac:dyDescent="0.25">
      <c r="A83" s="1">
        <v>9</v>
      </c>
      <c r="B83" s="145" t="s">
        <v>89</v>
      </c>
      <c r="C83" s="146">
        <v>3496</v>
      </c>
      <c r="D83" s="147">
        <v>-0.57593401261523525</v>
      </c>
      <c r="E83" s="146">
        <v>5949</v>
      </c>
      <c r="F83" s="147">
        <f t="shared" si="19"/>
        <v>0.70165903890160175</v>
      </c>
      <c r="G83" s="146">
        <v>8645</v>
      </c>
      <c r="H83" s="147">
        <f t="shared" si="19"/>
        <v>0.45318540931248941</v>
      </c>
      <c r="I83" s="146">
        <v>6458</v>
      </c>
      <c r="J83" s="147">
        <f t="shared" si="19"/>
        <v>-0.25297860034702135</v>
      </c>
      <c r="K83" s="146">
        <v>7109</v>
      </c>
      <c r="L83" s="147">
        <f t="shared" si="19"/>
        <v>0.10080520284917927</v>
      </c>
      <c r="M83" s="146">
        <v>6797</v>
      </c>
      <c r="N83" s="147">
        <f t="shared" si="20"/>
        <v>-4.3888029258686179E-2</v>
      </c>
    </row>
    <row r="84" spans="1:15" x14ac:dyDescent="0.25">
      <c r="A84" s="1">
        <v>10</v>
      </c>
      <c r="B84" s="145" t="s">
        <v>91</v>
      </c>
      <c r="C84" s="146">
        <v>4293</v>
      </c>
      <c r="D84" s="147">
        <v>-0.54957507082152968</v>
      </c>
      <c r="E84" s="146">
        <v>7114</v>
      </c>
      <c r="F84" s="147">
        <f t="shared" si="19"/>
        <v>0.65711623573258793</v>
      </c>
      <c r="G84" s="146">
        <v>9522</v>
      </c>
      <c r="H84" s="147">
        <f t="shared" si="19"/>
        <v>0.33848748945740792</v>
      </c>
      <c r="I84" s="146">
        <v>7581</v>
      </c>
      <c r="J84" s="147">
        <f t="shared" si="19"/>
        <v>-0.20384373030875869</v>
      </c>
      <c r="K84" s="146">
        <v>6383</v>
      </c>
      <c r="L84" s="147">
        <f t="shared" si="19"/>
        <v>-0.15802664556127155</v>
      </c>
      <c r="M84" s="146">
        <v>8154</v>
      </c>
      <c r="N84" s="147">
        <f t="shared" si="20"/>
        <v>0.27745574181419386</v>
      </c>
    </row>
    <row r="85" spans="1:15" x14ac:dyDescent="0.25">
      <c r="A85" s="1">
        <v>11</v>
      </c>
      <c r="B85" s="145" t="s">
        <v>93</v>
      </c>
      <c r="C85" s="146">
        <v>3612</v>
      </c>
      <c r="D85" s="147">
        <v>-0.65349194167306224</v>
      </c>
      <c r="E85" s="146">
        <v>8197</v>
      </c>
      <c r="F85" s="147">
        <f t="shared" si="19"/>
        <v>1.2693798449612403</v>
      </c>
      <c r="G85" s="146">
        <v>10580</v>
      </c>
      <c r="H85" s="147">
        <f t="shared" si="19"/>
        <v>0.2907161156520679</v>
      </c>
      <c r="I85" s="146">
        <v>8513</v>
      </c>
      <c r="J85" s="147">
        <f t="shared" si="19"/>
        <v>-0.19536862003780719</v>
      </c>
      <c r="K85" s="146">
        <v>9038</v>
      </c>
      <c r="L85" s="147">
        <f t="shared" si="19"/>
        <v>6.1670386467755245E-2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3278</v>
      </c>
      <c r="D86" s="147">
        <v>-0.70334841628959277</v>
      </c>
      <c r="E86" s="146">
        <v>7091</v>
      </c>
      <c r="F86" s="147">
        <f t="shared" si="19"/>
        <v>1.1632092739475288</v>
      </c>
      <c r="G86" s="146">
        <v>10398</v>
      </c>
      <c r="H86" s="147">
        <f t="shared" si="19"/>
        <v>0.46636581582287406</v>
      </c>
      <c r="I86" s="146">
        <v>7586</v>
      </c>
      <c r="J86" s="147">
        <f t="shared" si="19"/>
        <v>-0.27043662242738986</v>
      </c>
      <c r="K86" s="146">
        <v>9212</v>
      </c>
      <c r="L86" s="147">
        <f t="shared" si="19"/>
        <v>0.21434220933298187</v>
      </c>
      <c r="M86" s="146"/>
      <c r="N86" s="147"/>
    </row>
    <row r="87" spans="1:15" ht="15.75" x14ac:dyDescent="0.25">
      <c r="B87" s="148" t="s">
        <v>32</v>
      </c>
      <c r="C87" s="149">
        <v>48728</v>
      </c>
      <c r="D87" s="150">
        <v>-0.55534871836987965</v>
      </c>
      <c r="E87" s="149">
        <v>61314</v>
      </c>
      <c r="F87" s="150">
        <f t="shared" si="19"/>
        <v>0.25829092103102935</v>
      </c>
      <c r="G87" s="149">
        <v>93434</v>
      </c>
      <c r="H87" s="150">
        <f t="shared" si="19"/>
        <v>0.52386078220308585</v>
      </c>
      <c r="I87" s="149">
        <v>93472</v>
      </c>
      <c r="J87" s="150">
        <f t="shared" si="19"/>
        <v>4.0670419761545951E-4</v>
      </c>
      <c r="K87" s="149">
        <v>99644</v>
      </c>
      <c r="L87" s="150">
        <f t="shared" si="19"/>
        <v>6.6030469017459792E-2</v>
      </c>
      <c r="M87" s="149">
        <v>76373</v>
      </c>
      <c r="N87" s="150">
        <v>-6.1687593680123887E-2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L109" si="24">IFERROR(E97/C97-1,"-")</f>
        <v>-</v>
      </c>
      <c r="G97" s="146" t="s">
        <v>233</v>
      </c>
      <c r="H97" s="147" t="str">
        <f t="shared" si="24"/>
        <v>-</v>
      </c>
      <c r="I97" s="146" t="s">
        <v>233</v>
      </c>
      <c r="J97" s="147" t="str">
        <f t="shared" si="24"/>
        <v>-</v>
      </c>
      <c r="K97" s="146" t="s">
        <v>233</v>
      </c>
      <c r="L97" s="147" t="str">
        <f t="shared" si="24"/>
        <v>-</v>
      </c>
      <c r="M97" s="146" t="s">
        <v>233</v>
      </c>
      <c r="N97" s="147" t="str">
        <f t="shared" ref="N97:N106" si="25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24"/>
        <v>-</v>
      </c>
      <c r="G98" s="146" t="s">
        <v>233</v>
      </c>
      <c r="H98" s="147" t="str">
        <f t="shared" si="24"/>
        <v>-</v>
      </c>
      <c r="I98" s="146" t="s">
        <v>233</v>
      </c>
      <c r="J98" s="147" t="str">
        <f t="shared" si="24"/>
        <v>-</v>
      </c>
      <c r="K98" s="146" t="s">
        <v>233</v>
      </c>
      <c r="L98" s="147" t="str">
        <f t="shared" si="24"/>
        <v>-</v>
      </c>
      <c r="M98" s="146" t="s">
        <v>233</v>
      </c>
      <c r="N98" s="147" t="str">
        <f t="shared" si="25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24"/>
        <v>-</v>
      </c>
      <c r="G99" s="146" t="s">
        <v>233</v>
      </c>
      <c r="H99" s="147" t="str">
        <f t="shared" si="24"/>
        <v>-</v>
      </c>
      <c r="I99" s="146" t="s">
        <v>233</v>
      </c>
      <c r="J99" s="147" t="str">
        <f t="shared" si="24"/>
        <v>-</v>
      </c>
      <c r="K99" s="146" t="s">
        <v>233</v>
      </c>
      <c r="L99" s="147" t="str">
        <f t="shared" si="24"/>
        <v>-</v>
      </c>
      <c r="M99" s="146" t="s">
        <v>233</v>
      </c>
      <c r="N99" s="147" t="str">
        <f t="shared" si="25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24"/>
        <v>-</v>
      </c>
      <c r="G100" s="146" t="s">
        <v>233</v>
      </c>
      <c r="H100" s="147" t="str">
        <f t="shared" si="24"/>
        <v>-</v>
      </c>
      <c r="I100" s="146" t="s">
        <v>233</v>
      </c>
      <c r="J100" s="147" t="str">
        <f t="shared" si="24"/>
        <v>-</v>
      </c>
      <c r="K100" s="146" t="s">
        <v>233</v>
      </c>
      <c r="L100" s="147" t="str">
        <f t="shared" si="24"/>
        <v>-</v>
      </c>
      <c r="M100" s="146" t="s">
        <v>233</v>
      </c>
      <c r="N100" s="147" t="str">
        <f t="shared" si="25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24"/>
        <v>-</v>
      </c>
      <c r="G101" s="146" t="s">
        <v>233</v>
      </c>
      <c r="H101" s="147" t="str">
        <f t="shared" si="24"/>
        <v>-</v>
      </c>
      <c r="I101" s="146" t="s">
        <v>233</v>
      </c>
      <c r="J101" s="147" t="str">
        <f t="shared" si="24"/>
        <v>-</v>
      </c>
      <c r="K101" s="146" t="s">
        <v>233</v>
      </c>
      <c r="L101" s="147" t="str">
        <f t="shared" si="24"/>
        <v>-</v>
      </c>
      <c r="M101" s="146" t="s">
        <v>233</v>
      </c>
      <c r="N101" s="147" t="str">
        <f t="shared" si="25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24"/>
        <v>-</v>
      </c>
      <c r="G102" s="146" t="s">
        <v>233</v>
      </c>
      <c r="H102" s="147" t="str">
        <f t="shared" si="24"/>
        <v>-</v>
      </c>
      <c r="I102" s="146" t="s">
        <v>233</v>
      </c>
      <c r="J102" s="147" t="str">
        <f t="shared" si="24"/>
        <v>-</v>
      </c>
      <c r="K102" s="146" t="s">
        <v>233</v>
      </c>
      <c r="L102" s="147" t="str">
        <f t="shared" si="24"/>
        <v>-</v>
      </c>
      <c r="M102" s="146" t="s">
        <v>233</v>
      </c>
      <c r="N102" s="147" t="str">
        <f t="shared" si="25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24"/>
        <v>-</v>
      </c>
      <c r="G103" s="146" t="s">
        <v>233</v>
      </c>
      <c r="H103" s="147" t="str">
        <f t="shared" si="24"/>
        <v>-</v>
      </c>
      <c r="I103" s="146" t="s">
        <v>233</v>
      </c>
      <c r="J103" s="147" t="str">
        <f t="shared" si="24"/>
        <v>-</v>
      </c>
      <c r="K103" s="146" t="s">
        <v>233</v>
      </c>
      <c r="L103" s="147" t="str">
        <f t="shared" si="24"/>
        <v>-</v>
      </c>
      <c r="M103" s="146" t="s">
        <v>233</v>
      </c>
      <c r="N103" s="147" t="str">
        <f t="shared" si="25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24"/>
        <v>-</v>
      </c>
      <c r="G104" s="146" t="s">
        <v>233</v>
      </c>
      <c r="H104" s="147" t="str">
        <f t="shared" si="24"/>
        <v>-</v>
      </c>
      <c r="I104" s="146" t="s">
        <v>233</v>
      </c>
      <c r="J104" s="147" t="str">
        <f t="shared" si="24"/>
        <v>-</v>
      </c>
      <c r="K104" s="146" t="s">
        <v>233</v>
      </c>
      <c r="L104" s="147" t="str">
        <f t="shared" si="24"/>
        <v>-</v>
      </c>
      <c r="M104" s="146" t="s">
        <v>233</v>
      </c>
      <c r="N104" s="147" t="str">
        <f t="shared" si="25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24"/>
        <v>-</v>
      </c>
      <c r="G105" s="146" t="s">
        <v>233</v>
      </c>
      <c r="H105" s="147" t="str">
        <f t="shared" si="24"/>
        <v>-</v>
      </c>
      <c r="I105" s="146" t="s">
        <v>233</v>
      </c>
      <c r="J105" s="147" t="str">
        <f t="shared" si="24"/>
        <v>-</v>
      </c>
      <c r="K105" s="146" t="s">
        <v>233</v>
      </c>
      <c r="L105" s="147" t="str">
        <f t="shared" si="24"/>
        <v>-</v>
      </c>
      <c r="M105" s="146" t="s">
        <v>233</v>
      </c>
      <c r="N105" s="147" t="str">
        <f t="shared" si="25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24"/>
        <v>-</v>
      </c>
      <c r="G106" s="146" t="s">
        <v>233</v>
      </c>
      <c r="H106" s="147" t="str">
        <f t="shared" si="24"/>
        <v>-</v>
      </c>
      <c r="I106" s="146" t="s">
        <v>233</v>
      </c>
      <c r="J106" s="147" t="str">
        <f t="shared" si="24"/>
        <v>-</v>
      </c>
      <c r="K106" s="146" t="s">
        <v>233</v>
      </c>
      <c r="L106" s="147" t="str">
        <f t="shared" si="24"/>
        <v>-</v>
      </c>
      <c r="M106" s="146" t="s">
        <v>233</v>
      </c>
      <c r="N106" s="147" t="str">
        <f t="shared" si="25"/>
        <v>-</v>
      </c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24"/>
        <v>-</v>
      </c>
      <c r="G107" s="146" t="s">
        <v>233</v>
      </c>
      <c r="H107" s="147" t="str">
        <f t="shared" si="24"/>
        <v>-</v>
      </c>
      <c r="I107" s="146" t="s">
        <v>233</v>
      </c>
      <c r="J107" s="147" t="str">
        <f t="shared" si="24"/>
        <v>-</v>
      </c>
      <c r="K107" s="146" t="s">
        <v>233</v>
      </c>
      <c r="L107" s="147" t="str">
        <f t="shared" si="24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24"/>
        <v>-</v>
      </c>
      <c r="G108" s="146" t="s">
        <v>233</v>
      </c>
      <c r="H108" s="147" t="str">
        <f t="shared" si="24"/>
        <v>-</v>
      </c>
      <c r="I108" s="146" t="s">
        <v>233</v>
      </c>
      <c r="J108" s="147" t="str">
        <f t="shared" si="24"/>
        <v>-</v>
      </c>
      <c r="K108" s="146" t="s">
        <v>233</v>
      </c>
      <c r="L108" s="147" t="str">
        <f t="shared" si="24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24"/>
        <v>-</v>
      </c>
      <c r="G109" s="149" t="s">
        <v>233</v>
      </c>
      <c r="H109" s="150" t="str">
        <f t="shared" si="24"/>
        <v>-</v>
      </c>
      <c r="I109" s="149" t="s">
        <v>233</v>
      </c>
      <c r="J109" s="150" t="str">
        <f t="shared" si="24"/>
        <v>-</v>
      </c>
      <c r="K109" s="149" t="s">
        <v>233</v>
      </c>
      <c r="L109" s="150" t="str">
        <f t="shared" si="24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9055-BE1D-41D8-B134-528779B28D28}">
  <sheetPr>
    <tabColor theme="7" tint="0.79998168889431442"/>
  </sheetPr>
  <dimension ref="A4:E116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250871</v>
      </c>
      <c r="D8" s="147">
        <f t="shared" ref="D8:D10" si="0">C8/C9-1</f>
        <v>4.9190954752853289E-2</v>
      </c>
    </row>
    <row r="9" spans="1:5" x14ac:dyDescent="0.25">
      <c r="A9" s="1"/>
      <c r="B9" s="145">
        <v>2023</v>
      </c>
      <c r="C9" s="146">
        <v>239109</v>
      </c>
      <c r="D9" s="147">
        <f t="shared" si="0"/>
        <v>4.3547141155059865E-2</v>
      </c>
    </row>
    <row r="10" spans="1:5" x14ac:dyDescent="0.25">
      <c r="A10" s="1"/>
      <c r="B10" s="145">
        <v>2022</v>
      </c>
      <c r="C10" s="146">
        <v>229131</v>
      </c>
      <c r="D10" s="147">
        <f t="shared" si="0"/>
        <v>0.39494575606667559</v>
      </c>
    </row>
    <row r="11" spans="1:5" x14ac:dyDescent="0.25">
      <c r="A11" s="1"/>
      <c r="B11" s="145">
        <v>2021</v>
      </c>
      <c r="C11" s="146">
        <v>164258</v>
      </c>
      <c r="D11" s="147">
        <f>C11/C12-1</f>
        <v>0.58678851578499946</v>
      </c>
    </row>
    <row r="12" spans="1:5" x14ac:dyDescent="0.25">
      <c r="A12" s="1" t="s">
        <v>74</v>
      </c>
      <c r="B12" s="145">
        <v>2020</v>
      </c>
      <c r="C12" s="146">
        <v>103516</v>
      </c>
      <c r="D12" s="147">
        <f t="shared" ref="D12:D21" si="1">C12/C13-1</f>
        <v>-0.53035864165324509</v>
      </c>
    </row>
    <row r="13" spans="1:5" x14ac:dyDescent="0.25">
      <c r="A13" s="1" t="s">
        <v>76</v>
      </c>
      <c r="B13" s="145">
        <v>2019</v>
      </c>
      <c r="C13" s="146">
        <v>220415</v>
      </c>
      <c r="D13" s="147">
        <f t="shared" si="1"/>
        <v>-5.1199049541774122E-2</v>
      </c>
    </row>
    <row r="14" spans="1:5" x14ac:dyDescent="0.25">
      <c r="A14" s="1" t="s">
        <v>78</v>
      </c>
      <c r="B14" s="145">
        <v>2018</v>
      </c>
      <c r="C14" s="146">
        <v>232309</v>
      </c>
      <c r="D14" s="147">
        <f t="shared" si="1"/>
        <v>-0.10533734369042713</v>
      </c>
    </row>
    <row r="15" spans="1:5" x14ac:dyDescent="0.25">
      <c r="A15" s="1" t="s">
        <v>80</v>
      </c>
      <c r="B15" s="145">
        <v>2017</v>
      </c>
      <c r="C15" s="146">
        <v>259661</v>
      </c>
      <c r="D15" s="147">
        <f>C15/C16-1</f>
        <v>2.72375541981833E-2</v>
      </c>
    </row>
    <row r="16" spans="1:5" x14ac:dyDescent="0.25">
      <c r="A16" s="1" t="s">
        <v>82</v>
      </c>
      <c r="B16" s="145">
        <v>2016</v>
      </c>
      <c r="C16" s="146">
        <v>252776</v>
      </c>
      <c r="D16" s="147">
        <f>C16/C17-1</f>
        <v>9.7770809899983879E-2</v>
      </c>
    </row>
    <row r="17" spans="1:5" x14ac:dyDescent="0.25">
      <c r="A17" s="1" t="s">
        <v>84</v>
      </c>
      <c r="B17" s="145">
        <v>2015</v>
      </c>
      <c r="C17" s="146">
        <v>230263</v>
      </c>
      <c r="D17" s="147">
        <f t="shared" si="1"/>
        <v>0.1334127456819536</v>
      </c>
    </row>
    <row r="18" spans="1:5" x14ac:dyDescent="0.25">
      <c r="A18" s="1" t="s">
        <v>86</v>
      </c>
      <c r="B18" s="145">
        <v>2014</v>
      </c>
      <c r="C18" s="146">
        <v>203159</v>
      </c>
      <c r="D18" s="147">
        <f t="shared" si="1"/>
        <v>0.13291583948606989</v>
      </c>
    </row>
    <row r="19" spans="1:5" x14ac:dyDescent="0.25">
      <c r="A19" s="1" t="s">
        <v>88</v>
      </c>
      <c r="B19" s="145">
        <v>2013</v>
      </c>
      <c r="C19" s="146">
        <v>179324</v>
      </c>
      <c r="D19" s="147">
        <f t="shared" si="1"/>
        <v>9.5175277879565146E-2</v>
      </c>
    </row>
    <row r="20" spans="1:5" x14ac:dyDescent="0.25">
      <c r="A20" s="1" t="s">
        <v>90</v>
      </c>
      <c r="B20" s="145">
        <v>2012</v>
      </c>
      <c r="C20" s="146">
        <v>163740</v>
      </c>
      <c r="D20" s="147">
        <f>C20/C21-1</f>
        <v>-1.9679453022565241E-2</v>
      </c>
    </row>
    <row r="21" spans="1:5" x14ac:dyDescent="0.25">
      <c r="A21" s="1" t="s">
        <v>92</v>
      </c>
      <c r="B21" s="145">
        <v>2011</v>
      </c>
      <c r="C21" s="146">
        <v>167027</v>
      </c>
      <c r="D21" s="147">
        <f t="shared" si="1"/>
        <v>-5.804228537268985E-2</v>
      </c>
    </row>
    <row r="22" spans="1:5" x14ac:dyDescent="0.25">
      <c r="A22" s="1" t="s">
        <v>94</v>
      </c>
      <c r="B22" s="145">
        <v>2010</v>
      </c>
      <c r="C22" s="146">
        <v>177319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250871</v>
      </c>
      <c r="D31" s="147">
        <f t="shared" ref="D31:D44" si="2">C31/C32-1</f>
        <v>4.9190954752853289E-2</v>
      </c>
    </row>
    <row r="32" spans="1:5" x14ac:dyDescent="0.25">
      <c r="B32" s="145">
        <v>2023</v>
      </c>
      <c r="C32" s="146">
        <v>239109</v>
      </c>
      <c r="D32" s="147">
        <f t="shared" si="2"/>
        <v>4.3547141155059865E-2</v>
      </c>
    </row>
    <row r="33" spans="2:4" x14ac:dyDescent="0.25">
      <c r="B33" s="145">
        <v>2022</v>
      </c>
      <c r="C33" s="146">
        <v>229131</v>
      </c>
      <c r="D33" s="147">
        <f t="shared" si="2"/>
        <v>0.39494575606667559</v>
      </c>
    </row>
    <row r="34" spans="2:4" x14ac:dyDescent="0.25">
      <c r="B34" s="145">
        <v>2021</v>
      </c>
      <c r="C34" s="146">
        <v>164258</v>
      </c>
      <c r="D34" s="147">
        <f t="shared" si="2"/>
        <v>0.58678851578499946</v>
      </c>
    </row>
    <row r="35" spans="2:4" x14ac:dyDescent="0.25">
      <c r="B35" s="145">
        <v>2020</v>
      </c>
      <c r="C35" s="146">
        <v>103516</v>
      </c>
      <c r="D35" s="147">
        <f t="shared" si="2"/>
        <v>-0.53035864165324509</v>
      </c>
    </row>
    <row r="36" spans="2:4" x14ac:dyDescent="0.25">
      <c r="B36" s="145">
        <v>2019</v>
      </c>
      <c r="C36" s="146">
        <v>220415</v>
      </c>
      <c r="D36" s="147">
        <f t="shared" si="2"/>
        <v>-5.1199049541774122E-2</v>
      </c>
    </row>
    <row r="37" spans="2:4" x14ac:dyDescent="0.25">
      <c r="B37" s="145">
        <v>2018</v>
      </c>
      <c r="C37" s="146">
        <v>232309</v>
      </c>
      <c r="D37" s="147">
        <f t="shared" si="2"/>
        <v>-0.10533734369042713</v>
      </c>
    </row>
    <row r="38" spans="2:4" x14ac:dyDescent="0.25">
      <c r="B38" s="145">
        <v>2017</v>
      </c>
      <c r="C38" s="146">
        <v>259661</v>
      </c>
      <c r="D38" s="147">
        <f>C38/C39-1</f>
        <v>2.72375541981833E-2</v>
      </c>
    </row>
    <row r="39" spans="2:4" x14ac:dyDescent="0.25">
      <c r="B39" s="145">
        <v>2016</v>
      </c>
      <c r="C39" s="146">
        <v>252776</v>
      </c>
      <c r="D39" s="147">
        <f>C39/C40-1</f>
        <v>9.7770809899983879E-2</v>
      </c>
    </row>
    <row r="40" spans="2:4" x14ac:dyDescent="0.25">
      <c r="B40" s="145">
        <v>2015</v>
      </c>
      <c r="C40" s="146">
        <v>230263</v>
      </c>
      <c r="D40" s="147">
        <f t="shared" si="2"/>
        <v>0.1334127456819536</v>
      </c>
    </row>
    <row r="41" spans="2:4" x14ac:dyDescent="0.25">
      <c r="B41" s="145">
        <v>2014</v>
      </c>
      <c r="C41" s="146">
        <v>203159</v>
      </c>
      <c r="D41" s="147">
        <f t="shared" si="2"/>
        <v>0.13291583948606989</v>
      </c>
    </row>
    <row r="42" spans="2:4" x14ac:dyDescent="0.25">
      <c r="B42" s="145">
        <v>2013</v>
      </c>
      <c r="C42" s="146">
        <v>179324</v>
      </c>
      <c r="D42" s="147">
        <f t="shared" si="2"/>
        <v>9.5175277879565146E-2</v>
      </c>
    </row>
    <row r="43" spans="2:4" x14ac:dyDescent="0.25">
      <c r="B43" s="145">
        <v>2012</v>
      </c>
      <c r="C43" s="146">
        <v>163740</v>
      </c>
      <c r="D43" s="147">
        <f>C43/C44-1</f>
        <v>-1.9679453022565241E-2</v>
      </c>
    </row>
    <row r="44" spans="2:4" x14ac:dyDescent="0.25">
      <c r="B44" s="145">
        <v>2011</v>
      </c>
      <c r="C44" s="146">
        <v>167027</v>
      </c>
      <c r="D44" s="147">
        <f t="shared" si="2"/>
        <v>-5.804228537268985E-2</v>
      </c>
    </row>
    <row r="45" spans="2:4" x14ac:dyDescent="0.25">
      <c r="B45" s="145">
        <v>2010</v>
      </c>
      <c r="C45" s="146">
        <v>177319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151227</v>
      </c>
      <c r="D54" s="147">
        <f t="shared" ref="D54:D56" si="3">C54/C55-1</f>
        <v>3.8383103194929769E-2</v>
      </c>
    </row>
    <row r="55" spans="1:5" x14ac:dyDescent="0.25">
      <c r="A55" s="1"/>
      <c r="B55" s="145">
        <v>2023</v>
      </c>
      <c r="C55" s="146">
        <v>145637</v>
      </c>
      <c r="D55" s="147">
        <f t="shared" si="3"/>
        <v>7.3251435182796865E-2</v>
      </c>
    </row>
    <row r="56" spans="1:5" x14ac:dyDescent="0.25">
      <c r="A56" s="1"/>
      <c r="B56" s="145">
        <v>2022</v>
      </c>
      <c r="C56" s="146">
        <v>135697</v>
      </c>
      <c r="D56" s="147">
        <f t="shared" si="3"/>
        <v>0.31816327323593407</v>
      </c>
    </row>
    <row r="57" spans="1:5" x14ac:dyDescent="0.25">
      <c r="A57" s="1"/>
      <c r="B57" s="145">
        <v>2021</v>
      </c>
      <c r="C57" s="146">
        <v>102944</v>
      </c>
      <c r="D57" s="147">
        <f>C57/C58-1</f>
        <v>0.87895159523983346</v>
      </c>
    </row>
    <row r="58" spans="1:5" x14ac:dyDescent="0.25">
      <c r="A58" s="1">
        <v>2</v>
      </c>
      <c r="B58" s="145">
        <v>2020</v>
      </c>
      <c r="C58" s="146">
        <v>54788</v>
      </c>
      <c r="D58" s="147">
        <f t="shared" ref="D58:D67" si="4">C58/C59-1</f>
        <v>-0.50564839210307866</v>
      </c>
    </row>
    <row r="59" spans="1:5" x14ac:dyDescent="0.25">
      <c r="A59" s="1">
        <v>3</v>
      </c>
      <c r="B59" s="145">
        <v>2019</v>
      </c>
      <c r="C59" s="146">
        <v>110828</v>
      </c>
      <c r="D59" s="147">
        <f t="shared" si="4"/>
        <v>-3.9610395237393736E-2</v>
      </c>
    </row>
    <row r="60" spans="1:5" x14ac:dyDescent="0.25">
      <c r="A60" s="1">
        <v>4</v>
      </c>
      <c r="B60" s="145">
        <v>2018</v>
      </c>
      <c r="C60" s="146">
        <v>115399</v>
      </c>
      <c r="D60" s="147">
        <f t="shared" si="4"/>
        <v>0.13766451422092962</v>
      </c>
    </row>
    <row r="61" spans="1:5" x14ac:dyDescent="0.25">
      <c r="A61" s="1">
        <v>5</v>
      </c>
      <c r="B61" s="145">
        <v>2017</v>
      </c>
      <c r="C61" s="146">
        <v>101435</v>
      </c>
      <c r="D61" s="147">
        <f>C61/C62-1</f>
        <v>0.35757113413099928</v>
      </c>
    </row>
    <row r="62" spans="1:5" x14ac:dyDescent="0.25">
      <c r="A62" s="1">
        <v>6</v>
      </c>
      <c r="B62" s="145">
        <v>2016</v>
      </c>
      <c r="C62" s="146">
        <v>74718</v>
      </c>
      <c r="D62" s="147">
        <f>C62/C63-1</f>
        <v>8.7693248318630346E-2</v>
      </c>
    </row>
    <row r="63" spans="1:5" x14ac:dyDescent="0.25">
      <c r="A63" s="1">
        <v>7</v>
      </c>
      <c r="B63" s="145">
        <v>2015</v>
      </c>
      <c r="C63" s="146">
        <v>68694</v>
      </c>
      <c r="D63" s="147">
        <f t="shared" si="4"/>
        <v>0.16598489349062207</v>
      </c>
    </row>
    <row r="64" spans="1:5" x14ac:dyDescent="0.25">
      <c r="A64" s="1">
        <v>8</v>
      </c>
      <c r="B64" s="145">
        <v>2014</v>
      </c>
      <c r="C64" s="146">
        <v>58915</v>
      </c>
      <c r="D64" s="147">
        <f t="shared" si="4"/>
        <v>0.24582364136181001</v>
      </c>
    </row>
    <row r="65" spans="1:5" x14ac:dyDescent="0.25">
      <c r="A65" s="1">
        <v>9</v>
      </c>
      <c r="B65" s="145">
        <v>2013</v>
      </c>
      <c r="C65" s="146">
        <v>47290</v>
      </c>
      <c r="D65" s="147">
        <f t="shared" si="4"/>
        <v>6.2935491121600462E-2</v>
      </c>
    </row>
    <row r="66" spans="1:5" x14ac:dyDescent="0.25">
      <c r="A66" s="1">
        <v>10</v>
      </c>
      <c r="B66" s="145">
        <v>2012</v>
      </c>
      <c r="C66" s="146">
        <v>44490</v>
      </c>
      <c r="D66" s="147">
        <f>C66/C67-1</f>
        <v>0.23893065998329166</v>
      </c>
    </row>
    <row r="67" spans="1:5" x14ac:dyDescent="0.25">
      <c r="A67" s="1">
        <v>11</v>
      </c>
      <c r="B67" s="145">
        <v>2011</v>
      </c>
      <c r="C67" s="146">
        <v>35910</v>
      </c>
      <c r="D67" s="147">
        <f t="shared" si="4"/>
        <v>0.13678812244768745</v>
      </c>
    </row>
    <row r="68" spans="1:5" x14ac:dyDescent="0.25">
      <c r="A68" s="1">
        <v>12</v>
      </c>
      <c r="B68" s="145">
        <v>2010</v>
      </c>
      <c r="C68" s="146">
        <v>31589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99644</v>
      </c>
      <c r="D77" s="147">
        <f t="shared" ref="D77:D83" si="5">C77/C78-1</f>
        <v>6.6030469017459792E-2</v>
      </c>
    </row>
    <row r="78" spans="1:5" x14ac:dyDescent="0.25">
      <c r="A78" s="1"/>
      <c r="B78" s="145">
        <v>2023</v>
      </c>
      <c r="C78" s="146">
        <v>93472</v>
      </c>
      <c r="D78" s="147">
        <f t="shared" si="5"/>
        <v>4.0670419761545951E-4</v>
      </c>
    </row>
    <row r="79" spans="1:5" x14ac:dyDescent="0.25">
      <c r="A79" s="1"/>
      <c r="B79" s="145">
        <v>2022</v>
      </c>
      <c r="C79" s="146">
        <v>93434</v>
      </c>
      <c r="D79" s="147">
        <f t="shared" si="5"/>
        <v>0.52386078220308585</v>
      </c>
    </row>
    <row r="80" spans="1:5" x14ac:dyDescent="0.25">
      <c r="A80" s="1"/>
      <c r="B80" s="145">
        <v>2021</v>
      </c>
      <c r="C80" s="146">
        <v>61314</v>
      </c>
      <c r="D80" s="147">
        <f t="shared" si="5"/>
        <v>0.25829092103102935</v>
      </c>
    </row>
    <row r="81" spans="1:5" x14ac:dyDescent="0.25">
      <c r="A81" s="1">
        <v>2</v>
      </c>
      <c r="B81" s="145">
        <v>2020</v>
      </c>
      <c r="C81" s="146">
        <v>48728</v>
      </c>
      <c r="D81" s="147">
        <f t="shared" si="5"/>
        <v>-0.55534871836987965</v>
      </c>
    </row>
    <row r="82" spans="1:5" x14ac:dyDescent="0.25">
      <c r="A82" s="1">
        <v>3</v>
      </c>
      <c r="B82" s="145">
        <v>2019</v>
      </c>
      <c r="C82" s="146">
        <v>109587</v>
      </c>
      <c r="D82" s="147">
        <f t="shared" si="5"/>
        <v>-6.2637926610212946E-2</v>
      </c>
    </row>
    <row r="83" spans="1:5" x14ac:dyDescent="0.25">
      <c r="A83" s="1">
        <v>4</v>
      </c>
      <c r="B83" s="145">
        <v>2018</v>
      </c>
      <c r="C83" s="146">
        <v>116910</v>
      </c>
      <c r="D83" s="147">
        <f t="shared" si="5"/>
        <v>-0.26112016988358422</v>
      </c>
    </row>
    <row r="84" spans="1:5" x14ac:dyDescent="0.25">
      <c r="A84" s="1">
        <v>5</v>
      </c>
      <c r="B84" s="145">
        <v>2017</v>
      </c>
      <c r="C84" s="146">
        <v>158226</v>
      </c>
      <c r="D84" s="147">
        <f>C84/C85-1</f>
        <v>-0.11137943816059936</v>
      </c>
    </row>
    <row r="85" spans="1:5" x14ac:dyDescent="0.25">
      <c r="A85" s="1">
        <v>6</v>
      </c>
      <c r="B85" s="145">
        <v>2016</v>
      </c>
      <c r="C85" s="146">
        <v>178058</v>
      </c>
      <c r="D85" s="147">
        <f>C85/C86-1</f>
        <v>0.10205546856141967</v>
      </c>
    </row>
    <row r="86" spans="1:5" x14ac:dyDescent="0.25">
      <c r="A86" s="1">
        <v>7</v>
      </c>
      <c r="B86" s="145">
        <v>2015</v>
      </c>
      <c r="C86" s="146">
        <v>161569</v>
      </c>
      <c r="D86" s="147">
        <f t="shared" ref="D86:D88" si="6">C86/C87-1</f>
        <v>0.12010898200271769</v>
      </c>
    </row>
    <row r="87" spans="1:5" x14ac:dyDescent="0.25">
      <c r="A87" s="1">
        <v>8</v>
      </c>
      <c r="B87" s="145">
        <v>2014</v>
      </c>
      <c r="C87" s="146">
        <v>144244</v>
      </c>
      <c r="D87" s="147">
        <f t="shared" si="6"/>
        <v>9.2476180377781381E-2</v>
      </c>
    </row>
    <row r="88" spans="1:5" x14ac:dyDescent="0.25">
      <c r="A88" s="1">
        <v>9</v>
      </c>
      <c r="B88" s="145">
        <v>2013</v>
      </c>
      <c r="C88" s="146">
        <v>132034</v>
      </c>
      <c r="D88" s="147">
        <f t="shared" si="6"/>
        <v>0.10720335429769401</v>
      </c>
    </row>
    <row r="89" spans="1:5" x14ac:dyDescent="0.25">
      <c r="A89" s="1">
        <v>10</v>
      </c>
      <c r="B89" s="145">
        <v>2012</v>
      </c>
      <c r="C89" s="146">
        <v>119250</v>
      </c>
      <c r="D89" s="147">
        <f>C89/C90-1</f>
        <v>-9.0506951806401892E-2</v>
      </c>
    </row>
    <row r="90" spans="1:5" x14ac:dyDescent="0.25">
      <c r="A90" s="1">
        <v>11</v>
      </c>
      <c r="B90" s="145">
        <v>2011</v>
      </c>
      <c r="C90" s="146">
        <v>131117</v>
      </c>
      <c r="D90" s="147">
        <f t="shared" ref="D90" si="7">C90/C91-1</f>
        <v>-0.10027448020311536</v>
      </c>
    </row>
    <row r="91" spans="1:5" x14ac:dyDescent="0.25">
      <c r="A91" s="1">
        <v>12</v>
      </c>
      <c r="B91" s="145">
        <v>2010</v>
      </c>
      <c r="C91" s="146">
        <v>145730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 t="s">
        <v>233</v>
      </c>
      <c r="D100" s="147" t="e">
        <f t="shared" ref="D100:D113" si="8">C100/C101-1</f>
        <v>#VALUE!</v>
      </c>
    </row>
    <row r="101" spans="2:5" x14ac:dyDescent="0.25">
      <c r="B101" s="145">
        <v>2023</v>
      </c>
      <c r="C101" s="146" t="s">
        <v>233</v>
      </c>
      <c r="D101" s="147" t="e">
        <f t="shared" si="8"/>
        <v>#VALUE!</v>
      </c>
    </row>
    <row r="102" spans="2:5" x14ac:dyDescent="0.25">
      <c r="B102" s="145">
        <v>2022</v>
      </c>
      <c r="C102" s="146" t="s">
        <v>233</v>
      </c>
      <c r="D102" s="147" t="e">
        <f t="shared" si="8"/>
        <v>#VALUE!</v>
      </c>
    </row>
    <row r="103" spans="2:5" x14ac:dyDescent="0.25">
      <c r="B103" s="145">
        <v>2021</v>
      </c>
      <c r="C103" s="146" t="s">
        <v>233</v>
      </c>
      <c r="D103" s="147" t="e">
        <f t="shared" si="8"/>
        <v>#VALUE!</v>
      </c>
    </row>
    <row r="104" spans="2:5" x14ac:dyDescent="0.25">
      <c r="B104" s="145">
        <v>2020</v>
      </c>
      <c r="C104" s="146" t="s">
        <v>233</v>
      </c>
      <c r="D104" s="147" t="e">
        <f t="shared" si="8"/>
        <v>#VALUE!</v>
      </c>
    </row>
    <row r="105" spans="2:5" x14ac:dyDescent="0.25">
      <c r="B105" s="145">
        <v>2019</v>
      </c>
      <c r="C105" s="146" t="s">
        <v>233</v>
      </c>
      <c r="D105" s="147" t="e">
        <f t="shared" si="8"/>
        <v>#VALUE!</v>
      </c>
    </row>
    <row r="106" spans="2:5" x14ac:dyDescent="0.25">
      <c r="B106" s="145">
        <v>2018</v>
      </c>
      <c r="C106" s="146" t="s">
        <v>233</v>
      </c>
      <c r="D106" s="147" t="e">
        <f t="shared" si="8"/>
        <v>#VALUE!</v>
      </c>
    </row>
    <row r="107" spans="2:5" x14ac:dyDescent="0.25">
      <c r="B107" s="145">
        <v>2017</v>
      </c>
      <c r="C107" s="146" t="s">
        <v>233</v>
      </c>
      <c r="D107" s="147" t="e">
        <f t="shared" si="8"/>
        <v>#VALUE!</v>
      </c>
    </row>
    <row r="108" spans="2:5" x14ac:dyDescent="0.25">
      <c r="B108" s="145">
        <v>2016</v>
      </c>
      <c r="C108" s="146" t="s">
        <v>233</v>
      </c>
      <c r="D108" s="147" t="e">
        <f t="shared" si="8"/>
        <v>#VALUE!</v>
      </c>
    </row>
    <row r="109" spans="2:5" x14ac:dyDescent="0.25">
      <c r="B109" s="145">
        <v>2015</v>
      </c>
      <c r="C109" s="146" t="s">
        <v>233</v>
      </c>
      <c r="D109" s="147" t="e">
        <f t="shared" si="8"/>
        <v>#VALUE!</v>
      </c>
    </row>
    <row r="110" spans="2:5" x14ac:dyDescent="0.25">
      <c r="B110" s="145">
        <v>2014</v>
      </c>
      <c r="C110" s="146" t="s">
        <v>233</v>
      </c>
      <c r="D110" s="147" t="e">
        <f t="shared" si="8"/>
        <v>#VALUE!</v>
      </c>
    </row>
    <row r="111" spans="2:5" x14ac:dyDescent="0.25">
      <c r="B111" s="145">
        <v>2013</v>
      </c>
      <c r="C111" s="146" t="s">
        <v>233</v>
      </c>
      <c r="D111" s="147" t="e">
        <f t="shared" si="8"/>
        <v>#VALUE!</v>
      </c>
    </row>
    <row r="112" spans="2:5" x14ac:dyDescent="0.25">
      <c r="B112" s="145">
        <v>2012</v>
      </c>
      <c r="C112" s="146" t="s">
        <v>233</v>
      </c>
      <c r="D112" s="147" t="e">
        <f t="shared" si="8"/>
        <v>#VALUE!</v>
      </c>
    </row>
    <row r="113" spans="2:4" x14ac:dyDescent="0.25">
      <c r="B113" s="145">
        <v>2011</v>
      </c>
      <c r="C113" s="146" t="s">
        <v>233</v>
      </c>
      <c r="D113" s="147" t="e">
        <f t="shared" si="8"/>
        <v>#VALUE!</v>
      </c>
    </row>
    <row r="114" spans="2:4" x14ac:dyDescent="0.25">
      <c r="B114" s="145">
        <v>2010</v>
      </c>
      <c r="C114" s="146" t="s">
        <v>233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8D3D-5DC9-4AAE-A93A-0B6AC0917C4E}">
  <sheetPr>
    <tabColor theme="7" tint="0.79998168889431442"/>
  </sheetPr>
  <dimension ref="A1:V59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234</v>
      </c>
      <c r="E5" s="158" t="s">
        <v>235</v>
      </c>
      <c r="F5" s="158" t="s">
        <v>236</v>
      </c>
      <c r="G5" s="158" t="s">
        <v>237</v>
      </c>
      <c r="H5" s="158" t="s">
        <v>238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octubre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octubre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1407412</v>
      </c>
      <c r="D6" s="162">
        <v>1678957</v>
      </c>
      <c r="E6" s="162">
        <v>3924823</v>
      </c>
      <c r="F6" s="162">
        <v>4320832</v>
      </c>
      <c r="G6" s="162">
        <v>4588197</v>
      </c>
      <c r="H6" s="162">
        <v>4565135</v>
      </c>
      <c r="I6" s="163">
        <f>IFERROR(H6/G6-1,"-")</f>
        <v>-5.0263752842347742E-3</v>
      </c>
      <c r="J6" s="162">
        <f>IFERROR(H6-G6,"-")</f>
        <v>-23062</v>
      </c>
      <c r="K6" s="163">
        <f t="shared" ref="K6:K57" si="0">IFERROR(H6/$H$6,"-")</f>
        <v>1</v>
      </c>
      <c r="L6" s="164">
        <f>H6/H6</f>
        <v>1</v>
      </c>
      <c r="M6" s="162">
        <v>96220</v>
      </c>
      <c r="N6" s="162">
        <v>366988</v>
      </c>
      <c r="O6" s="162">
        <v>432738</v>
      </c>
      <c r="P6" s="162">
        <v>471699</v>
      </c>
      <c r="Q6" s="162">
        <v>492579</v>
      </c>
      <c r="R6" s="162">
        <v>493344</v>
      </c>
      <c r="S6" s="163">
        <f>IFERROR(R6/Q6-1,"-")</f>
        <v>1.5530503736456147E-3</v>
      </c>
      <c r="T6" s="162">
        <f t="shared" ref="T6:T57" si="1">R6-Q6</f>
        <v>765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1075029</v>
      </c>
      <c r="D7" s="166">
        <v>1335956</v>
      </c>
      <c r="E7" s="166">
        <v>3116022</v>
      </c>
      <c r="F7" s="166">
        <v>3408188</v>
      </c>
      <c r="G7" s="166">
        <v>3585143</v>
      </c>
      <c r="H7" s="166">
        <v>3509018</v>
      </c>
      <c r="I7" s="167">
        <f t="shared" ref="I7:I57" si="2">IFERROR(H7/G7-1,"-")</f>
        <v>-2.123346265406989E-2</v>
      </c>
      <c r="J7" s="166">
        <f t="shared" ref="J7:J57" si="3">IFERROR(H7-G7,"-")</f>
        <v>-76125</v>
      </c>
      <c r="K7" s="167">
        <f t="shared" si="0"/>
        <v>0.76865591050428961</v>
      </c>
      <c r="L7" s="167">
        <f>H7/H6</f>
        <v>0.76865591050428961</v>
      </c>
      <c r="M7" s="166">
        <v>72715</v>
      </c>
      <c r="N7" s="166">
        <v>297544</v>
      </c>
      <c r="O7" s="166">
        <v>345763</v>
      </c>
      <c r="P7" s="166">
        <v>376210</v>
      </c>
      <c r="Q7" s="166">
        <v>387119</v>
      </c>
      <c r="R7" s="166">
        <v>379667</v>
      </c>
      <c r="S7" s="167">
        <f t="shared" ref="S7:S57" si="4">IFERROR(R7/Q7-1,"-")</f>
        <v>-1.924989473521066E-2</v>
      </c>
      <c r="T7" s="166">
        <f t="shared" si="1"/>
        <v>-7452</v>
      </c>
      <c r="U7" s="167">
        <f t="shared" ref="U7:U57" si="5">IFERROR(P7/$P$6,"-")</f>
        <v>0.79756370058024295</v>
      </c>
      <c r="V7" s="167">
        <f>IFERROR(R7/R6,"-")</f>
        <v>0.76957863073230848</v>
      </c>
    </row>
    <row r="8" spans="1:22" x14ac:dyDescent="0.25">
      <c r="B8" s="123" t="s">
        <v>142</v>
      </c>
      <c r="C8" s="70">
        <v>856735</v>
      </c>
      <c r="D8" s="70">
        <v>1101788</v>
      </c>
      <c r="E8" s="70">
        <v>2565617</v>
      </c>
      <c r="F8" s="70">
        <v>2798721</v>
      </c>
      <c r="G8" s="70">
        <v>2955884</v>
      </c>
      <c r="H8" s="70">
        <v>2877891</v>
      </c>
      <c r="I8" s="124">
        <f t="shared" si="2"/>
        <v>-2.6385676839821848E-2</v>
      </c>
      <c r="J8" s="70">
        <f t="shared" si="3"/>
        <v>-77993</v>
      </c>
      <c r="K8" s="124">
        <f t="shared" si="0"/>
        <v>0.63040654876580871</v>
      </c>
      <c r="L8" s="124">
        <f>H8/H6</f>
        <v>0.63040654876580871</v>
      </c>
      <c r="M8" s="70">
        <v>61078</v>
      </c>
      <c r="N8" s="70">
        <v>245410</v>
      </c>
      <c r="O8" s="70">
        <v>285847</v>
      </c>
      <c r="P8" s="70">
        <v>310856</v>
      </c>
      <c r="Q8" s="70">
        <v>321272</v>
      </c>
      <c r="R8" s="70">
        <v>311778</v>
      </c>
      <c r="S8" s="124">
        <f t="shared" si="4"/>
        <v>-2.9551283647501148E-2</v>
      </c>
      <c r="T8" s="70">
        <f t="shared" si="1"/>
        <v>-9494</v>
      </c>
      <c r="U8" s="124">
        <f t="shared" si="5"/>
        <v>0.65901348105465563</v>
      </c>
      <c r="V8" s="124">
        <f>IFERROR(R8/R6,"-")</f>
        <v>0.63196876824284876</v>
      </c>
    </row>
    <row r="9" spans="1:22" x14ac:dyDescent="0.25">
      <c r="B9" s="123" t="s">
        <v>144</v>
      </c>
      <c r="C9" s="70">
        <v>218294</v>
      </c>
      <c r="D9" s="70">
        <v>234168</v>
      </c>
      <c r="E9" s="70">
        <v>550405</v>
      </c>
      <c r="F9" s="70">
        <v>609467</v>
      </c>
      <c r="G9" s="70">
        <v>629259</v>
      </c>
      <c r="H9" s="70">
        <v>631127</v>
      </c>
      <c r="I9" s="124">
        <f t="shared" si="2"/>
        <v>2.9685709699820428E-3</v>
      </c>
      <c r="J9" s="70">
        <f t="shared" si="3"/>
        <v>1868</v>
      </c>
      <c r="K9" s="124">
        <f t="shared" si="0"/>
        <v>0.1382493617384809</v>
      </c>
      <c r="L9" s="124">
        <f>H9/H6</f>
        <v>0.1382493617384809</v>
      </c>
      <c r="M9" s="70">
        <v>11637</v>
      </c>
      <c r="N9" s="70">
        <v>52134</v>
      </c>
      <c r="O9" s="70">
        <v>59916</v>
      </c>
      <c r="P9" s="70">
        <v>65354</v>
      </c>
      <c r="Q9" s="70">
        <v>65847</v>
      </c>
      <c r="R9" s="70">
        <v>67889</v>
      </c>
      <c r="S9" s="124">
        <f t="shared" si="4"/>
        <v>3.1011283733503481E-2</v>
      </c>
      <c r="T9" s="70">
        <f t="shared" si="1"/>
        <v>2042</v>
      </c>
      <c r="U9" s="124">
        <f t="shared" si="5"/>
        <v>0.1385502195255873</v>
      </c>
      <c r="V9" s="124">
        <f>IFERROR(R9/R6,"-")</f>
        <v>0.13760986248945969</v>
      </c>
    </row>
    <row r="10" spans="1:22" ht="16.5" thickBot="1" x14ac:dyDescent="0.3">
      <c r="B10" s="168" t="s">
        <v>65</v>
      </c>
      <c r="C10" s="169">
        <v>326656</v>
      </c>
      <c r="D10" s="169">
        <v>343001</v>
      </c>
      <c r="E10" s="169">
        <v>808801</v>
      </c>
      <c r="F10" s="169">
        <v>912644</v>
      </c>
      <c r="G10" s="169">
        <v>1003054</v>
      </c>
      <c r="H10" s="169">
        <v>1056117</v>
      </c>
      <c r="I10" s="170">
        <f t="shared" si="2"/>
        <v>5.2901439005277773E-2</v>
      </c>
      <c r="J10" s="169">
        <f t="shared" si="3"/>
        <v>53063</v>
      </c>
      <c r="K10" s="170">
        <f t="shared" si="0"/>
        <v>0.23134408949571042</v>
      </c>
      <c r="L10" s="170">
        <f>H10/H6</f>
        <v>0.23134408949571042</v>
      </c>
      <c r="M10" s="169">
        <v>23505</v>
      </c>
      <c r="N10" s="169">
        <v>69444</v>
      </c>
      <c r="O10" s="169">
        <v>86975</v>
      </c>
      <c r="P10" s="169">
        <v>95489</v>
      </c>
      <c r="Q10" s="169">
        <v>105460</v>
      </c>
      <c r="R10" s="169">
        <v>113677</v>
      </c>
      <c r="S10" s="170">
        <f t="shared" si="4"/>
        <v>7.7915797458752101E-2</v>
      </c>
      <c r="T10" s="169">
        <f t="shared" si="1"/>
        <v>8217</v>
      </c>
      <c r="U10" s="170">
        <f t="shared" si="5"/>
        <v>0.2024362994197571</v>
      </c>
      <c r="V10" s="170">
        <f>IFERROR(R10/R6,"-")</f>
        <v>0.23042136926769152</v>
      </c>
    </row>
    <row r="11" spans="1:22" ht="15.75" x14ac:dyDescent="0.25">
      <c r="A11" s="171">
        <f>G11/$G$11</f>
        <v>1</v>
      </c>
      <c r="B11" s="161" t="s">
        <v>46</v>
      </c>
      <c r="C11" s="162">
        <v>464064</v>
      </c>
      <c r="D11" s="162">
        <v>644673</v>
      </c>
      <c r="E11" s="162">
        <v>1457395</v>
      </c>
      <c r="F11" s="162">
        <v>1572308</v>
      </c>
      <c r="G11" s="162">
        <v>1622538</v>
      </c>
      <c r="H11" s="162">
        <v>1550198</v>
      </c>
      <c r="I11" s="163">
        <f t="shared" si="2"/>
        <v>-4.4584471981549911E-2</v>
      </c>
      <c r="J11" s="162">
        <f t="shared" si="3"/>
        <v>-72340</v>
      </c>
      <c r="K11" s="163">
        <f t="shared" si="0"/>
        <v>0.33957330944210851</v>
      </c>
      <c r="L11" s="164">
        <f>H11/H11</f>
        <v>1</v>
      </c>
      <c r="M11" s="162">
        <v>29818</v>
      </c>
      <c r="N11" s="162">
        <v>139108</v>
      </c>
      <c r="O11" s="162">
        <v>159273</v>
      </c>
      <c r="P11" s="162">
        <v>172251</v>
      </c>
      <c r="Q11" s="162">
        <v>172855</v>
      </c>
      <c r="R11" s="162">
        <v>169755</v>
      </c>
      <c r="S11" s="163">
        <f t="shared" si="4"/>
        <v>-1.7934106621156465E-2</v>
      </c>
      <c r="T11" s="162">
        <f t="shared" si="1"/>
        <v>-3100</v>
      </c>
      <c r="U11" s="163">
        <f t="shared" si="5"/>
        <v>0.36517143347770509</v>
      </c>
      <c r="V11" s="164">
        <f>IFERROR(R11/R11,"-")</f>
        <v>1</v>
      </c>
    </row>
    <row r="12" spans="1:22" ht="15.75" x14ac:dyDescent="0.25">
      <c r="A12" s="171">
        <f>G12/$G$11</f>
        <v>0.81383301962727528</v>
      </c>
      <c r="B12" s="165" t="s">
        <v>62</v>
      </c>
      <c r="C12" s="166">
        <v>375814</v>
      </c>
      <c r="D12" s="166">
        <v>547654</v>
      </c>
      <c r="E12" s="166">
        <v>1242545</v>
      </c>
      <c r="F12" s="166">
        <v>1288547</v>
      </c>
      <c r="G12" s="166">
        <v>1320475</v>
      </c>
      <c r="H12" s="166">
        <v>1231678</v>
      </c>
      <c r="I12" s="167">
        <f t="shared" si="2"/>
        <v>-6.7246256082091671E-2</v>
      </c>
      <c r="J12" s="166">
        <f t="shared" si="3"/>
        <v>-88797</v>
      </c>
      <c r="K12" s="167">
        <f t="shared" si="0"/>
        <v>0.26980100259904688</v>
      </c>
      <c r="L12" s="167">
        <f>H12/H11</f>
        <v>0.79452947300925425</v>
      </c>
      <c r="M12" s="166">
        <v>23037</v>
      </c>
      <c r="N12" s="166">
        <v>122247</v>
      </c>
      <c r="O12" s="166">
        <v>135198</v>
      </c>
      <c r="P12" s="166">
        <v>143593</v>
      </c>
      <c r="Q12" s="166">
        <v>140283</v>
      </c>
      <c r="R12" s="166">
        <v>134357</v>
      </c>
      <c r="S12" s="167">
        <f t="shared" si="4"/>
        <v>-4.2243179857858748E-2</v>
      </c>
      <c r="T12" s="166">
        <f t="shared" si="1"/>
        <v>-5926</v>
      </c>
      <c r="U12" s="167">
        <f t="shared" si="5"/>
        <v>0.30441658769681512</v>
      </c>
      <c r="V12" s="167">
        <f>IFERROR(R12/R11,"-")</f>
        <v>0.7914759506347383</v>
      </c>
    </row>
    <row r="13" spans="1:22" x14ac:dyDescent="0.25">
      <c r="A13" s="171">
        <f>G13/$G$11</f>
        <v>0.73478279091152254</v>
      </c>
      <c r="B13" s="123" t="s">
        <v>142</v>
      </c>
      <c r="C13" s="70">
        <v>335669</v>
      </c>
      <c r="D13" s="70">
        <v>506074</v>
      </c>
      <c r="E13" s="70">
        <v>1107316</v>
      </c>
      <c r="F13" s="70">
        <v>1149793</v>
      </c>
      <c r="G13" s="70">
        <v>1192213</v>
      </c>
      <c r="H13" s="70">
        <v>1096330</v>
      </c>
      <c r="I13" s="124">
        <f t="shared" si="2"/>
        <v>-8.0424387252948981E-2</v>
      </c>
      <c r="J13" s="70">
        <f t="shared" si="3"/>
        <v>-95883</v>
      </c>
      <c r="K13" s="124">
        <f t="shared" si="0"/>
        <v>0.24015281037691108</v>
      </c>
      <c r="L13" s="124">
        <f>H13/H11</f>
        <v>0.70721933585258145</v>
      </c>
      <c r="M13" s="70">
        <v>22497</v>
      </c>
      <c r="N13" s="70">
        <v>107685</v>
      </c>
      <c r="O13" s="70">
        <v>119950</v>
      </c>
      <c r="P13" s="70">
        <v>128570</v>
      </c>
      <c r="Q13" s="70">
        <v>127297</v>
      </c>
      <c r="R13" s="70">
        <v>118742</v>
      </c>
      <c r="S13" s="124">
        <f t="shared" si="4"/>
        <v>-6.7205040181622544E-2</v>
      </c>
      <c r="T13" s="70">
        <f t="shared" si="1"/>
        <v>-8555</v>
      </c>
      <c r="U13" s="124">
        <f t="shared" si="5"/>
        <v>0.27256788757237138</v>
      </c>
      <c r="V13" s="124">
        <f>IFERROR(R13/R11,"-")</f>
        <v>0.69949044210774347</v>
      </c>
    </row>
    <row r="14" spans="1:22" x14ac:dyDescent="0.25">
      <c r="A14" s="171">
        <f>G14/$G$11</f>
        <v>7.9050228715752735E-2</v>
      </c>
      <c r="B14" s="123" t="s">
        <v>144</v>
      </c>
      <c r="C14" s="70">
        <v>40145</v>
      </c>
      <c r="D14" s="70">
        <v>41580</v>
      </c>
      <c r="E14" s="70">
        <v>135229</v>
      </c>
      <c r="F14" s="70">
        <v>138754</v>
      </c>
      <c r="G14" s="70">
        <v>128262</v>
      </c>
      <c r="H14" s="70">
        <v>135348</v>
      </c>
      <c r="I14" s="124">
        <f t="shared" si="2"/>
        <v>5.5246292744538517E-2</v>
      </c>
      <c r="J14" s="70">
        <f t="shared" si="3"/>
        <v>7086</v>
      </c>
      <c r="K14" s="124">
        <f t="shared" si="0"/>
        <v>2.9648192222135817E-2</v>
      </c>
      <c r="L14" s="124">
        <f>H14/H11</f>
        <v>8.7310137156672893E-2</v>
      </c>
      <c r="M14" s="70">
        <v>540</v>
      </c>
      <c r="N14" s="70">
        <v>14562</v>
      </c>
      <c r="O14" s="70">
        <v>15248</v>
      </c>
      <c r="P14" s="70">
        <v>15023</v>
      </c>
      <c r="Q14" s="70">
        <v>12986</v>
      </c>
      <c r="R14" s="70">
        <v>15615</v>
      </c>
      <c r="S14" s="124">
        <f t="shared" si="4"/>
        <v>0.20244879100569846</v>
      </c>
      <c r="T14" s="70">
        <f t="shared" si="1"/>
        <v>2629</v>
      </c>
      <c r="U14" s="124">
        <f t="shared" si="5"/>
        <v>3.1848700124443768E-2</v>
      </c>
      <c r="V14" s="124">
        <f>IFERROR(R14/R11,"-")</f>
        <v>9.1985508526994789E-2</v>
      </c>
    </row>
    <row r="15" spans="1:22" ht="16.5" thickBot="1" x14ac:dyDescent="0.3">
      <c r="A15" s="171">
        <f>G15/$G$11</f>
        <v>0.18616698037272469</v>
      </c>
      <c r="B15" s="168" t="s">
        <v>65</v>
      </c>
      <c r="C15" s="169">
        <v>88250</v>
      </c>
      <c r="D15" s="169">
        <v>97019</v>
      </c>
      <c r="E15" s="169">
        <v>214850</v>
      </c>
      <c r="F15" s="169">
        <v>283761</v>
      </c>
      <c r="G15" s="169">
        <v>302063</v>
      </c>
      <c r="H15" s="169">
        <v>318520</v>
      </c>
      <c r="I15" s="170">
        <f t="shared" si="2"/>
        <v>5.4482012030602878E-2</v>
      </c>
      <c r="J15" s="169">
        <f t="shared" si="3"/>
        <v>16457</v>
      </c>
      <c r="K15" s="170">
        <f t="shared" si="0"/>
        <v>6.9772306843061599E-2</v>
      </c>
      <c r="L15" s="170">
        <f>H15/H11</f>
        <v>0.20547052699074569</v>
      </c>
      <c r="M15" s="169">
        <v>6781</v>
      </c>
      <c r="N15" s="169">
        <v>16861</v>
      </c>
      <c r="O15" s="169">
        <v>24075</v>
      </c>
      <c r="P15" s="169">
        <v>28658</v>
      </c>
      <c r="Q15" s="169">
        <v>32572</v>
      </c>
      <c r="R15" s="169">
        <v>35398</v>
      </c>
      <c r="S15" s="170">
        <f t="shared" si="4"/>
        <v>8.6761635760776112E-2</v>
      </c>
      <c r="T15" s="169">
        <f t="shared" si="1"/>
        <v>2826</v>
      </c>
      <c r="U15" s="170">
        <f t="shared" si="5"/>
        <v>6.0754845780889931E-2</v>
      </c>
      <c r="V15" s="170">
        <f>IFERROR(R15/R11,"-")</f>
        <v>0.2085240493652617</v>
      </c>
    </row>
    <row r="16" spans="1:22" ht="15.75" x14ac:dyDescent="0.25">
      <c r="A16" s="103"/>
      <c r="B16" s="161" t="s">
        <v>47</v>
      </c>
      <c r="C16" s="162">
        <v>319934</v>
      </c>
      <c r="D16" s="162">
        <v>324977</v>
      </c>
      <c r="E16" s="162">
        <v>1027252</v>
      </c>
      <c r="F16" s="162">
        <v>1094360</v>
      </c>
      <c r="G16" s="162">
        <v>1158457</v>
      </c>
      <c r="H16" s="162">
        <v>1192132</v>
      </c>
      <c r="I16" s="163">
        <f t="shared" si="2"/>
        <v>2.906883898150725E-2</v>
      </c>
      <c r="J16" s="162">
        <f t="shared" si="3"/>
        <v>33675</v>
      </c>
      <c r="K16" s="163">
        <f t="shared" si="0"/>
        <v>0.26113838911664167</v>
      </c>
      <c r="L16" s="164">
        <f>H16/H16</f>
        <v>1</v>
      </c>
      <c r="M16" s="162">
        <v>21674</v>
      </c>
      <c r="N16" s="162">
        <v>89457</v>
      </c>
      <c r="O16" s="162">
        <v>113209</v>
      </c>
      <c r="P16" s="162">
        <v>119521</v>
      </c>
      <c r="Q16" s="162">
        <v>125080</v>
      </c>
      <c r="R16" s="162">
        <v>130415</v>
      </c>
      <c r="S16" s="163">
        <f t="shared" si="4"/>
        <v>4.2652702270546961E-2</v>
      </c>
      <c r="T16" s="162">
        <f t="shared" si="1"/>
        <v>5335</v>
      </c>
      <c r="U16" s="163">
        <f t="shared" si="5"/>
        <v>0.25338404363799794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179799</v>
      </c>
      <c r="D17" s="166">
        <v>158744</v>
      </c>
      <c r="E17" s="166">
        <v>618226</v>
      </c>
      <c r="F17" s="166">
        <v>671817</v>
      </c>
      <c r="G17" s="166">
        <v>719190</v>
      </c>
      <c r="H17" s="166">
        <v>735655</v>
      </c>
      <c r="I17" s="167">
        <f t="shared" si="2"/>
        <v>2.2893811093035232E-2</v>
      </c>
      <c r="J17" s="166">
        <f t="shared" si="3"/>
        <v>16465</v>
      </c>
      <c r="K17" s="167">
        <f t="shared" si="0"/>
        <v>0.16114638449903454</v>
      </c>
      <c r="L17" s="167">
        <f>H17/H16</f>
        <v>0.61709189921921404</v>
      </c>
      <c r="M17" s="166">
        <v>9727</v>
      </c>
      <c r="N17" s="166">
        <v>54024</v>
      </c>
      <c r="O17" s="166">
        <v>71237</v>
      </c>
      <c r="P17" s="166">
        <v>73508</v>
      </c>
      <c r="Q17" s="166">
        <v>79884</v>
      </c>
      <c r="R17" s="166">
        <v>81692</v>
      </c>
      <c r="S17" s="167">
        <f t="shared" si="4"/>
        <v>2.2632817585499065E-2</v>
      </c>
      <c r="T17" s="166">
        <f t="shared" si="1"/>
        <v>1808</v>
      </c>
      <c r="U17" s="167">
        <f t="shared" si="5"/>
        <v>0.155836667027066</v>
      </c>
      <c r="V17" s="167">
        <f>IFERROR(R17/R16,"-")</f>
        <v>0.62640033738450329</v>
      </c>
    </row>
    <row r="18" spans="2:22" x14ac:dyDescent="0.25">
      <c r="B18" s="123" t="s">
        <v>142</v>
      </c>
      <c r="C18" s="70">
        <v>132244</v>
      </c>
      <c r="D18" s="70">
        <v>129922</v>
      </c>
      <c r="E18" s="70">
        <v>470401</v>
      </c>
      <c r="F18" s="70">
        <v>508477</v>
      </c>
      <c r="G18" s="70">
        <v>543447</v>
      </c>
      <c r="H18" s="70">
        <v>578579</v>
      </c>
      <c r="I18" s="124">
        <f t="shared" si="2"/>
        <v>6.4646598472344108E-2</v>
      </c>
      <c r="J18" s="70">
        <f t="shared" si="3"/>
        <v>35132</v>
      </c>
      <c r="K18" s="124">
        <f t="shared" si="0"/>
        <v>0.12673863971164051</v>
      </c>
      <c r="L18" s="124">
        <f>H18/H16</f>
        <v>0.48533132237034154</v>
      </c>
      <c r="M18" s="70">
        <v>8213</v>
      </c>
      <c r="N18" s="70">
        <v>43604</v>
      </c>
      <c r="O18" s="70">
        <v>54881</v>
      </c>
      <c r="P18" s="70">
        <v>55616</v>
      </c>
      <c r="Q18" s="70">
        <v>61026</v>
      </c>
      <c r="R18" s="70">
        <v>65285</v>
      </c>
      <c r="S18" s="124">
        <f t="shared" si="4"/>
        <v>6.9789925605479697E-2</v>
      </c>
      <c r="T18" s="70">
        <f t="shared" si="1"/>
        <v>4259</v>
      </c>
      <c r="U18" s="124">
        <f t="shared" si="5"/>
        <v>0.11790569833728713</v>
      </c>
      <c r="V18" s="124">
        <f>IFERROR(R18/R16,"-")</f>
        <v>0.50059425679561398</v>
      </c>
    </row>
    <row r="19" spans="2:22" x14ac:dyDescent="0.25">
      <c r="B19" s="123" t="s">
        <v>144</v>
      </c>
      <c r="C19" s="70">
        <v>47555</v>
      </c>
      <c r="D19" s="70">
        <v>28822</v>
      </c>
      <c r="E19" s="70">
        <v>147825</v>
      </c>
      <c r="F19" s="70">
        <v>163340</v>
      </c>
      <c r="G19" s="70">
        <v>175743</v>
      </c>
      <c r="H19" s="70">
        <v>157076</v>
      </c>
      <c r="I19" s="124">
        <f t="shared" si="2"/>
        <v>-0.10621760183904905</v>
      </c>
      <c r="J19" s="70">
        <f t="shared" si="3"/>
        <v>-18667</v>
      </c>
      <c r="K19" s="124">
        <f t="shared" si="0"/>
        <v>3.4407744787394022E-2</v>
      </c>
      <c r="L19" s="124">
        <f>H19/H16</f>
        <v>0.13176057684887243</v>
      </c>
      <c r="M19" s="70">
        <v>1514</v>
      </c>
      <c r="N19" s="70">
        <v>10420</v>
      </c>
      <c r="O19" s="70">
        <v>16356</v>
      </c>
      <c r="P19" s="70">
        <v>17892</v>
      </c>
      <c r="Q19" s="70">
        <v>18858</v>
      </c>
      <c r="R19" s="70">
        <v>16407</v>
      </c>
      <c r="S19" s="124">
        <f t="shared" si="4"/>
        <v>-0.12997136493795736</v>
      </c>
      <c r="T19" s="70">
        <f t="shared" si="1"/>
        <v>-2451</v>
      </c>
      <c r="U19" s="124">
        <f t="shared" si="5"/>
        <v>3.7930968689778861E-2</v>
      </c>
      <c r="V19" s="124">
        <f>IFERROR(R19/R16,"-")</f>
        <v>0.12580608058888931</v>
      </c>
    </row>
    <row r="20" spans="2:22" ht="16.5" thickBot="1" x14ac:dyDescent="0.3">
      <c r="B20" s="168" t="s">
        <v>65</v>
      </c>
      <c r="C20" s="169">
        <v>140135</v>
      </c>
      <c r="D20" s="169">
        <v>166233</v>
      </c>
      <c r="E20" s="169">
        <v>409026</v>
      </c>
      <c r="F20" s="169">
        <v>422543</v>
      </c>
      <c r="G20" s="169">
        <v>439267</v>
      </c>
      <c r="H20" s="169">
        <v>456477</v>
      </c>
      <c r="I20" s="170">
        <f t="shared" si="2"/>
        <v>3.9178904857410268E-2</v>
      </c>
      <c r="J20" s="169">
        <f t="shared" si="3"/>
        <v>17210</v>
      </c>
      <c r="K20" s="170">
        <f t="shared" si="0"/>
        <v>9.9992004617607141E-2</v>
      </c>
      <c r="L20" s="170">
        <f>H20/H16</f>
        <v>0.38290810078078602</v>
      </c>
      <c r="M20" s="169">
        <v>11947</v>
      </c>
      <c r="N20" s="169">
        <v>35433</v>
      </c>
      <c r="O20" s="169">
        <v>41972</v>
      </c>
      <c r="P20" s="169">
        <v>46013</v>
      </c>
      <c r="Q20" s="169">
        <v>45196</v>
      </c>
      <c r="R20" s="169">
        <v>48723</v>
      </c>
      <c r="S20" s="170">
        <f t="shared" si="4"/>
        <v>7.8037879458359161E-2</v>
      </c>
      <c r="T20" s="169">
        <f t="shared" si="1"/>
        <v>3527</v>
      </c>
      <c r="U20" s="170">
        <f t="shared" si="5"/>
        <v>9.7547376610931977E-2</v>
      </c>
      <c r="V20" s="170">
        <f>IFERROR(R20/R16,"-")</f>
        <v>0.37359966261549671</v>
      </c>
    </row>
    <row r="21" spans="2:22" ht="15.75" x14ac:dyDescent="0.25">
      <c r="B21" s="161" t="s">
        <v>48</v>
      </c>
      <c r="C21" s="162">
        <v>11628</v>
      </c>
      <c r="D21" s="162">
        <v>14685</v>
      </c>
      <c r="E21" s="162">
        <v>29058</v>
      </c>
      <c r="F21" s="162">
        <v>41308</v>
      </c>
      <c r="G21" s="162">
        <v>35995</v>
      </c>
      <c r="H21" s="162">
        <v>36061</v>
      </c>
      <c r="I21" s="163">
        <f t="shared" si="2"/>
        <v>1.8335879983331083E-3</v>
      </c>
      <c r="J21" s="162">
        <f t="shared" si="3"/>
        <v>66</v>
      </c>
      <c r="K21" s="163">
        <f t="shared" si="0"/>
        <v>7.89921875256701E-3</v>
      </c>
      <c r="L21" s="164">
        <f>H21/H21</f>
        <v>1</v>
      </c>
      <c r="M21" s="162">
        <v>283</v>
      </c>
      <c r="N21" s="162">
        <v>3184</v>
      </c>
      <c r="O21" s="162">
        <v>3407</v>
      </c>
      <c r="P21" s="162">
        <v>4248</v>
      </c>
      <c r="Q21" s="162">
        <v>3960</v>
      </c>
      <c r="R21" s="162">
        <v>4094</v>
      </c>
      <c r="S21" s="163">
        <f t="shared" si="4"/>
        <v>3.3838383838383779E-2</v>
      </c>
      <c r="T21" s="162">
        <f t="shared" si="1"/>
        <v>134</v>
      </c>
      <c r="U21" s="163">
        <f t="shared" si="5"/>
        <v>9.0057430692030305E-3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9750</v>
      </c>
      <c r="D22" s="166">
        <v>14685</v>
      </c>
      <c r="E22" s="166">
        <v>29058</v>
      </c>
      <c r="F22" s="166">
        <v>40794</v>
      </c>
      <c r="G22" s="166">
        <v>35457</v>
      </c>
      <c r="H22" s="166">
        <v>35550</v>
      </c>
      <c r="I22" s="167">
        <f t="shared" si="2"/>
        <v>2.6228953380149633E-3</v>
      </c>
      <c r="J22" s="166">
        <f t="shared" si="3"/>
        <v>93</v>
      </c>
      <c r="K22" s="167">
        <f t="shared" si="0"/>
        <v>7.7872833990670597E-3</v>
      </c>
      <c r="L22" s="167">
        <f>H22/H21</f>
        <v>0.98582956656776022</v>
      </c>
      <c r="M22" s="166">
        <v>283</v>
      </c>
      <c r="N22" s="166">
        <v>3184</v>
      </c>
      <c r="O22" s="166">
        <v>3407</v>
      </c>
      <c r="P22" s="166">
        <v>4198</v>
      </c>
      <c r="Q22" s="166">
        <v>3898</v>
      </c>
      <c r="R22" s="166">
        <v>4060</v>
      </c>
      <c r="S22" s="167">
        <f t="shared" si="4"/>
        <v>4.1559774243201675E-2</v>
      </c>
      <c r="T22" s="166">
        <f t="shared" si="1"/>
        <v>162</v>
      </c>
      <c r="U22" s="167">
        <f t="shared" si="5"/>
        <v>8.8997432684826544E-3</v>
      </c>
      <c r="V22" s="167">
        <f>IFERROR(R22/R21,"-")</f>
        <v>0.99169516365412802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1558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283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41527</v>
      </c>
      <c r="D26" s="162">
        <v>47843</v>
      </c>
      <c r="E26" s="162">
        <v>132337</v>
      </c>
      <c r="F26" s="162">
        <v>154946</v>
      </c>
      <c r="G26" s="162">
        <v>200452</v>
      </c>
      <c r="H26" s="162">
        <v>158521</v>
      </c>
      <c r="I26" s="163">
        <f t="shared" si="2"/>
        <v>-0.20918224811925046</v>
      </c>
      <c r="J26" s="162">
        <f t="shared" si="3"/>
        <v>-41931</v>
      </c>
      <c r="K26" s="163">
        <f t="shared" si="0"/>
        <v>3.472427430952206E-2</v>
      </c>
      <c r="L26" s="164">
        <f>H26/H26</f>
        <v>1</v>
      </c>
      <c r="M26" s="162">
        <v>4583</v>
      </c>
      <c r="N26" s="162">
        <v>13659</v>
      </c>
      <c r="O26" s="162">
        <v>14777</v>
      </c>
      <c r="P26" s="162">
        <v>17351</v>
      </c>
      <c r="Q26" s="162">
        <v>24595</v>
      </c>
      <c r="R26" s="162">
        <v>16756</v>
      </c>
      <c r="S26" s="163">
        <f t="shared" si="4"/>
        <v>-0.31872331774750962</v>
      </c>
      <c r="T26" s="162">
        <f t="shared" si="1"/>
        <v>-7839</v>
      </c>
      <c r="U26" s="163">
        <f t="shared" si="5"/>
        <v>3.6784050845984406E-2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40665</v>
      </c>
      <c r="D27" s="166">
        <v>44291</v>
      </c>
      <c r="E27" s="166">
        <v>124085</v>
      </c>
      <c r="F27" s="166">
        <v>147548</v>
      </c>
      <c r="G27" s="166">
        <v>167311</v>
      </c>
      <c r="H27" s="166">
        <v>127098</v>
      </c>
      <c r="I27" s="167">
        <f t="shared" si="2"/>
        <v>-0.24034881149476128</v>
      </c>
      <c r="J27" s="166">
        <f t="shared" si="3"/>
        <v>-40213</v>
      </c>
      <c r="K27" s="167">
        <f t="shared" si="0"/>
        <v>2.7841016749778486E-2</v>
      </c>
      <c r="L27" s="167">
        <f>H27/H26</f>
        <v>0.80177389746468919</v>
      </c>
      <c r="M27" s="166">
        <v>4531</v>
      </c>
      <c r="N27" s="166">
        <v>11557</v>
      </c>
      <c r="O27" s="166">
        <v>13795</v>
      </c>
      <c r="P27" s="166">
        <v>16481</v>
      </c>
      <c r="Q27" s="166">
        <v>21060</v>
      </c>
      <c r="R27" s="166">
        <v>13418</v>
      </c>
      <c r="S27" s="167">
        <f t="shared" si="4"/>
        <v>-0.36286799620132959</v>
      </c>
      <c r="T27" s="166">
        <f t="shared" si="1"/>
        <v>-7642</v>
      </c>
      <c r="U27" s="167">
        <f t="shared" si="5"/>
        <v>3.4939654313449892E-2</v>
      </c>
      <c r="V27" s="167">
        <f>IFERROR(R27/R26,"-")</f>
        <v>0.80078777751253283</v>
      </c>
    </row>
    <row r="28" spans="2:22" x14ac:dyDescent="0.25">
      <c r="B28" s="123" t="s">
        <v>142</v>
      </c>
      <c r="C28" s="70">
        <v>27988</v>
      </c>
      <c r="D28" s="70">
        <v>44291</v>
      </c>
      <c r="E28" s="70">
        <v>0</v>
      </c>
      <c r="F28" s="70">
        <v>86395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11557</v>
      </c>
      <c r="O28" s="70">
        <v>0</v>
      </c>
      <c r="P28" s="70">
        <v>16481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3.4939654313449892E-2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196369</v>
      </c>
      <c r="D30" s="162">
        <v>262585</v>
      </c>
      <c r="E30" s="162">
        <v>587373</v>
      </c>
      <c r="F30" s="162">
        <v>669254</v>
      </c>
      <c r="G30" s="162">
        <v>773150</v>
      </c>
      <c r="H30" s="162">
        <v>795285</v>
      </c>
      <c r="I30" s="163">
        <f t="shared" si="2"/>
        <v>2.8629632024833374E-2</v>
      </c>
      <c r="J30" s="162">
        <f t="shared" si="3"/>
        <v>22135</v>
      </c>
      <c r="K30" s="163">
        <f t="shared" si="0"/>
        <v>0.17420842976166093</v>
      </c>
      <c r="L30" s="164">
        <f>H30/H30</f>
        <v>1</v>
      </c>
      <c r="M30" s="162">
        <v>14861</v>
      </c>
      <c r="N30" s="162">
        <v>52374</v>
      </c>
      <c r="O30" s="162">
        <v>64171</v>
      </c>
      <c r="P30" s="162">
        <v>70925</v>
      </c>
      <c r="Q30" s="162">
        <v>81853</v>
      </c>
      <c r="R30" s="162">
        <v>83480</v>
      </c>
      <c r="S30" s="163">
        <f t="shared" si="4"/>
        <v>1.9877096746606648E-2</v>
      </c>
      <c r="T30" s="162">
        <f t="shared" si="1"/>
        <v>1627</v>
      </c>
      <c r="U30" s="163">
        <f t="shared" si="5"/>
        <v>0.15036071732185144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158448</v>
      </c>
      <c r="D31" s="166">
        <v>210744</v>
      </c>
      <c r="E31" s="166">
        <v>474438</v>
      </c>
      <c r="F31" s="166">
        <v>546108</v>
      </c>
      <c r="G31" s="166">
        <v>623726</v>
      </c>
      <c r="H31" s="166">
        <v>630262</v>
      </c>
      <c r="I31" s="167">
        <f t="shared" si="2"/>
        <v>1.0478960312701346E-2</v>
      </c>
      <c r="J31" s="166">
        <f t="shared" si="3"/>
        <v>6536</v>
      </c>
      <c r="K31" s="167">
        <f t="shared" si="0"/>
        <v>0.13805988212834888</v>
      </c>
      <c r="L31" s="167">
        <f>H31/H30</f>
        <v>0.79249828677769607</v>
      </c>
      <c r="M31" s="166">
        <v>10972</v>
      </c>
      <c r="N31" s="166">
        <v>43181</v>
      </c>
      <c r="O31" s="166">
        <v>50768</v>
      </c>
      <c r="P31" s="166">
        <v>58960</v>
      </c>
      <c r="Q31" s="166">
        <v>66534</v>
      </c>
      <c r="R31" s="166">
        <v>66177</v>
      </c>
      <c r="S31" s="167">
        <f t="shared" si="4"/>
        <v>-5.3656776986202859E-3</v>
      </c>
      <c r="T31" s="166">
        <f t="shared" si="1"/>
        <v>-357</v>
      </c>
      <c r="U31" s="167">
        <f t="shared" si="5"/>
        <v>0.12499496500946579</v>
      </c>
      <c r="V31" s="167">
        <f>IFERROR(R31/R30,"-")</f>
        <v>0.79272879731672252</v>
      </c>
    </row>
    <row r="32" spans="2:22" x14ac:dyDescent="0.25">
      <c r="B32" s="123" t="s">
        <v>142</v>
      </c>
      <c r="C32" s="70">
        <v>128814</v>
      </c>
      <c r="D32" s="70">
        <v>157552</v>
      </c>
      <c r="E32" s="70">
        <v>391658</v>
      </c>
      <c r="F32" s="70">
        <v>460097</v>
      </c>
      <c r="G32" s="70">
        <v>525364</v>
      </c>
      <c r="H32" s="70">
        <v>522395</v>
      </c>
      <c r="I32" s="124">
        <f t="shared" si="2"/>
        <v>-5.6513198468109982E-3</v>
      </c>
      <c r="J32" s="70">
        <f t="shared" si="3"/>
        <v>-2969</v>
      </c>
      <c r="K32" s="124">
        <f t="shared" si="0"/>
        <v>0.11443144616752846</v>
      </c>
      <c r="L32" s="124">
        <f>H32/H30</f>
        <v>0.6568651489717523</v>
      </c>
      <c r="M32" s="70">
        <v>8592</v>
      </c>
      <c r="N32" s="70">
        <v>33204</v>
      </c>
      <c r="O32" s="70">
        <v>43447</v>
      </c>
      <c r="P32" s="70">
        <v>50542</v>
      </c>
      <c r="Q32" s="70">
        <v>55323</v>
      </c>
      <c r="R32" s="70">
        <v>54859</v>
      </c>
      <c r="S32" s="124">
        <f t="shared" si="4"/>
        <v>-8.3871084359127268E-3</v>
      </c>
      <c r="T32" s="70">
        <f t="shared" si="1"/>
        <v>-464</v>
      </c>
      <c r="U32" s="124">
        <f t="shared" si="5"/>
        <v>0.10714883856018351</v>
      </c>
      <c r="V32" s="124">
        <f>IFERROR(R32/R30,"-")</f>
        <v>0.65715141351221851</v>
      </c>
    </row>
    <row r="33" spans="2:22" x14ac:dyDescent="0.25">
      <c r="B33" s="123" t="s">
        <v>144</v>
      </c>
      <c r="C33" s="70">
        <v>29634</v>
      </c>
      <c r="D33" s="70">
        <v>53192</v>
      </c>
      <c r="E33" s="70">
        <v>82780</v>
      </c>
      <c r="F33" s="70">
        <v>86011</v>
      </c>
      <c r="G33" s="70">
        <v>98362</v>
      </c>
      <c r="H33" s="70">
        <v>107867</v>
      </c>
      <c r="I33" s="124">
        <f t="shared" si="2"/>
        <v>9.6632846017771001E-2</v>
      </c>
      <c r="J33" s="70">
        <f t="shared" si="3"/>
        <v>9505</v>
      </c>
      <c r="K33" s="124">
        <f t="shared" si="0"/>
        <v>2.3628435960820437E-2</v>
      </c>
      <c r="L33" s="124">
        <f>H33/H30</f>
        <v>0.13563313780594377</v>
      </c>
      <c r="M33" s="70">
        <v>2380</v>
      </c>
      <c r="N33" s="70">
        <v>9977</v>
      </c>
      <c r="O33" s="70">
        <v>7321</v>
      </c>
      <c r="P33" s="70">
        <v>8418</v>
      </c>
      <c r="Q33" s="70">
        <v>11211</v>
      </c>
      <c r="R33" s="70">
        <v>11318</v>
      </c>
      <c r="S33" s="124">
        <f t="shared" si="4"/>
        <v>9.5441976630095127E-3</v>
      </c>
      <c r="T33" s="70">
        <f t="shared" si="1"/>
        <v>107</v>
      </c>
      <c r="U33" s="124">
        <f t="shared" si="5"/>
        <v>1.7846126449282275E-2</v>
      </c>
      <c r="V33" s="124">
        <f>IFERROR(R33/R30,"-")</f>
        <v>0.13557738380450407</v>
      </c>
    </row>
    <row r="34" spans="2:22" ht="16.5" thickBot="1" x14ac:dyDescent="0.3">
      <c r="B34" s="168" t="s">
        <v>65</v>
      </c>
      <c r="C34" s="169">
        <v>37921</v>
      </c>
      <c r="D34" s="169">
        <v>51841</v>
      </c>
      <c r="E34" s="169">
        <v>112935</v>
      </c>
      <c r="F34" s="169">
        <v>123146</v>
      </c>
      <c r="G34" s="169">
        <v>149424</v>
      </c>
      <c r="H34" s="169">
        <v>165023</v>
      </c>
      <c r="I34" s="170">
        <f t="shared" si="2"/>
        <v>0.10439420708855329</v>
      </c>
      <c r="J34" s="169">
        <f t="shared" si="3"/>
        <v>15599</v>
      </c>
      <c r="K34" s="170">
        <f t="shared" si="0"/>
        <v>3.6148547633312052E-2</v>
      </c>
      <c r="L34" s="170">
        <f>H34/H30</f>
        <v>0.20750171322230396</v>
      </c>
      <c r="M34" s="169">
        <v>3889</v>
      </c>
      <c r="N34" s="169">
        <v>9193</v>
      </c>
      <c r="O34" s="169">
        <v>13403</v>
      </c>
      <c r="P34" s="169">
        <v>11965</v>
      </c>
      <c r="Q34" s="169">
        <v>15319</v>
      </c>
      <c r="R34" s="169">
        <v>17303</v>
      </c>
      <c r="S34" s="170">
        <f t="shared" si="4"/>
        <v>0.12951237025915541</v>
      </c>
      <c r="T34" s="169">
        <f t="shared" si="1"/>
        <v>1984</v>
      </c>
      <c r="U34" s="170">
        <f t="shared" si="5"/>
        <v>2.5365752312385654E-2</v>
      </c>
      <c r="V34" s="170">
        <f>IFERROR(R34/R30,"-")</f>
        <v>0.20727120268327742</v>
      </c>
    </row>
    <row r="35" spans="2:22" ht="15.75" x14ac:dyDescent="0.25">
      <c r="B35" s="161" t="s">
        <v>51</v>
      </c>
      <c r="C35" s="162">
        <v>19059</v>
      </c>
      <c r="D35" s="162">
        <v>24453</v>
      </c>
      <c r="E35" s="162">
        <v>41481</v>
      </c>
      <c r="F35" s="162">
        <v>48608</v>
      </c>
      <c r="G35" s="162">
        <v>46696</v>
      </c>
      <c r="H35" s="162">
        <v>46403</v>
      </c>
      <c r="I35" s="163">
        <f t="shared" si="2"/>
        <v>-6.2746273770772909E-3</v>
      </c>
      <c r="J35" s="162">
        <f t="shared" si="3"/>
        <v>-293</v>
      </c>
      <c r="K35" s="163">
        <f t="shared" si="0"/>
        <v>1.0164650114399683E-2</v>
      </c>
      <c r="L35" s="164">
        <f>H35/H35</f>
        <v>1</v>
      </c>
      <c r="M35" s="162">
        <v>1764</v>
      </c>
      <c r="N35" s="162">
        <v>3380</v>
      </c>
      <c r="O35" s="162">
        <v>4025</v>
      </c>
      <c r="P35" s="162">
        <v>4419</v>
      </c>
      <c r="Q35" s="162">
        <v>4919</v>
      </c>
      <c r="R35" s="162">
        <v>5990</v>
      </c>
      <c r="S35" s="163">
        <f t="shared" si="4"/>
        <v>0.21772718032120353</v>
      </c>
      <c r="T35" s="162">
        <f t="shared" si="1"/>
        <v>1071</v>
      </c>
      <c r="U35" s="163">
        <f t="shared" si="5"/>
        <v>9.3682623876667117E-3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19059</v>
      </c>
      <c r="D36" s="166">
        <v>24453</v>
      </c>
      <c r="E36" s="166">
        <v>41481</v>
      </c>
      <c r="F36" s="166">
        <v>48608</v>
      </c>
      <c r="G36" s="166">
        <v>46696</v>
      </c>
      <c r="H36" s="166">
        <v>46403</v>
      </c>
      <c r="I36" s="167">
        <f t="shared" si="2"/>
        <v>-6.2746273770772909E-3</v>
      </c>
      <c r="J36" s="166">
        <f t="shared" si="3"/>
        <v>-293</v>
      </c>
      <c r="K36" s="167">
        <f t="shared" si="0"/>
        <v>1.0164650114399683E-2</v>
      </c>
      <c r="L36" s="167">
        <f>H36/H35</f>
        <v>1</v>
      </c>
      <c r="M36" s="166">
        <v>1764</v>
      </c>
      <c r="N36" s="166">
        <v>3380</v>
      </c>
      <c r="O36" s="166">
        <v>4025</v>
      </c>
      <c r="P36" s="166">
        <v>4419</v>
      </c>
      <c r="Q36" s="166">
        <v>4919</v>
      </c>
      <c r="R36" s="166">
        <v>5990</v>
      </c>
      <c r="S36" s="167">
        <f t="shared" si="4"/>
        <v>0.21772718032120353</v>
      </c>
      <c r="T36" s="166">
        <f t="shared" si="1"/>
        <v>1071</v>
      </c>
      <c r="U36" s="167">
        <f t="shared" si="5"/>
        <v>9.3682623876667117E-3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25644</v>
      </c>
      <c r="F37" s="70">
        <v>34429</v>
      </c>
      <c r="G37" s="70">
        <v>40518</v>
      </c>
      <c r="H37" s="70">
        <v>39638</v>
      </c>
      <c r="I37" s="124">
        <f t="shared" si="2"/>
        <v>-2.1718742287378467E-2</v>
      </c>
      <c r="J37" s="70">
        <f t="shared" si="3"/>
        <v>-880</v>
      </c>
      <c r="K37" s="124">
        <f t="shared" si="0"/>
        <v>8.682766227066669E-3</v>
      </c>
      <c r="L37" s="124">
        <f>H37/H35</f>
        <v>0.85421201215438658</v>
      </c>
      <c r="M37" s="70">
        <v>0</v>
      </c>
      <c r="N37" s="70">
        <v>0</v>
      </c>
      <c r="O37" s="70">
        <v>3524</v>
      </c>
      <c r="P37" s="70">
        <v>3716</v>
      </c>
      <c r="Q37" s="70">
        <v>4146</v>
      </c>
      <c r="R37" s="70">
        <v>5158</v>
      </c>
      <c r="S37" s="124">
        <f t="shared" si="4"/>
        <v>0.24409068982151472</v>
      </c>
      <c r="T37" s="70">
        <f t="shared" si="1"/>
        <v>1012</v>
      </c>
      <c r="U37" s="124">
        <f t="shared" si="5"/>
        <v>7.8779051895382438E-3</v>
      </c>
      <c r="V37" s="124">
        <f>IFERROR(R37/R35,"-")</f>
        <v>0.86110183639398996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3393</v>
      </c>
      <c r="F38" s="70">
        <v>5194</v>
      </c>
      <c r="G38" s="70">
        <v>6178</v>
      </c>
      <c r="H38" s="70">
        <v>6765</v>
      </c>
      <c r="I38" s="124">
        <f t="shared" si="2"/>
        <v>9.5014567821301466E-2</v>
      </c>
      <c r="J38" s="70">
        <f t="shared" si="3"/>
        <v>587</v>
      </c>
      <c r="K38" s="124">
        <f t="shared" si="0"/>
        <v>1.4818838873330142E-3</v>
      </c>
      <c r="L38" s="124">
        <f>H38/H35</f>
        <v>0.14578798784561342</v>
      </c>
      <c r="M38" s="70">
        <v>0</v>
      </c>
      <c r="N38" s="70">
        <v>0</v>
      </c>
      <c r="O38" s="70">
        <v>501</v>
      </c>
      <c r="P38" s="70">
        <v>703</v>
      </c>
      <c r="Q38" s="70">
        <v>773</v>
      </c>
      <c r="R38" s="70">
        <v>832</v>
      </c>
      <c r="S38" s="124">
        <f t="shared" si="4"/>
        <v>7.6326002587322028E-2</v>
      </c>
      <c r="T38" s="70">
        <f t="shared" si="1"/>
        <v>59</v>
      </c>
      <c r="U38" s="124">
        <f t="shared" si="5"/>
        <v>1.4903571981284675E-3</v>
      </c>
      <c r="V38" s="124">
        <f>IFERROR(R38/R35,"-")</f>
        <v>0.13889816360601001</v>
      </c>
    </row>
    <row r="39" spans="2:22" ht="15.75" x14ac:dyDescent="0.25">
      <c r="B39" s="161" t="s">
        <v>52</v>
      </c>
      <c r="C39" s="162">
        <v>64241</v>
      </c>
      <c r="D39" s="162">
        <v>83177</v>
      </c>
      <c r="E39" s="162">
        <v>166144</v>
      </c>
      <c r="F39" s="162">
        <v>213829</v>
      </c>
      <c r="G39" s="162">
        <v>202567</v>
      </c>
      <c r="H39" s="162">
        <v>212363</v>
      </c>
      <c r="I39" s="163">
        <f t="shared" si="2"/>
        <v>4.8359308278248747E-2</v>
      </c>
      <c r="J39" s="162">
        <f t="shared" si="3"/>
        <v>9796</v>
      </c>
      <c r="K39" s="163">
        <f t="shared" si="0"/>
        <v>4.6518449071057046E-2</v>
      </c>
      <c r="L39" s="164">
        <f>H39/H39</f>
        <v>1</v>
      </c>
      <c r="M39" s="162">
        <v>4520</v>
      </c>
      <c r="N39" s="162">
        <v>13324</v>
      </c>
      <c r="O39" s="162">
        <v>20050</v>
      </c>
      <c r="P39" s="162">
        <v>26095</v>
      </c>
      <c r="Q39" s="162">
        <v>21212</v>
      </c>
      <c r="R39" s="162">
        <v>20345</v>
      </c>
      <c r="S39" s="163">
        <f t="shared" si="4"/>
        <v>-4.0873090703375414E-2</v>
      </c>
      <c r="T39" s="162">
        <f t="shared" si="1"/>
        <v>-867</v>
      </c>
      <c r="U39" s="163">
        <f t="shared" si="5"/>
        <v>5.5321295995963526E-2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50483</v>
      </c>
      <c r="D40" s="166">
        <v>73838</v>
      </c>
      <c r="E40" s="166">
        <v>142029</v>
      </c>
      <c r="F40" s="166">
        <v>186898</v>
      </c>
      <c r="G40" s="166">
        <v>175551</v>
      </c>
      <c r="H40" s="166">
        <v>184313</v>
      </c>
      <c r="I40" s="167">
        <f t="shared" si="2"/>
        <v>4.9911421752083518E-2</v>
      </c>
      <c r="J40" s="166">
        <f t="shared" si="3"/>
        <v>8762</v>
      </c>
      <c r="K40" s="167">
        <f t="shared" si="0"/>
        <v>4.037405246504211E-2</v>
      </c>
      <c r="L40" s="167">
        <f>H40/H39</f>
        <v>0.86791484392290563</v>
      </c>
      <c r="M40" s="166">
        <v>4520</v>
      </c>
      <c r="N40" s="166">
        <v>11284</v>
      </c>
      <c r="O40" s="166">
        <v>17422</v>
      </c>
      <c r="P40" s="166">
        <v>23469</v>
      </c>
      <c r="Q40" s="166">
        <v>18252</v>
      </c>
      <c r="R40" s="166">
        <v>17456</v>
      </c>
      <c r="S40" s="167">
        <f t="shared" si="4"/>
        <v>-4.3611658996274394E-2</v>
      </c>
      <c r="T40" s="166">
        <f t="shared" si="1"/>
        <v>-796</v>
      </c>
      <c r="U40" s="167">
        <f t="shared" si="5"/>
        <v>4.9754186462129452E-2</v>
      </c>
      <c r="V40" s="167">
        <f>IFERROR(R40/R39,"-")</f>
        <v>0.85799950847874173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7414</v>
      </c>
      <c r="E43" s="169">
        <v>24115</v>
      </c>
      <c r="F43" s="169">
        <v>26931</v>
      </c>
      <c r="G43" s="169">
        <v>27016</v>
      </c>
      <c r="H43" s="169">
        <v>28050</v>
      </c>
      <c r="I43" s="170">
        <f t="shared" si="2"/>
        <v>3.8273615635179059E-2</v>
      </c>
      <c r="J43" s="169">
        <f t="shared" si="3"/>
        <v>1034</v>
      </c>
      <c r="K43" s="170">
        <f t="shared" si="0"/>
        <v>6.1443966060149369E-3</v>
      </c>
      <c r="L43" s="170">
        <f>H43/H39</f>
        <v>0.1320851560770944</v>
      </c>
      <c r="M43" s="169">
        <v>0</v>
      </c>
      <c r="N43" s="169">
        <v>2040</v>
      </c>
      <c r="O43" s="169">
        <v>2628</v>
      </c>
      <c r="P43" s="169">
        <v>2626</v>
      </c>
      <c r="Q43" s="169">
        <v>2960</v>
      </c>
      <c r="R43" s="169">
        <v>2889</v>
      </c>
      <c r="S43" s="170">
        <f t="shared" si="4"/>
        <v>-2.3986486486486491E-2</v>
      </c>
      <c r="T43" s="169">
        <f t="shared" si="1"/>
        <v>-71</v>
      </c>
      <c r="U43" s="170">
        <f t="shared" si="5"/>
        <v>5.5671095338340765E-3</v>
      </c>
      <c r="V43" s="170">
        <f>IFERROR(R43/R39,"-")</f>
        <v>0.14200049152125829</v>
      </c>
    </row>
    <row r="44" spans="2:22" ht="15.75" x14ac:dyDescent="0.25">
      <c r="B44" s="161" t="s">
        <v>53</v>
      </c>
      <c r="C44" s="162">
        <v>76350</v>
      </c>
      <c r="D44" s="162">
        <v>123320</v>
      </c>
      <c r="E44" s="162">
        <v>179915</v>
      </c>
      <c r="F44" s="162">
        <v>194865</v>
      </c>
      <c r="G44" s="162">
        <v>201157</v>
      </c>
      <c r="H44" s="162">
        <v>227882</v>
      </c>
      <c r="I44" s="163">
        <f t="shared" si="2"/>
        <v>0.13285642557803112</v>
      </c>
      <c r="J44" s="162">
        <f t="shared" si="3"/>
        <v>26725</v>
      </c>
      <c r="K44" s="163">
        <f t="shared" si="0"/>
        <v>4.9917910423240494E-2</v>
      </c>
      <c r="L44" s="164">
        <f>H44/H44</f>
        <v>1</v>
      </c>
      <c r="M44" s="162">
        <v>9298</v>
      </c>
      <c r="N44" s="162">
        <v>19721</v>
      </c>
      <c r="O44" s="162">
        <v>21932</v>
      </c>
      <c r="P44" s="162">
        <v>20553</v>
      </c>
      <c r="Q44" s="162">
        <v>19337</v>
      </c>
      <c r="R44" s="162">
        <v>24469</v>
      </c>
      <c r="S44" s="163">
        <f t="shared" si="4"/>
        <v>0.26539794176966436</v>
      </c>
      <c r="T44" s="162">
        <f t="shared" si="1"/>
        <v>5132</v>
      </c>
      <c r="U44" s="163">
        <f t="shared" si="5"/>
        <v>4.3572278084117205E-2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76350</v>
      </c>
      <c r="D45" s="166">
        <v>123320</v>
      </c>
      <c r="E45" s="166">
        <v>179915</v>
      </c>
      <c r="F45" s="166">
        <v>194865</v>
      </c>
      <c r="G45" s="166">
        <v>201157</v>
      </c>
      <c r="H45" s="166">
        <v>227882</v>
      </c>
      <c r="I45" s="167">
        <f t="shared" si="2"/>
        <v>0.13285642557803112</v>
      </c>
      <c r="J45" s="166">
        <f t="shared" si="3"/>
        <v>26725</v>
      </c>
      <c r="K45" s="167">
        <f t="shared" si="0"/>
        <v>4.9917910423240494E-2</v>
      </c>
      <c r="L45" s="167">
        <f>H45/H44</f>
        <v>1</v>
      </c>
      <c r="M45" s="166">
        <v>9298</v>
      </c>
      <c r="N45" s="166">
        <v>19721</v>
      </c>
      <c r="O45" s="166">
        <v>21932</v>
      </c>
      <c r="P45" s="166">
        <v>20553</v>
      </c>
      <c r="Q45" s="166">
        <v>19337</v>
      </c>
      <c r="R45" s="166">
        <v>24469</v>
      </c>
      <c r="S45" s="167">
        <f t="shared" si="4"/>
        <v>0.26539794176966436</v>
      </c>
      <c r="T45" s="166">
        <f t="shared" si="1"/>
        <v>5132</v>
      </c>
      <c r="U45" s="167">
        <f t="shared" si="5"/>
        <v>4.3572278084117205E-2</v>
      </c>
      <c r="V45" s="167">
        <f>IFERROR(R45/R44,"-")</f>
        <v>1</v>
      </c>
    </row>
    <row r="46" spans="2:22" x14ac:dyDescent="0.25">
      <c r="B46" s="123" t="s">
        <v>142</v>
      </c>
      <c r="C46" s="70">
        <v>38765</v>
      </c>
      <c r="D46" s="70">
        <v>77294</v>
      </c>
      <c r="E46" s="70">
        <v>107459</v>
      </c>
      <c r="F46" s="70">
        <v>117492</v>
      </c>
      <c r="G46" s="70">
        <v>119763</v>
      </c>
      <c r="H46" s="70">
        <v>151509</v>
      </c>
      <c r="I46" s="124">
        <f t="shared" si="2"/>
        <v>0.26507352020239972</v>
      </c>
      <c r="J46" s="70">
        <f t="shared" si="3"/>
        <v>31746</v>
      </c>
      <c r="K46" s="124">
        <f t="shared" si="0"/>
        <v>3.3188284683804532E-2</v>
      </c>
      <c r="L46" s="124">
        <f>H46/H44</f>
        <v>0.66485725068237067</v>
      </c>
      <c r="M46" s="70">
        <v>5005</v>
      </c>
      <c r="N46" s="70">
        <v>12607</v>
      </c>
      <c r="O46" s="70">
        <v>12410</v>
      </c>
      <c r="P46" s="70">
        <v>12972</v>
      </c>
      <c r="Q46" s="70">
        <v>12954</v>
      </c>
      <c r="R46" s="70">
        <v>16315</v>
      </c>
      <c r="S46" s="124">
        <f t="shared" si="4"/>
        <v>0.25945653852092021</v>
      </c>
      <c r="T46" s="70">
        <f t="shared" si="1"/>
        <v>3361</v>
      </c>
      <c r="U46" s="124">
        <f t="shared" si="5"/>
        <v>2.7500588298893999E-2</v>
      </c>
      <c r="V46" s="124">
        <f>IFERROR(R46/R44,"-")</f>
        <v>0.66676202541991914</v>
      </c>
    </row>
    <row r="47" spans="2:22" ht="15.75" thickBot="1" x14ac:dyDescent="0.3">
      <c r="B47" s="123" t="s">
        <v>144</v>
      </c>
      <c r="C47" s="70">
        <v>37585</v>
      </c>
      <c r="D47" s="70">
        <v>46026</v>
      </c>
      <c r="E47" s="70">
        <v>72456</v>
      </c>
      <c r="F47" s="70">
        <v>77373</v>
      </c>
      <c r="G47" s="70">
        <v>81394</v>
      </c>
      <c r="H47" s="70">
        <v>76373</v>
      </c>
      <c r="I47" s="124">
        <f t="shared" si="2"/>
        <v>-6.1687593680123887E-2</v>
      </c>
      <c r="J47" s="70">
        <f t="shared" si="3"/>
        <v>-5021</v>
      </c>
      <c r="K47" s="124">
        <f t="shared" si="0"/>
        <v>1.6729625739435965E-2</v>
      </c>
      <c r="L47" s="124">
        <f>H47/H44</f>
        <v>0.33514274931762927</v>
      </c>
      <c r="M47" s="70">
        <v>4293</v>
      </c>
      <c r="N47" s="70">
        <v>7114</v>
      </c>
      <c r="O47" s="70">
        <v>9522</v>
      </c>
      <c r="P47" s="70">
        <v>7581</v>
      </c>
      <c r="Q47" s="70">
        <v>6383</v>
      </c>
      <c r="R47" s="70">
        <v>8154</v>
      </c>
      <c r="S47" s="124">
        <f t="shared" si="4"/>
        <v>0.27745574181419386</v>
      </c>
      <c r="T47" s="70">
        <f t="shared" si="1"/>
        <v>1771</v>
      </c>
      <c r="U47" s="124">
        <f t="shared" si="5"/>
        <v>1.6071689785223203E-2</v>
      </c>
      <c r="V47" s="124">
        <f>IFERROR(R47/R44,"-")</f>
        <v>0.33323797458008092</v>
      </c>
    </row>
    <row r="48" spans="2:22" ht="15.75" x14ac:dyDescent="0.25">
      <c r="B48" s="161" t="s">
        <v>54</v>
      </c>
      <c r="C48" s="162">
        <v>77984</v>
      </c>
      <c r="D48" s="162">
        <v>100724</v>
      </c>
      <c r="E48" s="162">
        <v>212753</v>
      </c>
      <c r="F48" s="162">
        <v>230245</v>
      </c>
      <c r="G48" s="162">
        <v>241157</v>
      </c>
      <c r="H48" s="162">
        <v>240215</v>
      </c>
      <c r="I48" s="163">
        <f t="shared" si="2"/>
        <v>-3.9061690102298874E-3</v>
      </c>
      <c r="J48" s="162">
        <f t="shared" si="3"/>
        <v>-942</v>
      </c>
      <c r="K48" s="163">
        <f t="shared" si="0"/>
        <v>5.2619473465735409E-2</v>
      </c>
      <c r="L48" s="164">
        <f>H48/H48</f>
        <v>1</v>
      </c>
      <c r="M48" s="162">
        <v>6665</v>
      </c>
      <c r="N48" s="162">
        <v>23140</v>
      </c>
      <c r="O48" s="162">
        <v>22327</v>
      </c>
      <c r="P48" s="162">
        <v>25007</v>
      </c>
      <c r="Q48" s="162">
        <v>27341</v>
      </c>
      <c r="R48" s="162">
        <v>26482</v>
      </c>
      <c r="S48" s="163">
        <f t="shared" si="4"/>
        <v>-3.1418016897699408E-2</v>
      </c>
      <c r="T48" s="162">
        <f t="shared" si="1"/>
        <v>-859</v>
      </c>
      <c r="U48" s="163">
        <f t="shared" si="5"/>
        <v>5.3014740332288174E-2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61204</v>
      </c>
      <c r="D49" s="166">
        <v>84437</v>
      </c>
      <c r="E49" s="166">
        <v>175993</v>
      </c>
      <c r="F49" s="166">
        <v>189498</v>
      </c>
      <c r="G49" s="166">
        <v>198882</v>
      </c>
      <c r="H49" s="166">
        <v>194593</v>
      </c>
      <c r="I49" s="167">
        <f t="shared" si="2"/>
        <v>-2.1565551432507712E-2</v>
      </c>
      <c r="J49" s="166">
        <f t="shared" si="3"/>
        <v>-4289</v>
      </c>
      <c r="K49" s="167">
        <f t="shared" si="0"/>
        <v>4.2625902629385551E-2</v>
      </c>
      <c r="L49" s="167">
        <f>H49/H48</f>
        <v>0.81007847136939826</v>
      </c>
      <c r="M49" s="166">
        <v>5837</v>
      </c>
      <c r="N49" s="166">
        <v>19624</v>
      </c>
      <c r="O49" s="166">
        <v>18718</v>
      </c>
      <c r="P49" s="166">
        <v>20522</v>
      </c>
      <c r="Q49" s="166">
        <v>22570</v>
      </c>
      <c r="R49" s="166">
        <v>21549</v>
      </c>
      <c r="S49" s="167">
        <f t="shared" si="4"/>
        <v>-4.5237040319007549E-2</v>
      </c>
      <c r="T49" s="166">
        <f t="shared" si="1"/>
        <v>-1021</v>
      </c>
      <c r="U49" s="167">
        <f t="shared" si="5"/>
        <v>4.3506558207670569E-2</v>
      </c>
      <c r="V49" s="167">
        <f>IFERROR(R49/R48,"-")</f>
        <v>0.81372252850993132</v>
      </c>
    </row>
    <row r="50" spans="2:22" x14ac:dyDescent="0.25">
      <c r="B50" s="123" t="s">
        <v>142</v>
      </c>
      <c r="C50" s="70">
        <v>40956</v>
      </c>
      <c r="D50" s="70">
        <v>39929</v>
      </c>
      <c r="E50" s="70">
        <v>135196</v>
      </c>
      <c r="F50" s="70">
        <v>148772</v>
      </c>
      <c r="G50" s="70">
        <v>154236</v>
      </c>
      <c r="H50" s="70">
        <v>151827</v>
      </c>
      <c r="I50" s="124">
        <f t="shared" si="2"/>
        <v>-1.5618921652532536E-2</v>
      </c>
      <c r="J50" s="70">
        <f t="shared" si="3"/>
        <v>-2409</v>
      </c>
      <c r="K50" s="124">
        <f t="shared" si="0"/>
        <v>3.3257943083829941E-2</v>
      </c>
      <c r="L50" s="124">
        <f>H50/H48</f>
        <v>0.63204629186353889</v>
      </c>
      <c r="M50" s="70">
        <v>0</v>
      </c>
      <c r="N50" s="70">
        <v>14899</v>
      </c>
      <c r="O50" s="70">
        <v>14897</v>
      </c>
      <c r="P50" s="70">
        <v>15893</v>
      </c>
      <c r="Q50" s="70">
        <v>17980</v>
      </c>
      <c r="R50" s="70">
        <v>17112</v>
      </c>
      <c r="S50" s="124">
        <f t="shared" si="4"/>
        <v>-4.8275862068965503E-2</v>
      </c>
      <c r="T50" s="70">
        <f t="shared" si="1"/>
        <v>-868</v>
      </c>
      <c r="U50" s="124">
        <f t="shared" si="5"/>
        <v>3.3693096656978283E-2</v>
      </c>
      <c r="V50" s="124">
        <f>IFERROR(R50/R48,"-")</f>
        <v>0.64617476021448528</v>
      </c>
    </row>
    <row r="51" spans="2:22" x14ac:dyDescent="0.25">
      <c r="B51" s="123" t="s">
        <v>144</v>
      </c>
      <c r="C51" s="70">
        <v>9862</v>
      </c>
      <c r="D51" s="70">
        <v>16912</v>
      </c>
      <c r="E51" s="70">
        <v>40797</v>
      </c>
      <c r="F51" s="70">
        <v>40726</v>
      </c>
      <c r="G51" s="70">
        <v>44646</v>
      </c>
      <c r="H51" s="70">
        <v>42766</v>
      </c>
      <c r="I51" s="124">
        <f t="shared" si="2"/>
        <v>-4.2109035523899108E-2</v>
      </c>
      <c r="J51" s="70">
        <f t="shared" si="3"/>
        <v>-1880</v>
      </c>
      <c r="K51" s="124">
        <f t="shared" si="0"/>
        <v>9.367959545555608E-3</v>
      </c>
      <c r="L51" s="124">
        <f>H51/H48</f>
        <v>0.17803217950585934</v>
      </c>
      <c r="M51" s="70">
        <v>0</v>
      </c>
      <c r="N51" s="70">
        <v>4725</v>
      </c>
      <c r="O51" s="70">
        <v>3821</v>
      </c>
      <c r="P51" s="70">
        <v>4629</v>
      </c>
      <c r="Q51" s="70">
        <v>4590</v>
      </c>
      <c r="R51" s="70">
        <v>4437</v>
      </c>
      <c r="S51" s="124">
        <f t="shared" si="4"/>
        <v>-3.3333333333333326E-2</v>
      </c>
      <c r="T51" s="70">
        <f t="shared" si="1"/>
        <v>-153</v>
      </c>
      <c r="U51" s="124">
        <f t="shared" si="5"/>
        <v>9.8134615506922842E-3</v>
      </c>
      <c r="V51" s="124">
        <f>IFERROR(R51/R48,"-")</f>
        <v>0.16754776829544596</v>
      </c>
    </row>
    <row r="52" spans="2:22" ht="16.5" thickBot="1" x14ac:dyDescent="0.3">
      <c r="B52" s="168" t="s">
        <v>65</v>
      </c>
      <c r="C52" s="169">
        <v>16780</v>
      </c>
      <c r="D52" s="169">
        <v>16287</v>
      </c>
      <c r="E52" s="169">
        <v>36760</v>
      </c>
      <c r="F52" s="169">
        <v>40747</v>
      </c>
      <c r="G52" s="169">
        <v>42275</v>
      </c>
      <c r="H52" s="169">
        <v>45622</v>
      </c>
      <c r="I52" s="170">
        <f t="shared" si="2"/>
        <v>7.9172087522176193E-2</v>
      </c>
      <c r="J52" s="169">
        <f t="shared" si="3"/>
        <v>3347</v>
      </c>
      <c r="K52" s="170">
        <f t="shared" si="0"/>
        <v>9.9935708363498559E-3</v>
      </c>
      <c r="L52" s="170">
        <f>H52/H48</f>
        <v>0.18992152863060174</v>
      </c>
      <c r="M52" s="169">
        <v>828</v>
      </c>
      <c r="N52" s="169">
        <v>3516</v>
      </c>
      <c r="O52" s="169">
        <v>3609</v>
      </c>
      <c r="P52" s="169">
        <v>4485</v>
      </c>
      <c r="Q52" s="169">
        <v>4771</v>
      </c>
      <c r="R52" s="169">
        <v>4933</v>
      </c>
      <c r="S52" s="170">
        <f t="shared" si="4"/>
        <v>3.3955145671766829E-2</v>
      </c>
      <c r="T52" s="169">
        <f t="shared" si="1"/>
        <v>162</v>
      </c>
      <c r="U52" s="170">
        <f t="shared" si="5"/>
        <v>9.5081821246176049E-3</v>
      </c>
      <c r="V52" s="170">
        <f>IFERROR(R52/R48,"-")</f>
        <v>0.18627747149006874</v>
      </c>
    </row>
    <row r="53" spans="2:22" ht="15.75" x14ac:dyDescent="0.25">
      <c r="B53" s="161" t="s">
        <v>55</v>
      </c>
      <c r="C53" s="162">
        <f t="shared" ref="C53:H56" si="6">C6-C11-C16-C21-C26-C30-C35-C39-C44-C48</f>
        <v>136256</v>
      </c>
      <c r="D53" s="162">
        <f t="shared" si="6"/>
        <v>52520</v>
      </c>
      <c r="E53" s="162">
        <f t="shared" si="6"/>
        <v>91115</v>
      </c>
      <c r="F53" s="162">
        <f t="shared" si="6"/>
        <v>101109</v>
      </c>
      <c r="G53" s="162">
        <f t="shared" si="6"/>
        <v>106028</v>
      </c>
      <c r="H53" s="162">
        <f t="shared" si="6"/>
        <v>106075</v>
      </c>
      <c r="I53" s="163">
        <f t="shared" si="2"/>
        <v>4.4327913381381201E-4</v>
      </c>
      <c r="J53" s="162">
        <f t="shared" si="3"/>
        <v>47</v>
      </c>
      <c r="K53" s="163">
        <f t="shared" si="0"/>
        <v>2.3235895543067181E-2</v>
      </c>
      <c r="L53" s="164">
        <f>H53/H53</f>
        <v>1</v>
      </c>
      <c r="M53" s="162">
        <v>2754</v>
      </c>
      <c r="N53" s="162">
        <v>9641</v>
      </c>
      <c r="O53" s="162">
        <v>9567</v>
      </c>
      <c r="P53" s="162">
        <v>11329</v>
      </c>
      <c r="Q53" s="162">
        <v>11427</v>
      </c>
      <c r="R53" s="162">
        <v>11558</v>
      </c>
      <c r="S53" s="163">
        <f t="shared" si="4"/>
        <v>1.1464076310492732E-2</v>
      </c>
      <c r="T53" s="162">
        <f t="shared" si="1"/>
        <v>131</v>
      </c>
      <c r="U53" s="163">
        <f t="shared" si="5"/>
        <v>2.4017434847222487E-2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103457</v>
      </c>
      <c r="D54" s="166">
        <f t="shared" si="6"/>
        <v>53790</v>
      </c>
      <c r="E54" s="166">
        <f t="shared" si="6"/>
        <v>88252</v>
      </c>
      <c r="F54" s="166">
        <f t="shared" si="6"/>
        <v>93505</v>
      </c>
      <c r="G54" s="166">
        <f t="shared" si="6"/>
        <v>96698</v>
      </c>
      <c r="H54" s="166">
        <f t="shared" si="6"/>
        <v>95584</v>
      </c>
      <c r="I54" s="167">
        <f t="shared" si="2"/>
        <v>-1.1520403731204332E-2</v>
      </c>
      <c r="J54" s="166">
        <f t="shared" si="3"/>
        <v>-1114</v>
      </c>
      <c r="K54" s="167">
        <f t="shared" si="0"/>
        <v>2.0937825496945874E-2</v>
      </c>
      <c r="L54" s="167">
        <f>H54/H53</f>
        <v>0.90109827951920807</v>
      </c>
      <c r="M54" s="166">
        <v>2746</v>
      </c>
      <c r="N54" s="166">
        <v>9342</v>
      </c>
      <c r="O54" s="166">
        <v>9261</v>
      </c>
      <c r="P54" s="166">
        <v>10507</v>
      </c>
      <c r="Q54" s="166">
        <v>10382</v>
      </c>
      <c r="R54" s="166">
        <v>10499</v>
      </c>
      <c r="S54" s="167">
        <f t="shared" si="4"/>
        <v>1.1269504912348349E-2</v>
      </c>
      <c r="T54" s="166">
        <f t="shared" si="1"/>
        <v>117</v>
      </c>
      <c r="U54" s="167">
        <f t="shared" si="5"/>
        <v>2.2274798123379527E-2</v>
      </c>
      <c r="V54" s="167">
        <f>IFERROR(R54/R53,"-")</f>
        <v>0.90837515141027858</v>
      </c>
    </row>
    <row r="55" spans="2:22" x14ac:dyDescent="0.25">
      <c r="B55" s="123" t="s">
        <v>142</v>
      </c>
      <c r="C55" s="70">
        <f t="shared" si="6"/>
        <v>120979</v>
      </c>
      <c r="D55" s="70">
        <f t="shared" si="6"/>
        <v>146726</v>
      </c>
      <c r="E55" s="70">
        <f t="shared" si="6"/>
        <v>327943</v>
      </c>
      <c r="F55" s="70">
        <f t="shared" si="6"/>
        <v>293266</v>
      </c>
      <c r="G55" s="70">
        <f t="shared" si="6"/>
        <v>380343</v>
      </c>
      <c r="H55" s="70">
        <f t="shared" si="6"/>
        <v>337613</v>
      </c>
      <c r="I55" s="124">
        <f t="shared" si="2"/>
        <v>-0.11234596140851805</v>
      </c>
      <c r="J55" s="70">
        <f t="shared" si="3"/>
        <v>-42730</v>
      </c>
      <c r="K55" s="124">
        <f t="shared" si="0"/>
        <v>7.3954658515027485E-2</v>
      </c>
      <c r="L55" s="124">
        <f>H55/H53</f>
        <v>3.1827763374970539</v>
      </c>
      <c r="M55" s="70">
        <v>2040</v>
      </c>
      <c r="N55" s="70">
        <v>7198</v>
      </c>
      <c r="O55" s="70">
        <v>6466</v>
      </c>
      <c r="P55" s="70">
        <v>7404</v>
      </c>
      <c r="Q55" s="70">
        <v>7258</v>
      </c>
      <c r="R55" s="70">
        <v>7544</v>
      </c>
      <c r="S55" s="124">
        <f t="shared" si="4"/>
        <v>3.9404794709286373E-2</v>
      </c>
      <c r="T55" s="70">
        <f t="shared" si="1"/>
        <v>286</v>
      </c>
      <c r="U55" s="124">
        <f t="shared" si="5"/>
        <v>1.5696450490673079E-2</v>
      </c>
      <c r="V55" s="124">
        <f>IFERROR(R55/R53,"-")</f>
        <v>0.65270808098286903</v>
      </c>
    </row>
    <row r="56" spans="2:22" x14ac:dyDescent="0.25">
      <c r="B56" s="123" t="s">
        <v>144</v>
      </c>
      <c r="C56" s="70">
        <f t="shared" si="6"/>
        <v>45954</v>
      </c>
      <c r="D56" s="70">
        <f t="shared" si="6"/>
        <v>44173</v>
      </c>
      <c r="E56" s="70">
        <f t="shared" si="6"/>
        <v>67925</v>
      </c>
      <c r="F56" s="70">
        <f t="shared" si="6"/>
        <v>98069</v>
      </c>
      <c r="G56" s="70">
        <f t="shared" si="6"/>
        <v>94674</v>
      </c>
      <c r="H56" s="70">
        <f t="shared" si="6"/>
        <v>104932</v>
      </c>
      <c r="I56" s="124">
        <f t="shared" si="2"/>
        <v>0.10835076156072421</v>
      </c>
      <c r="J56" s="70">
        <f t="shared" si="3"/>
        <v>10258</v>
      </c>
      <c r="K56" s="124">
        <f t="shared" si="0"/>
        <v>2.2985519595806039E-2</v>
      </c>
      <c r="L56" s="124">
        <f>H56/H53</f>
        <v>0.98922460523214706</v>
      </c>
      <c r="M56" s="70">
        <v>706</v>
      </c>
      <c r="N56" s="70">
        <v>2144</v>
      </c>
      <c r="O56" s="70">
        <v>2795</v>
      </c>
      <c r="P56" s="70">
        <v>3103</v>
      </c>
      <c r="Q56" s="70">
        <v>3124</v>
      </c>
      <c r="R56" s="70">
        <v>2955</v>
      </c>
      <c r="S56" s="124">
        <f t="shared" si="4"/>
        <v>-5.4097311139564619E-2</v>
      </c>
      <c r="T56" s="70">
        <f t="shared" si="1"/>
        <v>-169</v>
      </c>
      <c r="U56" s="124">
        <f t="shared" si="5"/>
        <v>6.5783476327064506E-3</v>
      </c>
      <c r="V56" s="124">
        <f>IFERROR(R56/R53,"-")</f>
        <v>0.2556670704274096</v>
      </c>
    </row>
    <row r="57" spans="2:22" ht="15.75" x14ac:dyDescent="0.25">
      <c r="B57" s="168" t="s">
        <v>65</v>
      </c>
      <c r="C57" s="169">
        <f>C53-C54</f>
        <v>32799</v>
      </c>
      <c r="D57" s="169">
        <f t="shared" ref="D57:H57" si="7">D53-D54</f>
        <v>-1270</v>
      </c>
      <c r="E57" s="169">
        <f t="shared" si="7"/>
        <v>2863</v>
      </c>
      <c r="F57" s="169">
        <f t="shared" si="7"/>
        <v>7604</v>
      </c>
      <c r="G57" s="169">
        <f t="shared" si="7"/>
        <v>9330</v>
      </c>
      <c r="H57" s="169">
        <f t="shared" si="7"/>
        <v>10491</v>
      </c>
      <c r="I57" s="170">
        <f t="shared" si="2"/>
        <v>0.12443729903536971</v>
      </c>
      <c r="J57" s="169">
        <f t="shared" si="3"/>
        <v>1161</v>
      </c>
      <c r="K57" s="170">
        <f t="shared" si="0"/>
        <v>2.2980700461213087E-3</v>
      </c>
      <c r="L57" s="170">
        <f>H57/H53</f>
        <v>9.8901720480791891E-2</v>
      </c>
      <c r="M57" s="169">
        <v>60</v>
      </c>
      <c r="N57" s="169">
        <v>2401</v>
      </c>
      <c r="O57" s="169">
        <v>1288</v>
      </c>
      <c r="P57" s="169">
        <v>1692</v>
      </c>
      <c r="Q57" s="169">
        <v>4580</v>
      </c>
      <c r="R57" s="169">
        <v>4397</v>
      </c>
      <c r="S57" s="170">
        <f t="shared" si="4"/>
        <v>-3.995633187772929E-2</v>
      </c>
      <c r="T57" s="169">
        <f t="shared" si="1"/>
        <v>-183</v>
      </c>
      <c r="U57" s="170">
        <f t="shared" si="5"/>
        <v>3.5870332563774782E-3</v>
      </c>
      <c r="V57" s="170">
        <f>IFERROR(R57/R53,"-")</f>
        <v>0.38042913998961758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83D2-4A87-4BEC-8E39-C3315E348CF7}">
  <sheetPr>
    <tabColor theme="7" tint="0.79998168889431442"/>
    <pageSetUpPr fitToPage="1"/>
  </sheetPr>
  <dimension ref="A1:W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53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220415</v>
      </c>
      <c r="P8" s="188">
        <v>103516</v>
      </c>
      <c r="Q8" s="188">
        <v>164258</v>
      </c>
      <c r="R8" s="188">
        <v>229131</v>
      </c>
      <c r="S8" s="188">
        <v>239109</v>
      </c>
      <c r="T8" s="188">
        <v>250871</v>
      </c>
      <c r="U8" s="189">
        <f>IFERROR(T8/S8-1,"-")</f>
        <v>4.9190954752853289E-2</v>
      </c>
      <c r="V8" s="188">
        <f>T8-S8</f>
        <v>11762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120142</v>
      </c>
      <c r="P9" s="191">
        <v>61571</v>
      </c>
      <c r="Q9" s="191">
        <v>104557</v>
      </c>
      <c r="R9" s="191">
        <v>134886</v>
      </c>
      <c r="S9" s="191">
        <v>146430</v>
      </c>
      <c r="T9" s="191">
        <v>156566</v>
      </c>
      <c r="U9" s="192">
        <f>IFERROR(T9/S9-1,"-")</f>
        <v>6.9220788089872309E-2</v>
      </c>
      <c r="V9" s="191">
        <f t="shared" ref="V9:V19" si="2">T9-S9</f>
        <v>10136</v>
      </c>
      <c r="W9" s="192">
        <f>T9/T$8</f>
        <v>0.6240896715842007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61076</v>
      </c>
      <c r="P10" s="195">
        <v>27791</v>
      </c>
      <c r="Q10" s="195">
        <v>53247</v>
      </c>
      <c r="R10" s="195">
        <v>69865</v>
      </c>
      <c r="S10" s="195">
        <v>66121</v>
      </c>
      <c r="T10" s="195">
        <v>75793</v>
      </c>
      <c r="U10" s="196">
        <f>IFERROR(T10/S10-1,"-")</f>
        <v>0.14627727953297742</v>
      </c>
      <c r="V10" s="195">
        <f t="shared" si="2"/>
        <v>9672</v>
      </c>
      <c r="W10" s="196">
        <f>T10/T$8</f>
        <v>0.30211941595481345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59066</v>
      </c>
      <c r="P11" s="195">
        <v>33780</v>
      </c>
      <c r="Q11" s="195">
        <v>51310</v>
      </c>
      <c r="R11" s="195">
        <v>65021</v>
      </c>
      <c r="S11" s="195">
        <v>80309</v>
      </c>
      <c r="T11" s="195">
        <v>80773</v>
      </c>
      <c r="U11" s="196">
        <f>IFERROR(T11/S11-1,"-")</f>
        <v>5.7776836967213807E-3</v>
      </c>
      <c r="V11" s="195">
        <f t="shared" si="2"/>
        <v>464</v>
      </c>
      <c r="W11" s="196">
        <f>T11/T$8</f>
        <v>0.32197025562938719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100273</v>
      </c>
      <c r="P12" s="191">
        <v>41945</v>
      </c>
      <c r="Q12" s="191">
        <v>59701</v>
      </c>
      <c r="R12" s="191">
        <v>94245</v>
      </c>
      <c r="S12" s="191">
        <v>92679</v>
      </c>
      <c r="T12" s="191">
        <v>94305</v>
      </c>
      <c r="U12" s="192">
        <f>IFERROR(T12/S12-1,"-")</f>
        <v>1.7544427540219454E-2</v>
      </c>
      <c r="V12" s="191">
        <f t="shared" si="2"/>
        <v>1626</v>
      </c>
      <c r="W12" s="192">
        <f>T12/T$8</f>
        <v>0.37591032841579936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10460</v>
      </c>
      <c r="P13" s="195">
        <v>3941</v>
      </c>
      <c r="Q13" s="195">
        <v>3336</v>
      </c>
      <c r="R13" s="195">
        <v>9917</v>
      </c>
      <c r="S13" s="195">
        <v>11646</v>
      </c>
      <c r="T13" s="195">
        <v>10656</v>
      </c>
      <c r="U13" s="196">
        <f t="shared" ref="U13:U20" si="4">IFERROR(T13/S13-1,"-")</f>
        <v>-8.5007727975270453E-2</v>
      </c>
      <c r="V13" s="195">
        <f t="shared" si="2"/>
        <v>-990</v>
      </c>
      <c r="W13" s="196">
        <f t="shared" ref="W13:W20" si="5">T13/T$8</f>
        <v>4.2476013568726559E-2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9550</v>
      </c>
      <c r="P14" s="195">
        <v>4053</v>
      </c>
      <c r="Q14" s="195">
        <v>7314</v>
      </c>
      <c r="R14" s="195">
        <v>11261</v>
      </c>
      <c r="S14" s="195">
        <v>13316</v>
      </c>
      <c r="T14" s="195">
        <v>13127</v>
      </c>
      <c r="U14" s="196">
        <f t="shared" si="4"/>
        <v>-1.4193451486932962E-2</v>
      </c>
      <c r="V14" s="195">
        <f t="shared" si="2"/>
        <v>-189</v>
      </c>
      <c r="W14" s="196">
        <f t="shared" si="5"/>
        <v>5.2325697270708849E-2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6709</v>
      </c>
      <c r="P15" s="195">
        <v>2906</v>
      </c>
      <c r="Q15" s="195">
        <v>7134</v>
      </c>
      <c r="R15" s="195">
        <v>8524</v>
      </c>
      <c r="S15" s="195">
        <v>8756</v>
      </c>
      <c r="T15" s="195">
        <v>8567</v>
      </c>
      <c r="U15" s="196">
        <f t="shared" si="4"/>
        <v>-2.1585198720877163E-2</v>
      </c>
      <c r="V15" s="195">
        <f t="shared" si="2"/>
        <v>-189</v>
      </c>
      <c r="W15" s="196">
        <f t="shared" si="5"/>
        <v>3.4149024797605142E-2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1866</v>
      </c>
      <c r="P16" s="195">
        <v>784</v>
      </c>
      <c r="Q16" s="195">
        <v>1333</v>
      </c>
      <c r="R16" s="195">
        <v>2573</v>
      </c>
      <c r="S16" s="195">
        <v>2637</v>
      </c>
      <c r="T16" s="195">
        <v>2356</v>
      </c>
      <c r="U16" s="196">
        <f t="shared" si="4"/>
        <v>-0.10656048540007579</v>
      </c>
      <c r="V16" s="195">
        <f t="shared" si="2"/>
        <v>-281</v>
      </c>
      <c r="W16" s="196">
        <f t="shared" si="5"/>
        <v>9.3912807777702476E-3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1484</v>
      </c>
      <c r="P17" s="195">
        <v>812</v>
      </c>
      <c r="Q17" s="195">
        <v>1357</v>
      </c>
      <c r="R17" s="195">
        <v>1836</v>
      </c>
      <c r="S17" s="195">
        <v>1934</v>
      </c>
      <c r="T17" s="195">
        <v>2091</v>
      </c>
      <c r="U17" s="196">
        <f t="shared" si="4"/>
        <v>8.1178903826266913E-2</v>
      </c>
      <c r="V17" s="195">
        <f t="shared" si="2"/>
        <v>157</v>
      </c>
      <c r="W17" s="196">
        <f t="shared" si="5"/>
        <v>8.3349609958903188E-3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1623</v>
      </c>
      <c r="P18" s="195">
        <v>678</v>
      </c>
      <c r="Q18" s="195">
        <v>555</v>
      </c>
      <c r="R18" s="195">
        <v>1075</v>
      </c>
      <c r="S18" s="195">
        <v>1341</v>
      </c>
      <c r="T18" s="195">
        <v>1334</v>
      </c>
      <c r="U18" s="196">
        <f t="shared" si="4"/>
        <v>-5.2199850857569396E-3</v>
      </c>
      <c r="V18" s="195">
        <f t="shared" si="2"/>
        <v>-7</v>
      </c>
      <c r="W18" s="196">
        <f t="shared" si="5"/>
        <v>5.3174739208597249E-3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2681</v>
      </c>
      <c r="P19" s="195">
        <v>1097</v>
      </c>
      <c r="Q19" s="195">
        <v>919</v>
      </c>
      <c r="R19" s="195">
        <v>1885</v>
      </c>
      <c r="S19" s="195">
        <v>2455</v>
      </c>
      <c r="T19" s="195">
        <v>2493</v>
      </c>
      <c r="U19" s="196">
        <f t="shared" si="4"/>
        <v>1.5478615071283119E-2</v>
      </c>
      <c r="V19" s="195">
        <f t="shared" si="2"/>
        <v>38</v>
      </c>
      <c r="W19" s="196">
        <f t="shared" si="5"/>
        <v>9.9373781744402506E-3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65900</v>
      </c>
      <c r="P20" s="200">
        <f t="shared" si="7"/>
        <v>27674</v>
      </c>
      <c r="Q20" s="200">
        <f t="shared" si="7"/>
        <v>37753</v>
      </c>
      <c r="R20" s="200">
        <f t="shared" si="7"/>
        <v>57174</v>
      </c>
      <c r="S20" s="200">
        <f t="shared" si="7"/>
        <v>50594</v>
      </c>
      <c r="T20" s="200">
        <f t="shared" si="7"/>
        <v>53681</v>
      </c>
      <c r="U20" s="201">
        <f t="shared" si="4"/>
        <v>6.1015140135193935E-2</v>
      </c>
      <c r="V20" s="200">
        <f>T20-S20</f>
        <v>3087</v>
      </c>
      <c r="W20" s="201">
        <f t="shared" si="5"/>
        <v>0.21397849890979825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918D-5201-46FD-BBCE-A884A6AA580C}">
  <sheetPr>
    <tabColor theme="7" tint="0.79998168889431442"/>
  </sheetPr>
  <dimension ref="A1:T165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53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96220</v>
      </c>
      <c r="D11" s="209">
        <v>366988</v>
      </c>
      <c r="E11" s="209">
        <v>432738</v>
      </c>
      <c r="F11" s="209">
        <v>471699</v>
      </c>
      <c r="G11" s="209">
        <v>492579</v>
      </c>
      <c r="H11" s="209">
        <v>493344</v>
      </c>
      <c r="I11" s="210">
        <f t="shared" ref="I11:I23" si="0">IFERROR(H11/G11-1,"-")</f>
        <v>1.5530503736456147E-3</v>
      </c>
      <c r="J11" s="210">
        <f>H11/H11</f>
        <v>1</v>
      </c>
      <c r="K11" s="103"/>
      <c r="L11" s="103"/>
      <c r="M11" s="187" t="s">
        <v>70</v>
      </c>
      <c r="N11" s="209">
        <v>9298</v>
      </c>
      <c r="O11" s="209">
        <v>19721</v>
      </c>
      <c r="P11" s="209">
        <v>21932</v>
      </c>
      <c r="Q11" s="209">
        <v>20553</v>
      </c>
      <c r="R11" s="209">
        <v>19337</v>
      </c>
      <c r="S11" s="210">
        <f t="shared" ref="S11:S23" si="1">IFERROR(R11/Q11-1,"-")</f>
        <v>-5.9164112295042037E-2</v>
      </c>
      <c r="T11" s="210">
        <f>R11/R11</f>
        <v>1</v>
      </c>
    </row>
    <row r="12" spans="1:20" x14ac:dyDescent="0.25">
      <c r="B12" s="190" t="s">
        <v>99</v>
      </c>
      <c r="C12" s="191">
        <v>52542</v>
      </c>
      <c r="D12" s="191">
        <v>80120</v>
      </c>
      <c r="E12" s="191">
        <v>81068</v>
      </c>
      <c r="F12" s="191">
        <v>83091</v>
      </c>
      <c r="G12" s="191">
        <v>85859</v>
      </c>
      <c r="H12" s="191">
        <v>90398</v>
      </c>
      <c r="I12" s="192">
        <f t="shared" si="0"/>
        <v>5.28657450005241E-2</v>
      </c>
      <c r="J12" s="192">
        <f>H12/H11</f>
        <v>0.18323522734643574</v>
      </c>
      <c r="K12" s="103"/>
      <c r="L12" s="103"/>
      <c r="M12" s="190" t="s">
        <v>99</v>
      </c>
      <c r="N12" s="191">
        <v>6718</v>
      </c>
      <c r="O12" s="191">
        <v>12642</v>
      </c>
      <c r="P12" s="191">
        <v>13163</v>
      </c>
      <c r="Q12" s="191">
        <v>13962</v>
      </c>
      <c r="R12" s="191">
        <v>12735</v>
      </c>
      <c r="S12" s="192">
        <f t="shared" si="1"/>
        <v>-8.7881392350666054E-2</v>
      </c>
      <c r="T12" s="192">
        <f>R12/R11</f>
        <v>0.65858199307027976</v>
      </c>
    </row>
    <row r="13" spans="1:20" x14ac:dyDescent="0.25">
      <c r="B13" s="194" t="s">
        <v>105</v>
      </c>
      <c r="C13" s="195">
        <v>28284</v>
      </c>
      <c r="D13" s="195">
        <v>39842</v>
      </c>
      <c r="E13" s="195">
        <v>32367</v>
      </c>
      <c r="F13" s="195">
        <v>32196</v>
      </c>
      <c r="G13" s="195">
        <v>33015</v>
      </c>
      <c r="H13" s="195">
        <v>39448</v>
      </c>
      <c r="I13" s="196">
        <f t="shared" si="0"/>
        <v>0.19485082538240195</v>
      </c>
      <c r="J13" s="196">
        <f>H13/H11</f>
        <v>7.9960433287928914E-2</v>
      </c>
      <c r="K13" s="103"/>
      <c r="L13" s="103"/>
      <c r="M13" s="194" t="s">
        <v>105</v>
      </c>
      <c r="N13" s="195">
        <v>2794</v>
      </c>
      <c r="O13" s="195">
        <v>6555</v>
      </c>
      <c r="P13" s="195">
        <v>6599</v>
      </c>
      <c r="Q13" s="195">
        <v>6901</v>
      </c>
      <c r="R13" s="195">
        <v>5022</v>
      </c>
      <c r="S13" s="196">
        <f t="shared" si="1"/>
        <v>-0.27227937980002903</v>
      </c>
      <c r="T13" s="196">
        <f>R13/R11</f>
        <v>0.25970936546517037</v>
      </c>
    </row>
    <row r="14" spans="1:20" x14ac:dyDescent="0.25">
      <c r="B14" s="194" t="s">
        <v>102</v>
      </c>
      <c r="C14" s="195">
        <v>24258</v>
      </c>
      <c r="D14" s="195">
        <v>40278</v>
      </c>
      <c r="E14" s="195">
        <v>48701</v>
      </c>
      <c r="F14" s="195">
        <v>50895</v>
      </c>
      <c r="G14" s="195">
        <v>52844</v>
      </c>
      <c r="H14" s="195">
        <v>50950</v>
      </c>
      <c r="I14" s="196">
        <f t="shared" si="0"/>
        <v>-3.5841344334266889E-2</v>
      </c>
      <c r="J14" s="196">
        <f>H14/H11</f>
        <v>0.10327479405850684</v>
      </c>
      <c r="K14" s="103"/>
      <c r="L14" s="103"/>
      <c r="M14" s="194" t="s">
        <v>102</v>
      </c>
      <c r="N14" s="195">
        <v>3924</v>
      </c>
      <c r="O14" s="195">
        <v>6087</v>
      </c>
      <c r="P14" s="195">
        <v>6564</v>
      </c>
      <c r="Q14" s="195">
        <v>7061</v>
      </c>
      <c r="R14" s="195">
        <v>7713</v>
      </c>
      <c r="S14" s="196">
        <f t="shared" si="1"/>
        <v>9.2338195722985406E-2</v>
      </c>
      <c r="T14" s="196">
        <f>R14/R11</f>
        <v>0.39887262760510939</v>
      </c>
    </row>
    <row r="15" spans="1:20" x14ac:dyDescent="0.25">
      <c r="B15" s="190" t="s">
        <v>109</v>
      </c>
      <c r="C15" s="191">
        <v>43678</v>
      </c>
      <c r="D15" s="191">
        <v>286868</v>
      </c>
      <c r="E15" s="191">
        <v>351670</v>
      </c>
      <c r="F15" s="191">
        <v>388608</v>
      </c>
      <c r="G15" s="191">
        <v>406720</v>
      </c>
      <c r="H15" s="191">
        <v>402946</v>
      </c>
      <c r="I15" s="192">
        <f t="shared" si="0"/>
        <v>-9.2791109362706514E-3</v>
      </c>
      <c r="J15" s="192">
        <f>H15/H11</f>
        <v>0.81676477265356429</v>
      </c>
      <c r="K15" s="103"/>
      <c r="L15" s="103"/>
      <c r="M15" s="190" t="s">
        <v>109</v>
      </c>
      <c r="N15" s="191">
        <v>2580</v>
      </c>
      <c r="O15" s="191">
        <v>7079</v>
      </c>
      <c r="P15" s="191">
        <v>8769</v>
      </c>
      <c r="Q15" s="191">
        <v>6591</v>
      </c>
      <c r="R15" s="191">
        <v>6602</v>
      </c>
      <c r="S15" s="192">
        <f t="shared" si="1"/>
        <v>1.6689424973448386E-3</v>
      </c>
      <c r="T15" s="192">
        <f>R15/R11</f>
        <v>0.34141800692972024</v>
      </c>
    </row>
    <row r="16" spans="1:20" x14ac:dyDescent="0.25">
      <c r="B16" s="194" t="s">
        <v>112</v>
      </c>
      <c r="C16" s="195">
        <v>16332</v>
      </c>
      <c r="D16" s="195">
        <v>117761</v>
      </c>
      <c r="E16" s="195">
        <v>169072</v>
      </c>
      <c r="F16" s="195">
        <v>186256</v>
      </c>
      <c r="G16" s="195">
        <v>191482</v>
      </c>
      <c r="H16" s="195">
        <v>197622</v>
      </c>
      <c r="I16" s="196">
        <f t="shared" si="0"/>
        <v>3.2065677191589703E-2</v>
      </c>
      <c r="J16" s="196">
        <f>H16/H11</f>
        <v>0.40057647402218333</v>
      </c>
      <c r="K16" s="103"/>
      <c r="L16" s="103"/>
      <c r="M16" s="194" t="s">
        <v>112</v>
      </c>
      <c r="N16" s="195">
        <v>148</v>
      </c>
      <c r="O16" s="195">
        <v>599</v>
      </c>
      <c r="P16" s="195">
        <v>998</v>
      </c>
      <c r="Q16" s="195">
        <v>765</v>
      </c>
      <c r="R16" s="195">
        <v>620</v>
      </c>
      <c r="S16" s="196">
        <f t="shared" si="1"/>
        <v>-0.18954248366013071</v>
      </c>
      <c r="T16" s="196">
        <f>R16/R11</f>
        <v>3.2062884625329677E-2</v>
      </c>
    </row>
    <row r="17" spans="1:20" x14ac:dyDescent="0.25">
      <c r="B17" s="194" t="s">
        <v>115</v>
      </c>
      <c r="C17" s="195">
        <v>2290</v>
      </c>
      <c r="D17" s="195">
        <v>38530</v>
      </c>
      <c r="E17" s="195">
        <v>33330</v>
      </c>
      <c r="F17" s="195">
        <v>37413</v>
      </c>
      <c r="G17" s="195">
        <v>40494</v>
      </c>
      <c r="H17" s="195">
        <v>39636</v>
      </c>
      <c r="I17" s="196">
        <f t="shared" si="0"/>
        <v>-2.1188324196177222E-2</v>
      </c>
      <c r="J17" s="196">
        <f>H17/H11</f>
        <v>8.0341506129597201E-2</v>
      </c>
      <c r="K17" s="103"/>
      <c r="L17" s="103"/>
      <c r="M17" s="194" t="s">
        <v>115</v>
      </c>
      <c r="N17" s="195">
        <v>152</v>
      </c>
      <c r="O17" s="195">
        <v>957</v>
      </c>
      <c r="P17" s="195">
        <v>1127</v>
      </c>
      <c r="Q17" s="195">
        <v>849</v>
      </c>
      <c r="R17" s="195">
        <v>789</v>
      </c>
      <c r="S17" s="196">
        <f t="shared" si="1"/>
        <v>-7.0671378091872739E-2</v>
      </c>
      <c r="T17" s="196">
        <f>R17/R11</f>
        <v>4.0802606402234057E-2</v>
      </c>
    </row>
    <row r="18" spans="1:20" x14ac:dyDescent="0.25">
      <c r="B18" s="194" t="s">
        <v>118</v>
      </c>
      <c r="C18" s="195">
        <v>6072</v>
      </c>
      <c r="D18" s="195">
        <v>16978</v>
      </c>
      <c r="E18" s="195">
        <v>21298</v>
      </c>
      <c r="F18" s="195">
        <v>24620</v>
      </c>
      <c r="G18" s="195">
        <v>24848</v>
      </c>
      <c r="H18" s="195">
        <v>21637</v>
      </c>
      <c r="I18" s="196">
        <f t="shared" si="0"/>
        <v>-0.12922569220862845</v>
      </c>
      <c r="J18" s="196">
        <f>H18/H11</f>
        <v>4.3857835506259324E-2</v>
      </c>
      <c r="K18" s="103"/>
      <c r="L18" s="103"/>
      <c r="M18" s="194" t="s">
        <v>118</v>
      </c>
      <c r="N18" s="195">
        <v>199</v>
      </c>
      <c r="O18" s="195">
        <v>633</v>
      </c>
      <c r="P18" s="195">
        <v>660</v>
      </c>
      <c r="Q18" s="195">
        <v>726</v>
      </c>
      <c r="R18" s="195">
        <v>682</v>
      </c>
      <c r="S18" s="196">
        <f t="shared" si="1"/>
        <v>-6.0606060606060552E-2</v>
      </c>
      <c r="T18" s="196">
        <f>R18/R11</f>
        <v>3.5269173087862649E-2</v>
      </c>
    </row>
    <row r="19" spans="1:20" x14ac:dyDescent="0.25">
      <c r="B19" s="194" t="s">
        <v>125</v>
      </c>
      <c r="C19" s="195">
        <v>603</v>
      </c>
      <c r="D19" s="195">
        <v>19797</v>
      </c>
      <c r="E19" s="195">
        <v>12565</v>
      </c>
      <c r="F19" s="195">
        <v>15773</v>
      </c>
      <c r="G19" s="195">
        <v>17838</v>
      </c>
      <c r="H19" s="195">
        <v>15110</v>
      </c>
      <c r="I19" s="196">
        <f t="shared" si="0"/>
        <v>-0.152931943042942</v>
      </c>
      <c r="J19" s="196">
        <f>H19/H11</f>
        <v>3.0627716157488487E-2</v>
      </c>
      <c r="K19" s="103"/>
      <c r="L19" s="103"/>
      <c r="M19" s="194" t="s">
        <v>125</v>
      </c>
      <c r="N19" s="195">
        <v>30</v>
      </c>
      <c r="O19" s="195">
        <v>167</v>
      </c>
      <c r="P19" s="195">
        <v>124</v>
      </c>
      <c r="Q19" s="195">
        <v>156</v>
      </c>
      <c r="R19" s="195">
        <v>124</v>
      </c>
      <c r="S19" s="196">
        <f t="shared" si="1"/>
        <v>-0.20512820512820518</v>
      </c>
      <c r="T19" s="196">
        <f>R19/R11</f>
        <v>6.4125769250659359E-3</v>
      </c>
    </row>
    <row r="20" spans="1:20" x14ac:dyDescent="0.25">
      <c r="B20" s="194" t="s">
        <v>121</v>
      </c>
      <c r="C20" s="195">
        <v>3408</v>
      </c>
      <c r="D20" s="195">
        <v>16131</v>
      </c>
      <c r="E20" s="195">
        <v>13398</v>
      </c>
      <c r="F20" s="195">
        <v>14601</v>
      </c>
      <c r="G20" s="195">
        <v>14325</v>
      </c>
      <c r="H20" s="195">
        <v>14249</v>
      </c>
      <c r="I20" s="196">
        <f t="shared" si="0"/>
        <v>-5.3054101221640115E-3</v>
      </c>
      <c r="J20" s="196">
        <f>H20/H11</f>
        <v>2.8882483621975742E-2</v>
      </c>
      <c r="K20" s="103"/>
      <c r="L20" s="103"/>
      <c r="M20" s="194" t="s">
        <v>121</v>
      </c>
      <c r="N20" s="195">
        <v>47</v>
      </c>
      <c r="O20" s="195">
        <v>177</v>
      </c>
      <c r="P20" s="195">
        <v>110</v>
      </c>
      <c r="Q20" s="195">
        <v>137</v>
      </c>
      <c r="R20" s="195">
        <v>155</v>
      </c>
      <c r="S20" s="196">
        <f t="shared" si="1"/>
        <v>0.13138686131386867</v>
      </c>
      <c r="T20" s="196">
        <f>R20/R11</f>
        <v>8.0157211563324192E-3</v>
      </c>
    </row>
    <row r="21" spans="1:20" x14ac:dyDescent="0.25">
      <c r="B21" s="194" t="s">
        <v>130</v>
      </c>
      <c r="C21" s="195">
        <v>68</v>
      </c>
      <c r="D21" s="195">
        <v>5501</v>
      </c>
      <c r="E21" s="195">
        <v>6474</v>
      </c>
      <c r="F21" s="195">
        <v>5463</v>
      </c>
      <c r="G21" s="195">
        <v>5053</v>
      </c>
      <c r="H21" s="195">
        <v>4908</v>
      </c>
      <c r="I21" s="196">
        <f t="shared" si="0"/>
        <v>-2.869582426281414E-2</v>
      </c>
      <c r="J21" s="196">
        <f>H21/H11</f>
        <v>9.9484335473827585E-3</v>
      </c>
      <c r="K21" s="103"/>
      <c r="L21" s="103"/>
      <c r="M21" s="194" t="s">
        <v>130</v>
      </c>
      <c r="N21" s="195">
        <v>15</v>
      </c>
      <c r="O21" s="195">
        <v>109</v>
      </c>
      <c r="P21" s="195">
        <v>130</v>
      </c>
      <c r="Q21" s="195">
        <v>115</v>
      </c>
      <c r="R21" s="195">
        <v>112</v>
      </c>
      <c r="S21" s="196">
        <f t="shared" si="1"/>
        <v>-2.6086956521739091E-2</v>
      </c>
      <c r="T21" s="196">
        <f>R21/R11</f>
        <v>5.792004964575684E-3</v>
      </c>
    </row>
    <row r="22" spans="1:20" x14ac:dyDescent="0.25">
      <c r="A22" s="198"/>
      <c r="B22" s="194" t="s">
        <v>133</v>
      </c>
      <c r="C22" s="195">
        <v>719</v>
      </c>
      <c r="D22" s="195">
        <v>3666</v>
      </c>
      <c r="E22" s="195">
        <v>5899</v>
      </c>
      <c r="F22" s="195">
        <v>6372</v>
      </c>
      <c r="G22" s="195">
        <v>5765</v>
      </c>
      <c r="H22" s="195">
        <v>4947</v>
      </c>
      <c r="I22" s="196">
        <f t="shared" si="0"/>
        <v>-0.14189071986123158</v>
      </c>
      <c r="J22" s="196">
        <f>H22/H11</f>
        <v>1.0027485892196925E-2</v>
      </c>
      <c r="K22" s="103"/>
      <c r="L22" s="103"/>
      <c r="M22" s="194" t="s">
        <v>133</v>
      </c>
      <c r="N22" s="195">
        <v>20</v>
      </c>
      <c r="O22" s="195">
        <v>131</v>
      </c>
      <c r="P22" s="195">
        <v>161</v>
      </c>
      <c r="Q22" s="195">
        <v>242</v>
      </c>
      <c r="R22" s="195">
        <v>228</v>
      </c>
      <c r="S22" s="196">
        <f t="shared" si="1"/>
        <v>-5.7851239669421517E-2</v>
      </c>
      <c r="T22" s="196">
        <f>R22/R11</f>
        <v>1.1790867249314786E-2</v>
      </c>
    </row>
    <row r="23" spans="1:20" x14ac:dyDescent="0.25">
      <c r="B23" s="199" t="s">
        <v>147</v>
      </c>
      <c r="C23" s="200">
        <f t="shared" ref="C23:H23" si="2">C15-SUM(C16:C22)</f>
        <v>14186</v>
      </c>
      <c r="D23" s="200">
        <f t="shared" si="2"/>
        <v>68504</v>
      </c>
      <c r="E23" s="200">
        <f t="shared" si="2"/>
        <v>89634</v>
      </c>
      <c r="F23" s="200">
        <f t="shared" si="2"/>
        <v>98110</v>
      </c>
      <c r="G23" s="200">
        <f t="shared" si="2"/>
        <v>106915</v>
      </c>
      <c r="H23" s="200">
        <f t="shared" si="2"/>
        <v>104837</v>
      </c>
      <c r="I23" s="201">
        <f t="shared" si="0"/>
        <v>-1.9436000561193434E-2</v>
      </c>
      <c r="J23" s="201">
        <f>H23/H11</f>
        <v>0.21250283777648052</v>
      </c>
      <c r="K23" s="202"/>
      <c r="L23" s="202"/>
      <c r="M23" s="199" t="s">
        <v>147</v>
      </c>
      <c r="N23" s="200">
        <f>N15-SUM(N16:N22)</f>
        <v>1969</v>
      </c>
      <c r="O23" s="200">
        <f>O15-SUM(O16:O22)</f>
        <v>4306</v>
      </c>
      <c r="P23" s="200">
        <f>P15-SUM(P16:P22)</f>
        <v>5459</v>
      </c>
      <c r="Q23" s="200">
        <f>Q15-SUM(Q16:Q22)</f>
        <v>3601</v>
      </c>
      <c r="R23" s="200">
        <f>R15-SUM(R16:R22)</f>
        <v>3892</v>
      </c>
      <c r="S23" s="201">
        <f t="shared" si="1"/>
        <v>8.0810885865037596E-2</v>
      </c>
      <c r="T23" s="201">
        <f>R23/R11</f>
        <v>0.201272172519005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29818</v>
      </c>
      <c r="D25" s="209">
        <v>139108</v>
      </c>
      <c r="E25" s="209">
        <v>159273</v>
      </c>
      <c r="F25" s="209">
        <v>172251</v>
      </c>
      <c r="G25" s="209">
        <v>172855</v>
      </c>
      <c r="H25" s="209">
        <v>169755</v>
      </c>
      <c r="I25" s="210">
        <f t="shared" ref="I25:I37" si="3">IFERROR(H25/G25-1,"-")</f>
        <v>-1.7934106621156465E-2</v>
      </c>
      <c r="J25" s="210">
        <f>H25/H25</f>
        <v>1</v>
      </c>
    </row>
    <row r="26" spans="1:20" x14ac:dyDescent="0.25">
      <c r="B26" s="190" t="s">
        <v>99</v>
      </c>
      <c r="C26" s="191">
        <v>14396</v>
      </c>
      <c r="D26" s="191">
        <v>17065</v>
      </c>
      <c r="E26" s="191">
        <v>12335</v>
      </c>
      <c r="F26" s="191">
        <v>12720</v>
      </c>
      <c r="G26" s="191">
        <v>10936</v>
      </c>
      <c r="H26" s="191">
        <v>10814</v>
      </c>
      <c r="I26" s="192">
        <f t="shared" si="3"/>
        <v>-1.1155815654718348E-2</v>
      </c>
      <c r="J26" s="192">
        <f>H26/H25</f>
        <v>6.3703572796088487E-2</v>
      </c>
    </row>
    <row r="27" spans="1:20" x14ac:dyDescent="0.25">
      <c r="B27" s="194" t="s">
        <v>105</v>
      </c>
      <c r="C27" s="195">
        <v>9332</v>
      </c>
      <c r="D27" s="195">
        <v>7482</v>
      </c>
      <c r="E27" s="195">
        <v>4173</v>
      </c>
      <c r="F27" s="195">
        <v>5156</v>
      </c>
      <c r="G27" s="195">
        <v>3957</v>
      </c>
      <c r="H27" s="195">
        <v>4941</v>
      </c>
      <c r="I27" s="196">
        <f t="shared" si="3"/>
        <v>0.24867323730098567</v>
      </c>
      <c r="J27" s="196">
        <f>H27/H25</f>
        <v>2.9106653706812761E-2</v>
      </c>
    </row>
    <row r="28" spans="1:20" x14ac:dyDescent="0.25">
      <c r="B28" s="194" t="s">
        <v>102</v>
      </c>
      <c r="C28" s="195">
        <v>5064</v>
      </c>
      <c r="D28" s="195">
        <v>9583</v>
      </c>
      <c r="E28" s="195">
        <v>8162</v>
      </c>
      <c r="F28" s="195">
        <v>7564</v>
      </c>
      <c r="G28" s="195">
        <v>6979</v>
      </c>
      <c r="H28" s="195">
        <v>5873</v>
      </c>
      <c r="I28" s="196">
        <f t="shared" si="3"/>
        <v>-0.15847542627883648</v>
      </c>
      <c r="J28" s="196">
        <f>H28/H25</f>
        <v>3.4596919089275723E-2</v>
      </c>
    </row>
    <row r="29" spans="1:20" x14ac:dyDescent="0.25">
      <c r="B29" s="190" t="s">
        <v>109</v>
      </c>
      <c r="C29" s="191">
        <v>15422</v>
      </c>
      <c r="D29" s="191">
        <v>122043</v>
      </c>
      <c r="E29" s="191">
        <v>146938</v>
      </c>
      <c r="F29" s="191">
        <v>159531</v>
      </c>
      <c r="G29" s="191">
        <v>161919</v>
      </c>
      <c r="H29" s="191">
        <v>158941</v>
      </c>
      <c r="I29" s="192">
        <f t="shared" si="3"/>
        <v>-1.8391912005385369E-2</v>
      </c>
      <c r="J29" s="192">
        <f>H29/H25</f>
        <v>0.93629642720391149</v>
      </c>
    </row>
    <row r="30" spans="1:20" x14ac:dyDescent="0.25">
      <c r="B30" s="194" t="s">
        <v>112</v>
      </c>
      <c r="C30" s="195">
        <v>6197</v>
      </c>
      <c r="D30" s="195">
        <v>53931</v>
      </c>
      <c r="E30" s="195">
        <v>77127</v>
      </c>
      <c r="F30" s="195">
        <v>84506</v>
      </c>
      <c r="G30" s="195">
        <v>86020</v>
      </c>
      <c r="H30" s="195">
        <v>88471</v>
      </c>
      <c r="I30" s="196">
        <f t="shared" si="3"/>
        <v>2.8493373634038699E-2</v>
      </c>
      <c r="J30" s="196">
        <f>H30/H25</f>
        <v>0.52116874318871309</v>
      </c>
    </row>
    <row r="31" spans="1:20" x14ac:dyDescent="0.25">
      <c r="B31" s="194" t="s">
        <v>115</v>
      </c>
      <c r="C31" s="195">
        <v>864</v>
      </c>
      <c r="D31" s="195">
        <v>18377</v>
      </c>
      <c r="E31" s="195">
        <v>15170</v>
      </c>
      <c r="F31" s="195">
        <v>16629</v>
      </c>
      <c r="G31" s="195">
        <v>17179</v>
      </c>
      <c r="H31" s="195">
        <v>15714</v>
      </c>
      <c r="I31" s="196">
        <f t="shared" si="3"/>
        <v>-8.5278537749577943E-2</v>
      </c>
      <c r="J31" s="196">
        <f>H31/H25</f>
        <v>9.2568701952814345E-2</v>
      </c>
    </row>
    <row r="32" spans="1:20" x14ac:dyDescent="0.25">
      <c r="B32" s="194" t="s">
        <v>118</v>
      </c>
      <c r="C32" s="195">
        <v>2073</v>
      </c>
      <c r="D32" s="195">
        <v>5210</v>
      </c>
      <c r="E32" s="195">
        <v>6721</v>
      </c>
      <c r="F32" s="195">
        <v>6991</v>
      </c>
      <c r="G32" s="195">
        <v>5267</v>
      </c>
      <c r="H32" s="195">
        <v>4829</v>
      </c>
      <c r="I32" s="196">
        <f t="shared" si="3"/>
        <v>-8.3159293715587612E-2</v>
      </c>
      <c r="J32" s="196">
        <f>H32/H25</f>
        <v>2.8446879326087596E-2</v>
      </c>
    </row>
    <row r="33" spans="2:10" x14ac:dyDescent="0.25">
      <c r="B33" s="194" t="s">
        <v>125</v>
      </c>
      <c r="C33" s="195">
        <v>149</v>
      </c>
      <c r="D33" s="195">
        <v>9041</v>
      </c>
      <c r="E33" s="195">
        <v>5618</v>
      </c>
      <c r="F33" s="195">
        <v>6665</v>
      </c>
      <c r="G33" s="195">
        <v>6929</v>
      </c>
      <c r="H33" s="195">
        <v>6347</v>
      </c>
      <c r="I33" s="196">
        <f t="shared" si="3"/>
        <v>-8.3994804445085891E-2</v>
      </c>
      <c r="J33" s="196">
        <f>H33/H25</f>
        <v>3.7389178521987573E-2</v>
      </c>
    </row>
    <row r="34" spans="2:10" x14ac:dyDescent="0.25">
      <c r="B34" s="194" t="s">
        <v>121</v>
      </c>
      <c r="C34" s="195">
        <v>1910</v>
      </c>
      <c r="D34" s="195">
        <v>8811</v>
      </c>
      <c r="E34" s="195">
        <v>7815</v>
      </c>
      <c r="F34" s="195">
        <v>7759</v>
      </c>
      <c r="G34" s="195">
        <v>7467</v>
      </c>
      <c r="H34" s="195">
        <v>7455</v>
      </c>
      <c r="I34" s="196">
        <f t="shared" si="3"/>
        <v>-1.6070711128967075E-3</v>
      </c>
      <c r="J34" s="196">
        <f>H34/H25</f>
        <v>4.3916232217018646E-2</v>
      </c>
    </row>
    <row r="35" spans="2:10" x14ac:dyDescent="0.25">
      <c r="B35" s="194" t="s">
        <v>130</v>
      </c>
      <c r="C35" s="195">
        <v>9</v>
      </c>
      <c r="D35" s="195">
        <v>1976</v>
      </c>
      <c r="E35" s="195">
        <v>2499</v>
      </c>
      <c r="F35" s="195">
        <v>2101</v>
      </c>
      <c r="G35" s="195">
        <v>2136</v>
      </c>
      <c r="H35" s="195">
        <v>2180</v>
      </c>
      <c r="I35" s="196">
        <f t="shared" si="3"/>
        <v>2.0599250936329527E-2</v>
      </c>
      <c r="J35" s="196">
        <f>H35/H25</f>
        <v>1.2842037053400489E-2</v>
      </c>
    </row>
    <row r="36" spans="2:10" x14ac:dyDescent="0.25">
      <c r="B36" s="194" t="s">
        <v>133</v>
      </c>
      <c r="C36" s="195">
        <v>138</v>
      </c>
      <c r="D36" s="195">
        <v>1125</v>
      </c>
      <c r="E36" s="195">
        <v>2204</v>
      </c>
      <c r="F36" s="195">
        <v>2388</v>
      </c>
      <c r="G36" s="195">
        <v>2268</v>
      </c>
      <c r="H36" s="195">
        <v>1945</v>
      </c>
      <c r="I36" s="196">
        <f t="shared" si="3"/>
        <v>-0.14241622574955903</v>
      </c>
      <c r="J36" s="196">
        <f>H36/H25</f>
        <v>1.1457689022414657E-2</v>
      </c>
    </row>
    <row r="37" spans="2:10" x14ac:dyDescent="0.25">
      <c r="B37" s="199" t="s">
        <v>147</v>
      </c>
      <c r="C37" s="200">
        <f t="shared" ref="C37:H37" si="4">C29-SUM(C30:C36)</f>
        <v>4082</v>
      </c>
      <c r="D37" s="200">
        <f t="shared" si="4"/>
        <v>23572</v>
      </c>
      <c r="E37" s="200">
        <f t="shared" si="4"/>
        <v>29784</v>
      </c>
      <c r="F37" s="200">
        <f t="shared" si="4"/>
        <v>32492</v>
      </c>
      <c r="G37" s="200">
        <f t="shared" si="4"/>
        <v>34653</v>
      </c>
      <c r="H37" s="200">
        <f t="shared" si="4"/>
        <v>32000</v>
      </c>
      <c r="I37" s="201">
        <f t="shared" si="3"/>
        <v>-7.6559028078377001E-2</v>
      </c>
      <c r="J37" s="201">
        <f>H37/H25</f>
        <v>0.18850696592147506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21674</v>
      </c>
      <c r="D39" s="209">
        <v>89457</v>
      </c>
      <c r="E39" s="209">
        <v>113209</v>
      </c>
      <c r="F39" s="209">
        <v>119521</v>
      </c>
      <c r="G39" s="209">
        <v>125080</v>
      </c>
      <c r="H39" s="209">
        <v>130415</v>
      </c>
      <c r="I39" s="210">
        <f t="shared" ref="I39:I51" si="5">IFERROR(H39/G39-1,"-")</f>
        <v>4.2652702270546961E-2</v>
      </c>
      <c r="J39" s="210">
        <f>H39/H39</f>
        <v>1</v>
      </c>
    </row>
    <row r="40" spans="2:10" x14ac:dyDescent="0.25">
      <c r="B40" s="190" t="s">
        <v>99</v>
      </c>
      <c r="C40" s="191">
        <v>7771</v>
      </c>
      <c r="D40" s="191">
        <v>7600</v>
      </c>
      <c r="E40" s="191">
        <v>9548</v>
      </c>
      <c r="F40" s="191">
        <v>10093</v>
      </c>
      <c r="G40" s="191">
        <v>9833</v>
      </c>
      <c r="H40" s="191">
        <v>10585</v>
      </c>
      <c r="I40" s="192">
        <f t="shared" si="5"/>
        <v>7.6477168717583588E-2</v>
      </c>
      <c r="J40" s="192">
        <f>H40/H39</f>
        <v>8.1163976536441362E-2</v>
      </c>
    </row>
    <row r="41" spans="2:10" x14ac:dyDescent="0.25">
      <c r="B41" s="194" t="s">
        <v>105</v>
      </c>
      <c r="C41" s="195">
        <v>4409</v>
      </c>
      <c r="D41" s="195">
        <v>2857</v>
      </c>
      <c r="E41" s="195">
        <v>3029</v>
      </c>
      <c r="F41" s="195">
        <v>4345</v>
      </c>
      <c r="G41" s="195">
        <v>4003</v>
      </c>
      <c r="H41" s="195">
        <v>4792</v>
      </c>
      <c r="I41" s="196">
        <f t="shared" si="5"/>
        <v>0.19710217336997249</v>
      </c>
      <c r="J41" s="196">
        <f>H41/H39</f>
        <v>3.6744239542997353E-2</v>
      </c>
    </row>
    <row r="42" spans="2:10" x14ac:dyDescent="0.25">
      <c r="B42" s="194" t="s">
        <v>102</v>
      </c>
      <c r="C42" s="195">
        <v>3362</v>
      </c>
      <c r="D42" s="195">
        <v>4743</v>
      </c>
      <c r="E42" s="195">
        <v>6519</v>
      </c>
      <c r="F42" s="195">
        <v>5748</v>
      </c>
      <c r="G42" s="195">
        <v>5830</v>
      </c>
      <c r="H42" s="195">
        <v>5793</v>
      </c>
      <c r="I42" s="196">
        <f t="shared" si="5"/>
        <v>-6.3464837049742595E-3</v>
      </c>
      <c r="J42" s="196">
        <f>H42/H39</f>
        <v>4.4419736993444009E-2</v>
      </c>
    </row>
    <row r="43" spans="2:10" x14ac:dyDescent="0.25">
      <c r="B43" s="190" t="s">
        <v>109</v>
      </c>
      <c r="C43" s="191">
        <v>13903</v>
      </c>
      <c r="D43" s="191">
        <v>81857</v>
      </c>
      <c r="E43" s="191">
        <v>103661</v>
      </c>
      <c r="F43" s="191">
        <v>109428</v>
      </c>
      <c r="G43" s="191">
        <v>115247</v>
      </c>
      <c r="H43" s="191">
        <v>119830</v>
      </c>
      <c r="I43" s="192">
        <f t="shared" si="5"/>
        <v>3.9766761824602703E-2</v>
      </c>
      <c r="J43" s="192">
        <f>H43/H39</f>
        <v>0.91883602346355864</v>
      </c>
    </row>
    <row r="44" spans="2:10" x14ac:dyDescent="0.25">
      <c r="B44" s="194" t="s">
        <v>112</v>
      </c>
      <c r="C44" s="195">
        <v>6516</v>
      </c>
      <c r="D44" s="195">
        <v>38448</v>
      </c>
      <c r="E44" s="195">
        <v>56132</v>
      </c>
      <c r="F44" s="195">
        <v>59055</v>
      </c>
      <c r="G44" s="195">
        <v>62174</v>
      </c>
      <c r="H44" s="195">
        <v>65216</v>
      </c>
      <c r="I44" s="196">
        <f t="shared" si="5"/>
        <v>4.8927204297616322E-2</v>
      </c>
      <c r="J44" s="196">
        <f>H44/H39</f>
        <v>0.50006517655177707</v>
      </c>
    </row>
    <row r="45" spans="2:10" x14ac:dyDescent="0.25">
      <c r="B45" s="194" t="s">
        <v>115</v>
      </c>
      <c r="C45" s="195">
        <v>347</v>
      </c>
      <c r="D45" s="195">
        <v>3944</v>
      </c>
      <c r="E45" s="195">
        <v>3276</v>
      </c>
      <c r="F45" s="195">
        <v>3785</v>
      </c>
      <c r="G45" s="195">
        <v>4043</v>
      </c>
      <c r="H45" s="195">
        <v>4633</v>
      </c>
      <c r="I45" s="196">
        <f t="shared" si="5"/>
        <v>0.14593123917882767</v>
      </c>
      <c r="J45" s="196">
        <f>H45/H39</f>
        <v>3.5525054633286049E-2</v>
      </c>
    </row>
    <row r="46" spans="2:10" x14ac:dyDescent="0.25">
      <c r="B46" s="194" t="s">
        <v>118</v>
      </c>
      <c r="C46" s="195">
        <v>1343</v>
      </c>
      <c r="D46" s="195">
        <v>2655</v>
      </c>
      <c r="E46" s="195">
        <v>2789</v>
      </c>
      <c r="F46" s="195">
        <v>2829</v>
      </c>
      <c r="G46" s="195">
        <v>2728</v>
      </c>
      <c r="H46" s="195">
        <v>3032</v>
      </c>
      <c r="I46" s="196">
        <f t="shared" si="5"/>
        <v>0.11143695014662747</v>
      </c>
      <c r="J46" s="196">
        <f>H46/H39</f>
        <v>2.3248859410343901E-2</v>
      </c>
    </row>
    <row r="47" spans="2:10" x14ac:dyDescent="0.25">
      <c r="B47" s="194" t="s">
        <v>125</v>
      </c>
      <c r="C47" s="195">
        <v>293</v>
      </c>
      <c r="D47" s="195">
        <v>6416</v>
      </c>
      <c r="E47" s="195">
        <v>4122</v>
      </c>
      <c r="F47" s="195">
        <v>5150</v>
      </c>
      <c r="G47" s="195">
        <v>5940</v>
      </c>
      <c r="H47" s="195">
        <v>4897</v>
      </c>
      <c r="I47" s="196">
        <f t="shared" si="5"/>
        <v>-0.17558922558922563</v>
      </c>
      <c r="J47" s="196">
        <f>H47/H39</f>
        <v>3.7549361653184066E-2</v>
      </c>
    </row>
    <row r="48" spans="2:10" x14ac:dyDescent="0.25">
      <c r="B48" s="194" t="s">
        <v>121</v>
      </c>
      <c r="C48" s="195">
        <v>848</v>
      </c>
      <c r="D48" s="195">
        <v>4609</v>
      </c>
      <c r="E48" s="195">
        <v>3802</v>
      </c>
      <c r="F48" s="195">
        <v>4250</v>
      </c>
      <c r="G48" s="195">
        <v>3949</v>
      </c>
      <c r="H48" s="195">
        <v>3943</v>
      </c>
      <c r="I48" s="196">
        <f t="shared" si="5"/>
        <v>-1.519371992909635E-3</v>
      </c>
      <c r="J48" s="196">
        <f>H48/H39</f>
        <v>3.0234252194916229E-2</v>
      </c>
    </row>
    <row r="49" spans="2:10" x14ac:dyDescent="0.25">
      <c r="B49" s="194" t="s">
        <v>130</v>
      </c>
      <c r="C49" s="195">
        <v>34</v>
      </c>
      <c r="D49" s="195">
        <v>2369</v>
      </c>
      <c r="E49" s="195">
        <v>2110</v>
      </c>
      <c r="F49" s="195">
        <v>2081</v>
      </c>
      <c r="G49" s="195">
        <v>1650</v>
      </c>
      <c r="H49" s="195">
        <v>1715</v>
      </c>
      <c r="I49" s="196">
        <f t="shared" si="5"/>
        <v>3.9393939393939315E-2</v>
      </c>
      <c r="J49" s="196">
        <f>H49/H39</f>
        <v>1.315032779971629E-2</v>
      </c>
    </row>
    <row r="50" spans="2:10" x14ac:dyDescent="0.25">
      <c r="B50" s="194" t="s">
        <v>133</v>
      </c>
      <c r="C50" s="195">
        <v>360</v>
      </c>
      <c r="D50" s="195">
        <v>1724</v>
      </c>
      <c r="E50" s="195">
        <v>2278</v>
      </c>
      <c r="F50" s="195">
        <v>2548</v>
      </c>
      <c r="G50" s="195">
        <v>2132</v>
      </c>
      <c r="H50" s="195">
        <v>1810</v>
      </c>
      <c r="I50" s="196">
        <f t="shared" si="5"/>
        <v>-0.151031894934334</v>
      </c>
      <c r="J50" s="196">
        <f>H50/H39</f>
        <v>1.3878771613694744E-2</v>
      </c>
    </row>
    <row r="51" spans="2:10" x14ac:dyDescent="0.25">
      <c r="B51" s="199" t="s">
        <v>147</v>
      </c>
      <c r="C51" s="200">
        <f t="shared" ref="C51:H51" si="6">C43-SUM(C44:C50)</f>
        <v>4162</v>
      </c>
      <c r="D51" s="200">
        <f t="shared" si="6"/>
        <v>21692</v>
      </c>
      <c r="E51" s="200">
        <f t="shared" si="6"/>
        <v>29152</v>
      </c>
      <c r="F51" s="200">
        <f t="shared" si="6"/>
        <v>29730</v>
      </c>
      <c r="G51" s="200">
        <f t="shared" si="6"/>
        <v>32631</v>
      </c>
      <c r="H51" s="200">
        <f t="shared" si="6"/>
        <v>34584</v>
      </c>
      <c r="I51" s="201">
        <f t="shared" si="5"/>
        <v>5.9851061873678502E-2</v>
      </c>
      <c r="J51" s="201">
        <f>H51/H39</f>
        <v>0.26518421960664035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283</v>
      </c>
      <c r="D53" s="209">
        <v>3184</v>
      </c>
      <c r="E53" s="209">
        <v>3407</v>
      </c>
      <c r="F53" s="209">
        <v>4248</v>
      </c>
      <c r="G53" s="209">
        <v>3960</v>
      </c>
      <c r="H53" s="209">
        <v>4094</v>
      </c>
      <c r="I53" s="210">
        <f t="shared" ref="I53:I65" si="7">IFERROR(H53/G53-1,"-")</f>
        <v>3.3838383838383779E-2</v>
      </c>
      <c r="J53" s="210">
        <f>H53/H53</f>
        <v>1</v>
      </c>
    </row>
    <row r="54" spans="2:10" x14ac:dyDescent="0.25">
      <c r="B54" s="190" t="s">
        <v>99</v>
      </c>
      <c r="C54" s="191">
        <v>115</v>
      </c>
      <c r="D54" s="191">
        <v>622</v>
      </c>
      <c r="E54" s="191">
        <v>628</v>
      </c>
      <c r="F54" s="191">
        <v>1095</v>
      </c>
      <c r="G54" s="191">
        <v>1069</v>
      </c>
      <c r="H54" s="191">
        <v>1129</v>
      </c>
      <c r="I54" s="192">
        <f t="shared" si="7"/>
        <v>5.6127221702525709E-2</v>
      </c>
      <c r="J54" s="192">
        <f>H54/H53</f>
        <v>0.27576941866145577</v>
      </c>
    </row>
    <row r="55" spans="2:10" x14ac:dyDescent="0.25">
      <c r="B55" s="194" t="s">
        <v>105</v>
      </c>
      <c r="C55" s="195">
        <v>89</v>
      </c>
      <c r="D55" s="195">
        <v>341</v>
      </c>
      <c r="E55" s="195">
        <v>404</v>
      </c>
      <c r="F55" s="195">
        <v>639</v>
      </c>
      <c r="G55" s="195">
        <v>774</v>
      </c>
      <c r="H55" s="195">
        <v>614</v>
      </c>
      <c r="I55" s="196">
        <f t="shared" si="7"/>
        <v>-0.20671834625322993</v>
      </c>
      <c r="J55" s="196">
        <f>H55/H53</f>
        <v>0.14997557401074743</v>
      </c>
    </row>
    <row r="56" spans="2:10" x14ac:dyDescent="0.25">
      <c r="B56" s="194" t="s">
        <v>102</v>
      </c>
      <c r="C56" s="195">
        <v>26</v>
      </c>
      <c r="D56" s="195">
        <v>281</v>
      </c>
      <c r="E56" s="195">
        <v>224</v>
      </c>
      <c r="F56" s="195">
        <v>456</v>
      </c>
      <c r="G56" s="195">
        <v>295</v>
      </c>
      <c r="H56" s="195">
        <v>515</v>
      </c>
      <c r="I56" s="196">
        <f t="shared" si="7"/>
        <v>0.74576271186440679</v>
      </c>
      <c r="J56" s="196">
        <f>H56/H53</f>
        <v>0.12579384465070836</v>
      </c>
    </row>
    <row r="57" spans="2:10" x14ac:dyDescent="0.25">
      <c r="B57" s="190" t="s">
        <v>109</v>
      </c>
      <c r="C57" s="191">
        <v>168</v>
      </c>
      <c r="D57" s="191">
        <v>2562</v>
      </c>
      <c r="E57" s="191">
        <v>2779</v>
      </c>
      <c r="F57" s="191">
        <v>3153</v>
      </c>
      <c r="G57" s="191">
        <v>2891</v>
      </c>
      <c r="H57" s="191">
        <v>2965</v>
      </c>
      <c r="I57" s="192">
        <f t="shared" si="7"/>
        <v>2.5596679349705997E-2</v>
      </c>
      <c r="J57" s="192">
        <f>H57/H53</f>
        <v>0.72423058133854423</v>
      </c>
    </row>
    <row r="58" spans="2:10" x14ac:dyDescent="0.25">
      <c r="B58" s="194" t="s">
        <v>112</v>
      </c>
      <c r="C58" s="195">
        <v>17</v>
      </c>
      <c r="D58" s="195">
        <v>759</v>
      </c>
      <c r="E58" s="195">
        <v>923</v>
      </c>
      <c r="F58" s="195">
        <v>813</v>
      </c>
      <c r="G58" s="195">
        <v>944</v>
      </c>
      <c r="H58" s="195">
        <v>983</v>
      </c>
      <c r="I58" s="196">
        <f t="shared" si="7"/>
        <v>4.1313559322033955E-2</v>
      </c>
      <c r="J58" s="196">
        <f>H58/H53</f>
        <v>0.24010747435271129</v>
      </c>
    </row>
    <row r="59" spans="2:10" x14ac:dyDescent="0.25">
      <c r="B59" s="194" t="s">
        <v>115</v>
      </c>
      <c r="C59" s="195">
        <v>52</v>
      </c>
      <c r="D59" s="195">
        <v>712</v>
      </c>
      <c r="E59" s="195">
        <v>557</v>
      </c>
      <c r="F59" s="195">
        <v>635</v>
      </c>
      <c r="G59" s="195">
        <v>563</v>
      </c>
      <c r="H59" s="195">
        <v>645</v>
      </c>
      <c r="I59" s="196">
        <f t="shared" si="7"/>
        <v>0.14564831261101241</v>
      </c>
      <c r="J59" s="196">
        <f>H59/H53</f>
        <v>0.15754763067904251</v>
      </c>
    </row>
    <row r="60" spans="2:10" x14ac:dyDescent="0.25">
      <c r="B60" s="194" t="s">
        <v>118</v>
      </c>
      <c r="C60" s="195">
        <v>8</v>
      </c>
      <c r="D60" s="195">
        <v>349</v>
      </c>
      <c r="E60" s="195">
        <v>306</v>
      </c>
      <c r="F60" s="195">
        <v>295</v>
      </c>
      <c r="G60" s="195">
        <v>240</v>
      </c>
      <c r="H60" s="195">
        <v>243</v>
      </c>
      <c r="I60" s="196">
        <f t="shared" si="7"/>
        <v>1.2499999999999956E-2</v>
      </c>
      <c r="J60" s="196">
        <f>H60/H53</f>
        <v>5.935515388373229E-2</v>
      </c>
    </row>
    <row r="61" spans="2:10" x14ac:dyDescent="0.25">
      <c r="B61" s="194" t="s">
        <v>125</v>
      </c>
      <c r="C61" s="195">
        <v>4</v>
      </c>
      <c r="D61" s="195">
        <v>55</v>
      </c>
      <c r="E61" s="195">
        <v>106</v>
      </c>
      <c r="F61" s="195">
        <v>135</v>
      </c>
      <c r="G61" s="195">
        <v>99</v>
      </c>
      <c r="H61" s="195">
        <v>96</v>
      </c>
      <c r="I61" s="196">
        <f t="shared" si="7"/>
        <v>-3.0303030303030276E-2</v>
      </c>
      <c r="J61" s="196">
        <f>H61/H53</f>
        <v>2.3448949682462139E-2</v>
      </c>
    </row>
    <row r="62" spans="2:10" x14ac:dyDescent="0.25">
      <c r="B62" s="194" t="s">
        <v>121</v>
      </c>
      <c r="C62" s="195">
        <v>4</v>
      </c>
      <c r="D62" s="195">
        <v>71</v>
      </c>
      <c r="E62" s="195">
        <v>12</v>
      </c>
      <c r="F62" s="195">
        <v>75</v>
      </c>
      <c r="G62" s="195">
        <v>87</v>
      </c>
      <c r="H62" s="195">
        <v>66</v>
      </c>
      <c r="I62" s="196">
        <f t="shared" si="7"/>
        <v>-0.24137931034482762</v>
      </c>
      <c r="J62" s="196">
        <f>H62/H53</f>
        <v>1.6121152906692721E-2</v>
      </c>
    </row>
    <row r="63" spans="2:10" x14ac:dyDescent="0.25">
      <c r="B63" s="194" t="s">
        <v>130</v>
      </c>
      <c r="C63" s="195">
        <v>0</v>
      </c>
      <c r="D63" s="195">
        <v>5</v>
      </c>
      <c r="E63" s="195">
        <v>8</v>
      </c>
      <c r="F63" s="195">
        <v>17</v>
      </c>
      <c r="G63" s="195">
        <v>2</v>
      </c>
      <c r="H63" s="195">
        <v>6</v>
      </c>
      <c r="I63" s="196">
        <f t="shared" si="7"/>
        <v>2</v>
      </c>
      <c r="J63" s="196">
        <f>H63/H53</f>
        <v>1.4655593551538837E-3</v>
      </c>
    </row>
    <row r="64" spans="2:10" x14ac:dyDescent="0.25">
      <c r="B64" s="194" t="s">
        <v>133</v>
      </c>
      <c r="C64" s="195">
        <v>6</v>
      </c>
      <c r="D64" s="195">
        <v>19</v>
      </c>
      <c r="E64" s="195">
        <v>13</v>
      </c>
      <c r="F64" s="195">
        <v>16</v>
      </c>
      <c r="G64" s="195">
        <v>8</v>
      </c>
      <c r="H64" s="195">
        <v>18</v>
      </c>
      <c r="I64" s="196">
        <f t="shared" si="7"/>
        <v>1.25</v>
      </c>
      <c r="J64" s="196">
        <f>H64/H53</f>
        <v>4.3966780654616511E-3</v>
      </c>
    </row>
    <row r="65" spans="2:10" x14ac:dyDescent="0.25">
      <c r="B65" s="199" t="s">
        <v>147</v>
      </c>
      <c r="C65" s="200">
        <f t="shared" ref="C65:H65" si="8">C57-SUM(C58:C64)</f>
        <v>77</v>
      </c>
      <c r="D65" s="200">
        <f t="shared" si="8"/>
        <v>592</v>
      </c>
      <c r="E65" s="200">
        <f t="shared" si="8"/>
        <v>854</v>
      </c>
      <c r="F65" s="200">
        <f t="shared" si="8"/>
        <v>1167</v>
      </c>
      <c r="G65" s="200">
        <f t="shared" si="8"/>
        <v>948</v>
      </c>
      <c r="H65" s="200">
        <f t="shared" si="8"/>
        <v>908</v>
      </c>
      <c r="I65" s="201">
        <f t="shared" si="7"/>
        <v>-4.2194092827004259E-2</v>
      </c>
      <c r="J65" s="201">
        <f>H65/H53</f>
        <v>0.22178798241328773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4583</v>
      </c>
      <c r="D67" s="209">
        <v>13659</v>
      </c>
      <c r="E67" s="209">
        <v>14777</v>
      </c>
      <c r="F67" s="209">
        <v>17351</v>
      </c>
      <c r="G67" s="209">
        <v>24595</v>
      </c>
      <c r="H67" s="209">
        <v>16756</v>
      </c>
      <c r="I67" s="210">
        <f t="shared" ref="I67:I79" si="9">IFERROR(H67/G67-1,"-")</f>
        <v>-0.31872331774750962</v>
      </c>
      <c r="J67" s="210">
        <f>H67/H67</f>
        <v>1</v>
      </c>
    </row>
    <row r="68" spans="2:10" x14ac:dyDescent="0.25">
      <c r="B68" s="190" t="s">
        <v>99</v>
      </c>
      <c r="C68" s="191">
        <v>3209</v>
      </c>
      <c r="D68" s="191">
        <v>4569</v>
      </c>
      <c r="E68" s="191">
        <v>1219</v>
      </c>
      <c r="F68" s="191">
        <v>1615</v>
      </c>
      <c r="G68" s="191">
        <v>4829</v>
      </c>
      <c r="H68" s="191">
        <v>3311</v>
      </c>
      <c r="I68" s="192">
        <f t="shared" si="9"/>
        <v>-0.31435079726651483</v>
      </c>
      <c r="J68" s="192">
        <f>H68/H67</f>
        <v>0.19760085939365005</v>
      </c>
    </row>
    <row r="69" spans="2:10" x14ac:dyDescent="0.25">
      <c r="B69" s="194" t="s">
        <v>105</v>
      </c>
      <c r="C69" s="195">
        <v>1117</v>
      </c>
      <c r="D69" s="195">
        <v>3622</v>
      </c>
      <c r="E69" s="195">
        <v>315</v>
      </c>
      <c r="F69" s="195">
        <v>115</v>
      </c>
      <c r="G69" s="195">
        <v>2932</v>
      </c>
      <c r="H69" s="195">
        <v>1422</v>
      </c>
      <c r="I69" s="196">
        <f t="shared" si="9"/>
        <v>-0.51500682128240105</v>
      </c>
      <c r="J69" s="196">
        <f>H69/H67</f>
        <v>8.4865122941036042E-2</v>
      </c>
    </row>
    <row r="70" spans="2:10" x14ac:dyDescent="0.25">
      <c r="B70" s="194" t="s">
        <v>102</v>
      </c>
      <c r="C70" s="195">
        <v>2092</v>
      </c>
      <c r="D70" s="195">
        <v>947</v>
      </c>
      <c r="E70" s="195">
        <v>904</v>
      </c>
      <c r="F70" s="195">
        <v>1500</v>
      </c>
      <c r="G70" s="195">
        <v>1897</v>
      </c>
      <c r="H70" s="195">
        <v>1889</v>
      </c>
      <c r="I70" s="196">
        <f t="shared" si="9"/>
        <v>-4.2171850289931534E-3</v>
      </c>
      <c r="J70" s="196">
        <f>H70/H67</f>
        <v>0.11273573645261399</v>
      </c>
    </row>
    <row r="71" spans="2:10" x14ac:dyDescent="0.25">
      <c r="B71" s="190" t="s">
        <v>109</v>
      </c>
      <c r="C71" s="191">
        <v>1374</v>
      </c>
      <c r="D71" s="191">
        <v>9090</v>
      </c>
      <c r="E71" s="191">
        <v>13558</v>
      </c>
      <c r="F71" s="191">
        <v>15736</v>
      </c>
      <c r="G71" s="191">
        <v>19766</v>
      </c>
      <c r="H71" s="191">
        <v>13445</v>
      </c>
      <c r="I71" s="192">
        <f t="shared" si="9"/>
        <v>-0.31979156126682184</v>
      </c>
      <c r="J71" s="192">
        <f>H71/H67</f>
        <v>0.80239914060634998</v>
      </c>
    </row>
    <row r="72" spans="2:10" x14ac:dyDescent="0.25">
      <c r="B72" s="194" t="s">
        <v>112</v>
      </c>
      <c r="C72" s="195">
        <v>536</v>
      </c>
      <c r="D72" s="195">
        <v>4604</v>
      </c>
      <c r="E72" s="195">
        <v>5657</v>
      </c>
      <c r="F72" s="195">
        <v>4444</v>
      </c>
      <c r="G72" s="195">
        <v>7529</v>
      </c>
      <c r="H72" s="195">
        <v>7056</v>
      </c>
      <c r="I72" s="196">
        <f t="shared" si="9"/>
        <v>-6.2823748173728267E-2</v>
      </c>
      <c r="J72" s="196">
        <f>H72/H67</f>
        <v>0.42110288851754596</v>
      </c>
    </row>
    <row r="73" spans="2:10" x14ac:dyDescent="0.25">
      <c r="B73" s="194" t="s">
        <v>115</v>
      </c>
      <c r="C73" s="195">
        <v>110</v>
      </c>
      <c r="D73" s="195">
        <v>972</v>
      </c>
      <c r="E73" s="195">
        <v>387</v>
      </c>
      <c r="F73" s="195">
        <v>770</v>
      </c>
      <c r="G73" s="195">
        <v>1083</v>
      </c>
      <c r="H73" s="195">
        <v>1014</v>
      </c>
      <c r="I73" s="196">
        <f t="shared" si="9"/>
        <v>-6.3711911357340667E-2</v>
      </c>
      <c r="J73" s="196">
        <f>H73/H67</f>
        <v>6.0515636190021482E-2</v>
      </c>
    </row>
    <row r="74" spans="2:10" x14ac:dyDescent="0.25">
      <c r="B74" s="194" t="s">
        <v>118</v>
      </c>
      <c r="C74" s="195">
        <v>209</v>
      </c>
      <c r="D74" s="195">
        <v>891</v>
      </c>
      <c r="E74" s="195">
        <v>3323</v>
      </c>
      <c r="F74" s="195">
        <v>4164</v>
      </c>
      <c r="G74" s="195">
        <v>3943</v>
      </c>
      <c r="H74" s="195">
        <v>938</v>
      </c>
      <c r="I74" s="196">
        <f t="shared" si="9"/>
        <v>-0.76211006847577989</v>
      </c>
      <c r="J74" s="196">
        <f>H74/H67</f>
        <v>5.5979947481499162E-2</v>
      </c>
    </row>
    <row r="75" spans="2:10" x14ac:dyDescent="0.25">
      <c r="B75" s="194" t="s">
        <v>125</v>
      </c>
      <c r="C75" s="195">
        <v>7</v>
      </c>
      <c r="D75" s="195">
        <v>960</v>
      </c>
      <c r="E75" s="195">
        <v>268</v>
      </c>
      <c r="F75" s="195">
        <v>406</v>
      </c>
      <c r="G75" s="195">
        <v>867</v>
      </c>
      <c r="H75" s="195">
        <v>521</v>
      </c>
      <c r="I75" s="196">
        <f t="shared" si="9"/>
        <v>-0.39907727797001158</v>
      </c>
      <c r="J75" s="196">
        <f>H75/H67</f>
        <v>3.1093339699212224E-2</v>
      </c>
    </row>
    <row r="76" spans="2:10" x14ac:dyDescent="0.25">
      <c r="B76" s="194" t="s">
        <v>121</v>
      </c>
      <c r="C76" s="195">
        <v>110</v>
      </c>
      <c r="D76" s="195">
        <v>254</v>
      </c>
      <c r="E76" s="195">
        <v>197</v>
      </c>
      <c r="F76" s="195">
        <v>281</v>
      </c>
      <c r="G76" s="195">
        <v>513</v>
      </c>
      <c r="H76" s="195">
        <v>314</v>
      </c>
      <c r="I76" s="196">
        <f t="shared" si="9"/>
        <v>-0.38791423001949321</v>
      </c>
      <c r="J76" s="196">
        <f>H76/H67</f>
        <v>1.8739555979947482E-2</v>
      </c>
    </row>
    <row r="77" spans="2:10" x14ac:dyDescent="0.25">
      <c r="B77" s="194" t="s">
        <v>130</v>
      </c>
      <c r="C77" s="195">
        <v>2</v>
      </c>
      <c r="D77" s="195">
        <v>106</v>
      </c>
      <c r="E77" s="195">
        <v>350</v>
      </c>
      <c r="F77" s="195">
        <v>284</v>
      </c>
      <c r="G77" s="195">
        <v>249</v>
      </c>
      <c r="H77" s="195">
        <v>80</v>
      </c>
      <c r="I77" s="196">
        <f t="shared" si="9"/>
        <v>-0.67871485943775101</v>
      </c>
      <c r="J77" s="196">
        <f>H77/H67</f>
        <v>4.7744091668656006E-3</v>
      </c>
    </row>
    <row r="78" spans="2:10" x14ac:dyDescent="0.25">
      <c r="B78" s="194" t="s">
        <v>133</v>
      </c>
      <c r="C78" s="195">
        <v>74</v>
      </c>
      <c r="D78" s="195">
        <v>52</v>
      </c>
      <c r="E78" s="195">
        <v>42</v>
      </c>
      <c r="F78" s="195">
        <v>95</v>
      </c>
      <c r="G78" s="195">
        <v>140</v>
      </c>
      <c r="H78" s="195">
        <v>207</v>
      </c>
      <c r="I78" s="196">
        <f t="shared" si="9"/>
        <v>0.47857142857142865</v>
      </c>
      <c r="J78" s="196">
        <f>H78/H67</f>
        <v>1.2353783719264742E-2</v>
      </c>
    </row>
    <row r="79" spans="2:10" x14ac:dyDescent="0.25">
      <c r="B79" s="199" t="s">
        <v>147</v>
      </c>
      <c r="C79" s="200">
        <f t="shared" ref="C79:H79" si="10">C71-SUM(C72:C78)</f>
        <v>326</v>
      </c>
      <c r="D79" s="200">
        <f t="shared" si="10"/>
        <v>1251</v>
      </c>
      <c r="E79" s="200">
        <f t="shared" si="10"/>
        <v>3334</v>
      </c>
      <c r="F79" s="200">
        <f t="shared" si="10"/>
        <v>5292</v>
      </c>
      <c r="G79" s="200">
        <f t="shared" si="10"/>
        <v>5442</v>
      </c>
      <c r="H79" s="200">
        <f t="shared" si="10"/>
        <v>3315</v>
      </c>
      <c r="I79" s="201">
        <f t="shared" si="9"/>
        <v>-0.3908489525909592</v>
      </c>
      <c r="J79" s="201">
        <f>H79/H67</f>
        <v>0.19783957985199332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14861</v>
      </c>
      <c r="D81" s="209">
        <v>52374</v>
      </c>
      <c r="E81" s="209">
        <v>64171</v>
      </c>
      <c r="F81" s="209">
        <v>70925</v>
      </c>
      <c r="G81" s="209">
        <v>81853</v>
      </c>
      <c r="H81" s="209">
        <v>83480</v>
      </c>
      <c r="I81" s="210">
        <f t="shared" ref="I81:I93" si="11">IFERROR(H81/G81-1,"-")</f>
        <v>1.9877096746606648E-2</v>
      </c>
      <c r="J81" s="210">
        <f>H81/H81</f>
        <v>1</v>
      </c>
    </row>
    <row r="82" spans="2:10" x14ac:dyDescent="0.25">
      <c r="B82" s="190" t="s">
        <v>99</v>
      </c>
      <c r="C82" s="191">
        <v>10718</v>
      </c>
      <c r="D82" s="191">
        <v>24336</v>
      </c>
      <c r="E82" s="191">
        <v>30437</v>
      </c>
      <c r="F82" s="191">
        <v>27145</v>
      </c>
      <c r="G82" s="191">
        <v>30970</v>
      </c>
      <c r="H82" s="191">
        <v>32143</v>
      </c>
      <c r="I82" s="192">
        <f t="shared" si="11"/>
        <v>3.7875363254762595E-2</v>
      </c>
      <c r="J82" s="192">
        <f>H82/H81</f>
        <v>0.38503833253473885</v>
      </c>
    </row>
    <row r="83" spans="2:10" x14ac:dyDescent="0.25">
      <c r="B83" s="194" t="s">
        <v>105</v>
      </c>
      <c r="C83" s="195">
        <v>4435</v>
      </c>
      <c r="D83" s="195">
        <v>10059</v>
      </c>
      <c r="E83" s="195">
        <v>10465</v>
      </c>
      <c r="F83" s="195">
        <v>6656</v>
      </c>
      <c r="G83" s="195">
        <v>8034</v>
      </c>
      <c r="H83" s="195">
        <v>10238</v>
      </c>
      <c r="I83" s="196">
        <f t="shared" si="11"/>
        <v>0.27433408015932281</v>
      </c>
      <c r="J83" s="196">
        <f>H83/H81</f>
        <v>0.12264015333013896</v>
      </c>
    </row>
    <row r="84" spans="2:10" x14ac:dyDescent="0.25">
      <c r="B84" s="194" t="s">
        <v>102</v>
      </c>
      <c r="C84" s="195">
        <v>6283</v>
      </c>
      <c r="D84" s="195">
        <v>14277</v>
      </c>
      <c r="E84" s="195">
        <v>19972</v>
      </c>
      <c r="F84" s="195">
        <v>20489</v>
      </c>
      <c r="G84" s="195">
        <v>22936</v>
      </c>
      <c r="H84" s="195">
        <v>21905</v>
      </c>
      <c r="I84" s="196">
        <f t="shared" si="11"/>
        <v>-4.4951168468782665E-2</v>
      </c>
      <c r="J84" s="196">
        <f>H84/H81</f>
        <v>0.2623981792045999</v>
      </c>
    </row>
    <row r="85" spans="2:10" x14ac:dyDescent="0.25">
      <c r="B85" s="190" t="s">
        <v>109</v>
      </c>
      <c r="C85" s="191">
        <v>4143</v>
      </c>
      <c r="D85" s="191">
        <v>28038</v>
      </c>
      <c r="E85" s="191">
        <v>33734</v>
      </c>
      <c r="F85" s="191">
        <v>43780</v>
      </c>
      <c r="G85" s="191">
        <v>50883</v>
      </c>
      <c r="H85" s="191">
        <v>51337</v>
      </c>
      <c r="I85" s="192">
        <f t="shared" si="11"/>
        <v>8.922429888174932E-3</v>
      </c>
      <c r="J85" s="192">
        <f>H85/H81</f>
        <v>0.61496166746526115</v>
      </c>
    </row>
    <row r="86" spans="2:10" x14ac:dyDescent="0.25">
      <c r="B86" s="194" t="s">
        <v>112</v>
      </c>
      <c r="C86" s="195">
        <v>677</v>
      </c>
      <c r="D86" s="195">
        <v>4120</v>
      </c>
      <c r="E86" s="195">
        <v>6898</v>
      </c>
      <c r="F86" s="195">
        <v>9558</v>
      </c>
      <c r="G86" s="195">
        <v>10747</v>
      </c>
      <c r="H86" s="195">
        <v>12100</v>
      </c>
      <c r="I86" s="196">
        <f t="shared" si="11"/>
        <v>0.12589559877175027</v>
      </c>
      <c r="J86" s="196">
        <f>H86/H81</f>
        <v>0.14494489698131288</v>
      </c>
    </row>
    <row r="87" spans="2:10" x14ac:dyDescent="0.25">
      <c r="B87" s="194" t="s">
        <v>115</v>
      </c>
      <c r="C87" s="195">
        <v>396</v>
      </c>
      <c r="D87" s="195">
        <v>9102</v>
      </c>
      <c r="E87" s="195">
        <v>9337</v>
      </c>
      <c r="F87" s="195">
        <v>10604</v>
      </c>
      <c r="G87" s="195">
        <v>12680</v>
      </c>
      <c r="H87" s="195">
        <v>11589</v>
      </c>
      <c r="I87" s="196">
        <f t="shared" si="11"/>
        <v>-8.6041009463722395E-2</v>
      </c>
      <c r="J87" s="196">
        <f>H87/H81</f>
        <v>0.13882367034020124</v>
      </c>
    </row>
    <row r="88" spans="2:10" x14ac:dyDescent="0.25">
      <c r="B88" s="194" t="s">
        <v>118</v>
      </c>
      <c r="C88" s="195">
        <v>872</v>
      </c>
      <c r="D88" s="195">
        <v>2935</v>
      </c>
      <c r="E88" s="195">
        <v>2881</v>
      </c>
      <c r="F88" s="195">
        <v>4916</v>
      </c>
      <c r="G88" s="195">
        <v>5925</v>
      </c>
      <c r="H88" s="195">
        <v>5658</v>
      </c>
      <c r="I88" s="196">
        <f t="shared" si="11"/>
        <v>-4.5063291139240458E-2</v>
      </c>
      <c r="J88" s="196">
        <f>H88/H81</f>
        <v>6.7776712985146148E-2</v>
      </c>
    </row>
    <row r="89" spans="2:10" x14ac:dyDescent="0.25">
      <c r="B89" s="194" t="s">
        <v>125</v>
      </c>
      <c r="C89" s="195">
        <v>48</v>
      </c>
      <c r="D89" s="195">
        <v>1127</v>
      </c>
      <c r="E89" s="195">
        <v>890</v>
      </c>
      <c r="F89" s="195">
        <v>1412</v>
      </c>
      <c r="G89" s="195">
        <v>2087</v>
      </c>
      <c r="H89" s="195">
        <v>1713</v>
      </c>
      <c r="I89" s="196">
        <f t="shared" si="11"/>
        <v>-0.1792045999041687</v>
      </c>
      <c r="J89" s="196">
        <f>H89/H81</f>
        <v>2.0519885002395783E-2</v>
      </c>
    </row>
    <row r="90" spans="2:10" x14ac:dyDescent="0.25">
      <c r="B90" s="194" t="s">
        <v>121</v>
      </c>
      <c r="C90" s="195">
        <v>129</v>
      </c>
      <c r="D90" s="195">
        <v>964</v>
      </c>
      <c r="E90" s="195">
        <v>428</v>
      </c>
      <c r="F90" s="195">
        <v>701</v>
      </c>
      <c r="G90" s="195">
        <v>870</v>
      </c>
      <c r="H90" s="195">
        <v>1052</v>
      </c>
      <c r="I90" s="196">
        <f t="shared" si="11"/>
        <v>0.20919540229885047</v>
      </c>
      <c r="J90" s="196">
        <f>H90/H81</f>
        <v>1.2601820795400096E-2</v>
      </c>
    </row>
    <row r="91" spans="2:10" x14ac:dyDescent="0.25">
      <c r="B91" s="194" t="s">
        <v>130</v>
      </c>
      <c r="C91" s="195">
        <v>5</v>
      </c>
      <c r="D91" s="195">
        <v>465</v>
      </c>
      <c r="E91" s="195">
        <v>871</v>
      </c>
      <c r="F91" s="195">
        <v>669</v>
      </c>
      <c r="G91" s="195">
        <v>649</v>
      </c>
      <c r="H91" s="195">
        <v>602</v>
      </c>
      <c r="I91" s="196">
        <f t="shared" si="11"/>
        <v>-7.2419106317411441E-2</v>
      </c>
      <c r="J91" s="196">
        <f>H91/H81</f>
        <v>7.2113080977479638E-3</v>
      </c>
    </row>
    <row r="92" spans="2:10" x14ac:dyDescent="0.25">
      <c r="B92" s="194" t="s">
        <v>133</v>
      </c>
      <c r="C92" s="195">
        <v>46</v>
      </c>
      <c r="D92" s="195">
        <v>349</v>
      </c>
      <c r="E92" s="195">
        <v>931</v>
      </c>
      <c r="F92" s="195">
        <v>842</v>
      </c>
      <c r="G92" s="195">
        <v>637</v>
      </c>
      <c r="H92" s="195">
        <v>542</v>
      </c>
      <c r="I92" s="196">
        <f t="shared" si="11"/>
        <v>-0.14913657770800626</v>
      </c>
      <c r="J92" s="196">
        <f>H92/H81</f>
        <v>6.4925730713943459E-3</v>
      </c>
    </row>
    <row r="93" spans="2:10" x14ac:dyDescent="0.25">
      <c r="B93" s="199" t="s">
        <v>147</v>
      </c>
      <c r="C93" s="200">
        <f t="shared" ref="C93:H93" si="12">C85-SUM(C86:C92)</f>
        <v>1970</v>
      </c>
      <c r="D93" s="200">
        <f t="shared" si="12"/>
        <v>8976</v>
      </c>
      <c r="E93" s="200">
        <f t="shared" si="12"/>
        <v>11498</v>
      </c>
      <c r="F93" s="200">
        <f t="shared" si="12"/>
        <v>15078</v>
      </c>
      <c r="G93" s="200">
        <f t="shared" si="12"/>
        <v>17288</v>
      </c>
      <c r="H93" s="200">
        <f t="shared" si="12"/>
        <v>18081</v>
      </c>
      <c r="I93" s="201">
        <f t="shared" si="11"/>
        <v>4.5869967607589102E-2</v>
      </c>
      <c r="J93" s="201">
        <f>H93/H81</f>
        <v>0.21659080019166269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3380</v>
      </c>
      <c r="E95" s="209">
        <v>4025</v>
      </c>
      <c r="F95" s="209">
        <v>4419</v>
      </c>
      <c r="G95" s="209">
        <v>4919</v>
      </c>
      <c r="H95" s="209">
        <v>5990</v>
      </c>
      <c r="I95" s="210">
        <f t="shared" ref="I95:I107" si="13">IFERROR(H95/G95-1,"-")</f>
        <v>0.21772718032120353</v>
      </c>
      <c r="J95" s="210">
        <f>H95/H95</f>
        <v>1</v>
      </c>
    </row>
    <row r="96" spans="2:10" x14ac:dyDescent="0.25">
      <c r="B96" s="190" t="s">
        <v>99</v>
      </c>
      <c r="C96" s="191">
        <v>1351</v>
      </c>
      <c r="D96" s="191">
        <v>2127</v>
      </c>
      <c r="E96" s="191">
        <v>2508</v>
      </c>
      <c r="F96" s="191">
        <v>2825</v>
      </c>
      <c r="G96" s="191">
        <v>3162</v>
      </c>
      <c r="H96" s="191">
        <v>4225</v>
      </c>
      <c r="I96" s="192">
        <f t="shared" si="13"/>
        <v>0.33617963314358001</v>
      </c>
      <c r="J96" s="192">
        <f>H96/H95</f>
        <v>0.70534223706176957</v>
      </c>
    </row>
    <row r="97" spans="2:10" x14ac:dyDescent="0.25">
      <c r="B97" s="194" t="s">
        <v>105</v>
      </c>
      <c r="C97" s="195">
        <v>559</v>
      </c>
      <c r="D97" s="195">
        <v>1197</v>
      </c>
      <c r="E97" s="195">
        <v>1024</v>
      </c>
      <c r="F97" s="195">
        <v>661</v>
      </c>
      <c r="G97" s="195">
        <v>965</v>
      </c>
      <c r="H97" s="195">
        <v>2021</v>
      </c>
      <c r="I97" s="196">
        <f t="shared" si="13"/>
        <v>1.0943005181347152</v>
      </c>
      <c r="J97" s="196">
        <f>H97/H95</f>
        <v>0.33739565943238731</v>
      </c>
    </row>
    <row r="98" spans="2:10" x14ac:dyDescent="0.25">
      <c r="B98" s="194" t="s">
        <v>102</v>
      </c>
      <c r="C98" s="195">
        <v>792</v>
      </c>
      <c r="D98" s="195">
        <v>930</v>
      </c>
      <c r="E98" s="195">
        <v>1484</v>
      </c>
      <c r="F98" s="195">
        <v>2164</v>
      </c>
      <c r="G98" s="195">
        <v>2197</v>
      </c>
      <c r="H98" s="195">
        <v>2204</v>
      </c>
      <c r="I98" s="196">
        <f t="shared" si="13"/>
        <v>3.1861629494764898E-3</v>
      </c>
      <c r="J98" s="196">
        <f>H98/H95</f>
        <v>0.36794657762938232</v>
      </c>
    </row>
    <row r="99" spans="2:10" x14ac:dyDescent="0.25">
      <c r="B99" s="190" t="s">
        <v>109</v>
      </c>
      <c r="C99" s="191">
        <v>413</v>
      </c>
      <c r="D99" s="191">
        <v>1253</v>
      </c>
      <c r="E99" s="191">
        <v>1517</v>
      </c>
      <c r="F99" s="191">
        <v>1594</v>
      </c>
      <c r="G99" s="191">
        <v>1757</v>
      </c>
      <c r="H99" s="191">
        <v>1765</v>
      </c>
      <c r="I99" s="192">
        <f t="shared" si="13"/>
        <v>4.5532157085941272E-3</v>
      </c>
      <c r="J99" s="192">
        <f>H99/H95</f>
        <v>0.29465776293823037</v>
      </c>
    </row>
    <row r="100" spans="2:10" x14ac:dyDescent="0.25">
      <c r="B100" s="194" t="s">
        <v>112</v>
      </c>
      <c r="C100" s="195">
        <v>50</v>
      </c>
      <c r="D100" s="195">
        <v>163</v>
      </c>
      <c r="E100" s="195">
        <v>175</v>
      </c>
      <c r="F100" s="195">
        <v>180</v>
      </c>
      <c r="G100" s="195">
        <v>204</v>
      </c>
      <c r="H100" s="195">
        <v>168</v>
      </c>
      <c r="I100" s="196">
        <f t="shared" si="13"/>
        <v>-0.17647058823529416</v>
      </c>
      <c r="J100" s="196">
        <f>H100/H95</f>
        <v>2.8046744574290485E-2</v>
      </c>
    </row>
    <row r="101" spans="2:10" x14ac:dyDescent="0.25">
      <c r="B101" s="194" t="s">
        <v>115</v>
      </c>
      <c r="C101" s="195">
        <v>40</v>
      </c>
      <c r="D101" s="195">
        <v>402</v>
      </c>
      <c r="E101" s="195">
        <v>318</v>
      </c>
      <c r="F101" s="195">
        <v>304</v>
      </c>
      <c r="G101" s="195">
        <v>305</v>
      </c>
      <c r="H101" s="195">
        <v>332</v>
      </c>
      <c r="I101" s="196">
        <f t="shared" si="13"/>
        <v>8.8524590163934436E-2</v>
      </c>
      <c r="J101" s="196">
        <f>H101/H95</f>
        <v>5.5425709515859768E-2</v>
      </c>
    </row>
    <row r="102" spans="2:10" x14ac:dyDescent="0.25">
      <c r="B102" s="194" t="s">
        <v>118</v>
      </c>
      <c r="C102" s="195">
        <v>154</v>
      </c>
      <c r="D102" s="195">
        <v>204</v>
      </c>
      <c r="E102" s="195">
        <v>223</v>
      </c>
      <c r="F102" s="195">
        <v>290</v>
      </c>
      <c r="G102" s="195">
        <v>286</v>
      </c>
      <c r="H102" s="195">
        <v>297</v>
      </c>
      <c r="I102" s="196">
        <f t="shared" si="13"/>
        <v>3.8461538461538547E-2</v>
      </c>
      <c r="J102" s="196">
        <f>H102/H95</f>
        <v>4.9582637729549246E-2</v>
      </c>
    </row>
    <row r="103" spans="2:10" x14ac:dyDescent="0.25">
      <c r="B103" s="194" t="s">
        <v>125</v>
      </c>
      <c r="C103" s="195">
        <v>4</v>
      </c>
      <c r="D103" s="195">
        <v>46</v>
      </c>
      <c r="E103" s="195">
        <v>72</v>
      </c>
      <c r="F103" s="195">
        <v>65</v>
      </c>
      <c r="G103" s="195">
        <v>79</v>
      </c>
      <c r="H103" s="195">
        <v>53</v>
      </c>
      <c r="I103" s="196">
        <f t="shared" si="13"/>
        <v>-0.32911392405063289</v>
      </c>
      <c r="J103" s="196">
        <f>H103/H95</f>
        <v>8.8480801335559262E-3</v>
      </c>
    </row>
    <row r="104" spans="2:10" x14ac:dyDescent="0.25">
      <c r="B104" s="194" t="s">
        <v>121</v>
      </c>
      <c r="C104" s="195">
        <v>39</v>
      </c>
      <c r="D104" s="195">
        <v>62</v>
      </c>
      <c r="E104" s="195">
        <v>37</v>
      </c>
      <c r="F104" s="195">
        <v>40</v>
      </c>
      <c r="G104" s="195">
        <v>57</v>
      </c>
      <c r="H104" s="195">
        <v>66</v>
      </c>
      <c r="I104" s="196">
        <f t="shared" si="13"/>
        <v>0.15789473684210531</v>
      </c>
      <c r="J104" s="196">
        <f>H104/H95</f>
        <v>1.1018363939899833E-2</v>
      </c>
    </row>
    <row r="105" spans="2:10" x14ac:dyDescent="0.25">
      <c r="B105" s="194" t="s">
        <v>130</v>
      </c>
      <c r="C105" s="195">
        <v>0</v>
      </c>
      <c r="D105" s="195">
        <v>31</v>
      </c>
      <c r="E105" s="195">
        <v>14</v>
      </c>
      <c r="F105" s="195">
        <v>6</v>
      </c>
      <c r="G105" s="195">
        <v>10</v>
      </c>
      <c r="H105" s="195">
        <v>4</v>
      </c>
      <c r="I105" s="196">
        <f t="shared" si="13"/>
        <v>-0.6</v>
      </c>
      <c r="J105" s="196">
        <f>H105/H95</f>
        <v>6.67779632721202E-4</v>
      </c>
    </row>
    <row r="106" spans="2:10" x14ac:dyDescent="0.25">
      <c r="B106" s="194" t="s">
        <v>133</v>
      </c>
      <c r="C106" s="195">
        <v>4</v>
      </c>
      <c r="D106" s="195">
        <v>4</v>
      </c>
      <c r="E106" s="195">
        <v>11</v>
      </c>
      <c r="F106" s="195">
        <v>16</v>
      </c>
      <c r="G106" s="195">
        <v>26</v>
      </c>
      <c r="H106" s="195">
        <v>18</v>
      </c>
      <c r="I106" s="196">
        <f t="shared" si="13"/>
        <v>-0.30769230769230771</v>
      </c>
      <c r="J106" s="196">
        <f>H106/H95</f>
        <v>3.0050083472454091E-3</v>
      </c>
    </row>
    <row r="107" spans="2:10" x14ac:dyDescent="0.25">
      <c r="B107" s="199" t="s">
        <v>147</v>
      </c>
      <c r="C107" s="200">
        <f t="shared" ref="C107:H107" si="14">C99-SUM(C100:C106)</f>
        <v>122</v>
      </c>
      <c r="D107" s="200">
        <f t="shared" si="14"/>
        <v>341</v>
      </c>
      <c r="E107" s="200">
        <f t="shared" si="14"/>
        <v>667</v>
      </c>
      <c r="F107" s="200">
        <f t="shared" si="14"/>
        <v>693</v>
      </c>
      <c r="G107" s="200">
        <f t="shared" si="14"/>
        <v>790</v>
      </c>
      <c r="H107" s="200">
        <f t="shared" si="14"/>
        <v>827</v>
      </c>
      <c r="I107" s="201">
        <f t="shared" si="13"/>
        <v>4.6835443037974711E-2</v>
      </c>
      <c r="J107" s="201">
        <f>H107/H95</f>
        <v>0.13806343906510851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4520</v>
      </c>
      <c r="D109" s="209">
        <v>13324</v>
      </c>
      <c r="E109" s="209">
        <v>20050</v>
      </c>
      <c r="F109" s="209">
        <v>26095</v>
      </c>
      <c r="G109" s="209">
        <v>21212</v>
      </c>
      <c r="H109" s="209">
        <v>20345</v>
      </c>
      <c r="I109" s="210">
        <f t="shared" ref="I109:I121" si="15">IFERROR(H109/G109-1,"-")</f>
        <v>-4.0873090703375414E-2</v>
      </c>
      <c r="J109" s="210">
        <f>H109/H109</f>
        <v>1</v>
      </c>
    </row>
    <row r="110" spans="2:10" x14ac:dyDescent="0.25">
      <c r="B110" s="190" t="s">
        <v>99</v>
      </c>
      <c r="C110" s="191">
        <v>2326</v>
      </c>
      <c r="D110" s="191">
        <v>1838</v>
      </c>
      <c r="E110" s="191">
        <v>4253</v>
      </c>
      <c r="F110" s="191">
        <v>5907</v>
      </c>
      <c r="G110" s="191">
        <v>3763</v>
      </c>
      <c r="H110" s="191">
        <v>3558</v>
      </c>
      <c r="I110" s="192">
        <f t="shared" si="15"/>
        <v>-5.4477810257773096E-2</v>
      </c>
      <c r="J110" s="192">
        <f>H110/H109</f>
        <v>0.17488326370115506</v>
      </c>
    </row>
    <row r="111" spans="2:10" x14ac:dyDescent="0.25">
      <c r="B111" s="194" t="s">
        <v>105</v>
      </c>
      <c r="C111" s="195">
        <v>541</v>
      </c>
      <c r="D111" s="195">
        <v>278</v>
      </c>
      <c r="E111" s="195">
        <v>1349</v>
      </c>
      <c r="F111" s="195">
        <v>1500</v>
      </c>
      <c r="G111" s="195">
        <v>1345</v>
      </c>
      <c r="H111" s="195">
        <v>1595</v>
      </c>
      <c r="I111" s="196">
        <f t="shared" si="15"/>
        <v>0.18587360594795532</v>
      </c>
      <c r="J111" s="196">
        <f>H111/H109</f>
        <v>7.839764069796018E-2</v>
      </c>
    </row>
    <row r="112" spans="2:10" x14ac:dyDescent="0.25">
      <c r="B112" s="194" t="s">
        <v>102</v>
      </c>
      <c r="C112" s="195">
        <v>1785</v>
      </c>
      <c r="D112" s="195">
        <v>1560</v>
      </c>
      <c r="E112" s="195">
        <v>2904</v>
      </c>
      <c r="F112" s="195">
        <v>4407</v>
      </c>
      <c r="G112" s="195">
        <v>2418</v>
      </c>
      <c r="H112" s="195">
        <v>1963</v>
      </c>
      <c r="I112" s="196">
        <f t="shared" si="15"/>
        <v>-0.18817204301075274</v>
      </c>
      <c r="J112" s="196">
        <f>H112/H109</f>
        <v>9.6485623003194881E-2</v>
      </c>
    </row>
    <row r="113" spans="2:10" x14ac:dyDescent="0.25">
      <c r="B113" s="190" t="s">
        <v>109</v>
      </c>
      <c r="C113" s="191">
        <v>2194</v>
      </c>
      <c r="D113" s="191">
        <v>11486</v>
      </c>
      <c r="E113" s="191">
        <v>15797</v>
      </c>
      <c r="F113" s="191">
        <v>20188</v>
      </c>
      <c r="G113" s="191">
        <v>17449</v>
      </c>
      <c r="H113" s="191">
        <v>16787</v>
      </c>
      <c r="I113" s="192">
        <f t="shared" si="15"/>
        <v>-3.7939136913290206E-2</v>
      </c>
      <c r="J113" s="192">
        <f>H113/H109</f>
        <v>0.82511673629884497</v>
      </c>
    </row>
    <row r="114" spans="2:10" x14ac:dyDescent="0.25">
      <c r="B114" s="194" t="s">
        <v>112</v>
      </c>
      <c r="C114" s="195">
        <v>1391</v>
      </c>
      <c r="D114" s="195">
        <v>7205</v>
      </c>
      <c r="E114" s="195">
        <v>10291</v>
      </c>
      <c r="F114" s="195">
        <v>14584</v>
      </c>
      <c r="G114" s="195">
        <v>10648</v>
      </c>
      <c r="H114" s="195">
        <v>10545</v>
      </c>
      <c r="I114" s="196">
        <f t="shared" si="15"/>
        <v>-9.6731780616078344E-3</v>
      </c>
      <c r="J114" s="196">
        <f>H114/H109</f>
        <v>0.51830916687146722</v>
      </c>
    </row>
    <row r="115" spans="2:10" x14ac:dyDescent="0.25">
      <c r="B115" s="194" t="s">
        <v>115</v>
      </c>
      <c r="C115" s="195">
        <v>86</v>
      </c>
      <c r="D115" s="195">
        <v>638</v>
      </c>
      <c r="E115" s="195">
        <v>495</v>
      </c>
      <c r="F115" s="195">
        <v>573</v>
      </c>
      <c r="G115" s="195">
        <v>733</v>
      </c>
      <c r="H115" s="195">
        <v>883</v>
      </c>
      <c r="I115" s="196">
        <f t="shared" si="15"/>
        <v>0.2046384720327421</v>
      </c>
      <c r="J115" s="196">
        <f>H115/H109</f>
        <v>4.3401327107397393E-2</v>
      </c>
    </row>
    <row r="116" spans="2:10" x14ac:dyDescent="0.25">
      <c r="B116" s="194" t="s">
        <v>118</v>
      </c>
      <c r="C116" s="195">
        <v>304</v>
      </c>
      <c r="D116" s="195">
        <v>611</v>
      </c>
      <c r="E116" s="195">
        <v>1131</v>
      </c>
      <c r="F116" s="195">
        <v>834</v>
      </c>
      <c r="G116" s="195">
        <v>1681</v>
      </c>
      <c r="H116" s="195">
        <v>1410</v>
      </c>
      <c r="I116" s="196">
        <f t="shared" si="15"/>
        <v>-0.16121356335514569</v>
      </c>
      <c r="J116" s="196">
        <f>H116/H109</f>
        <v>6.9304497419513389E-2</v>
      </c>
    </row>
    <row r="117" spans="2:10" x14ac:dyDescent="0.25">
      <c r="B117" s="194" t="s">
        <v>125</v>
      </c>
      <c r="C117" s="195">
        <v>48</v>
      </c>
      <c r="D117" s="195">
        <v>581</v>
      </c>
      <c r="E117" s="195">
        <v>475</v>
      </c>
      <c r="F117" s="195">
        <v>853</v>
      </c>
      <c r="G117" s="195">
        <v>735</v>
      </c>
      <c r="H117" s="195">
        <v>533</v>
      </c>
      <c r="I117" s="196">
        <f t="shared" si="15"/>
        <v>-0.27482993197278915</v>
      </c>
      <c r="J117" s="196">
        <f>H117/H109</f>
        <v>2.6198083067092651E-2</v>
      </c>
    </row>
    <row r="118" spans="2:10" x14ac:dyDescent="0.25">
      <c r="B118" s="194" t="s">
        <v>121</v>
      </c>
      <c r="C118" s="195">
        <v>163</v>
      </c>
      <c r="D118" s="195">
        <v>624</v>
      </c>
      <c r="E118" s="195">
        <v>357</v>
      </c>
      <c r="F118" s="195">
        <v>373</v>
      </c>
      <c r="G118" s="195">
        <v>608</v>
      </c>
      <c r="H118" s="195">
        <v>439</v>
      </c>
      <c r="I118" s="196">
        <f t="shared" si="15"/>
        <v>-0.27796052631578949</v>
      </c>
      <c r="J118" s="196">
        <f>H118/H109</f>
        <v>2.1577783239125091E-2</v>
      </c>
    </row>
    <row r="119" spans="2:10" x14ac:dyDescent="0.25">
      <c r="B119" s="194" t="s">
        <v>130</v>
      </c>
      <c r="C119" s="195">
        <v>0</v>
      </c>
      <c r="D119" s="195">
        <v>78</v>
      </c>
      <c r="E119" s="195">
        <v>374</v>
      </c>
      <c r="F119" s="195">
        <v>91</v>
      </c>
      <c r="G119" s="195">
        <v>53</v>
      </c>
      <c r="H119" s="195">
        <v>87</v>
      </c>
      <c r="I119" s="196">
        <f t="shared" si="15"/>
        <v>0.64150943396226423</v>
      </c>
      <c r="J119" s="196">
        <f>H119/H109</f>
        <v>4.276234947161465E-3</v>
      </c>
    </row>
    <row r="120" spans="2:10" x14ac:dyDescent="0.25">
      <c r="B120" s="194" t="s">
        <v>133</v>
      </c>
      <c r="C120" s="195">
        <v>8</v>
      </c>
      <c r="D120" s="195">
        <v>61</v>
      </c>
      <c r="E120" s="195">
        <v>56</v>
      </c>
      <c r="F120" s="195">
        <v>34</v>
      </c>
      <c r="G120" s="195">
        <v>47</v>
      </c>
      <c r="H120" s="195">
        <v>54</v>
      </c>
      <c r="I120" s="196">
        <f t="shared" si="15"/>
        <v>0.14893617021276606</v>
      </c>
      <c r="J120" s="196">
        <f>H120/H109</f>
        <v>2.6542147947898748E-3</v>
      </c>
    </row>
    <row r="121" spans="2:10" x14ac:dyDescent="0.25">
      <c r="B121" s="199" t="s">
        <v>147</v>
      </c>
      <c r="C121" s="200">
        <f t="shared" ref="C121:H121" si="16">C113-SUM(C114:C120)</f>
        <v>194</v>
      </c>
      <c r="D121" s="200">
        <f t="shared" si="16"/>
        <v>1688</v>
      </c>
      <c r="E121" s="200">
        <f t="shared" si="16"/>
        <v>2618</v>
      </c>
      <c r="F121" s="200">
        <f t="shared" si="16"/>
        <v>2846</v>
      </c>
      <c r="G121" s="200">
        <f t="shared" si="16"/>
        <v>2944</v>
      </c>
      <c r="H121" s="200">
        <f t="shared" si="16"/>
        <v>2836</v>
      </c>
      <c r="I121" s="201">
        <f t="shared" si="15"/>
        <v>-3.6684782608695676E-2</v>
      </c>
      <c r="J121" s="201">
        <f>H121/H109</f>
        <v>0.13939542885229786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9298</v>
      </c>
      <c r="D123" s="209">
        <v>19721</v>
      </c>
      <c r="E123" s="209">
        <v>21932</v>
      </c>
      <c r="F123" s="209">
        <v>20553</v>
      </c>
      <c r="G123" s="209">
        <v>19337</v>
      </c>
      <c r="H123" s="209">
        <v>24469</v>
      </c>
      <c r="I123" s="210">
        <f t="shared" ref="I123:I135" si="17">IFERROR(H123/G123-1,"-")</f>
        <v>0.26539794176966436</v>
      </c>
      <c r="J123" s="210">
        <f>H123/H123</f>
        <v>1</v>
      </c>
    </row>
    <row r="124" spans="2:10" x14ac:dyDescent="0.25">
      <c r="B124" s="190" t="s">
        <v>99</v>
      </c>
      <c r="C124" s="191">
        <v>6718</v>
      </c>
      <c r="D124" s="191">
        <v>12642</v>
      </c>
      <c r="E124" s="191">
        <v>13163</v>
      </c>
      <c r="F124" s="191">
        <v>13962</v>
      </c>
      <c r="G124" s="191">
        <v>12735</v>
      </c>
      <c r="H124" s="191">
        <v>16739</v>
      </c>
      <c r="I124" s="192">
        <f t="shared" si="17"/>
        <v>0.3144091087553984</v>
      </c>
      <c r="J124" s="192">
        <f>H124/H123</f>
        <v>0.68409007315378645</v>
      </c>
    </row>
    <row r="125" spans="2:10" x14ac:dyDescent="0.25">
      <c r="B125" s="194" t="s">
        <v>105</v>
      </c>
      <c r="C125" s="195">
        <v>2794</v>
      </c>
      <c r="D125" s="195">
        <v>6555</v>
      </c>
      <c r="E125" s="195">
        <v>6599</v>
      </c>
      <c r="F125" s="195">
        <v>6901</v>
      </c>
      <c r="G125" s="195">
        <v>5022</v>
      </c>
      <c r="H125" s="195">
        <v>8452</v>
      </c>
      <c r="I125" s="196">
        <f t="shared" si="17"/>
        <v>0.68299482277976908</v>
      </c>
      <c r="J125" s="196">
        <f>H125/H123</f>
        <v>0.34541664963831786</v>
      </c>
    </row>
    <row r="126" spans="2:10" x14ac:dyDescent="0.25">
      <c r="B126" s="194" t="s">
        <v>102</v>
      </c>
      <c r="C126" s="195">
        <v>3924</v>
      </c>
      <c r="D126" s="195">
        <v>6087</v>
      </c>
      <c r="E126" s="195">
        <v>6564</v>
      </c>
      <c r="F126" s="195">
        <v>7061</v>
      </c>
      <c r="G126" s="195">
        <v>7713</v>
      </c>
      <c r="H126" s="195">
        <v>8287</v>
      </c>
      <c r="I126" s="196">
        <f t="shared" si="17"/>
        <v>7.4419810709192236E-2</v>
      </c>
      <c r="J126" s="196">
        <f>H126/H123</f>
        <v>0.33867342351546853</v>
      </c>
    </row>
    <row r="127" spans="2:10" x14ac:dyDescent="0.25">
      <c r="B127" s="190" t="s">
        <v>109</v>
      </c>
      <c r="C127" s="191">
        <v>2580</v>
      </c>
      <c r="D127" s="191">
        <v>7079</v>
      </c>
      <c r="E127" s="191">
        <v>8769</v>
      </c>
      <c r="F127" s="191">
        <v>6591</v>
      </c>
      <c r="G127" s="191">
        <v>6602</v>
      </c>
      <c r="H127" s="191">
        <v>7730</v>
      </c>
      <c r="I127" s="192">
        <f t="shared" si="17"/>
        <v>0.1708573159648592</v>
      </c>
      <c r="J127" s="192">
        <f>H127/H123</f>
        <v>0.31590992684621355</v>
      </c>
    </row>
    <row r="128" spans="2:10" x14ac:dyDescent="0.25">
      <c r="B128" s="194" t="s">
        <v>112</v>
      </c>
      <c r="C128" s="195">
        <v>148</v>
      </c>
      <c r="D128" s="195">
        <v>599</v>
      </c>
      <c r="E128" s="195">
        <v>998</v>
      </c>
      <c r="F128" s="195">
        <v>765</v>
      </c>
      <c r="G128" s="195">
        <v>620</v>
      </c>
      <c r="H128" s="195">
        <v>838</v>
      </c>
      <c r="I128" s="196">
        <f t="shared" si="17"/>
        <v>0.35161290322580641</v>
      </c>
      <c r="J128" s="196">
        <f>H128/H123</f>
        <v>3.4247415096652911E-2</v>
      </c>
    </row>
    <row r="129" spans="2:10" x14ac:dyDescent="0.25">
      <c r="B129" s="194" t="s">
        <v>115</v>
      </c>
      <c r="C129" s="195">
        <v>152</v>
      </c>
      <c r="D129" s="195">
        <v>957</v>
      </c>
      <c r="E129" s="195">
        <v>1127</v>
      </c>
      <c r="F129" s="195">
        <v>849</v>
      </c>
      <c r="G129" s="195">
        <v>789</v>
      </c>
      <c r="H129" s="195">
        <v>1085</v>
      </c>
      <c r="I129" s="196">
        <f t="shared" si="17"/>
        <v>0.3751584283903675</v>
      </c>
      <c r="J129" s="196">
        <f>H129/H123</f>
        <v>4.4341820262372801E-2</v>
      </c>
    </row>
    <row r="130" spans="2:10" x14ac:dyDescent="0.25">
      <c r="B130" s="194" t="s">
        <v>118</v>
      </c>
      <c r="C130" s="195">
        <v>199</v>
      </c>
      <c r="D130" s="195">
        <v>633</v>
      </c>
      <c r="E130" s="195">
        <v>660</v>
      </c>
      <c r="F130" s="195">
        <v>726</v>
      </c>
      <c r="G130" s="195">
        <v>682</v>
      </c>
      <c r="H130" s="195">
        <v>777</v>
      </c>
      <c r="I130" s="196">
        <f t="shared" si="17"/>
        <v>0.13929618768328456</v>
      </c>
      <c r="J130" s="196">
        <f>H130/H123</f>
        <v>3.1754464833054066E-2</v>
      </c>
    </row>
    <row r="131" spans="2:10" x14ac:dyDescent="0.25">
      <c r="B131" s="194" t="s">
        <v>125</v>
      </c>
      <c r="C131" s="195">
        <v>30</v>
      </c>
      <c r="D131" s="195">
        <v>167</v>
      </c>
      <c r="E131" s="195">
        <v>124</v>
      </c>
      <c r="F131" s="195">
        <v>156</v>
      </c>
      <c r="G131" s="195">
        <v>124</v>
      </c>
      <c r="H131" s="195">
        <v>186</v>
      </c>
      <c r="I131" s="196">
        <f t="shared" si="17"/>
        <v>0.5</v>
      </c>
      <c r="J131" s="196">
        <f>H131/H123</f>
        <v>7.6014549021210511E-3</v>
      </c>
    </row>
    <row r="132" spans="2:10" x14ac:dyDescent="0.25">
      <c r="B132" s="194" t="s">
        <v>121</v>
      </c>
      <c r="C132" s="195">
        <v>47</v>
      </c>
      <c r="D132" s="195">
        <v>177</v>
      </c>
      <c r="E132" s="195">
        <v>110</v>
      </c>
      <c r="F132" s="195">
        <v>137</v>
      </c>
      <c r="G132" s="195">
        <v>155</v>
      </c>
      <c r="H132" s="195">
        <v>199</v>
      </c>
      <c r="I132" s="196">
        <f t="shared" si="17"/>
        <v>0.28387096774193554</v>
      </c>
      <c r="J132" s="196">
        <f>H132/H123</f>
        <v>8.1327393845273613E-3</v>
      </c>
    </row>
    <row r="133" spans="2:10" x14ac:dyDescent="0.25">
      <c r="B133" s="194" t="s">
        <v>130</v>
      </c>
      <c r="C133" s="195">
        <v>15</v>
      </c>
      <c r="D133" s="195">
        <v>109</v>
      </c>
      <c r="E133" s="195">
        <v>130</v>
      </c>
      <c r="F133" s="195">
        <v>115</v>
      </c>
      <c r="G133" s="195">
        <v>112</v>
      </c>
      <c r="H133" s="195">
        <v>53</v>
      </c>
      <c r="I133" s="196">
        <f t="shared" si="17"/>
        <v>-0.5267857142857143</v>
      </c>
      <c r="J133" s="196">
        <f>H133/H123</f>
        <v>2.1660059667334176E-3</v>
      </c>
    </row>
    <row r="134" spans="2:10" x14ac:dyDescent="0.25">
      <c r="B134" s="194" t="s">
        <v>133</v>
      </c>
      <c r="C134" s="195">
        <v>20</v>
      </c>
      <c r="D134" s="195">
        <v>131</v>
      </c>
      <c r="E134" s="195">
        <v>161</v>
      </c>
      <c r="F134" s="195">
        <v>242</v>
      </c>
      <c r="G134" s="195">
        <v>228</v>
      </c>
      <c r="H134" s="195">
        <v>83</v>
      </c>
      <c r="I134" s="196">
        <f t="shared" si="17"/>
        <v>-0.63596491228070173</v>
      </c>
      <c r="J134" s="196">
        <f>H134/H123</f>
        <v>3.3920470799787485E-3</v>
      </c>
    </row>
    <row r="135" spans="2:10" x14ac:dyDescent="0.25">
      <c r="B135" s="199" t="s">
        <v>147</v>
      </c>
      <c r="C135" s="200">
        <f t="shared" ref="C135:H135" si="18">C127-SUM(C128:C134)</f>
        <v>1969</v>
      </c>
      <c r="D135" s="200">
        <f t="shared" si="18"/>
        <v>4306</v>
      </c>
      <c r="E135" s="200">
        <f t="shared" si="18"/>
        <v>5459</v>
      </c>
      <c r="F135" s="200">
        <f t="shared" si="18"/>
        <v>3601</v>
      </c>
      <c r="G135" s="200">
        <f t="shared" si="18"/>
        <v>3892</v>
      </c>
      <c r="H135" s="200">
        <f t="shared" si="18"/>
        <v>4509</v>
      </c>
      <c r="I135" s="201">
        <f t="shared" si="17"/>
        <v>0.15853031860226108</v>
      </c>
      <c r="J135" s="201">
        <f>H135/H123</f>
        <v>0.18427397932077322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6665</v>
      </c>
      <c r="D137" s="209">
        <v>23140</v>
      </c>
      <c r="E137" s="209">
        <v>22327</v>
      </c>
      <c r="F137" s="209">
        <v>25007</v>
      </c>
      <c r="G137" s="209">
        <v>27341</v>
      </c>
      <c r="H137" s="209">
        <v>26482</v>
      </c>
      <c r="I137" s="210">
        <f t="shared" ref="I137:I149" si="19">IFERROR(H137/G137-1,"-")</f>
        <v>-3.1418016897699408E-2</v>
      </c>
      <c r="J137" s="210">
        <f>H137/H137</f>
        <v>1</v>
      </c>
    </row>
    <row r="138" spans="2:10" x14ac:dyDescent="0.25">
      <c r="B138" s="190" t="s">
        <v>99</v>
      </c>
      <c r="C138" s="191">
        <v>3756</v>
      </c>
      <c r="D138" s="191">
        <v>4314</v>
      </c>
      <c r="E138" s="191">
        <v>1651</v>
      </c>
      <c r="F138" s="191">
        <v>2377</v>
      </c>
      <c r="G138" s="191">
        <v>3489</v>
      </c>
      <c r="H138" s="191">
        <v>2925</v>
      </c>
      <c r="I138" s="192">
        <f t="shared" si="19"/>
        <v>-0.16165090283748929</v>
      </c>
      <c r="J138" s="192">
        <f>H138/H137</f>
        <v>0.11045238275054754</v>
      </c>
    </row>
    <row r="139" spans="2:10" x14ac:dyDescent="0.25">
      <c r="B139" s="194" t="s">
        <v>105</v>
      </c>
      <c r="C139" s="195">
        <v>3254</v>
      </c>
      <c r="D139" s="195">
        <v>3334</v>
      </c>
      <c r="E139" s="195">
        <v>1064</v>
      </c>
      <c r="F139" s="195">
        <v>1689</v>
      </c>
      <c r="G139" s="195">
        <v>2557</v>
      </c>
      <c r="H139" s="195">
        <v>1834</v>
      </c>
      <c r="I139" s="196">
        <f t="shared" si="19"/>
        <v>-0.28275322643723111</v>
      </c>
      <c r="J139" s="196">
        <f>H139/H137</f>
        <v>6.9254588022052713E-2</v>
      </c>
    </row>
    <row r="140" spans="2:10" x14ac:dyDescent="0.25">
      <c r="B140" s="194" t="s">
        <v>102</v>
      </c>
      <c r="C140" s="195">
        <v>502</v>
      </c>
      <c r="D140" s="195">
        <v>980</v>
      </c>
      <c r="E140" s="195">
        <v>587</v>
      </c>
      <c r="F140" s="195">
        <v>688</v>
      </c>
      <c r="G140" s="195">
        <v>932</v>
      </c>
      <c r="H140" s="195">
        <v>1091</v>
      </c>
      <c r="I140" s="196">
        <f t="shared" si="19"/>
        <v>0.17060085836909877</v>
      </c>
      <c r="J140" s="196">
        <f>H140/H137</f>
        <v>4.119779472849483E-2</v>
      </c>
    </row>
    <row r="141" spans="2:10" x14ac:dyDescent="0.25">
      <c r="B141" s="190" t="s">
        <v>109</v>
      </c>
      <c r="C141" s="191">
        <v>2909</v>
      </c>
      <c r="D141" s="191">
        <v>18826</v>
      </c>
      <c r="E141" s="191">
        <v>20676</v>
      </c>
      <c r="F141" s="191">
        <v>22630</v>
      </c>
      <c r="G141" s="191">
        <v>23852</v>
      </c>
      <c r="H141" s="191">
        <v>23557</v>
      </c>
      <c r="I141" s="192">
        <f t="shared" si="19"/>
        <v>-1.2367935602884406E-2</v>
      </c>
      <c r="J141" s="192">
        <f>H141/H137</f>
        <v>0.88954761724945242</v>
      </c>
    </row>
    <row r="142" spans="2:10" x14ac:dyDescent="0.25">
      <c r="B142" s="194" t="s">
        <v>112</v>
      </c>
      <c r="C142" s="195">
        <v>683</v>
      </c>
      <c r="D142" s="195">
        <v>6991</v>
      </c>
      <c r="E142" s="195">
        <v>9529</v>
      </c>
      <c r="F142" s="195">
        <v>10847</v>
      </c>
      <c r="G142" s="195">
        <v>11119</v>
      </c>
      <c r="H142" s="195">
        <v>10787</v>
      </c>
      <c r="I142" s="196">
        <f t="shared" si="19"/>
        <v>-2.9858800251821194E-2</v>
      </c>
      <c r="J142" s="196">
        <f>H142/H137</f>
        <v>0.40733328298466881</v>
      </c>
    </row>
    <row r="143" spans="2:10" x14ac:dyDescent="0.25">
      <c r="B143" s="194" t="s">
        <v>115</v>
      </c>
      <c r="C143" s="195">
        <v>194</v>
      </c>
      <c r="D143" s="195">
        <v>1854</v>
      </c>
      <c r="E143" s="195">
        <v>1679</v>
      </c>
      <c r="F143" s="195">
        <v>1982</v>
      </c>
      <c r="G143" s="195">
        <v>1956</v>
      </c>
      <c r="H143" s="195">
        <v>2380</v>
      </c>
      <c r="I143" s="196">
        <f t="shared" si="19"/>
        <v>0.21676891615541916</v>
      </c>
      <c r="J143" s="196">
        <f>H143/H137</f>
        <v>8.9872366135488255E-2</v>
      </c>
    </row>
    <row r="144" spans="2:10" x14ac:dyDescent="0.25">
      <c r="B144" s="194" t="s">
        <v>118</v>
      </c>
      <c r="C144" s="195">
        <v>841</v>
      </c>
      <c r="D144" s="195">
        <v>2808</v>
      </c>
      <c r="E144" s="195">
        <v>2797</v>
      </c>
      <c r="F144" s="195">
        <v>2556</v>
      </c>
      <c r="G144" s="195">
        <v>2794</v>
      </c>
      <c r="H144" s="195">
        <v>2877</v>
      </c>
      <c r="I144" s="196">
        <f t="shared" si="19"/>
        <v>2.970651395848245E-2</v>
      </c>
      <c r="J144" s="196">
        <f>H144/H137</f>
        <v>0.10863983082848727</v>
      </c>
    </row>
    <row r="145" spans="2:10" x14ac:dyDescent="0.25">
      <c r="B145" s="194" t="s">
        <v>125</v>
      </c>
      <c r="C145" s="195">
        <v>19</v>
      </c>
      <c r="D145" s="195">
        <v>1264</v>
      </c>
      <c r="E145" s="195">
        <v>709</v>
      </c>
      <c r="F145" s="195">
        <v>743</v>
      </c>
      <c r="G145" s="195">
        <v>702</v>
      </c>
      <c r="H145" s="195">
        <v>543</v>
      </c>
      <c r="I145" s="196">
        <f t="shared" si="19"/>
        <v>-0.22649572649572647</v>
      </c>
      <c r="J145" s="196">
        <f>H145/H137</f>
        <v>2.0504493618306776E-2</v>
      </c>
    </row>
    <row r="146" spans="2:10" x14ac:dyDescent="0.25">
      <c r="B146" s="194" t="s">
        <v>121</v>
      </c>
      <c r="C146" s="195">
        <v>84</v>
      </c>
      <c r="D146" s="195">
        <v>408</v>
      </c>
      <c r="E146" s="195">
        <v>379</v>
      </c>
      <c r="F146" s="195">
        <v>638</v>
      </c>
      <c r="G146" s="195">
        <v>350</v>
      </c>
      <c r="H146" s="195">
        <v>481</v>
      </c>
      <c r="I146" s="196">
        <f t="shared" si="19"/>
        <v>0.37428571428571433</v>
      </c>
      <c r="J146" s="196">
        <f>H146/H137</f>
        <v>1.8163280718978929E-2</v>
      </c>
    </row>
    <row r="147" spans="2:10" x14ac:dyDescent="0.25">
      <c r="B147" s="194" t="s">
        <v>130</v>
      </c>
      <c r="C147" s="195">
        <v>2</v>
      </c>
      <c r="D147" s="195">
        <v>285</v>
      </c>
      <c r="E147" s="195">
        <v>86</v>
      </c>
      <c r="F147" s="195">
        <v>77</v>
      </c>
      <c r="G147" s="195">
        <v>176</v>
      </c>
      <c r="H147" s="195">
        <v>153</v>
      </c>
      <c r="I147" s="196">
        <f t="shared" si="19"/>
        <v>-0.13068181818181823</v>
      </c>
      <c r="J147" s="196">
        <f>H147/H137</f>
        <v>5.7775092515671023E-3</v>
      </c>
    </row>
    <row r="148" spans="2:10" x14ac:dyDescent="0.25">
      <c r="B148" s="194" t="s">
        <v>133</v>
      </c>
      <c r="C148" s="195">
        <v>57</v>
      </c>
      <c r="D148" s="195">
        <v>142</v>
      </c>
      <c r="E148" s="195">
        <v>151</v>
      </c>
      <c r="F148" s="195">
        <v>132</v>
      </c>
      <c r="G148" s="195">
        <v>229</v>
      </c>
      <c r="H148" s="195">
        <v>228</v>
      </c>
      <c r="I148" s="196">
        <f t="shared" si="19"/>
        <v>-4.366812227074246E-3</v>
      </c>
      <c r="J148" s="196">
        <f>H148/H137</f>
        <v>8.6096216297862696E-3</v>
      </c>
    </row>
    <row r="149" spans="2:10" x14ac:dyDescent="0.25">
      <c r="B149" s="199" t="s">
        <v>147</v>
      </c>
      <c r="C149" s="200">
        <f t="shared" ref="C149:H149" si="20">C141-SUM(C142:C148)</f>
        <v>1029</v>
      </c>
      <c r="D149" s="200">
        <f t="shared" si="20"/>
        <v>5074</v>
      </c>
      <c r="E149" s="200">
        <f t="shared" si="20"/>
        <v>5346</v>
      </c>
      <c r="F149" s="200">
        <f t="shared" si="20"/>
        <v>5655</v>
      </c>
      <c r="G149" s="200">
        <f t="shared" si="20"/>
        <v>6526</v>
      </c>
      <c r="H149" s="200">
        <f t="shared" si="20"/>
        <v>6108</v>
      </c>
      <c r="I149" s="201">
        <f t="shared" si="19"/>
        <v>-6.4051486362243337E-2</v>
      </c>
      <c r="J149" s="201">
        <f>H149/H137</f>
        <v>0.23064723208216903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2754</v>
      </c>
      <c r="D151" s="209">
        <v>9641</v>
      </c>
      <c r="E151" s="209">
        <v>9567</v>
      </c>
      <c r="F151" s="209">
        <v>11329</v>
      </c>
      <c r="G151" s="209">
        <v>11427</v>
      </c>
      <c r="H151" s="209">
        <v>11558</v>
      </c>
      <c r="I151" s="210">
        <f t="shared" ref="I151:I163" si="21">IFERROR(H151/G151-1,"-")</f>
        <v>1.1464076310492732E-2</v>
      </c>
      <c r="J151" s="210">
        <f>H151/H151</f>
        <v>1</v>
      </c>
    </row>
    <row r="152" spans="2:10" x14ac:dyDescent="0.25">
      <c r="B152" s="190" t="s">
        <v>99</v>
      </c>
      <c r="C152" s="191">
        <v>2182</v>
      </c>
      <c r="D152" s="191">
        <v>5007</v>
      </c>
      <c r="E152" s="191">
        <v>5326</v>
      </c>
      <c r="F152" s="191">
        <v>5352</v>
      </c>
      <c r="G152" s="191">
        <v>5073</v>
      </c>
      <c r="H152" s="191">
        <v>4969</v>
      </c>
      <c r="I152" s="192">
        <f t="shared" si="21"/>
        <v>-2.0500689927064886E-2</v>
      </c>
      <c r="J152" s="192">
        <f>H152/H151</f>
        <v>0.42991867105035475</v>
      </c>
    </row>
    <row r="153" spans="2:10" x14ac:dyDescent="0.25">
      <c r="B153" s="194" t="s">
        <v>105</v>
      </c>
      <c r="C153" s="195">
        <v>1754</v>
      </c>
      <c r="D153" s="195">
        <v>4117</v>
      </c>
      <c r="E153" s="195">
        <v>3945</v>
      </c>
      <c r="F153" s="195">
        <v>4534</v>
      </c>
      <c r="G153" s="195">
        <v>3426</v>
      </c>
      <c r="H153" s="195">
        <v>3539</v>
      </c>
      <c r="I153" s="196">
        <f t="shared" si="21"/>
        <v>3.2983070636310563E-2</v>
      </c>
      <c r="J153" s="196">
        <f>H153/H151</f>
        <v>0.30619484339851183</v>
      </c>
    </row>
    <row r="154" spans="2:10" x14ac:dyDescent="0.25">
      <c r="B154" s="194" t="s">
        <v>102</v>
      </c>
      <c r="C154" s="195">
        <v>428</v>
      </c>
      <c r="D154" s="195">
        <v>890</v>
      </c>
      <c r="E154" s="195">
        <v>1381</v>
      </c>
      <c r="F154" s="195">
        <v>818</v>
      </c>
      <c r="G154" s="195">
        <v>1647</v>
      </c>
      <c r="H154" s="195">
        <v>1430</v>
      </c>
      <c r="I154" s="196">
        <f t="shared" si="21"/>
        <v>-0.1317547055251973</v>
      </c>
      <c r="J154" s="196">
        <f>H154/H151</f>
        <v>0.12372382765184288</v>
      </c>
    </row>
    <row r="155" spans="2:10" x14ac:dyDescent="0.25">
      <c r="B155" s="190" t="s">
        <v>109</v>
      </c>
      <c r="C155" s="191">
        <v>572</v>
      </c>
      <c r="D155" s="191">
        <v>4634</v>
      </c>
      <c r="E155" s="191">
        <v>4241</v>
      </c>
      <c r="F155" s="191">
        <v>5977</v>
      </c>
      <c r="G155" s="191">
        <v>6354</v>
      </c>
      <c r="H155" s="191">
        <v>6589</v>
      </c>
      <c r="I155" s="192">
        <f t="shared" si="21"/>
        <v>3.6984576644633282E-2</v>
      </c>
      <c r="J155" s="192">
        <f>H155/H151</f>
        <v>0.57008132894964525</v>
      </c>
    </row>
    <row r="156" spans="2:10" x14ac:dyDescent="0.25">
      <c r="B156" s="194" t="s">
        <v>112</v>
      </c>
      <c r="C156" s="195">
        <v>117</v>
      </c>
      <c r="D156" s="195">
        <v>941</v>
      </c>
      <c r="E156" s="195">
        <v>1342</v>
      </c>
      <c r="F156" s="195">
        <v>1504</v>
      </c>
      <c r="G156" s="195">
        <v>1477</v>
      </c>
      <c r="H156" s="195">
        <v>1458</v>
      </c>
      <c r="I156" s="196">
        <f t="shared" si="21"/>
        <v>-1.2863913337846977E-2</v>
      </c>
      <c r="J156" s="196">
        <f>H156/H151</f>
        <v>0.12614639210936149</v>
      </c>
    </row>
    <row r="157" spans="2:10" x14ac:dyDescent="0.25">
      <c r="B157" s="194" t="s">
        <v>115</v>
      </c>
      <c r="C157" s="195">
        <v>49</v>
      </c>
      <c r="D157" s="195">
        <v>1572</v>
      </c>
      <c r="E157" s="195">
        <v>984</v>
      </c>
      <c r="F157" s="195">
        <v>1282</v>
      </c>
      <c r="G157" s="195">
        <v>1163</v>
      </c>
      <c r="H157" s="195">
        <v>1361</v>
      </c>
      <c r="I157" s="196">
        <f t="shared" si="21"/>
        <v>0.17024935511607908</v>
      </c>
      <c r="J157" s="196">
        <f>H157/H151</f>
        <v>0.11775393666724347</v>
      </c>
    </row>
    <row r="158" spans="2:10" x14ac:dyDescent="0.25">
      <c r="B158" s="194" t="s">
        <v>118</v>
      </c>
      <c r="C158" s="195">
        <v>69</v>
      </c>
      <c r="D158" s="195">
        <v>682</v>
      </c>
      <c r="E158" s="195">
        <v>467</v>
      </c>
      <c r="F158" s="195">
        <v>1019</v>
      </c>
      <c r="G158" s="195">
        <v>1302</v>
      </c>
      <c r="H158" s="195">
        <v>1576</v>
      </c>
      <c r="I158" s="196">
        <f t="shared" si="21"/>
        <v>0.21044546850998458</v>
      </c>
      <c r="J158" s="196">
        <f>H158/H151</f>
        <v>0.13635577089461845</v>
      </c>
    </row>
    <row r="159" spans="2:10" x14ac:dyDescent="0.25">
      <c r="B159" s="194" t="s">
        <v>125</v>
      </c>
      <c r="C159" s="195">
        <v>1</v>
      </c>
      <c r="D159" s="195">
        <v>140</v>
      </c>
      <c r="E159" s="195">
        <v>181</v>
      </c>
      <c r="F159" s="195">
        <v>188</v>
      </c>
      <c r="G159" s="195">
        <v>276</v>
      </c>
      <c r="H159" s="195">
        <v>221</v>
      </c>
      <c r="I159" s="196">
        <f t="shared" si="21"/>
        <v>-0.19927536231884058</v>
      </c>
      <c r="J159" s="196">
        <f>H159/H151</f>
        <v>1.9120955182557537E-2</v>
      </c>
    </row>
    <row r="160" spans="2:10" x14ac:dyDescent="0.25">
      <c r="B160" s="194" t="s">
        <v>121</v>
      </c>
      <c r="C160" s="195">
        <v>74</v>
      </c>
      <c r="D160" s="195">
        <v>151</v>
      </c>
      <c r="E160" s="195">
        <v>261</v>
      </c>
      <c r="F160" s="195">
        <v>347</v>
      </c>
      <c r="G160" s="195">
        <v>269</v>
      </c>
      <c r="H160" s="195">
        <v>234</v>
      </c>
      <c r="I160" s="196">
        <f t="shared" si="21"/>
        <v>-0.13011152416356875</v>
      </c>
      <c r="J160" s="196">
        <f>H160/H151</f>
        <v>2.0245717252119745E-2</v>
      </c>
    </row>
    <row r="161" spans="2:10" x14ac:dyDescent="0.25">
      <c r="B161" s="194" t="s">
        <v>130</v>
      </c>
      <c r="C161" s="195">
        <v>1</v>
      </c>
      <c r="D161" s="195">
        <v>77</v>
      </c>
      <c r="E161" s="195">
        <v>32</v>
      </c>
      <c r="F161" s="195">
        <v>22</v>
      </c>
      <c r="G161" s="195">
        <v>16</v>
      </c>
      <c r="H161" s="195">
        <v>28</v>
      </c>
      <c r="I161" s="196">
        <f t="shared" si="21"/>
        <v>0.75</v>
      </c>
      <c r="J161" s="196">
        <f>H161/H151</f>
        <v>2.4225644575186019E-3</v>
      </c>
    </row>
    <row r="162" spans="2:10" x14ac:dyDescent="0.25">
      <c r="B162" s="194" t="s">
        <v>133</v>
      </c>
      <c r="C162" s="195">
        <v>6</v>
      </c>
      <c r="D162" s="195">
        <v>59</v>
      </c>
      <c r="E162" s="195">
        <v>52</v>
      </c>
      <c r="F162" s="195">
        <v>59</v>
      </c>
      <c r="G162" s="195">
        <v>50</v>
      </c>
      <c r="H162" s="195">
        <v>42</v>
      </c>
      <c r="I162" s="196">
        <f t="shared" si="21"/>
        <v>-0.16000000000000003</v>
      </c>
      <c r="J162" s="196">
        <f>H162/H151</f>
        <v>3.6338466862779026E-3</v>
      </c>
    </row>
    <row r="163" spans="2:10" x14ac:dyDescent="0.25">
      <c r="B163" s="199" t="s">
        <v>147</v>
      </c>
      <c r="C163" s="200">
        <f t="shared" ref="C163:H163" si="22">C155-SUM(C156:C162)</f>
        <v>255</v>
      </c>
      <c r="D163" s="200">
        <f t="shared" si="22"/>
        <v>1012</v>
      </c>
      <c r="E163" s="200">
        <f t="shared" si="22"/>
        <v>922</v>
      </c>
      <c r="F163" s="200">
        <f t="shared" si="22"/>
        <v>1556</v>
      </c>
      <c r="G163" s="200">
        <f t="shared" si="22"/>
        <v>1801</v>
      </c>
      <c r="H163" s="200">
        <f t="shared" si="22"/>
        <v>1669</v>
      </c>
      <c r="I163" s="201">
        <f t="shared" si="21"/>
        <v>-7.3292615213770174E-2</v>
      </c>
      <c r="J163" s="201">
        <f>H163/H151</f>
        <v>0.14440214569994808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B97E-8FBE-450A-B062-0C97B820272D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53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1407412</v>
      </c>
      <c r="D9" s="209">
        <v>1678957</v>
      </c>
      <c r="E9" s="209">
        <v>3924823</v>
      </c>
      <c r="F9" s="209">
        <v>4320832</v>
      </c>
      <c r="G9" s="209">
        <v>4588197</v>
      </c>
      <c r="H9" s="209">
        <v>4565135</v>
      </c>
      <c r="I9" s="210">
        <f>IFERROR(H9/G9-1,"-")</f>
        <v>-5.0263752842347742E-3</v>
      </c>
      <c r="J9" s="210">
        <f>IFERROR(H9/D9-1,"-")</f>
        <v>1.719030326565838</v>
      </c>
      <c r="K9" s="209">
        <f>H9-G9</f>
        <v>-23062</v>
      </c>
      <c r="L9" s="209">
        <f>H9-D9</f>
        <v>2886178</v>
      </c>
      <c r="M9" s="210">
        <f t="shared" ref="M9:M21" si="0">H9/H$9</f>
        <v>1</v>
      </c>
      <c r="P9" s="187" t="s">
        <v>70</v>
      </c>
      <c r="Q9" s="209">
        <v>76350</v>
      </c>
      <c r="R9" s="209">
        <v>123320</v>
      </c>
      <c r="S9" s="209">
        <v>179915</v>
      </c>
      <c r="T9" s="209">
        <v>194865</v>
      </c>
      <c r="U9" s="209">
        <v>201157</v>
      </c>
      <c r="V9" s="209">
        <v>227882</v>
      </c>
      <c r="W9" s="210">
        <f>IFERROR(V9/U9-1,"-")</f>
        <v>0.13285642557803112</v>
      </c>
      <c r="X9" s="209">
        <f>V9-U9</f>
        <v>26725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408177</v>
      </c>
      <c r="D10" s="191">
        <v>686635</v>
      </c>
      <c r="E10" s="191">
        <v>883151</v>
      </c>
      <c r="F10" s="191">
        <v>913897</v>
      </c>
      <c r="G10" s="191">
        <v>920763</v>
      </c>
      <c r="H10" s="191">
        <v>935557</v>
      </c>
      <c r="I10" s="211">
        <f>IFERROR(H10/G10-1,"-")</f>
        <v>1.6067109560223392E-2</v>
      </c>
      <c r="J10" s="192">
        <f t="shared" ref="J10:J21" si="2">IFERROR(H10/D10-1,"-")</f>
        <v>0.36252448535247983</v>
      </c>
      <c r="K10" s="191">
        <f t="shared" ref="K10:K20" si="3">H10-G10</f>
        <v>14794</v>
      </c>
      <c r="L10" s="191">
        <f t="shared" ref="L10:L21" si="4">H10-D10</f>
        <v>248922</v>
      </c>
      <c r="M10" s="192">
        <f t="shared" si="0"/>
        <v>0.20493523192632856</v>
      </c>
      <c r="P10" s="190" t="s">
        <v>99</v>
      </c>
      <c r="Q10" s="191">
        <v>43048</v>
      </c>
      <c r="R10" s="191">
        <v>81482</v>
      </c>
      <c r="S10" s="191">
        <v>110405</v>
      </c>
      <c r="T10" s="191">
        <v>122286</v>
      </c>
      <c r="U10" s="191">
        <v>128586</v>
      </c>
      <c r="V10" s="191">
        <v>148985</v>
      </c>
      <c r="W10" s="211">
        <f>IFERROR(V10/U10-1,"-")</f>
        <v>0.15864090958580257</v>
      </c>
      <c r="X10" s="190">
        <f t="shared" ref="X10:X20" si="5">V10-U10</f>
        <v>20399</v>
      </c>
      <c r="Y10" s="192">
        <f t="shared" si="1"/>
        <v>0.65378134297575063</v>
      </c>
    </row>
    <row r="11" spans="1:25" x14ac:dyDescent="0.25">
      <c r="A11" s="193" t="s">
        <v>102</v>
      </c>
      <c r="B11" s="194" t="s">
        <v>105</v>
      </c>
      <c r="C11" s="195">
        <v>179710</v>
      </c>
      <c r="D11" s="195">
        <v>365080</v>
      </c>
      <c r="E11" s="195">
        <v>374364</v>
      </c>
      <c r="F11" s="195">
        <v>380988</v>
      </c>
      <c r="G11" s="195">
        <v>371208</v>
      </c>
      <c r="H11" s="195">
        <v>372245</v>
      </c>
      <c r="I11" s="212">
        <f>IFERROR(H11/G11-1,"-")</f>
        <v>2.7935820348699014E-3</v>
      </c>
      <c r="J11" s="196">
        <f t="shared" si="2"/>
        <v>1.962583543332963E-2</v>
      </c>
      <c r="K11" s="195">
        <f t="shared" si="3"/>
        <v>1037</v>
      </c>
      <c r="L11" s="195">
        <f t="shared" si="4"/>
        <v>7165</v>
      </c>
      <c r="M11" s="196">
        <f t="shared" si="0"/>
        <v>8.1540852570624961E-2</v>
      </c>
      <c r="P11" s="194" t="s">
        <v>105</v>
      </c>
      <c r="Q11" s="195">
        <v>19485</v>
      </c>
      <c r="R11" s="195">
        <v>41503</v>
      </c>
      <c r="S11" s="195">
        <v>57305</v>
      </c>
      <c r="T11" s="195">
        <v>55716</v>
      </c>
      <c r="U11" s="195">
        <v>62457</v>
      </c>
      <c r="V11" s="195">
        <v>78684</v>
      </c>
      <c r="W11" s="212">
        <f>IFERROR(V11/U11-1,"-")</f>
        <v>0.2598107497958595</v>
      </c>
      <c r="X11" s="194">
        <f t="shared" si="5"/>
        <v>16227</v>
      </c>
      <c r="Y11" s="196">
        <f>V11/V$9</f>
        <v>0.34528396275265266</v>
      </c>
    </row>
    <row r="12" spans="1:25" x14ac:dyDescent="0.25">
      <c r="A12" s="1"/>
      <c r="B12" s="194" t="s">
        <v>102</v>
      </c>
      <c r="C12" s="195">
        <v>228467</v>
      </c>
      <c r="D12" s="195">
        <v>321555</v>
      </c>
      <c r="E12" s="195">
        <v>508787</v>
      </c>
      <c r="F12" s="195">
        <v>532909</v>
      </c>
      <c r="G12" s="195">
        <v>549555</v>
      </c>
      <c r="H12" s="195">
        <v>563312</v>
      </c>
      <c r="I12" s="212">
        <f>IFERROR(H12/G12-1,"-")</f>
        <v>2.5032981230268092E-2</v>
      </c>
      <c r="J12" s="196">
        <f t="shared" si="2"/>
        <v>0.75183716627015595</v>
      </c>
      <c r="K12" s="195">
        <f t="shared" si="3"/>
        <v>13757</v>
      </c>
      <c r="L12" s="195">
        <f t="shared" si="4"/>
        <v>241757</v>
      </c>
      <c r="M12" s="196">
        <f t="shared" si="0"/>
        <v>0.1233943793557036</v>
      </c>
      <c r="P12" s="194" t="s">
        <v>102</v>
      </c>
      <c r="Q12" s="195">
        <v>23563</v>
      </c>
      <c r="R12" s="195">
        <v>39979</v>
      </c>
      <c r="S12" s="195">
        <v>53100</v>
      </c>
      <c r="T12" s="195">
        <v>66570</v>
      </c>
      <c r="U12" s="195">
        <v>66129</v>
      </c>
      <c r="V12" s="195">
        <v>70301</v>
      </c>
      <c r="W12" s="212">
        <f>IFERROR(V12/U12-1,"-")</f>
        <v>6.3088811262834721E-2</v>
      </c>
      <c r="X12" s="194">
        <f t="shared" si="5"/>
        <v>4172</v>
      </c>
      <c r="Y12" s="196">
        <f t="shared" si="1"/>
        <v>0.30849738022309792</v>
      </c>
    </row>
    <row r="13" spans="1:25" s="74" customFormat="1" x14ac:dyDescent="0.25">
      <c r="B13" s="190" t="s">
        <v>109</v>
      </c>
      <c r="C13" s="191">
        <v>999235</v>
      </c>
      <c r="D13" s="191">
        <v>992322</v>
      </c>
      <c r="E13" s="191">
        <v>3041672</v>
      </c>
      <c r="F13" s="191">
        <v>3406935</v>
      </c>
      <c r="G13" s="191">
        <v>3667434</v>
      </c>
      <c r="H13" s="191">
        <v>3629578</v>
      </c>
      <c r="I13" s="211">
        <f>IFERROR(H13/G13-1,"-")</f>
        <v>-1.0322203480689796E-2</v>
      </c>
      <c r="J13" s="192">
        <f t="shared" si="2"/>
        <v>2.6576615251904121</v>
      </c>
      <c r="K13" s="191">
        <f t="shared" si="3"/>
        <v>-37856</v>
      </c>
      <c r="L13" s="191">
        <f t="shared" si="4"/>
        <v>2637256</v>
      </c>
      <c r="M13" s="192">
        <f t="shared" si="0"/>
        <v>0.79506476807367144</v>
      </c>
      <c r="P13" s="190" t="s">
        <v>109</v>
      </c>
      <c r="Q13" s="191">
        <v>33302</v>
      </c>
      <c r="R13" s="191">
        <v>41838</v>
      </c>
      <c r="S13" s="191">
        <v>69510</v>
      </c>
      <c r="T13" s="191">
        <v>72579</v>
      </c>
      <c r="U13" s="191">
        <v>72571</v>
      </c>
      <c r="V13" s="191">
        <v>78897</v>
      </c>
      <c r="W13" s="211">
        <f>IFERROR(V13/U13-1,"-")</f>
        <v>8.7169806120902305E-2</v>
      </c>
      <c r="X13" s="190">
        <f t="shared" si="5"/>
        <v>6326</v>
      </c>
      <c r="Y13" s="192">
        <f t="shared" si="1"/>
        <v>0.34621865702424937</v>
      </c>
    </row>
    <row r="14" spans="1:25" s="74" customFormat="1" x14ac:dyDescent="0.25">
      <c r="B14" s="194" t="s">
        <v>112</v>
      </c>
      <c r="C14" s="195">
        <v>385012</v>
      </c>
      <c r="D14" s="195">
        <v>261315</v>
      </c>
      <c r="E14" s="195">
        <v>1431126</v>
      </c>
      <c r="F14" s="195">
        <v>1624627</v>
      </c>
      <c r="G14" s="195">
        <v>1752831</v>
      </c>
      <c r="H14" s="195">
        <v>1752670</v>
      </c>
      <c r="I14" s="212">
        <f t="shared" ref="I14:I21" si="6">IFERROR(H14/G14-1,"-")</f>
        <v>-9.1851410660814814E-5</v>
      </c>
      <c r="J14" s="196">
        <f t="shared" si="2"/>
        <v>5.7071159328779446</v>
      </c>
      <c r="K14" s="195">
        <f t="shared" si="3"/>
        <v>-161</v>
      </c>
      <c r="L14" s="195">
        <f t="shared" si="4"/>
        <v>1491355</v>
      </c>
      <c r="M14" s="196">
        <f t="shared" si="0"/>
        <v>0.3839251194104884</v>
      </c>
      <c r="P14" s="194" t="s">
        <v>112</v>
      </c>
      <c r="Q14" s="195">
        <v>3167</v>
      </c>
      <c r="R14" s="195">
        <v>1935</v>
      </c>
      <c r="S14" s="195">
        <v>7687</v>
      </c>
      <c r="T14" s="195">
        <v>9446</v>
      </c>
      <c r="U14" s="195">
        <v>8418</v>
      </c>
      <c r="V14" s="195">
        <v>8188</v>
      </c>
      <c r="W14" s="212">
        <f t="shared" ref="W14:W21" si="7">IFERROR(V14/U14-1,"-")</f>
        <v>-2.732240437158473E-2</v>
      </c>
      <c r="X14" s="194">
        <f t="shared" si="5"/>
        <v>-230</v>
      </c>
      <c r="Y14" s="196">
        <f t="shared" si="1"/>
        <v>3.5930876506262012E-2</v>
      </c>
    </row>
    <row r="15" spans="1:25" x14ac:dyDescent="0.25">
      <c r="A15" s="1"/>
      <c r="B15" s="194" t="s">
        <v>115</v>
      </c>
      <c r="C15" s="195">
        <v>124078</v>
      </c>
      <c r="D15" s="195">
        <v>143525</v>
      </c>
      <c r="E15" s="195">
        <v>300252</v>
      </c>
      <c r="F15" s="195">
        <v>340777</v>
      </c>
      <c r="G15" s="195">
        <v>356314</v>
      </c>
      <c r="H15" s="195">
        <v>349275</v>
      </c>
      <c r="I15" s="212">
        <f t="shared" si="6"/>
        <v>-1.9755047514271151E-2</v>
      </c>
      <c r="J15" s="196">
        <f t="shared" si="2"/>
        <v>1.4335481623410558</v>
      </c>
      <c r="K15" s="195">
        <f t="shared" si="3"/>
        <v>-7039</v>
      </c>
      <c r="L15" s="195">
        <f t="shared" si="4"/>
        <v>205750</v>
      </c>
      <c r="M15" s="196">
        <f t="shared" si="0"/>
        <v>7.6509237952437331E-2</v>
      </c>
      <c r="P15" s="194" t="s">
        <v>115</v>
      </c>
      <c r="Q15" s="195">
        <v>3337</v>
      </c>
      <c r="R15" s="195">
        <v>4426</v>
      </c>
      <c r="S15" s="195">
        <v>7498</v>
      </c>
      <c r="T15" s="195">
        <v>10075</v>
      </c>
      <c r="U15" s="195">
        <v>9604</v>
      </c>
      <c r="V15" s="195">
        <v>10743</v>
      </c>
      <c r="W15" s="212">
        <f t="shared" si="7"/>
        <v>0.11859641815910038</v>
      </c>
      <c r="X15" s="194">
        <f t="shared" si="5"/>
        <v>1139</v>
      </c>
      <c r="Y15" s="196">
        <f t="shared" si="1"/>
        <v>4.714281952940557E-2</v>
      </c>
    </row>
    <row r="16" spans="1:25" x14ac:dyDescent="0.25">
      <c r="A16" s="1"/>
      <c r="B16" s="194" t="s">
        <v>118</v>
      </c>
      <c r="C16" s="195">
        <v>52755</v>
      </c>
      <c r="D16" s="195">
        <v>98226</v>
      </c>
      <c r="E16" s="195">
        <v>164388</v>
      </c>
      <c r="F16" s="195">
        <v>185624</v>
      </c>
      <c r="G16" s="195">
        <v>199100</v>
      </c>
      <c r="H16" s="195">
        <v>190168</v>
      </c>
      <c r="I16" s="212">
        <f t="shared" si="6"/>
        <v>-4.4861878453038684E-2</v>
      </c>
      <c r="J16" s="196">
        <f t="shared" si="2"/>
        <v>0.93602508500804271</v>
      </c>
      <c r="K16" s="195">
        <f t="shared" si="3"/>
        <v>-8932</v>
      </c>
      <c r="L16" s="195">
        <f t="shared" si="4"/>
        <v>91942</v>
      </c>
      <c r="M16" s="196">
        <f t="shared" si="0"/>
        <v>4.1656599421484794E-2</v>
      </c>
      <c r="P16" s="194" t="s">
        <v>118</v>
      </c>
      <c r="Q16" s="195">
        <v>2423</v>
      </c>
      <c r="R16" s="195">
        <v>5516</v>
      </c>
      <c r="S16" s="195">
        <v>6537</v>
      </c>
      <c r="T16" s="195">
        <v>7047</v>
      </c>
      <c r="U16" s="195">
        <v>6923</v>
      </c>
      <c r="V16" s="195">
        <v>7567</v>
      </c>
      <c r="W16" s="212">
        <f t="shared" si="7"/>
        <v>9.3023255813953432E-2</v>
      </c>
      <c r="X16" s="194">
        <f t="shared" si="5"/>
        <v>644</v>
      </c>
      <c r="Y16" s="196">
        <f t="shared" si="1"/>
        <v>3.3205781939775851E-2</v>
      </c>
    </row>
    <row r="17" spans="1:25" x14ac:dyDescent="0.25">
      <c r="A17" s="1"/>
      <c r="B17" s="194" t="s">
        <v>125</v>
      </c>
      <c r="C17" s="195">
        <v>36756</v>
      </c>
      <c r="D17" s="195">
        <v>63269</v>
      </c>
      <c r="E17" s="195">
        <v>145398</v>
      </c>
      <c r="F17" s="195">
        <v>138315</v>
      </c>
      <c r="G17" s="195">
        <v>147784</v>
      </c>
      <c r="H17" s="195">
        <v>135948</v>
      </c>
      <c r="I17" s="212">
        <f t="shared" si="6"/>
        <v>-8.0089860878038266E-2</v>
      </c>
      <c r="J17" s="196">
        <f t="shared" si="2"/>
        <v>1.1487300257630118</v>
      </c>
      <c r="K17" s="195">
        <f t="shared" si="3"/>
        <v>-11836</v>
      </c>
      <c r="L17" s="195">
        <f t="shared" si="4"/>
        <v>72679</v>
      </c>
      <c r="M17" s="196">
        <f t="shared" si="0"/>
        <v>2.9779623165579989E-2</v>
      </c>
      <c r="P17" s="194" t="s">
        <v>125</v>
      </c>
      <c r="Q17" s="195">
        <v>624</v>
      </c>
      <c r="R17" s="195">
        <v>833</v>
      </c>
      <c r="S17" s="195">
        <v>1977</v>
      </c>
      <c r="T17" s="195">
        <v>2052</v>
      </c>
      <c r="U17" s="195">
        <v>1813</v>
      </c>
      <c r="V17" s="195">
        <v>2156</v>
      </c>
      <c r="W17" s="212">
        <f t="shared" si="7"/>
        <v>0.18918918918918926</v>
      </c>
      <c r="X17" s="194">
        <f t="shared" si="5"/>
        <v>343</v>
      </c>
      <c r="Y17" s="196">
        <f t="shared" si="1"/>
        <v>9.4610368524060701E-3</v>
      </c>
    </row>
    <row r="18" spans="1:25" x14ac:dyDescent="0.25">
      <c r="A18" s="1"/>
      <c r="B18" s="194" t="s">
        <v>121</v>
      </c>
      <c r="C18" s="195">
        <v>51013</v>
      </c>
      <c r="D18" s="195">
        <v>61467</v>
      </c>
      <c r="E18" s="195">
        <v>119837</v>
      </c>
      <c r="F18" s="195">
        <v>123591</v>
      </c>
      <c r="G18" s="195">
        <v>129349</v>
      </c>
      <c r="H18" s="195">
        <v>118889</v>
      </c>
      <c r="I18" s="212">
        <f t="shared" si="6"/>
        <v>-8.0866492976366278E-2</v>
      </c>
      <c r="J18" s="196">
        <f t="shared" si="2"/>
        <v>0.93419233084419284</v>
      </c>
      <c r="K18" s="195">
        <f t="shared" si="3"/>
        <v>-10460</v>
      </c>
      <c r="L18" s="195">
        <f t="shared" si="4"/>
        <v>57422</v>
      </c>
      <c r="M18" s="196">
        <f t="shared" si="0"/>
        <v>2.6042822391889833E-2</v>
      </c>
      <c r="P18" s="194" t="s">
        <v>121</v>
      </c>
      <c r="Q18" s="195">
        <v>625</v>
      </c>
      <c r="R18" s="195">
        <v>755</v>
      </c>
      <c r="S18" s="195">
        <v>1373</v>
      </c>
      <c r="T18" s="195">
        <v>1433</v>
      </c>
      <c r="U18" s="195">
        <v>1546</v>
      </c>
      <c r="V18" s="195">
        <v>1916</v>
      </c>
      <c r="W18" s="212">
        <f t="shared" si="7"/>
        <v>0.239327296248383</v>
      </c>
      <c r="X18" s="194">
        <f t="shared" si="5"/>
        <v>370</v>
      </c>
      <c r="Y18" s="196">
        <f t="shared" si="1"/>
        <v>8.4078602083534452E-3</v>
      </c>
    </row>
    <row r="19" spans="1:25" x14ac:dyDescent="0.25">
      <c r="A19" s="193" t="s">
        <v>146</v>
      </c>
      <c r="B19" s="194" t="s">
        <v>130</v>
      </c>
      <c r="C19" s="195">
        <v>28587</v>
      </c>
      <c r="D19" s="195">
        <v>9335</v>
      </c>
      <c r="E19" s="195">
        <v>44415</v>
      </c>
      <c r="F19" s="195">
        <v>51790</v>
      </c>
      <c r="G19" s="195">
        <v>47305</v>
      </c>
      <c r="H19" s="195">
        <v>46047</v>
      </c>
      <c r="I19" s="212">
        <f t="shared" si="6"/>
        <v>-2.6593383363280876E-2</v>
      </c>
      <c r="J19" s="196">
        <f t="shared" si="2"/>
        <v>3.9327262988752008</v>
      </c>
      <c r="K19" s="195">
        <f t="shared" si="3"/>
        <v>-1258</v>
      </c>
      <c r="L19" s="195">
        <f t="shared" si="4"/>
        <v>36712</v>
      </c>
      <c r="M19" s="196">
        <f t="shared" si="0"/>
        <v>1.0086667754622809E-2</v>
      </c>
      <c r="P19" s="194" t="s">
        <v>130</v>
      </c>
      <c r="Q19" s="195">
        <v>652</v>
      </c>
      <c r="R19" s="195">
        <v>207</v>
      </c>
      <c r="S19" s="195">
        <v>785</v>
      </c>
      <c r="T19" s="195">
        <v>976</v>
      </c>
      <c r="U19" s="195">
        <v>1058</v>
      </c>
      <c r="V19" s="195">
        <v>814</v>
      </c>
      <c r="W19" s="212">
        <f t="shared" si="7"/>
        <v>-0.23062381852551983</v>
      </c>
      <c r="X19" s="194">
        <f t="shared" si="5"/>
        <v>-244</v>
      </c>
      <c r="Y19" s="196">
        <f t="shared" si="1"/>
        <v>3.5720241177451487E-3</v>
      </c>
    </row>
    <row r="20" spans="1:25" x14ac:dyDescent="0.25">
      <c r="A20" s="198" t="s">
        <v>147</v>
      </c>
      <c r="B20" s="194" t="s">
        <v>133</v>
      </c>
      <c r="C20" s="195">
        <v>41109</v>
      </c>
      <c r="D20" s="195">
        <v>6961</v>
      </c>
      <c r="E20" s="195">
        <v>33983</v>
      </c>
      <c r="F20" s="195">
        <v>47849</v>
      </c>
      <c r="G20" s="195">
        <v>47652</v>
      </c>
      <c r="H20" s="195">
        <v>38503</v>
      </c>
      <c r="I20" s="212">
        <f t="shared" si="6"/>
        <v>-0.19199613867203891</v>
      </c>
      <c r="J20" s="196">
        <f t="shared" si="2"/>
        <v>4.5312455107024849</v>
      </c>
      <c r="K20" s="195">
        <f t="shared" si="3"/>
        <v>-9149</v>
      </c>
      <c r="L20" s="195">
        <f t="shared" si="4"/>
        <v>31542</v>
      </c>
      <c r="M20" s="196">
        <f t="shared" si="0"/>
        <v>8.4341426923847818E-3</v>
      </c>
      <c r="P20" s="194" t="s">
        <v>133</v>
      </c>
      <c r="Q20" s="195">
        <v>1030</v>
      </c>
      <c r="R20" s="195">
        <v>358</v>
      </c>
      <c r="S20" s="195">
        <v>1266</v>
      </c>
      <c r="T20" s="195">
        <v>1806</v>
      </c>
      <c r="U20" s="195">
        <v>1655</v>
      </c>
      <c r="V20" s="195">
        <v>1540</v>
      </c>
      <c r="W20" s="212">
        <f t="shared" si="7"/>
        <v>-6.9486404833836835E-2</v>
      </c>
      <c r="X20" s="194">
        <f t="shared" si="5"/>
        <v>-115</v>
      </c>
      <c r="Y20" s="196">
        <f t="shared" si="1"/>
        <v>6.7578834660043359E-3</v>
      </c>
    </row>
    <row r="21" spans="1:25" x14ac:dyDescent="0.25">
      <c r="B21" s="199" t="s">
        <v>147</v>
      </c>
      <c r="C21" s="200">
        <f t="shared" ref="C21" si="8">C13-SUM(C14:C20)</f>
        <v>279925</v>
      </c>
      <c r="D21" s="200">
        <f t="shared" ref="D21:E21" si="9">D13-SUM(D14:D20)</f>
        <v>348224</v>
      </c>
      <c r="E21" s="200">
        <f t="shared" si="9"/>
        <v>802273</v>
      </c>
      <c r="F21" s="200">
        <f t="shared" ref="F21:H21" si="10">F13-SUM(F14:F20)</f>
        <v>894362</v>
      </c>
      <c r="G21" s="200">
        <f t="shared" si="10"/>
        <v>987099</v>
      </c>
      <c r="H21" s="200">
        <f t="shared" si="10"/>
        <v>998078</v>
      </c>
      <c r="I21" s="213">
        <f t="shared" si="6"/>
        <v>1.1122491259741851E-2</v>
      </c>
      <c r="J21" s="201">
        <f t="shared" si="2"/>
        <v>1.8661953225510017</v>
      </c>
      <c r="K21" s="200">
        <f>H21-G21</f>
        <v>10979</v>
      </c>
      <c r="L21" s="200">
        <f t="shared" si="4"/>
        <v>649854</v>
      </c>
      <c r="M21" s="201">
        <f t="shared" si="0"/>
        <v>0.21863055528478348</v>
      </c>
      <c r="P21" s="199" t="s">
        <v>147</v>
      </c>
      <c r="Q21" s="200">
        <f t="shared" ref="Q21:V21" si="11">Q13-SUM(Q14:Q20)</f>
        <v>21444</v>
      </c>
      <c r="R21" s="200">
        <f t="shared" si="11"/>
        <v>27808</v>
      </c>
      <c r="S21" s="200">
        <f t="shared" si="11"/>
        <v>42387</v>
      </c>
      <c r="T21" s="200">
        <f t="shared" si="11"/>
        <v>39744</v>
      </c>
      <c r="U21" s="200">
        <f t="shared" si="11"/>
        <v>41554</v>
      </c>
      <c r="V21" s="200">
        <f t="shared" si="11"/>
        <v>45973</v>
      </c>
      <c r="W21" s="213">
        <f t="shared" si="7"/>
        <v>0.10634355296722342</v>
      </c>
      <c r="X21" s="199">
        <f>V21-U21</f>
        <v>4419</v>
      </c>
      <c r="Y21" s="201">
        <f t="shared" si="1"/>
        <v>0.20174037440429696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464064</v>
      </c>
      <c r="D23" s="209">
        <v>644673</v>
      </c>
      <c r="E23" s="209">
        <v>1457395</v>
      </c>
      <c r="F23" s="209">
        <v>1572308</v>
      </c>
      <c r="G23" s="209">
        <v>1622538</v>
      </c>
      <c r="H23" s="209">
        <v>1550198</v>
      </c>
      <c r="I23" s="210">
        <f>IFERROR(H23/G23-1,"-")</f>
        <v>-4.4584471981549911E-2</v>
      </c>
      <c r="J23" s="210">
        <f>IFERROR(H23/D23-1,"-")</f>
        <v>1.4046268418252352</v>
      </c>
      <c r="K23" s="209">
        <f>H23-G23</f>
        <v>-72340</v>
      </c>
      <c r="L23" s="209">
        <f>H23-D23</f>
        <v>905525</v>
      </c>
      <c r="M23" s="210">
        <f t="shared" ref="M23:M35" si="12">H23/H$9</f>
        <v>0.33957330944210851</v>
      </c>
    </row>
    <row r="24" spans="1:25" x14ac:dyDescent="0.25">
      <c r="B24" s="190" t="s">
        <v>99</v>
      </c>
      <c r="C24" s="191">
        <v>91009</v>
      </c>
      <c r="D24" s="191">
        <v>225060</v>
      </c>
      <c r="E24" s="191">
        <v>184306</v>
      </c>
      <c r="F24" s="191">
        <v>161501</v>
      </c>
      <c r="G24" s="191">
        <v>142945</v>
      </c>
      <c r="H24" s="191">
        <v>131048</v>
      </c>
      <c r="I24" s="211">
        <f>IFERROR(H24/G24-1,"-")</f>
        <v>-8.3227814893840235E-2</v>
      </c>
      <c r="J24" s="192">
        <f t="shared" ref="J24:J35" si="13">IFERROR(H24/D24-1,"-")</f>
        <v>-0.41771971918599482</v>
      </c>
      <c r="K24" s="191">
        <f t="shared" ref="K24:K34" si="14">H24-G24</f>
        <v>-11897</v>
      </c>
      <c r="L24" s="191">
        <f t="shared" ref="L24:L35" si="15">H24-D24</f>
        <v>-94012</v>
      </c>
      <c r="M24" s="192">
        <f t="shared" si="12"/>
        <v>2.8706270460785936E-2</v>
      </c>
    </row>
    <row r="25" spans="1:25" x14ac:dyDescent="0.25">
      <c r="B25" s="194" t="s">
        <v>105</v>
      </c>
      <c r="C25" s="195">
        <v>52174</v>
      </c>
      <c r="D25" s="195">
        <v>117614</v>
      </c>
      <c r="E25" s="195">
        <v>78213</v>
      </c>
      <c r="F25" s="195">
        <v>68547</v>
      </c>
      <c r="G25" s="195">
        <v>54723</v>
      </c>
      <c r="H25" s="195">
        <v>61293</v>
      </c>
      <c r="I25" s="212">
        <f>IFERROR(H25/G25-1,"-")</f>
        <v>0.12005920728030262</v>
      </c>
      <c r="J25" s="196">
        <f t="shared" si="13"/>
        <v>-0.47886306052000616</v>
      </c>
      <c r="K25" s="195">
        <f t="shared" si="14"/>
        <v>6570</v>
      </c>
      <c r="L25" s="195">
        <f t="shared" si="15"/>
        <v>-56321</v>
      </c>
      <c r="M25" s="196">
        <f t="shared" si="12"/>
        <v>1.3426328027539163E-2</v>
      </c>
    </row>
    <row r="26" spans="1:25" x14ac:dyDescent="0.25">
      <c r="B26" s="194" t="s">
        <v>102</v>
      </c>
      <c r="C26" s="195">
        <v>38835</v>
      </c>
      <c r="D26" s="195">
        <v>107446</v>
      </c>
      <c r="E26" s="195">
        <v>106093</v>
      </c>
      <c r="F26" s="195">
        <v>92954</v>
      </c>
      <c r="G26" s="195">
        <v>88222</v>
      </c>
      <c r="H26" s="195">
        <v>69755</v>
      </c>
      <c r="I26" s="212">
        <f>IFERROR(H26/G26-1,"-")</f>
        <v>-0.20932420484686365</v>
      </c>
      <c r="J26" s="196">
        <f t="shared" si="13"/>
        <v>-0.35079016436163279</v>
      </c>
      <c r="K26" s="195">
        <f t="shared" si="14"/>
        <v>-18467</v>
      </c>
      <c r="L26" s="195">
        <f t="shared" si="15"/>
        <v>-37691</v>
      </c>
      <c r="M26" s="196">
        <f t="shared" si="12"/>
        <v>1.5279942433246771E-2</v>
      </c>
    </row>
    <row r="27" spans="1:25" x14ac:dyDescent="0.25">
      <c r="B27" s="190" t="s">
        <v>109</v>
      </c>
      <c r="C27" s="191">
        <v>373055</v>
      </c>
      <c r="D27" s="191">
        <v>419613</v>
      </c>
      <c r="E27" s="191">
        <v>1273089</v>
      </c>
      <c r="F27" s="191">
        <v>1410807</v>
      </c>
      <c r="G27" s="191">
        <v>1479593</v>
      </c>
      <c r="H27" s="191">
        <v>1419150</v>
      </c>
      <c r="I27" s="211">
        <f>IFERROR(H27/G27-1,"-")</f>
        <v>-4.0851098917067064E-2</v>
      </c>
      <c r="J27" s="192">
        <f t="shared" si="13"/>
        <v>2.3820448842147406</v>
      </c>
      <c r="K27" s="191">
        <f t="shared" si="14"/>
        <v>-60443</v>
      </c>
      <c r="L27" s="191">
        <f t="shared" si="15"/>
        <v>999537</v>
      </c>
      <c r="M27" s="192">
        <f t="shared" si="12"/>
        <v>0.31086703898132256</v>
      </c>
    </row>
    <row r="28" spans="1:25" x14ac:dyDescent="0.25">
      <c r="B28" s="194" t="s">
        <v>112</v>
      </c>
      <c r="C28" s="195">
        <v>161958</v>
      </c>
      <c r="D28" s="195">
        <v>123058</v>
      </c>
      <c r="E28" s="195">
        <v>652433</v>
      </c>
      <c r="F28" s="195">
        <v>740531</v>
      </c>
      <c r="G28" s="195">
        <v>783161</v>
      </c>
      <c r="H28" s="195">
        <v>765633</v>
      </c>
      <c r="I28" s="212">
        <f t="shared" ref="I28:I35" si="16">IFERROR(H28/G28-1,"-")</f>
        <v>-2.2381094053457673E-2</v>
      </c>
      <c r="J28" s="196">
        <f t="shared" si="13"/>
        <v>5.2217247151749584</v>
      </c>
      <c r="K28" s="195">
        <f t="shared" si="14"/>
        <v>-17528</v>
      </c>
      <c r="L28" s="195">
        <f t="shared" si="15"/>
        <v>642575</v>
      </c>
      <c r="M28" s="196">
        <f t="shared" si="12"/>
        <v>0.16771311253665006</v>
      </c>
    </row>
    <row r="29" spans="1:25" x14ac:dyDescent="0.25">
      <c r="B29" s="194" t="s">
        <v>115</v>
      </c>
      <c r="C29" s="195">
        <v>45892</v>
      </c>
      <c r="D29" s="195">
        <v>71961</v>
      </c>
      <c r="E29" s="195">
        <v>136074</v>
      </c>
      <c r="F29" s="195">
        <v>148299</v>
      </c>
      <c r="G29" s="195">
        <v>149978</v>
      </c>
      <c r="H29" s="195">
        <v>138535</v>
      </c>
      <c r="I29" s="212">
        <f t="shared" si="16"/>
        <v>-7.6297857019029469E-2</v>
      </c>
      <c r="J29" s="196">
        <f t="shared" si="13"/>
        <v>0.92514000639235139</v>
      </c>
      <c r="K29" s="195">
        <f t="shared" si="14"/>
        <v>-11443</v>
      </c>
      <c r="L29" s="195">
        <f t="shared" si="15"/>
        <v>66574</v>
      </c>
      <c r="M29" s="196">
        <f t="shared" si="12"/>
        <v>3.0346309583396767E-2</v>
      </c>
    </row>
    <row r="30" spans="1:25" x14ac:dyDescent="0.25">
      <c r="B30" s="194" t="s">
        <v>118</v>
      </c>
      <c r="C30" s="195">
        <v>17768</v>
      </c>
      <c r="D30" s="195">
        <v>33274</v>
      </c>
      <c r="E30" s="195">
        <v>53676</v>
      </c>
      <c r="F30" s="195">
        <v>56218</v>
      </c>
      <c r="G30" s="195">
        <v>50209</v>
      </c>
      <c r="H30" s="195">
        <v>44214</v>
      </c>
      <c r="I30" s="212">
        <f t="shared" si="16"/>
        <v>-0.11940090422035887</v>
      </c>
      <c r="J30" s="196">
        <f t="shared" si="13"/>
        <v>0.32878523772314727</v>
      </c>
      <c r="K30" s="195">
        <f t="shared" si="14"/>
        <v>-5995</v>
      </c>
      <c r="L30" s="195">
        <f t="shared" si="15"/>
        <v>10940</v>
      </c>
      <c r="M30" s="196">
        <f t="shared" si="12"/>
        <v>9.6851462224008707E-3</v>
      </c>
    </row>
    <row r="31" spans="1:25" x14ac:dyDescent="0.25">
      <c r="B31" s="194" t="s">
        <v>125</v>
      </c>
      <c r="C31" s="195">
        <v>15339</v>
      </c>
      <c r="D31" s="195">
        <v>29470</v>
      </c>
      <c r="E31" s="195">
        <v>66087</v>
      </c>
      <c r="F31" s="195">
        <v>60607</v>
      </c>
      <c r="G31" s="195">
        <v>61026</v>
      </c>
      <c r="H31" s="195">
        <v>56389</v>
      </c>
      <c r="I31" s="212">
        <f t="shared" si="16"/>
        <v>-7.5984006816766647E-2</v>
      </c>
      <c r="J31" s="196">
        <f t="shared" si="13"/>
        <v>0.91343739395995938</v>
      </c>
      <c r="K31" s="195">
        <f t="shared" si="14"/>
        <v>-4637</v>
      </c>
      <c r="L31" s="195">
        <f t="shared" si="15"/>
        <v>26919</v>
      </c>
      <c r="M31" s="196">
        <f t="shared" si="12"/>
        <v>1.2352099116455482E-2</v>
      </c>
    </row>
    <row r="32" spans="1:25" x14ac:dyDescent="0.25">
      <c r="B32" s="194" t="s">
        <v>121</v>
      </c>
      <c r="C32" s="195">
        <v>24224</v>
      </c>
      <c r="D32" s="195">
        <v>34152</v>
      </c>
      <c r="E32" s="195">
        <v>68490</v>
      </c>
      <c r="F32" s="195">
        <v>65328</v>
      </c>
      <c r="G32" s="195">
        <v>66877</v>
      </c>
      <c r="H32" s="195">
        <v>62133</v>
      </c>
      <c r="I32" s="212">
        <f t="shared" si="16"/>
        <v>-7.0936196300671384E-2</v>
      </c>
      <c r="J32" s="196">
        <f t="shared" si="13"/>
        <v>0.81930780042164431</v>
      </c>
      <c r="K32" s="195">
        <f t="shared" si="14"/>
        <v>-4744</v>
      </c>
      <c r="L32" s="195">
        <f t="shared" si="15"/>
        <v>27981</v>
      </c>
      <c r="M32" s="196">
        <f t="shared" si="12"/>
        <v>1.3610331348361001E-2</v>
      </c>
    </row>
    <row r="33" spans="2:13" x14ac:dyDescent="0.25">
      <c r="B33" s="194" t="s">
        <v>130</v>
      </c>
      <c r="C33" s="195">
        <v>11538</v>
      </c>
      <c r="D33" s="195">
        <v>2677</v>
      </c>
      <c r="E33" s="195">
        <v>17067</v>
      </c>
      <c r="F33" s="195">
        <v>19064</v>
      </c>
      <c r="G33" s="195">
        <v>18391</v>
      </c>
      <c r="H33" s="195">
        <v>16808</v>
      </c>
      <c r="I33" s="212">
        <f t="shared" si="16"/>
        <v>-8.6074710456201409E-2</v>
      </c>
      <c r="J33" s="196">
        <f t="shared" si="13"/>
        <v>5.2786701531565186</v>
      </c>
      <c r="K33" s="195">
        <f t="shared" si="14"/>
        <v>-1583</v>
      </c>
      <c r="L33" s="195">
        <f t="shared" si="15"/>
        <v>14131</v>
      </c>
      <c r="M33" s="196">
        <f t="shared" si="12"/>
        <v>3.6818188290160094E-3</v>
      </c>
    </row>
    <row r="34" spans="2:13" x14ac:dyDescent="0.25">
      <c r="B34" s="194" t="s">
        <v>133</v>
      </c>
      <c r="C34" s="195">
        <v>12984</v>
      </c>
      <c r="D34" s="195">
        <v>1660</v>
      </c>
      <c r="E34" s="195">
        <v>11060</v>
      </c>
      <c r="F34" s="195">
        <v>17223</v>
      </c>
      <c r="G34" s="195">
        <v>16241</v>
      </c>
      <c r="H34" s="195">
        <v>13137</v>
      </c>
      <c r="I34" s="212">
        <f t="shared" si="16"/>
        <v>-0.19112123637707035</v>
      </c>
      <c r="J34" s="196">
        <f t="shared" si="13"/>
        <v>6.9138554216867467</v>
      </c>
      <c r="K34" s="195">
        <f t="shared" si="14"/>
        <v>-3104</v>
      </c>
      <c r="L34" s="195">
        <f t="shared" si="15"/>
        <v>11477</v>
      </c>
      <c r="M34" s="196">
        <f t="shared" si="12"/>
        <v>2.8776805067100971E-3</v>
      </c>
    </row>
    <row r="35" spans="2:13" x14ac:dyDescent="0.25">
      <c r="B35" s="199" t="s">
        <v>147</v>
      </c>
      <c r="C35" s="200">
        <f t="shared" ref="C35" si="17">C27-SUM(C28:C34)</f>
        <v>83352</v>
      </c>
      <c r="D35" s="200">
        <f t="shared" ref="D35:E35" si="18">D27-SUM(D28:D34)</f>
        <v>123361</v>
      </c>
      <c r="E35" s="200">
        <f t="shared" si="18"/>
        <v>268202</v>
      </c>
      <c r="F35" s="200">
        <f t="shared" ref="F35:H35" si="19">F27-SUM(F28:F34)</f>
        <v>303537</v>
      </c>
      <c r="G35" s="200">
        <f t="shared" si="19"/>
        <v>333710</v>
      </c>
      <c r="H35" s="200">
        <f t="shared" si="19"/>
        <v>322301</v>
      </c>
      <c r="I35" s="213">
        <f t="shared" si="16"/>
        <v>-3.4188367145125964E-2</v>
      </c>
      <c r="J35" s="201">
        <f t="shared" si="13"/>
        <v>1.6126652669806503</v>
      </c>
      <c r="K35" s="200">
        <f>H35-G35</f>
        <v>-11409</v>
      </c>
      <c r="L35" s="200">
        <f t="shared" si="15"/>
        <v>198940</v>
      </c>
      <c r="M35" s="201">
        <f t="shared" si="12"/>
        <v>7.0600540838332268E-2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319934</v>
      </c>
      <c r="D37" s="209">
        <v>324977</v>
      </c>
      <c r="E37" s="209">
        <v>1027252</v>
      </c>
      <c r="F37" s="209">
        <v>1094360</v>
      </c>
      <c r="G37" s="209">
        <v>1158457</v>
      </c>
      <c r="H37" s="209">
        <v>1192132</v>
      </c>
      <c r="I37" s="210">
        <f>IFERROR(H37/G37-1,"-")</f>
        <v>2.906883898150725E-2</v>
      </c>
      <c r="J37" s="210">
        <f>IFERROR(H37/D37-1,"-")</f>
        <v>2.6683580684171497</v>
      </c>
      <c r="K37" s="209">
        <f>H37-G37</f>
        <v>33675</v>
      </c>
      <c r="L37" s="209">
        <f>H37-D37</f>
        <v>867155</v>
      </c>
      <c r="M37" s="210">
        <f t="shared" ref="M37:M49" si="20">H37/H$9</f>
        <v>0.26113838911664167</v>
      </c>
    </row>
    <row r="38" spans="2:13" x14ac:dyDescent="0.25">
      <c r="B38" s="190" t="s">
        <v>99</v>
      </c>
      <c r="C38" s="191">
        <v>41966</v>
      </c>
      <c r="D38" s="191">
        <v>69889</v>
      </c>
      <c r="E38" s="191">
        <v>110023</v>
      </c>
      <c r="F38" s="191">
        <v>104488</v>
      </c>
      <c r="G38" s="191">
        <v>100942</v>
      </c>
      <c r="H38" s="191">
        <v>103829</v>
      </c>
      <c r="I38" s="211">
        <f>IFERROR(H38/G38-1,"-")</f>
        <v>2.8600582512730011E-2</v>
      </c>
      <c r="J38" s="192">
        <f t="shared" ref="J38:J49" si="21">IFERROR(H38/D38-1,"-")</f>
        <v>0.48562720885976329</v>
      </c>
      <c r="K38" s="191">
        <f t="shared" ref="K38:K48" si="22">H38-G38</f>
        <v>2887</v>
      </c>
      <c r="L38" s="191">
        <f t="shared" ref="L38:L49" si="23">H38-D38</f>
        <v>33940</v>
      </c>
      <c r="M38" s="192">
        <f t="shared" si="20"/>
        <v>2.2743905711441172E-2</v>
      </c>
    </row>
    <row r="39" spans="2:13" x14ac:dyDescent="0.25">
      <c r="B39" s="194" t="s">
        <v>105</v>
      </c>
      <c r="C39" s="195">
        <v>20552</v>
      </c>
      <c r="D39" s="195">
        <v>38712</v>
      </c>
      <c r="E39" s="195">
        <v>44470</v>
      </c>
      <c r="F39" s="195">
        <v>46357</v>
      </c>
      <c r="G39" s="195">
        <v>45451</v>
      </c>
      <c r="H39" s="195">
        <v>46055</v>
      </c>
      <c r="I39" s="212">
        <f>IFERROR(H39/G39-1,"-")</f>
        <v>1.3289036544850585E-2</v>
      </c>
      <c r="J39" s="196">
        <f t="shared" si="21"/>
        <v>0.18968278569952468</v>
      </c>
      <c r="K39" s="195">
        <f t="shared" si="22"/>
        <v>604</v>
      </c>
      <c r="L39" s="195">
        <f t="shared" si="23"/>
        <v>7343</v>
      </c>
      <c r="M39" s="196">
        <f t="shared" si="20"/>
        <v>1.0088420167202065E-2</v>
      </c>
    </row>
    <row r="40" spans="2:13" x14ac:dyDescent="0.25">
      <c r="B40" s="194" t="s">
        <v>102</v>
      </c>
      <c r="C40" s="195">
        <v>21414</v>
      </c>
      <c r="D40" s="195">
        <v>31177</v>
      </c>
      <c r="E40" s="195">
        <v>65553</v>
      </c>
      <c r="F40" s="195">
        <v>58131</v>
      </c>
      <c r="G40" s="195">
        <v>55491</v>
      </c>
      <c r="H40" s="195">
        <v>57774</v>
      </c>
      <c r="I40" s="212">
        <f>IFERROR(H40/G40-1,"-")</f>
        <v>4.1141806779477763E-2</v>
      </c>
      <c r="J40" s="196">
        <f t="shared" si="21"/>
        <v>0.85309683420470228</v>
      </c>
      <c r="K40" s="195">
        <f t="shared" si="22"/>
        <v>2283</v>
      </c>
      <c r="L40" s="195">
        <f t="shared" si="23"/>
        <v>26597</v>
      </c>
      <c r="M40" s="196">
        <f t="shared" si="20"/>
        <v>1.2655485544239108E-2</v>
      </c>
    </row>
    <row r="41" spans="2:13" x14ac:dyDescent="0.25">
      <c r="B41" s="190" t="s">
        <v>109</v>
      </c>
      <c r="C41" s="191">
        <v>277968</v>
      </c>
      <c r="D41" s="191">
        <v>255088</v>
      </c>
      <c r="E41" s="191">
        <v>917229</v>
      </c>
      <c r="F41" s="191">
        <v>989872</v>
      </c>
      <c r="G41" s="191">
        <v>1057515</v>
      </c>
      <c r="H41" s="191">
        <v>1088303</v>
      </c>
      <c r="I41" s="211">
        <f>IFERROR(H41/G41-1,"-")</f>
        <v>2.9113535032599946E-2</v>
      </c>
      <c r="J41" s="192">
        <f t="shared" si="21"/>
        <v>3.2663825816972967</v>
      </c>
      <c r="K41" s="191">
        <f t="shared" si="22"/>
        <v>30788</v>
      </c>
      <c r="L41" s="191">
        <f t="shared" si="23"/>
        <v>833215</v>
      </c>
      <c r="M41" s="192">
        <f t="shared" si="20"/>
        <v>0.2383944834052005</v>
      </c>
    </row>
    <row r="42" spans="2:13" x14ac:dyDescent="0.25">
      <c r="B42" s="194" t="s">
        <v>112</v>
      </c>
      <c r="C42" s="195">
        <v>123180</v>
      </c>
      <c r="D42" s="195">
        <v>83302</v>
      </c>
      <c r="E42" s="195">
        <v>483953</v>
      </c>
      <c r="F42" s="195">
        <v>534551</v>
      </c>
      <c r="G42" s="195">
        <v>581317</v>
      </c>
      <c r="H42" s="195">
        <v>590615</v>
      </c>
      <c r="I42" s="212">
        <f t="shared" ref="I42:I49" si="24">IFERROR(H42/G42-1,"-")</f>
        <v>1.5994715447853691E-2</v>
      </c>
      <c r="J42" s="196">
        <f t="shared" si="21"/>
        <v>6.0900458572423233</v>
      </c>
      <c r="K42" s="195">
        <f t="shared" si="22"/>
        <v>9298</v>
      </c>
      <c r="L42" s="195">
        <f t="shared" si="23"/>
        <v>507313</v>
      </c>
      <c r="M42" s="196">
        <f t="shared" si="20"/>
        <v>0.12937514443713055</v>
      </c>
    </row>
    <row r="43" spans="2:13" x14ac:dyDescent="0.25">
      <c r="B43" s="194" t="s">
        <v>115</v>
      </c>
      <c r="C43" s="195">
        <v>13421</v>
      </c>
      <c r="D43" s="195">
        <v>13294</v>
      </c>
      <c r="E43" s="195">
        <v>29659</v>
      </c>
      <c r="F43" s="195">
        <v>35338</v>
      </c>
      <c r="G43" s="195">
        <v>34693</v>
      </c>
      <c r="H43" s="195">
        <v>38439</v>
      </c>
      <c r="I43" s="212">
        <f t="shared" si="24"/>
        <v>0.10797567232582939</v>
      </c>
      <c r="J43" s="196">
        <f t="shared" si="21"/>
        <v>1.8914547916353244</v>
      </c>
      <c r="K43" s="195">
        <f t="shared" si="22"/>
        <v>3746</v>
      </c>
      <c r="L43" s="195">
        <f t="shared" si="23"/>
        <v>25145</v>
      </c>
      <c r="M43" s="196">
        <f t="shared" si="20"/>
        <v>8.4201233917507376E-3</v>
      </c>
    </row>
    <row r="44" spans="2:13" x14ac:dyDescent="0.25">
      <c r="B44" s="194" t="s">
        <v>118</v>
      </c>
      <c r="C44" s="195">
        <v>8464</v>
      </c>
      <c r="D44" s="195">
        <v>15339</v>
      </c>
      <c r="E44" s="195">
        <v>22634</v>
      </c>
      <c r="F44" s="195">
        <v>24674</v>
      </c>
      <c r="G44" s="195">
        <v>24753</v>
      </c>
      <c r="H44" s="195">
        <v>26986</v>
      </c>
      <c r="I44" s="212">
        <f t="shared" si="24"/>
        <v>9.0211287520704619E-2</v>
      </c>
      <c r="J44" s="196">
        <f t="shared" si="21"/>
        <v>0.75930634330790792</v>
      </c>
      <c r="K44" s="195">
        <f t="shared" si="22"/>
        <v>2233</v>
      </c>
      <c r="L44" s="195">
        <f t="shared" si="23"/>
        <v>11647</v>
      </c>
      <c r="M44" s="196">
        <f t="shared" si="20"/>
        <v>5.9113257329739431E-3</v>
      </c>
    </row>
    <row r="45" spans="2:13" x14ac:dyDescent="0.25">
      <c r="B45" s="194" t="s">
        <v>125</v>
      </c>
      <c r="C45" s="195">
        <v>12393</v>
      </c>
      <c r="D45" s="195">
        <v>21042</v>
      </c>
      <c r="E45" s="195">
        <v>49372</v>
      </c>
      <c r="F45" s="195">
        <v>46567</v>
      </c>
      <c r="G45" s="195">
        <v>49253</v>
      </c>
      <c r="H45" s="195">
        <v>45066</v>
      </c>
      <c r="I45" s="212">
        <f t="shared" si="24"/>
        <v>-8.5010050149229466E-2</v>
      </c>
      <c r="J45" s="196">
        <f t="shared" si="21"/>
        <v>1.1417165668662674</v>
      </c>
      <c r="K45" s="195">
        <f t="shared" si="22"/>
        <v>-4187</v>
      </c>
      <c r="L45" s="195">
        <f t="shared" si="23"/>
        <v>24024</v>
      </c>
      <c r="M45" s="196">
        <f t="shared" si="20"/>
        <v>9.8717781620915913E-3</v>
      </c>
    </row>
    <row r="46" spans="2:13" x14ac:dyDescent="0.25">
      <c r="B46" s="194" t="s">
        <v>121</v>
      </c>
      <c r="C46" s="195">
        <v>13586</v>
      </c>
      <c r="D46" s="195">
        <v>14714</v>
      </c>
      <c r="E46" s="195">
        <v>31205</v>
      </c>
      <c r="F46" s="195">
        <v>36085</v>
      </c>
      <c r="G46" s="195">
        <v>36824</v>
      </c>
      <c r="H46" s="195">
        <v>33369</v>
      </c>
      <c r="I46" s="212">
        <f t="shared" si="24"/>
        <v>-9.3824679556810731E-2</v>
      </c>
      <c r="J46" s="196">
        <f t="shared" si="21"/>
        <v>1.2678401522359657</v>
      </c>
      <c r="K46" s="195">
        <f t="shared" si="22"/>
        <v>-3455</v>
      </c>
      <c r="L46" s="195">
        <f t="shared" si="23"/>
        <v>18655</v>
      </c>
      <c r="M46" s="196">
        <f t="shared" si="20"/>
        <v>7.3095319196475024E-3</v>
      </c>
    </row>
    <row r="47" spans="2:13" x14ac:dyDescent="0.25">
      <c r="B47" s="194" t="s">
        <v>130</v>
      </c>
      <c r="C47" s="195">
        <v>9638</v>
      </c>
      <c r="D47" s="195">
        <v>4664</v>
      </c>
      <c r="E47" s="195">
        <v>16484</v>
      </c>
      <c r="F47" s="195">
        <v>17819</v>
      </c>
      <c r="G47" s="195">
        <v>16068</v>
      </c>
      <c r="H47" s="195">
        <v>16625</v>
      </c>
      <c r="I47" s="212">
        <f t="shared" si="24"/>
        <v>3.4665173014687634E-2</v>
      </c>
      <c r="J47" s="196">
        <f t="shared" si="21"/>
        <v>2.5645368782161233</v>
      </c>
      <c r="K47" s="195">
        <f t="shared" si="22"/>
        <v>557</v>
      </c>
      <c r="L47" s="195">
        <f t="shared" si="23"/>
        <v>11961</v>
      </c>
      <c r="M47" s="196">
        <f t="shared" si="20"/>
        <v>3.6417323912655377E-3</v>
      </c>
    </row>
    <row r="48" spans="2:13" x14ac:dyDescent="0.25">
      <c r="B48" s="194" t="s">
        <v>133</v>
      </c>
      <c r="C48" s="195">
        <v>15776</v>
      </c>
      <c r="D48" s="195">
        <v>3440</v>
      </c>
      <c r="E48" s="195">
        <v>14048</v>
      </c>
      <c r="F48" s="195">
        <v>17655</v>
      </c>
      <c r="G48" s="195">
        <v>17179</v>
      </c>
      <c r="H48" s="195">
        <v>13670</v>
      </c>
      <c r="I48" s="212">
        <f t="shared" si="24"/>
        <v>-0.2042610163571803</v>
      </c>
      <c r="J48" s="196">
        <f t="shared" si="21"/>
        <v>2.9738372093023258</v>
      </c>
      <c r="K48" s="195">
        <f t="shared" si="22"/>
        <v>-3509</v>
      </c>
      <c r="L48" s="195">
        <f t="shared" si="23"/>
        <v>10230</v>
      </c>
      <c r="M48" s="196">
        <f t="shared" si="20"/>
        <v>2.9944349948030015E-3</v>
      </c>
    </row>
    <row r="49" spans="2:13" x14ac:dyDescent="0.25">
      <c r="B49" s="199" t="s">
        <v>147</v>
      </c>
      <c r="C49" s="200">
        <f t="shared" ref="C49" si="25">C41-SUM(C42:C48)</f>
        <v>81510</v>
      </c>
      <c r="D49" s="200">
        <f t="shared" ref="D49:E49" si="26">D41-SUM(D42:D48)</f>
        <v>99293</v>
      </c>
      <c r="E49" s="200">
        <f t="shared" si="26"/>
        <v>269874</v>
      </c>
      <c r="F49" s="200">
        <f t="shared" ref="F49:H49" si="27">F41-SUM(F42:F48)</f>
        <v>277183</v>
      </c>
      <c r="G49" s="200">
        <f t="shared" si="27"/>
        <v>297428</v>
      </c>
      <c r="H49" s="200">
        <f t="shared" si="27"/>
        <v>323533</v>
      </c>
      <c r="I49" s="213">
        <f t="shared" si="24"/>
        <v>8.7769140766841058E-2</v>
      </c>
      <c r="J49" s="201">
        <f t="shared" si="21"/>
        <v>2.2583666522312753</v>
      </c>
      <c r="K49" s="200">
        <f>H49-G49</f>
        <v>26105</v>
      </c>
      <c r="L49" s="200">
        <f t="shared" si="23"/>
        <v>224240</v>
      </c>
      <c r="M49" s="201">
        <f t="shared" si="20"/>
        <v>7.0870412375537636E-2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11628</v>
      </c>
      <c r="D51" s="209">
        <v>14685</v>
      </c>
      <c r="E51" s="209">
        <v>29058</v>
      </c>
      <c r="F51" s="209">
        <v>41308</v>
      </c>
      <c r="G51" s="209">
        <v>35995</v>
      </c>
      <c r="H51" s="209">
        <v>36061</v>
      </c>
      <c r="I51" s="210">
        <f>IFERROR(H51/G51-1,"-")</f>
        <v>1.8335879983331083E-3</v>
      </c>
      <c r="J51" s="210">
        <f>IFERROR(H51/D51-1,"-")</f>
        <v>1.4556350017024173</v>
      </c>
      <c r="K51" s="209">
        <f>H51-G51</f>
        <v>66</v>
      </c>
      <c r="L51" s="209">
        <f>H51-D51</f>
        <v>21376</v>
      </c>
      <c r="M51" s="210">
        <f t="shared" ref="M51:M63" si="28">H51/H$9</f>
        <v>7.89921875256701E-3</v>
      </c>
    </row>
    <row r="52" spans="2:13" x14ac:dyDescent="0.25">
      <c r="B52" s="190" t="s">
        <v>99</v>
      </c>
      <c r="C52" s="191">
        <v>2244</v>
      </c>
      <c r="D52" s="191">
        <v>4565</v>
      </c>
      <c r="E52" s="191">
        <v>4856</v>
      </c>
      <c r="F52" s="191">
        <v>17500</v>
      </c>
      <c r="G52" s="191">
        <v>9811</v>
      </c>
      <c r="H52" s="191">
        <v>8209</v>
      </c>
      <c r="I52" s="211">
        <f>IFERROR(H52/G52-1,"-")</f>
        <v>-0.16328610743043526</v>
      </c>
      <c r="J52" s="192">
        <f t="shared" ref="J52:J63" si="29">IFERROR(H52/D52-1,"-")</f>
        <v>0.79824753559693318</v>
      </c>
      <c r="K52" s="191">
        <f t="shared" ref="K52:K62" si="30">H52-G52</f>
        <v>-1602</v>
      </c>
      <c r="L52" s="191">
        <f t="shared" ref="L52:L63" si="31">H52-D52</f>
        <v>3644</v>
      </c>
      <c r="M52" s="192">
        <f t="shared" si="28"/>
        <v>1.7981943578886494E-3</v>
      </c>
    </row>
    <row r="53" spans="2:13" x14ac:dyDescent="0.25">
      <c r="B53" s="194" t="s">
        <v>105</v>
      </c>
      <c r="C53" s="195">
        <v>1592</v>
      </c>
      <c r="D53" s="195">
        <v>2335</v>
      </c>
      <c r="E53" s="195">
        <v>2591</v>
      </c>
      <c r="F53" s="195">
        <v>12921</v>
      </c>
      <c r="G53" s="195">
        <v>6705</v>
      </c>
      <c r="H53" s="195">
        <v>4769</v>
      </c>
      <c r="I53" s="212">
        <f>IFERROR(H53/G53-1,"-")</f>
        <v>-0.28873974645786726</v>
      </c>
      <c r="J53" s="196">
        <f t="shared" si="29"/>
        <v>1.0423982869379014</v>
      </c>
      <c r="K53" s="195">
        <f t="shared" si="30"/>
        <v>-1936</v>
      </c>
      <c r="L53" s="195">
        <f t="shared" si="31"/>
        <v>2434</v>
      </c>
      <c r="M53" s="196">
        <f t="shared" si="28"/>
        <v>1.0446569488087429E-3</v>
      </c>
    </row>
    <row r="54" spans="2:13" x14ac:dyDescent="0.25">
      <c r="B54" s="194" t="s">
        <v>102</v>
      </c>
      <c r="C54" s="195">
        <v>652</v>
      </c>
      <c r="D54" s="195">
        <v>2230</v>
      </c>
      <c r="E54" s="195">
        <v>2265</v>
      </c>
      <c r="F54" s="195">
        <v>4579</v>
      </c>
      <c r="G54" s="195">
        <v>3106</v>
      </c>
      <c r="H54" s="195">
        <v>3440</v>
      </c>
      <c r="I54" s="212">
        <f>IFERROR(H54/G54-1,"-")</f>
        <v>0.10753380553766911</v>
      </c>
      <c r="J54" s="196">
        <f t="shared" si="29"/>
        <v>0.54260089686098656</v>
      </c>
      <c r="K54" s="195">
        <f t="shared" si="30"/>
        <v>334</v>
      </c>
      <c r="L54" s="195">
        <f t="shared" si="31"/>
        <v>1210</v>
      </c>
      <c r="M54" s="196">
        <f t="shared" si="28"/>
        <v>7.5353740907990675E-4</v>
      </c>
    </row>
    <row r="55" spans="2:13" x14ac:dyDescent="0.25">
      <c r="B55" s="190" t="s">
        <v>109</v>
      </c>
      <c r="C55" s="191">
        <v>9384</v>
      </c>
      <c r="D55" s="191">
        <v>10120</v>
      </c>
      <c r="E55" s="191">
        <v>24202</v>
      </c>
      <c r="F55" s="191">
        <v>23808</v>
      </c>
      <c r="G55" s="191">
        <v>26184</v>
      </c>
      <c r="H55" s="191">
        <v>27852</v>
      </c>
      <c r="I55" s="211">
        <f>IFERROR(H55/G55-1,"-")</f>
        <v>6.3703024747937764E-2</v>
      </c>
      <c r="J55" s="192">
        <f t="shared" si="29"/>
        <v>1.7521739130434781</v>
      </c>
      <c r="K55" s="191">
        <f t="shared" si="30"/>
        <v>1668</v>
      </c>
      <c r="L55" s="191">
        <f t="shared" si="31"/>
        <v>17732</v>
      </c>
      <c r="M55" s="192">
        <f t="shared" si="28"/>
        <v>6.1010243946783612E-3</v>
      </c>
    </row>
    <row r="56" spans="2:13" x14ac:dyDescent="0.25">
      <c r="B56" s="194" t="s">
        <v>112</v>
      </c>
      <c r="C56" s="195">
        <v>2951</v>
      </c>
      <c r="D56" s="195">
        <v>1798</v>
      </c>
      <c r="E56" s="195">
        <v>8555</v>
      </c>
      <c r="F56" s="195">
        <v>7494</v>
      </c>
      <c r="G56" s="195">
        <v>9162</v>
      </c>
      <c r="H56" s="195">
        <v>9958</v>
      </c>
      <c r="I56" s="212">
        <f t="shared" ref="I56:I63" si="32">IFERROR(H56/G56-1,"-")</f>
        <v>8.6880593756821556E-2</v>
      </c>
      <c r="J56" s="196">
        <f t="shared" si="29"/>
        <v>4.5383759733036708</v>
      </c>
      <c r="K56" s="195">
        <f t="shared" si="30"/>
        <v>796</v>
      </c>
      <c r="L56" s="195">
        <f t="shared" si="31"/>
        <v>8160</v>
      </c>
      <c r="M56" s="196">
        <f t="shared" si="28"/>
        <v>2.1813155580284044E-3</v>
      </c>
    </row>
    <row r="57" spans="2:13" x14ac:dyDescent="0.25">
      <c r="B57" s="194" t="s">
        <v>115</v>
      </c>
      <c r="C57" s="195">
        <v>2373</v>
      </c>
      <c r="D57" s="195">
        <v>3145</v>
      </c>
      <c r="E57" s="195">
        <v>5239</v>
      </c>
      <c r="F57" s="195">
        <v>4202</v>
      </c>
      <c r="G57" s="195">
        <v>5076</v>
      </c>
      <c r="H57" s="195">
        <v>5370</v>
      </c>
      <c r="I57" s="212">
        <f t="shared" si="32"/>
        <v>5.7919621749408901E-2</v>
      </c>
      <c r="J57" s="196">
        <f t="shared" si="29"/>
        <v>0.7074721780604134</v>
      </c>
      <c r="K57" s="195">
        <f t="shared" si="30"/>
        <v>294</v>
      </c>
      <c r="L57" s="195">
        <f t="shared" si="31"/>
        <v>2225</v>
      </c>
      <c r="M57" s="196">
        <f t="shared" si="28"/>
        <v>1.1763069438253196E-3</v>
      </c>
    </row>
    <row r="58" spans="2:13" x14ac:dyDescent="0.25">
      <c r="B58" s="194" t="s">
        <v>118</v>
      </c>
      <c r="C58" s="195">
        <v>504</v>
      </c>
      <c r="D58" s="195">
        <v>1383</v>
      </c>
      <c r="E58" s="195">
        <v>2127</v>
      </c>
      <c r="F58" s="195">
        <v>2399</v>
      </c>
      <c r="G58" s="195">
        <v>1961</v>
      </c>
      <c r="H58" s="195">
        <v>2196</v>
      </c>
      <c r="I58" s="212">
        <f t="shared" si="32"/>
        <v>0.11983681795002554</v>
      </c>
      <c r="J58" s="196">
        <f t="shared" si="29"/>
        <v>0.5878524945770065</v>
      </c>
      <c r="K58" s="195">
        <f t="shared" si="30"/>
        <v>235</v>
      </c>
      <c r="L58" s="195">
        <f t="shared" si="31"/>
        <v>813</v>
      </c>
      <c r="M58" s="196">
        <f t="shared" si="28"/>
        <v>4.8103725300566137E-4</v>
      </c>
    </row>
    <row r="59" spans="2:13" x14ac:dyDescent="0.25">
      <c r="B59" s="194" t="s">
        <v>125</v>
      </c>
      <c r="C59" s="195">
        <v>247</v>
      </c>
      <c r="D59" s="195">
        <v>251</v>
      </c>
      <c r="E59" s="195">
        <v>711</v>
      </c>
      <c r="F59" s="195">
        <v>596</v>
      </c>
      <c r="G59" s="195">
        <v>870</v>
      </c>
      <c r="H59" s="195">
        <v>872</v>
      </c>
      <c r="I59" s="212">
        <f t="shared" si="32"/>
        <v>2.2988505747125743E-3</v>
      </c>
      <c r="J59" s="196">
        <f t="shared" si="29"/>
        <v>2.4741035856573705</v>
      </c>
      <c r="K59" s="195">
        <f t="shared" si="30"/>
        <v>2</v>
      </c>
      <c r="L59" s="195">
        <f t="shared" si="31"/>
        <v>621</v>
      </c>
      <c r="M59" s="196">
        <f t="shared" si="28"/>
        <v>1.9101297113886009E-4</v>
      </c>
    </row>
    <row r="60" spans="2:13" x14ac:dyDescent="0.25">
      <c r="B60" s="194" t="s">
        <v>121</v>
      </c>
      <c r="C60" s="195">
        <v>217</v>
      </c>
      <c r="D60" s="195">
        <v>290</v>
      </c>
      <c r="E60" s="195">
        <v>550</v>
      </c>
      <c r="F60" s="195">
        <v>548</v>
      </c>
      <c r="G60" s="195">
        <v>593</v>
      </c>
      <c r="H60" s="195">
        <v>689</v>
      </c>
      <c r="I60" s="212">
        <f t="shared" si="32"/>
        <v>0.16188870151770662</v>
      </c>
      <c r="J60" s="196">
        <f t="shared" si="29"/>
        <v>1.3758620689655174</v>
      </c>
      <c r="K60" s="195">
        <f t="shared" si="30"/>
        <v>96</v>
      </c>
      <c r="L60" s="195">
        <f t="shared" si="31"/>
        <v>399</v>
      </c>
      <c r="M60" s="196">
        <f t="shared" si="28"/>
        <v>1.5092653338838829E-4</v>
      </c>
    </row>
    <row r="61" spans="2:13" x14ac:dyDescent="0.25">
      <c r="B61" s="194" t="s">
        <v>130</v>
      </c>
      <c r="C61" s="195">
        <v>136</v>
      </c>
      <c r="D61" s="195">
        <v>47</v>
      </c>
      <c r="E61" s="195">
        <v>70</v>
      </c>
      <c r="F61" s="195">
        <v>184</v>
      </c>
      <c r="G61" s="195">
        <v>98</v>
      </c>
      <c r="H61" s="195">
        <v>182</v>
      </c>
      <c r="I61" s="212">
        <f t="shared" si="32"/>
        <v>0.85714285714285721</v>
      </c>
      <c r="J61" s="196">
        <f t="shared" si="29"/>
        <v>2.8723404255319149</v>
      </c>
      <c r="K61" s="195">
        <f t="shared" si="30"/>
        <v>84</v>
      </c>
      <c r="L61" s="195">
        <f t="shared" si="31"/>
        <v>135</v>
      </c>
      <c r="M61" s="196">
        <f t="shared" si="28"/>
        <v>3.986738617806483E-5</v>
      </c>
    </row>
    <row r="62" spans="2:13" x14ac:dyDescent="0.25">
      <c r="B62" s="194" t="s">
        <v>133</v>
      </c>
      <c r="C62" s="195">
        <v>207</v>
      </c>
      <c r="D62" s="195">
        <v>42</v>
      </c>
      <c r="E62" s="195">
        <v>110</v>
      </c>
      <c r="F62" s="195">
        <v>156</v>
      </c>
      <c r="G62" s="195">
        <v>100</v>
      </c>
      <c r="H62" s="195">
        <v>438</v>
      </c>
      <c r="I62" s="212">
        <f t="shared" si="32"/>
        <v>3.38</v>
      </c>
      <c r="J62" s="196">
        <f t="shared" si="29"/>
        <v>9.4285714285714288</v>
      </c>
      <c r="K62" s="195">
        <f t="shared" si="30"/>
        <v>338</v>
      </c>
      <c r="L62" s="195">
        <f t="shared" si="31"/>
        <v>396</v>
      </c>
      <c r="M62" s="196">
        <f t="shared" si="28"/>
        <v>9.5944588714243941E-5</v>
      </c>
    </row>
    <row r="63" spans="2:13" x14ac:dyDescent="0.25">
      <c r="B63" s="199" t="s">
        <v>147</v>
      </c>
      <c r="C63" s="200">
        <f t="shared" ref="C63" si="33">C55-SUM(C56:C62)</f>
        <v>2749</v>
      </c>
      <c r="D63" s="200">
        <f t="shared" ref="D63:E63" si="34">D55-SUM(D56:D62)</f>
        <v>3164</v>
      </c>
      <c r="E63" s="200">
        <f t="shared" si="34"/>
        <v>6840</v>
      </c>
      <c r="F63" s="200">
        <f t="shared" ref="F63:H63" si="35">F55-SUM(F56:F62)</f>
        <v>8229</v>
      </c>
      <c r="G63" s="200">
        <f t="shared" si="35"/>
        <v>8324</v>
      </c>
      <c r="H63" s="200">
        <f t="shared" si="35"/>
        <v>8147</v>
      </c>
      <c r="I63" s="213">
        <f t="shared" si="32"/>
        <v>-2.1263815473330117E-2</v>
      </c>
      <c r="J63" s="201">
        <f t="shared" si="29"/>
        <v>1.5749051833122629</v>
      </c>
      <c r="K63" s="200">
        <f>H63-G63</f>
        <v>-177</v>
      </c>
      <c r="L63" s="200">
        <f t="shared" si="31"/>
        <v>4983</v>
      </c>
      <c r="M63" s="201">
        <f t="shared" si="28"/>
        <v>1.7846131603994186E-3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41527</v>
      </c>
      <c r="D65" s="209">
        <v>47843</v>
      </c>
      <c r="E65" s="209">
        <v>132337</v>
      </c>
      <c r="F65" s="209">
        <v>154946</v>
      </c>
      <c r="G65" s="209">
        <v>200452</v>
      </c>
      <c r="H65" s="209">
        <v>158521</v>
      </c>
      <c r="I65" s="210">
        <f>IFERROR(H65/G65-1,"-")</f>
        <v>-0.20918224811925046</v>
      </c>
      <c r="J65" s="210">
        <f>IFERROR(H65/D65-1,"-")</f>
        <v>2.3133582760278411</v>
      </c>
      <c r="K65" s="209">
        <f>H65-G65</f>
        <v>-41931</v>
      </c>
      <c r="L65" s="209">
        <f>H65-D65</f>
        <v>110678</v>
      </c>
      <c r="M65" s="210">
        <f t="shared" ref="M65:M77" si="36">H65/H$9</f>
        <v>3.472427430952206E-2</v>
      </c>
    </row>
    <row r="66" spans="2:13" x14ac:dyDescent="0.25">
      <c r="B66" s="190" t="s">
        <v>99</v>
      </c>
      <c r="C66" s="191">
        <v>20131</v>
      </c>
      <c r="D66" s="191">
        <v>23891</v>
      </c>
      <c r="E66" s="191">
        <v>30651</v>
      </c>
      <c r="F66" s="191">
        <v>40798</v>
      </c>
      <c r="G66" s="191">
        <v>53591</v>
      </c>
      <c r="H66" s="191">
        <v>36983</v>
      </c>
      <c r="I66" s="211">
        <f>IFERROR(H66/G66-1,"-")</f>
        <v>-0.30990278218357559</v>
      </c>
      <c r="J66" s="192">
        <f t="shared" ref="J66:J77" si="37">IFERROR(H66/D66-1,"-")</f>
        <v>0.5479887823866727</v>
      </c>
      <c r="K66" s="191">
        <f t="shared" ref="K66:K76" si="38">H66-G66</f>
        <v>-16608</v>
      </c>
      <c r="L66" s="191">
        <f t="shared" ref="L66:L77" si="39">H66-D66</f>
        <v>13092</v>
      </c>
      <c r="M66" s="192">
        <f t="shared" si="36"/>
        <v>8.1011843023262187E-3</v>
      </c>
    </row>
    <row r="67" spans="2:13" x14ac:dyDescent="0.25">
      <c r="B67" s="194" t="s">
        <v>105</v>
      </c>
      <c r="C67" s="195">
        <v>7189</v>
      </c>
      <c r="D67" s="195">
        <v>20370</v>
      </c>
      <c r="E67" s="195">
        <v>23072</v>
      </c>
      <c r="F67" s="195">
        <v>28586</v>
      </c>
      <c r="G67" s="195">
        <v>33767</v>
      </c>
      <c r="H67" s="195">
        <v>13812</v>
      </c>
      <c r="I67" s="212">
        <f>IFERROR(H67/G67-1,"-")</f>
        <v>-0.5909615897177718</v>
      </c>
      <c r="J67" s="196">
        <f t="shared" si="37"/>
        <v>-0.32194403534609717</v>
      </c>
      <c r="K67" s="195">
        <f t="shared" si="38"/>
        <v>-19955</v>
      </c>
      <c r="L67" s="195">
        <f t="shared" si="39"/>
        <v>-6558</v>
      </c>
      <c r="M67" s="196">
        <f t="shared" si="36"/>
        <v>3.0255403180847883E-3</v>
      </c>
    </row>
    <row r="68" spans="2:13" x14ac:dyDescent="0.25">
      <c r="B68" s="194" t="s">
        <v>102</v>
      </c>
      <c r="C68" s="195">
        <v>12942</v>
      </c>
      <c r="D68" s="195">
        <v>3521</v>
      </c>
      <c r="E68" s="195">
        <v>7579</v>
      </c>
      <c r="F68" s="195">
        <v>12212</v>
      </c>
      <c r="G68" s="195">
        <v>19824</v>
      </c>
      <c r="H68" s="195">
        <v>23171</v>
      </c>
      <c r="I68" s="212">
        <f>IFERROR(H68/G68-1,"-")</f>
        <v>0.16883575464083944</v>
      </c>
      <c r="J68" s="196">
        <f t="shared" si="37"/>
        <v>5.5808009088327184</v>
      </c>
      <c r="K68" s="195">
        <f t="shared" si="38"/>
        <v>3347</v>
      </c>
      <c r="L68" s="195">
        <f t="shared" si="39"/>
        <v>19650</v>
      </c>
      <c r="M68" s="196">
        <f t="shared" si="36"/>
        <v>5.07564398424143E-3</v>
      </c>
    </row>
    <row r="69" spans="2:13" x14ac:dyDescent="0.25">
      <c r="B69" s="190" t="s">
        <v>109</v>
      </c>
      <c r="C69" s="191">
        <v>21396</v>
      </c>
      <c r="D69" s="191">
        <v>23952</v>
      </c>
      <c r="E69" s="191">
        <v>101686</v>
      </c>
      <c r="F69" s="191">
        <v>114148</v>
      </c>
      <c r="G69" s="191">
        <v>146861</v>
      </c>
      <c r="H69" s="191">
        <v>121538</v>
      </c>
      <c r="I69" s="211">
        <f>IFERROR(H69/G69-1,"-")</f>
        <v>-0.17242835061725037</v>
      </c>
      <c r="J69" s="192">
        <f t="shared" si="37"/>
        <v>4.0742317969271875</v>
      </c>
      <c r="K69" s="191">
        <f t="shared" si="38"/>
        <v>-25323</v>
      </c>
      <c r="L69" s="191">
        <f t="shared" si="39"/>
        <v>97586</v>
      </c>
      <c r="M69" s="192">
        <f t="shared" si="36"/>
        <v>2.6623090007195843E-2</v>
      </c>
    </row>
    <row r="70" spans="2:13" x14ac:dyDescent="0.25">
      <c r="B70" s="194" t="s">
        <v>112</v>
      </c>
      <c r="C70" s="195">
        <v>8131</v>
      </c>
      <c r="D70" s="195">
        <v>7295</v>
      </c>
      <c r="E70" s="195">
        <v>47102</v>
      </c>
      <c r="F70" s="195">
        <v>41776</v>
      </c>
      <c r="G70" s="195">
        <v>63422</v>
      </c>
      <c r="H70" s="195">
        <v>63075</v>
      </c>
      <c r="I70" s="212">
        <f t="shared" ref="I70:I77" si="40">IFERROR(H70/G70-1,"-")</f>
        <v>-5.4712875658289306E-3</v>
      </c>
      <c r="J70" s="196">
        <f t="shared" si="37"/>
        <v>7.646333104866347</v>
      </c>
      <c r="K70" s="195">
        <f t="shared" si="38"/>
        <v>-347</v>
      </c>
      <c r="L70" s="195">
        <f t="shared" si="39"/>
        <v>55780</v>
      </c>
      <c r="M70" s="196">
        <f t="shared" si="36"/>
        <v>1.3816677929568347E-2</v>
      </c>
    </row>
    <row r="71" spans="2:13" x14ac:dyDescent="0.25">
      <c r="B71" s="194" t="s">
        <v>115</v>
      </c>
      <c r="C71" s="195">
        <v>2515</v>
      </c>
      <c r="D71" s="195">
        <v>2802</v>
      </c>
      <c r="E71" s="195">
        <v>6396</v>
      </c>
      <c r="F71" s="195">
        <v>7886</v>
      </c>
      <c r="G71" s="195">
        <v>8160</v>
      </c>
      <c r="H71" s="195">
        <v>8424</v>
      </c>
      <c r="I71" s="212">
        <f t="shared" si="40"/>
        <v>3.2352941176470695E-2</v>
      </c>
      <c r="J71" s="196">
        <f t="shared" si="37"/>
        <v>2.0064239828693791</v>
      </c>
      <c r="K71" s="195">
        <f t="shared" si="38"/>
        <v>264</v>
      </c>
      <c r="L71" s="195">
        <f t="shared" si="39"/>
        <v>5622</v>
      </c>
      <c r="M71" s="196">
        <f t="shared" si="36"/>
        <v>1.8452904459561436E-3</v>
      </c>
    </row>
    <row r="72" spans="2:13" x14ac:dyDescent="0.25">
      <c r="B72" s="194" t="s">
        <v>118</v>
      </c>
      <c r="C72" s="195">
        <v>2837</v>
      </c>
      <c r="D72" s="195">
        <v>3600</v>
      </c>
      <c r="E72" s="195">
        <v>14640</v>
      </c>
      <c r="F72" s="195">
        <v>15024</v>
      </c>
      <c r="G72" s="195">
        <v>17826</v>
      </c>
      <c r="H72" s="195">
        <v>8588</v>
      </c>
      <c r="I72" s="212">
        <f t="shared" si="40"/>
        <v>-0.51823179625266458</v>
      </c>
      <c r="J72" s="196">
        <f t="shared" si="37"/>
        <v>1.3855555555555554</v>
      </c>
      <c r="K72" s="195">
        <f t="shared" si="38"/>
        <v>-9238</v>
      </c>
      <c r="L72" s="195">
        <f t="shared" si="39"/>
        <v>4988</v>
      </c>
      <c r="M72" s="196">
        <f t="shared" si="36"/>
        <v>1.8812149038308834E-3</v>
      </c>
    </row>
    <row r="73" spans="2:13" x14ac:dyDescent="0.25">
      <c r="B73" s="194" t="s">
        <v>125</v>
      </c>
      <c r="C73" s="195">
        <v>273</v>
      </c>
      <c r="D73" s="195">
        <v>1937</v>
      </c>
      <c r="E73" s="195">
        <v>2490</v>
      </c>
      <c r="F73" s="195">
        <v>3276</v>
      </c>
      <c r="G73" s="195">
        <v>5584</v>
      </c>
      <c r="H73" s="195">
        <v>4766</v>
      </c>
      <c r="I73" s="212">
        <f t="shared" si="40"/>
        <v>-0.14648997134670483</v>
      </c>
      <c r="J73" s="196">
        <f t="shared" si="37"/>
        <v>1.4605059370160043</v>
      </c>
      <c r="K73" s="195">
        <f t="shared" si="38"/>
        <v>-818</v>
      </c>
      <c r="L73" s="195">
        <f t="shared" si="39"/>
        <v>2829</v>
      </c>
      <c r="M73" s="196">
        <f t="shared" si="36"/>
        <v>1.043999794091522E-3</v>
      </c>
    </row>
    <row r="74" spans="2:13" x14ac:dyDescent="0.25">
      <c r="B74" s="194" t="s">
        <v>121</v>
      </c>
      <c r="C74" s="195">
        <v>871</v>
      </c>
      <c r="D74" s="195">
        <v>1045</v>
      </c>
      <c r="E74" s="195">
        <v>2633</v>
      </c>
      <c r="F74" s="195">
        <v>2484</v>
      </c>
      <c r="G74" s="195">
        <v>3654</v>
      </c>
      <c r="H74" s="195">
        <v>2399</v>
      </c>
      <c r="I74" s="212">
        <f t="shared" si="40"/>
        <v>-0.34345922276956764</v>
      </c>
      <c r="J74" s="196">
        <f t="shared" si="37"/>
        <v>1.295693779904306</v>
      </c>
      <c r="K74" s="195">
        <f t="shared" si="38"/>
        <v>-1255</v>
      </c>
      <c r="L74" s="195">
        <f t="shared" si="39"/>
        <v>1354</v>
      </c>
      <c r="M74" s="196">
        <f t="shared" si="36"/>
        <v>5.2550472220427218E-4</v>
      </c>
    </row>
    <row r="75" spans="2:13" x14ac:dyDescent="0.25">
      <c r="B75" s="194" t="s">
        <v>130</v>
      </c>
      <c r="C75" s="195">
        <v>666</v>
      </c>
      <c r="D75" s="195">
        <v>129</v>
      </c>
      <c r="E75" s="195">
        <v>1414</v>
      </c>
      <c r="F75" s="195">
        <v>3520</v>
      </c>
      <c r="G75" s="195">
        <v>2498</v>
      </c>
      <c r="H75" s="195">
        <v>1688</v>
      </c>
      <c r="I75" s="212">
        <f t="shared" si="40"/>
        <v>-0.32425940752602078</v>
      </c>
      <c r="J75" s="196">
        <f t="shared" si="37"/>
        <v>12.085271317829458</v>
      </c>
      <c r="K75" s="195">
        <f t="shared" si="38"/>
        <v>-810</v>
      </c>
      <c r="L75" s="195">
        <f t="shared" si="39"/>
        <v>1559</v>
      </c>
      <c r="M75" s="196">
        <f t="shared" si="36"/>
        <v>3.6975905422293099E-4</v>
      </c>
    </row>
    <row r="76" spans="2:13" x14ac:dyDescent="0.25">
      <c r="B76" s="194" t="s">
        <v>133</v>
      </c>
      <c r="C76" s="195">
        <v>871</v>
      </c>
      <c r="D76" s="195">
        <v>59</v>
      </c>
      <c r="E76" s="195">
        <v>486</v>
      </c>
      <c r="F76" s="195">
        <v>1070</v>
      </c>
      <c r="G76" s="195">
        <v>1828</v>
      </c>
      <c r="H76" s="195">
        <v>2166</v>
      </c>
      <c r="I76" s="212">
        <f t="shared" si="40"/>
        <v>0.1849015317286653</v>
      </c>
      <c r="J76" s="196">
        <f t="shared" si="37"/>
        <v>35.711864406779661</v>
      </c>
      <c r="K76" s="195">
        <f t="shared" si="38"/>
        <v>338</v>
      </c>
      <c r="L76" s="195">
        <f t="shared" si="39"/>
        <v>2107</v>
      </c>
      <c r="M76" s="196">
        <f t="shared" si="36"/>
        <v>4.7446570583345292E-4</v>
      </c>
    </row>
    <row r="77" spans="2:13" x14ac:dyDescent="0.25">
      <c r="B77" s="199" t="s">
        <v>147</v>
      </c>
      <c r="C77" s="200">
        <f t="shared" ref="C77" si="41">C69-SUM(C70:C76)</f>
        <v>5232</v>
      </c>
      <c r="D77" s="200">
        <f t="shared" ref="D77:E77" si="42">D69-SUM(D70:D76)</f>
        <v>7085</v>
      </c>
      <c r="E77" s="200">
        <f t="shared" si="42"/>
        <v>26525</v>
      </c>
      <c r="F77" s="200">
        <f t="shared" ref="F77:H77" si="43">F69-SUM(F70:F76)</f>
        <v>39112</v>
      </c>
      <c r="G77" s="200">
        <f t="shared" si="43"/>
        <v>43889</v>
      </c>
      <c r="H77" s="200">
        <f t="shared" si="43"/>
        <v>30432</v>
      </c>
      <c r="I77" s="213">
        <f t="shared" si="40"/>
        <v>-0.3066144136343959</v>
      </c>
      <c r="J77" s="201">
        <f t="shared" si="37"/>
        <v>3.2952717007762882</v>
      </c>
      <c r="K77" s="200">
        <f>H77-G77</f>
        <v>-13457</v>
      </c>
      <c r="L77" s="200">
        <f t="shared" si="39"/>
        <v>23347</v>
      </c>
      <c r="M77" s="201">
        <f t="shared" si="36"/>
        <v>6.6661774514882909E-3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196369</v>
      </c>
      <c r="D79" s="209">
        <v>262585</v>
      </c>
      <c r="E79" s="209">
        <v>587373</v>
      </c>
      <c r="F79" s="209">
        <v>669254</v>
      </c>
      <c r="G79" s="209">
        <v>773150</v>
      </c>
      <c r="H79" s="209">
        <v>795285</v>
      </c>
      <c r="I79" s="210">
        <f>IFERROR(H79/G79-1,"-")</f>
        <v>2.8629632024833374E-2</v>
      </c>
      <c r="J79" s="210">
        <f>IFERROR(H79/D79-1,"-")</f>
        <v>2.0286764285850296</v>
      </c>
      <c r="K79" s="209">
        <f>H79-G79</f>
        <v>22135</v>
      </c>
      <c r="L79" s="209">
        <f>H79-D79</f>
        <v>532700</v>
      </c>
      <c r="M79" s="210">
        <f t="shared" ref="M79:M91" si="44">H79/H$9</f>
        <v>0.17420842976166093</v>
      </c>
    </row>
    <row r="80" spans="2:13" x14ac:dyDescent="0.25">
      <c r="B80" s="190" t="s">
        <v>99</v>
      </c>
      <c r="C80" s="191">
        <v>85786</v>
      </c>
      <c r="D80" s="191">
        <v>151359</v>
      </c>
      <c r="E80" s="191">
        <v>297779</v>
      </c>
      <c r="F80" s="191">
        <v>304437</v>
      </c>
      <c r="G80" s="191">
        <v>336795</v>
      </c>
      <c r="H80" s="191">
        <v>353464</v>
      </c>
      <c r="I80" s="211">
        <f>IFERROR(H80/G80-1,"-")</f>
        <v>4.9493015038821753E-2</v>
      </c>
      <c r="J80" s="192">
        <f t="shared" ref="J80:J91" si="45">IFERROR(H80/D80-1,"-")</f>
        <v>1.3352691283636915</v>
      </c>
      <c r="K80" s="191">
        <f t="shared" ref="K80:K90" si="46">H80-G80</f>
        <v>16669</v>
      </c>
      <c r="L80" s="191">
        <f t="shared" ref="L80:L91" si="47">H80-D80</f>
        <v>202105</v>
      </c>
      <c r="M80" s="192">
        <f t="shared" si="44"/>
        <v>7.7426844989250038E-2</v>
      </c>
    </row>
    <row r="81" spans="2:13" x14ac:dyDescent="0.25">
      <c r="B81" s="194" t="s">
        <v>105</v>
      </c>
      <c r="C81" s="195">
        <v>20676</v>
      </c>
      <c r="D81" s="195">
        <v>56045</v>
      </c>
      <c r="E81" s="195">
        <v>86680</v>
      </c>
      <c r="F81" s="195">
        <v>82735</v>
      </c>
      <c r="G81" s="195">
        <v>94416</v>
      </c>
      <c r="H81" s="195">
        <v>91116</v>
      </c>
      <c r="I81" s="212">
        <f>IFERROR(H81/G81-1,"-")</f>
        <v>-3.495170310116924E-2</v>
      </c>
      <c r="J81" s="196">
        <f t="shared" si="45"/>
        <v>0.62576501025961284</v>
      </c>
      <c r="K81" s="195">
        <f t="shared" si="46"/>
        <v>-3300</v>
      </c>
      <c r="L81" s="195">
        <f t="shared" si="47"/>
        <v>35071</v>
      </c>
      <c r="M81" s="196">
        <f t="shared" si="44"/>
        <v>1.9959103071431623E-2</v>
      </c>
    </row>
    <row r="82" spans="2:13" x14ac:dyDescent="0.25">
      <c r="B82" s="194" t="s">
        <v>102</v>
      </c>
      <c r="C82" s="195">
        <v>65110</v>
      </c>
      <c r="D82" s="195">
        <v>95314</v>
      </c>
      <c r="E82" s="195">
        <v>211099</v>
      </c>
      <c r="F82" s="195">
        <v>221702</v>
      </c>
      <c r="G82" s="195">
        <v>242379</v>
      </c>
      <c r="H82" s="195">
        <v>262348</v>
      </c>
      <c r="I82" s="212">
        <f>IFERROR(H82/G82-1,"-")</f>
        <v>8.2387500567293381E-2</v>
      </c>
      <c r="J82" s="196">
        <f t="shared" si="45"/>
        <v>1.752460289149548</v>
      </c>
      <c r="K82" s="195">
        <f t="shared" si="46"/>
        <v>19969</v>
      </c>
      <c r="L82" s="195">
        <f t="shared" si="47"/>
        <v>167034</v>
      </c>
      <c r="M82" s="196">
        <f t="shared" si="44"/>
        <v>5.7467741917818421E-2</v>
      </c>
    </row>
    <row r="83" spans="2:13" x14ac:dyDescent="0.25">
      <c r="B83" s="190" t="s">
        <v>109</v>
      </c>
      <c r="C83" s="191">
        <v>110583</v>
      </c>
      <c r="D83" s="191">
        <v>111226</v>
      </c>
      <c r="E83" s="191">
        <v>289594</v>
      </c>
      <c r="F83" s="191">
        <v>364817</v>
      </c>
      <c r="G83" s="191">
        <v>436355</v>
      </c>
      <c r="H83" s="191">
        <v>441821</v>
      </c>
      <c r="I83" s="211">
        <f>IFERROR(H83/G83-1,"-")</f>
        <v>1.2526497920271273E-2</v>
      </c>
      <c r="J83" s="192">
        <f t="shared" si="45"/>
        <v>2.9722816607627713</v>
      </c>
      <c r="K83" s="191">
        <f t="shared" si="46"/>
        <v>5466</v>
      </c>
      <c r="L83" s="191">
        <f t="shared" si="47"/>
        <v>330595</v>
      </c>
      <c r="M83" s="192">
        <f t="shared" si="44"/>
        <v>9.6781584772410889E-2</v>
      </c>
    </row>
    <row r="84" spans="2:13" x14ac:dyDescent="0.25">
      <c r="B84" s="194" t="s">
        <v>112</v>
      </c>
      <c r="C84" s="195">
        <v>18840</v>
      </c>
      <c r="D84" s="195">
        <v>10479</v>
      </c>
      <c r="E84" s="195">
        <v>58110</v>
      </c>
      <c r="F84" s="195">
        <v>76806</v>
      </c>
      <c r="G84" s="195">
        <v>92648</v>
      </c>
      <c r="H84" s="195">
        <v>98633</v>
      </c>
      <c r="I84" s="212">
        <f t="shared" ref="I84:I91" si="48">IFERROR(H84/G84-1,"-")</f>
        <v>6.4599343752698379E-2</v>
      </c>
      <c r="J84" s="196">
        <f t="shared" si="45"/>
        <v>8.4124439354900282</v>
      </c>
      <c r="K84" s="195">
        <f t="shared" si="46"/>
        <v>5985</v>
      </c>
      <c r="L84" s="195">
        <f t="shared" si="47"/>
        <v>88154</v>
      </c>
      <c r="M84" s="196">
        <f t="shared" si="44"/>
        <v>2.1605713741214661E-2</v>
      </c>
    </row>
    <row r="85" spans="2:13" x14ac:dyDescent="0.25">
      <c r="B85" s="194" t="s">
        <v>115</v>
      </c>
      <c r="C85" s="195">
        <v>35749</v>
      </c>
      <c r="D85" s="195">
        <v>30209</v>
      </c>
      <c r="E85" s="195">
        <v>86487</v>
      </c>
      <c r="F85" s="195">
        <v>99085</v>
      </c>
      <c r="G85" s="195">
        <v>111635</v>
      </c>
      <c r="H85" s="195">
        <v>109770</v>
      </c>
      <c r="I85" s="212">
        <f t="shared" si="48"/>
        <v>-1.6706230124960864E-2</v>
      </c>
      <c r="J85" s="196">
        <f t="shared" si="45"/>
        <v>2.6336853255652288</v>
      </c>
      <c r="K85" s="195">
        <f t="shared" si="46"/>
        <v>-1865</v>
      </c>
      <c r="L85" s="195">
        <f t="shared" si="47"/>
        <v>79561</v>
      </c>
      <c r="M85" s="196">
        <f t="shared" si="44"/>
        <v>2.404529110311086E-2</v>
      </c>
    </row>
    <row r="86" spans="2:13" x14ac:dyDescent="0.25">
      <c r="B86" s="194" t="s">
        <v>118</v>
      </c>
      <c r="C86" s="195">
        <v>7557</v>
      </c>
      <c r="D86" s="195">
        <v>15177</v>
      </c>
      <c r="E86" s="195">
        <v>25420</v>
      </c>
      <c r="F86" s="195">
        <v>35525</v>
      </c>
      <c r="G86" s="195">
        <v>50132</v>
      </c>
      <c r="H86" s="195">
        <v>49636</v>
      </c>
      <c r="I86" s="212">
        <f t="shared" si="48"/>
        <v>-9.893880156387147E-3</v>
      </c>
      <c r="J86" s="196">
        <f t="shared" si="45"/>
        <v>2.2704750609474864</v>
      </c>
      <c r="K86" s="195">
        <f t="shared" si="46"/>
        <v>-496</v>
      </c>
      <c r="L86" s="195">
        <f t="shared" si="47"/>
        <v>34459</v>
      </c>
      <c r="M86" s="196">
        <f t="shared" si="44"/>
        <v>1.0872843847991353E-2</v>
      </c>
    </row>
    <row r="87" spans="2:13" x14ac:dyDescent="0.25">
      <c r="B87" s="194" t="s">
        <v>125</v>
      </c>
      <c r="C87" s="195">
        <v>1769</v>
      </c>
      <c r="D87" s="195">
        <v>3697</v>
      </c>
      <c r="E87" s="195">
        <v>8759</v>
      </c>
      <c r="F87" s="195">
        <v>10246</v>
      </c>
      <c r="G87" s="195">
        <v>15551</v>
      </c>
      <c r="H87" s="195">
        <v>13472</v>
      </c>
      <c r="I87" s="212">
        <f t="shared" si="48"/>
        <v>-0.13368915182303387</v>
      </c>
      <c r="J87" s="196">
        <f t="shared" si="45"/>
        <v>2.644035704625372</v>
      </c>
      <c r="K87" s="195">
        <f t="shared" si="46"/>
        <v>-2079</v>
      </c>
      <c r="L87" s="195">
        <f t="shared" si="47"/>
        <v>9775</v>
      </c>
      <c r="M87" s="196">
        <f t="shared" si="44"/>
        <v>2.9510627834664254E-3</v>
      </c>
    </row>
    <row r="88" spans="2:13" x14ac:dyDescent="0.25">
      <c r="B88" s="194" t="s">
        <v>121</v>
      </c>
      <c r="C88" s="195">
        <v>1902</v>
      </c>
      <c r="D88" s="195">
        <v>3497</v>
      </c>
      <c r="E88" s="195">
        <v>4683</v>
      </c>
      <c r="F88" s="195">
        <v>5768</v>
      </c>
      <c r="G88" s="195">
        <v>7342</v>
      </c>
      <c r="H88" s="195">
        <v>7744</v>
      </c>
      <c r="I88" s="212">
        <f t="shared" si="48"/>
        <v>5.4753473168074107E-2</v>
      </c>
      <c r="J88" s="196">
        <f t="shared" si="45"/>
        <v>1.214469545324564</v>
      </c>
      <c r="K88" s="195">
        <f t="shared" si="46"/>
        <v>402</v>
      </c>
      <c r="L88" s="195">
        <f t="shared" si="47"/>
        <v>4247</v>
      </c>
      <c r="M88" s="196">
        <f t="shared" si="44"/>
        <v>1.696335376719418E-3</v>
      </c>
    </row>
    <row r="89" spans="2:13" x14ac:dyDescent="0.25">
      <c r="B89" s="194" t="s">
        <v>130</v>
      </c>
      <c r="C89" s="195">
        <v>3029</v>
      </c>
      <c r="D89" s="195">
        <v>949</v>
      </c>
      <c r="E89" s="195">
        <v>5124</v>
      </c>
      <c r="F89" s="195">
        <v>6315</v>
      </c>
      <c r="G89" s="195">
        <v>5506</v>
      </c>
      <c r="H89" s="195">
        <v>5966</v>
      </c>
      <c r="I89" s="212">
        <f t="shared" si="48"/>
        <v>8.3545223392662571E-2</v>
      </c>
      <c r="J89" s="196">
        <f t="shared" si="45"/>
        <v>5.2866174920969442</v>
      </c>
      <c r="K89" s="195">
        <f t="shared" si="46"/>
        <v>460</v>
      </c>
      <c r="L89" s="195">
        <f t="shared" si="47"/>
        <v>5017</v>
      </c>
      <c r="M89" s="196">
        <f t="shared" si="44"/>
        <v>1.3068616809798616E-3</v>
      </c>
    </row>
    <row r="90" spans="2:13" x14ac:dyDescent="0.25">
      <c r="B90" s="194" t="s">
        <v>133</v>
      </c>
      <c r="C90" s="195">
        <v>4729</v>
      </c>
      <c r="D90" s="195">
        <v>902</v>
      </c>
      <c r="E90" s="195">
        <v>4573</v>
      </c>
      <c r="F90" s="195">
        <v>6812</v>
      </c>
      <c r="G90" s="195">
        <v>6876</v>
      </c>
      <c r="H90" s="195">
        <v>4775</v>
      </c>
      <c r="I90" s="212">
        <f t="shared" si="48"/>
        <v>-0.30555555555555558</v>
      </c>
      <c r="J90" s="196">
        <f t="shared" si="45"/>
        <v>4.2937915742793793</v>
      </c>
      <c r="K90" s="195">
        <f t="shared" si="46"/>
        <v>-2101</v>
      </c>
      <c r="L90" s="195">
        <f t="shared" si="47"/>
        <v>3873</v>
      </c>
      <c r="M90" s="196">
        <f t="shared" si="44"/>
        <v>1.0459712582431846E-3</v>
      </c>
    </row>
    <row r="91" spans="2:13" x14ac:dyDescent="0.25">
      <c r="B91" s="199" t="s">
        <v>147</v>
      </c>
      <c r="C91" s="200">
        <f t="shared" ref="C91" si="49">C83-SUM(C84:C90)</f>
        <v>37008</v>
      </c>
      <c r="D91" s="200">
        <f t="shared" ref="D91:E91" si="50">D83-SUM(D84:D90)</f>
        <v>46316</v>
      </c>
      <c r="E91" s="200">
        <f t="shared" si="50"/>
        <v>96438</v>
      </c>
      <c r="F91" s="200">
        <f t="shared" ref="F91:H91" si="51">F83-SUM(F84:F90)</f>
        <v>124260</v>
      </c>
      <c r="G91" s="200">
        <f t="shared" si="51"/>
        <v>146665</v>
      </c>
      <c r="H91" s="200">
        <f t="shared" si="51"/>
        <v>151825</v>
      </c>
      <c r="I91" s="213">
        <f t="shared" si="48"/>
        <v>3.5182217979749852E-2</v>
      </c>
      <c r="J91" s="201">
        <f t="shared" si="45"/>
        <v>2.2780248726142154</v>
      </c>
      <c r="K91" s="200">
        <f>H91-G91</f>
        <v>5160</v>
      </c>
      <c r="L91" s="200">
        <f t="shared" si="47"/>
        <v>105509</v>
      </c>
      <c r="M91" s="201">
        <f t="shared" si="44"/>
        <v>3.3257504980685131E-2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19059</v>
      </c>
      <c r="D93" s="209">
        <v>24453</v>
      </c>
      <c r="E93" s="209">
        <v>41481</v>
      </c>
      <c r="F93" s="209">
        <v>48608</v>
      </c>
      <c r="G93" s="209">
        <v>46696</v>
      </c>
      <c r="H93" s="209">
        <v>46403</v>
      </c>
      <c r="I93" s="210">
        <f>IFERROR(H93/G93-1,"-")</f>
        <v>-6.2746273770772909E-3</v>
      </c>
      <c r="J93" s="210">
        <f>IFERROR(H93/D93-1,"-")</f>
        <v>0.89764037132458174</v>
      </c>
      <c r="K93" s="209">
        <f>H93-G93</f>
        <v>-293</v>
      </c>
      <c r="L93" s="209">
        <f>H93-D93</f>
        <v>21950</v>
      </c>
      <c r="M93" s="210">
        <f t="shared" ref="M93:M105" si="52">H93/H$9</f>
        <v>1.0164650114399683E-2</v>
      </c>
    </row>
    <row r="94" spans="2:13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2">
        <f t="shared" ref="J94:J105" si="53">IFERROR(H94/D94-1,"-")</f>
        <v>0.83338514143612064</v>
      </c>
      <c r="K94" s="191">
        <f t="shared" ref="K94:K104" si="54">H94-G94</f>
        <v>175</v>
      </c>
      <c r="L94" s="191">
        <f t="shared" ref="L94:L105" si="55">H94-D94</f>
        <v>13405</v>
      </c>
      <c r="M94" s="192">
        <f t="shared" si="52"/>
        <v>6.4598308702809443E-3</v>
      </c>
    </row>
    <row r="95" spans="2:13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6">
        <f t="shared" si="53"/>
        <v>0.32870539520155884</v>
      </c>
      <c r="K95" s="195">
        <f t="shared" si="54"/>
        <v>1743</v>
      </c>
      <c r="L95" s="195">
        <f t="shared" si="55"/>
        <v>2699</v>
      </c>
      <c r="M95" s="196">
        <f t="shared" si="52"/>
        <v>2.3898526549598204E-3</v>
      </c>
    </row>
    <row r="96" spans="2:13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6">
        <f t="shared" si="53"/>
        <v>1.3596647193294387</v>
      </c>
      <c r="K96" s="195">
        <f t="shared" si="54"/>
        <v>-1568</v>
      </c>
      <c r="L96" s="195">
        <f t="shared" si="55"/>
        <v>10706</v>
      </c>
      <c r="M96" s="196">
        <f t="shared" si="52"/>
        <v>4.0699782153211239E-3</v>
      </c>
    </row>
    <row r="97" spans="2:13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2">
        <f t="shared" si="53"/>
        <v>1.0211520076481837</v>
      </c>
      <c r="K97" s="191">
        <f t="shared" si="54"/>
        <v>-468</v>
      </c>
      <c r="L97" s="191">
        <f t="shared" si="55"/>
        <v>8545</v>
      </c>
      <c r="M97" s="192">
        <f t="shared" si="52"/>
        <v>3.7048192441187389E-3</v>
      </c>
    </row>
    <row r="98" spans="2:13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56">IFERROR(H98/G98-1,"-")</f>
        <v>-0.16489795918367345</v>
      </c>
      <c r="J98" s="196">
        <f t="shared" si="53"/>
        <v>3.0196463654223971</v>
      </c>
      <c r="K98" s="195">
        <f t="shared" si="54"/>
        <v>-404</v>
      </c>
      <c r="L98" s="195">
        <f t="shared" si="55"/>
        <v>1537</v>
      </c>
      <c r="M98" s="196">
        <f t="shared" si="52"/>
        <v>4.4817951714461895E-4</v>
      </c>
    </row>
    <row r="99" spans="2:13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56"/>
        <v>-9.4117647058823528E-2</v>
      </c>
      <c r="J99" s="196">
        <f t="shared" si="53"/>
        <v>0.90304182509505693</v>
      </c>
      <c r="K99" s="195">
        <f t="shared" si="54"/>
        <v>-312</v>
      </c>
      <c r="L99" s="195">
        <f t="shared" si="55"/>
        <v>1425</v>
      </c>
      <c r="M99" s="196">
        <f t="shared" si="52"/>
        <v>6.5781187193806971E-4</v>
      </c>
    </row>
    <row r="100" spans="2:13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56"/>
        <v>-4.6082949308755561E-3</v>
      </c>
      <c r="J100" s="196">
        <f t="shared" si="53"/>
        <v>5.4761074293686818E-2</v>
      </c>
      <c r="K100" s="195">
        <f t="shared" si="54"/>
        <v>-14</v>
      </c>
      <c r="L100" s="195">
        <f t="shared" si="55"/>
        <v>157</v>
      </c>
      <c r="M100" s="196">
        <f t="shared" si="52"/>
        <v>6.6241195495861567E-4</v>
      </c>
    </row>
    <row r="101" spans="2:13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56"/>
        <v>-7.6923076923076872E-2</v>
      </c>
      <c r="J101" s="196">
        <f t="shared" si="53"/>
        <v>2.4615384615384617</v>
      </c>
      <c r="K101" s="195">
        <f t="shared" si="54"/>
        <v>-60</v>
      </c>
      <c r="L101" s="195">
        <f t="shared" si="55"/>
        <v>512</v>
      </c>
      <c r="M101" s="196">
        <f t="shared" si="52"/>
        <v>1.5771713213300374E-4</v>
      </c>
    </row>
    <row r="102" spans="2:13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56"/>
        <v>-3.7356321839080442E-2</v>
      </c>
      <c r="J102" s="196">
        <f t="shared" si="53"/>
        <v>1.0059880239520957</v>
      </c>
      <c r="K102" s="195">
        <f t="shared" si="54"/>
        <v>-26</v>
      </c>
      <c r="L102" s="195">
        <f t="shared" si="55"/>
        <v>336</v>
      </c>
      <c r="M102" s="196">
        <f t="shared" si="52"/>
        <v>1.4676455351265625E-4</v>
      </c>
    </row>
    <row r="103" spans="2:13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56"/>
        <v>-0.1436170212765957</v>
      </c>
      <c r="J103" s="196">
        <f t="shared" si="53"/>
        <v>2.1568627450980391</v>
      </c>
      <c r="K103" s="195">
        <f t="shared" si="54"/>
        <v>-27</v>
      </c>
      <c r="L103" s="195">
        <f t="shared" si="55"/>
        <v>110</v>
      </c>
      <c r="M103" s="196">
        <f t="shared" si="52"/>
        <v>3.526730315751889E-5</v>
      </c>
    </row>
    <row r="104" spans="2:13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56"/>
        <v>-0.42532467532467533</v>
      </c>
      <c r="J104" s="196">
        <f t="shared" si="53"/>
        <v>1.6417910447761193</v>
      </c>
      <c r="K104" s="195">
        <f t="shared" si="54"/>
        <v>-131</v>
      </c>
      <c r="L104" s="195">
        <f t="shared" si="55"/>
        <v>110</v>
      </c>
      <c r="M104" s="196">
        <f t="shared" si="52"/>
        <v>3.8772128316030084E-5</v>
      </c>
    </row>
    <row r="105" spans="2:13" x14ac:dyDescent="0.25">
      <c r="B105" s="199" t="s">
        <v>147</v>
      </c>
      <c r="C105" s="200">
        <f t="shared" ref="C105" si="57">C97-SUM(C98:C104)</f>
        <v>1974</v>
      </c>
      <c r="D105" s="200">
        <f t="shared" ref="D105:E105" si="58">D97-SUM(D98:D104)</f>
        <v>2754</v>
      </c>
      <c r="E105" s="200">
        <f t="shared" si="58"/>
        <v>4992</v>
      </c>
      <c r="F105" s="200">
        <f t="shared" ref="F105:H105" si="59">F97-SUM(F98:F104)</f>
        <v>6208</v>
      </c>
      <c r="G105" s="200">
        <f t="shared" si="59"/>
        <v>6606</v>
      </c>
      <c r="H105" s="200">
        <f t="shared" si="59"/>
        <v>7112</v>
      </c>
      <c r="I105" s="213">
        <f t="shared" si="56"/>
        <v>7.6597033000302739E-2</v>
      </c>
      <c r="J105" s="201">
        <f t="shared" si="53"/>
        <v>1.5824255628177197</v>
      </c>
      <c r="K105" s="200">
        <f>H105-G105</f>
        <v>506</v>
      </c>
      <c r="L105" s="200">
        <f t="shared" si="55"/>
        <v>4358</v>
      </c>
      <c r="M105" s="201">
        <f t="shared" si="52"/>
        <v>1.5578947829582258E-3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64241</v>
      </c>
      <c r="D107" s="209">
        <v>83177</v>
      </c>
      <c r="E107" s="209">
        <v>166144</v>
      </c>
      <c r="F107" s="209">
        <v>213829</v>
      </c>
      <c r="G107" s="209">
        <v>202567</v>
      </c>
      <c r="H107" s="209">
        <v>212363</v>
      </c>
      <c r="I107" s="210">
        <f>IFERROR(H107/G107-1,"-")</f>
        <v>4.8359308278248747E-2</v>
      </c>
      <c r="J107" s="210">
        <f>IFERROR(H107/D107-1,"-")</f>
        <v>1.5531457013357057</v>
      </c>
      <c r="K107" s="209">
        <f>H107-G107</f>
        <v>9796</v>
      </c>
      <c r="L107" s="209">
        <f>H107-D107</f>
        <v>129186</v>
      </c>
      <c r="M107" s="210">
        <f t="shared" ref="M107:M119" si="60">H107/H$9</f>
        <v>4.6518449071057046E-2</v>
      </c>
    </row>
    <row r="108" spans="2:13" x14ac:dyDescent="0.25">
      <c r="B108" s="190" t="s">
        <v>99</v>
      </c>
      <c r="C108" s="191">
        <v>26699</v>
      </c>
      <c r="D108" s="191">
        <v>39694</v>
      </c>
      <c r="E108" s="191">
        <v>42099</v>
      </c>
      <c r="F108" s="191">
        <v>49296</v>
      </c>
      <c r="G108" s="191">
        <v>44255</v>
      </c>
      <c r="H108" s="191">
        <v>47009</v>
      </c>
      <c r="I108" s="211">
        <f>IFERROR(H108/G108-1,"-")</f>
        <v>6.2230256468195577E-2</v>
      </c>
      <c r="J108" s="192">
        <f t="shared" ref="J108:J119" si="61">IFERROR(H108/D108-1,"-")</f>
        <v>0.18428477855595293</v>
      </c>
      <c r="K108" s="191">
        <f t="shared" ref="K108:K118" si="62">H108-G108</f>
        <v>2754</v>
      </c>
      <c r="L108" s="191">
        <f t="shared" ref="L108:L119" si="63">H108-D108</f>
        <v>7315</v>
      </c>
      <c r="M108" s="192">
        <f t="shared" si="60"/>
        <v>1.0297395367278295E-2</v>
      </c>
    </row>
    <row r="109" spans="2:13" x14ac:dyDescent="0.25">
      <c r="B109" s="194" t="s">
        <v>105</v>
      </c>
      <c r="C109" s="195">
        <v>2599</v>
      </c>
      <c r="D109" s="195">
        <v>22225</v>
      </c>
      <c r="E109" s="195">
        <v>14941</v>
      </c>
      <c r="F109" s="195">
        <v>18268</v>
      </c>
      <c r="G109" s="195">
        <v>14687</v>
      </c>
      <c r="H109" s="195">
        <v>17968</v>
      </c>
      <c r="I109" s="212">
        <f>IFERROR(H109/G109-1,"-")</f>
        <v>0.22339483897324164</v>
      </c>
      <c r="J109" s="196">
        <f t="shared" si="61"/>
        <v>-0.191541057367829</v>
      </c>
      <c r="K109" s="195">
        <f t="shared" si="62"/>
        <v>3281</v>
      </c>
      <c r="L109" s="195">
        <f t="shared" si="63"/>
        <v>-4257</v>
      </c>
      <c r="M109" s="196">
        <f t="shared" si="60"/>
        <v>3.9359186530080713E-3</v>
      </c>
    </row>
    <row r="110" spans="2:13" x14ac:dyDescent="0.25">
      <c r="B110" s="194" t="s">
        <v>102</v>
      </c>
      <c r="C110" s="195">
        <v>24100</v>
      </c>
      <c r="D110" s="195">
        <v>17469</v>
      </c>
      <c r="E110" s="195">
        <v>27158</v>
      </c>
      <c r="F110" s="195">
        <v>31028</v>
      </c>
      <c r="G110" s="195">
        <v>29568</v>
      </c>
      <c r="H110" s="195">
        <v>29041</v>
      </c>
      <c r="I110" s="212">
        <f>IFERROR(H110/G110-1,"-")</f>
        <v>-1.7823322510822526E-2</v>
      </c>
      <c r="J110" s="196">
        <f t="shared" si="61"/>
        <v>0.66243059133321891</v>
      </c>
      <c r="K110" s="195">
        <f t="shared" si="62"/>
        <v>-527</v>
      </c>
      <c r="L110" s="195">
        <f t="shared" si="63"/>
        <v>11572</v>
      </c>
      <c r="M110" s="196">
        <f t="shared" si="60"/>
        <v>6.3614767142702242E-3</v>
      </c>
    </row>
    <row r="111" spans="2:13" x14ac:dyDescent="0.25">
      <c r="B111" s="190" t="s">
        <v>109</v>
      </c>
      <c r="C111" s="191">
        <v>37542</v>
      </c>
      <c r="D111" s="191">
        <v>43483</v>
      </c>
      <c r="E111" s="191">
        <v>124045</v>
      </c>
      <c r="F111" s="191">
        <v>164533</v>
      </c>
      <c r="G111" s="191">
        <v>158312</v>
      </c>
      <c r="H111" s="191">
        <v>165354</v>
      </c>
      <c r="I111" s="211">
        <f>IFERROR(H111/G111-1,"-")</f>
        <v>4.4481782808631021E-2</v>
      </c>
      <c r="J111" s="192">
        <f t="shared" si="61"/>
        <v>2.8027275027022056</v>
      </c>
      <c r="K111" s="191">
        <f t="shared" si="62"/>
        <v>7042</v>
      </c>
      <c r="L111" s="191">
        <f t="shared" si="63"/>
        <v>121871</v>
      </c>
      <c r="M111" s="192">
        <f t="shared" si="60"/>
        <v>3.6221053703778747E-2</v>
      </c>
    </row>
    <row r="112" spans="2:13" x14ac:dyDescent="0.25">
      <c r="B112" s="194" t="s">
        <v>112</v>
      </c>
      <c r="C112" s="195">
        <v>19022</v>
      </c>
      <c r="D112" s="195">
        <v>16912</v>
      </c>
      <c r="E112" s="195">
        <v>75653</v>
      </c>
      <c r="F112" s="195">
        <v>109003</v>
      </c>
      <c r="G112" s="195">
        <v>98238</v>
      </c>
      <c r="H112" s="195">
        <v>100915</v>
      </c>
      <c r="I112" s="212">
        <f t="shared" ref="I112:I119" si="64">IFERROR(H112/G112-1,"-")</f>
        <v>2.725014760072475E-2</v>
      </c>
      <c r="J112" s="196">
        <f t="shared" si="61"/>
        <v>4.9670648060548723</v>
      </c>
      <c r="K112" s="195">
        <f t="shared" si="62"/>
        <v>2677</v>
      </c>
      <c r="L112" s="195">
        <f t="shared" si="63"/>
        <v>84003</v>
      </c>
      <c r="M112" s="196">
        <f t="shared" si="60"/>
        <v>2.2105589429447323E-2</v>
      </c>
    </row>
    <row r="113" spans="2:13" x14ac:dyDescent="0.25">
      <c r="B113" s="194" t="s">
        <v>115</v>
      </c>
      <c r="C113" s="195">
        <v>2421</v>
      </c>
      <c r="D113" s="195">
        <v>5697</v>
      </c>
      <c r="E113" s="195">
        <v>5137</v>
      </c>
      <c r="F113" s="195">
        <v>6845</v>
      </c>
      <c r="G113" s="195">
        <v>6748</v>
      </c>
      <c r="H113" s="195">
        <v>7779</v>
      </c>
      <c r="I113" s="212">
        <f t="shared" si="64"/>
        <v>0.152786010669828</v>
      </c>
      <c r="J113" s="196">
        <f t="shared" si="61"/>
        <v>0.36545550289626116</v>
      </c>
      <c r="K113" s="195">
        <f t="shared" si="62"/>
        <v>1031</v>
      </c>
      <c r="L113" s="195">
        <f t="shared" si="63"/>
        <v>2082</v>
      </c>
      <c r="M113" s="196">
        <f t="shared" si="60"/>
        <v>1.7040021817536612E-3</v>
      </c>
    </row>
    <row r="114" spans="2:13" x14ac:dyDescent="0.25">
      <c r="B114" s="194" t="s">
        <v>118</v>
      </c>
      <c r="C114" s="195">
        <v>2278</v>
      </c>
      <c r="D114" s="195">
        <v>5489</v>
      </c>
      <c r="E114" s="195">
        <v>8163</v>
      </c>
      <c r="F114" s="195">
        <v>11769</v>
      </c>
      <c r="G114" s="195">
        <v>12112</v>
      </c>
      <c r="H114" s="195">
        <v>13316</v>
      </c>
      <c r="I114" s="212">
        <f t="shared" si="64"/>
        <v>9.9405548216644712E-2</v>
      </c>
      <c r="J114" s="196">
        <f t="shared" si="61"/>
        <v>1.4259427946802696</v>
      </c>
      <c r="K114" s="195">
        <f t="shared" si="62"/>
        <v>1204</v>
      </c>
      <c r="L114" s="195">
        <f t="shared" si="63"/>
        <v>7827</v>
      </c>
      <c r="M114" s="196">
        <f t="shared" si="60"/>
        <v>2.9168907381709411E-3</v>
      </c>
    </row>
    <row r="115" spans="2:13" x14ac:dyDescent="0.25">
      <c r="B115" s="194" t="s">
        <v>125</v>
      </c>
      <c r="C115" s="195">
        <v>1106</v>
      </c>
      <c r="D115" s="195">
        <v>2746</v>
      </c>
      <c r="E115" s="195">
        <v>5044</v>
      </c>
      <c r="F115" s="195">
        <v>5191</v>
      </c>
      <c r="G115" s="195">
        <v>5187</v>
      </c>
      <c r="H115" s="195">
        <v>5543</v>
      </c>
      <c r="I115" s="212">
        <f t="shared" si="64"/>
        <v>6.8633121264700225E-2</v>
      </c>
      <c r="J115" s="196">
        <f t="shared" si="61"/>
        <v>1.0185724690458851</v>
      </c>
      <c r="K115" s="195">
        <f t="shared" si="62"/>
        <v>356</v>
      </c>
      <c r="L115" s="195">
        <f t="shared" si="63"/>
        <v>2797</v>
      </c>
      <c r="M115" s="196">
        <f t="shared" si="60"/>
        <v>1.2142028658517219E-3</v>
      </c>
    </row>
    <row r="116" spans="2:13" x14ac:dyDescent="0.25">
      <c r="B116" s="194" t="s">
        <v>121</v>
      </c>
      <c r="C116" s="195">
        <v>2696</v>
      </c>
      <c r="D116" s="195">
        <v>3282</v>
      </c>
      <c r="E116" s="195">
        <v>4104</v>
      </c>
      <c r="F116" s="195">
        <v>4377</v>
      </c>
      <c r="G116" s="195">
        <v>4218</v>
      </c>
      <c r="H116" s="195">
        <v>4084</v>
      </c>
      <c r="I116" s="212">
        <f t="shared" si="64"/>
        <v>-3.176861071597914E-2</v>
      </c>
      <c r="J116" s="196">
        <f t="shared" si="61"/>
        <v>0.2443631931748933</v>
      </c>
      <c r="K116" s="195">
        <f t="shared" si="62"/>
        <v>-134</v>
      </c>
      <c r="L116" s="195">
        <f t="shared" si="63"/>
        <v>802</v>
      </c>
      <c r="M116" s="196">
        <f t="shared" si="60"/>
        <v>8.9460662170998226E-4</v>
      </c>
    </row>
    <row r="117" spans="2:13" x14ac:dyDescent="0.25">
      <c r="B117" s="194" t="s">
        <v>130</v>
      </c>
      <c r="C117" s="195">
        <v>403</v>
      </c>
      <c r="D117" s="195">
        <v>139</v>
      </c>
      <c r="E117" s="195">
        <v>926</v>
      </c>
      <c r="F117" s="195">
        <v>1004</v>
      </c>
      <c r="G117" s="195">
        <v>964</v>
      </c>
      <c r="H117" s="195">
        <v>984</v>
      </c>
      <c r="I117" s="212">
        <f t="shared" si="64"/>
        <v>2.0746887966804906E-2</v>
      </c>
      <c r="J117" s="196">
        <f t="shared" si="61"/>
        <v>6.0791366906474824</v>
      </c>
      <c r="K117" s="195">
        <f t="shared" si="62"/>
        <v>20</v>
      </c>
      <c r="L117" s="195">
        <f t="shared" si="63"/>
        <v>845</v>
      </c>
      <c r="M117" s="196">
        <f t="shared" si="60"/>
        <v>2.1554674724843845E-4</v>
      </c>
    </row>
    <row r="118" spans="2:13" x14ac:dyDescent="0.25">
      <c r="B118" s="194" t="s">
        <v>133</v>
      </c>
      <c r="C118" s="195">
        <v>925</v>
      </c>
      <c r="D118" s="195">
        <v>100</v>
      </c>
      <c r="E118" s="195">
        <v>781</v>
      </c>
      <c r="F118" s="195">
        <v>524</v>
      </c>
      <c r="G118" s="195">
        <v>1183</v>
      </c>
      <c r="H118" s="195">
        <v>808</v>
      </c>
      <c r="I118" s="212">
        <f t="shared" si="64"/>
        <v>-0.31699070160608622</v>
      </c>
      <c r="J118" s="196">
        <f t="shared" si="61"/>
        <v>7.08</v>
      </c>
      <c r="K118" s="195">
        <f t="shared" si="62"/>
        <v>-375</v>
      </c>
      <c r="L118" s="195">
        <f t="shared" si="63"/>
        <v>708</v>
      </c>
      <c r="M118" s="196">
        <f t="shared" si="60"/>
        <v>1.7699367050481529E-4</v>
      </c>
    </row>
    <row r="119" spans="2:13" x14ac:dyDescent="0.25">
      <c r="B119" s="199" t="s">
        <v>147</v>
      </c>
      <c r="C119" s="200">
        <f t="shared" ref="C119" si="65">C111-SUM(C112:C118)</f>
        <v>8691</v>
      </c>
      <c r="D119" s="200">
        <f t="shared" ref="D119:E119" si="66">D111-SUM(D112:D118)</f>
        <v>9118</v>
      </c>
      <c r="E119" s="200">
        <f t="shared" si="66"/>
        <v>24237</v>
      </c>
      <c r="F119" s="200">
        <f t="shared" ref="F119:H119" si="67">F111-SUM(F112:F118)</f>
        <v>25820</v>
      </c>
      <c r="G119" s="200">
        <f t="shared" si="67"/>
        <v>29662</v>
      </c>
      <c r="H119" s="200">
        <f t="shared" si="67"/>
        <v>31925</v>
      </c>
      <c r="I119" s="213">
        <f t="shared" si="64"/>
        <v>7.6292900006742714E-2</v>
      </c>
      <c r="J119" s="201">
        <f t="shared" si="61"/>
        <v>2.5013160780872998</v>
      </c>
      <c r="K119" s="200">
        <f>H119-G119</f>
        <v>2263</v>
      </c>
      <c r="L119" s="200">
        <f t="shared" si="63"/>
        <v>22807</v>
      </c>
      <c r="M119" s="201">
        <f t="shared" si="60"/>
        <v>6.993221449091867E-3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76350</v>
      </c>
      <c r="D121" s="209">
        <v>123320</v>
      </c>
      <c r="E121" s="209">
        <v>179915</v>
      </c>
      <c r="F121" s="209">
        <v>194865</v>
      </c>
      <c r="G121" s="209">
        <v>201157</v>
      </c>
      <c r="H121" s="209">
        <v>227882</v>
      </c>
      <c r="I121" s="210">
        <f>IFERROR(H121/G121-1,"-")</f>
        <v>0.13285642557803112</v>
      </c>
      <c r="J121" s="210">
        <f>IFERROR(H121/D121-1,"-")</f>
        <v>0.84789166396367177</v>
      </c>
      <c r="K121" s="209">
        <f>H121-G121</f>
        <v>26725</v>
      </c>
      <c r="L121" s="209">
        <f>H121-D121</f>
        <v>104562</v>
      </c>
      <c r="M121" s="210">
        <f t="shared" ref="M121:M133" si="68">H121/H$9</f>
        <v>4.9917910423240494E-2</v>
      </c>
    </row>
    <row r="122" spans="2:13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2">
        <f t="shared" ref="J122:J133" si="69">IFERROR(H122/D122-1,"-")</f>
        <v>0.82844063719594518</v>
      </c>
      <c r="K122" s="191">
        <f t="shared" ref="K122:K132" si="70">H122-G122</f>
        <v>20399</v>
      </c>
      <c r="L122" s="191">
        <f t="shared" ref="L122:L133" si="71">H122-D122</f>
        <v>67503</v>
      </c>
      <c r="M122" s="192">
        <f t="shared" si="68"/>
        <v>3.2635398515049388E-2</v>
      </c>
    </row>
    <row r="123" spans="2:13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6">
        <f t="shared" si="69"/>
        <v>0.8958629496662891</v>
      </c>
      <c r="K123" s="195">
        <f t="shared" si="70"/>
        <v>16227</v>
      </c>
      <c r="L123" s="195">
        <f t="shared" si="71"/>
        <v>37181</v>
      </c>
      <c r="M123" s="196">
        <f t="shared" si="68"/>
        <v>1.7235853923268426E-2</v>
      </c>
    </row>
    <row r="124" spans="2:13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6">
        <f t="shared" si="69"/>
        <v>0.75844818529728109</v>
      </c>
      <c r="K124" s="195">
        <f t="shared" si="70"/>
        <v>4172</v>
      </c>
      <c r="L124" s="195">
        <f t="shared" si="71"/>
        <v>30322</v>
      </c>
      <c r="M124" s="196">
        <f t="shared" si="68"/>
        <v>1.5399544591780966E-2</v>
      </c>
    </row>
    <row r="125" spans="2:13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2">
        <f t="shared" si="69"/>
        <v>0.88577369855155608</v>
      </c>
      <c r="K125" s="191">
        <f t="shared" si="70"/>
        <v>6326</v>
      </c>
      <c r="L125" s="191">
        <f t="shared" si="71"/>
        <v>37059</v>
      </c>
      <c r="M125" s="192">
        <f t="shared" si="68"/>
        <v>1.7282511908191106E-2</v>
      </c>
    </row>
    <row r="126" spans="2:13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72">IFERROR(H126/G126-1,"-")</f>
        <v>-2.732240437158473E-2</v>
      </c>
      <c r="J126" s="196">
        <f t="shared" si="69"/>
        <v>3.2315245478036179</v>
      </c>
      <c r="K126" s="195">
        <f t="shared" si="70"/>
        <v>-230</v>
      </c>
      <c r="L126" s="195">
        <f t="shared" si="71"/>
        <v>6253</v>
      </c>
      <c r="M126" s="196">
        <f t="shared" si="68"/>
        <v>1.7935942748681037E-3</v>
      </c>
    </row>
    <row r="127" spans="2:13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72"/>
        <v>0.11859641815910038</v>
      </c>
      <c r="J127" s="196">
        <f t="shared" si="69"/>
        <v>1.4272480795300497</v>
      </c>
      <c r="K127" s="195">
        <f t="shared" si="70"/>
        <v>1139</v>
      </c>
      <c r="L127" s="195">
        <f t="shared" si="71"/>
        <v>6317</v>
      </c>
      <c r="M127" s="196">
        <f t="shared" si="68"/>
        <v>2.3532710423678597E-3</v>
      </c>
    </row>
    <row r="128" spans="2:13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72"/>
        <v>9.3023255813953432E-2</v>
      </c>
      <c r="J128" s="196">
        <f t="shared" si="69"/>
        <v>0.37182741116751261</v>
      </c>
      <c r="K128" s="195">
        <f t="shared" si="70"/>
        <v>644</v>
      </c>
      <c r="L128" s="195">
        <f t="shared" si="71"/>
        <v>2051</v>
      </c>
      <c r="M128" s="196">
        <f t="shared" si="68"/>
        <v>1.6575632484033878E-3</v>
      </c>
    </row>
    <row r="129" spans="2:13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72"/>
        <v>0.18918918918918926</v>
      </c>
      <c r="J129" s="196">
        <f t="shared" si="69"/>
        <v>1.5882352941176472</v>
      </c>
      <c r="K129" s="195">
        <f t="shared" si="70"/>
        <v>343</v>
      </c>
      <c r="L129" s="195">
        <f t="shared" si="71"/>
        <v>1323</v>
      </c>
      <c r="M129" s="196">
        <f t="shared" si="68"/>
        <v>4.722751901093834E-4</v>
      </c>
    </row>
    <row r="130" spans="2:13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72"/>
        <v>0.239327296248383</v>
      </c>
      <c r="J130" s="196">
        <f t="shared" si="69"/>
        <v>1.5377483443708608</v>
      </c>
      <c r="K130" s="195">
        <f t="shared" si="70"/>
        <v>370</v>
      </c>
      <c r="L130" s="195">
        <f t="shared" si="71"/>
        <v>1161</v>
      </c>
      <c r="M130" s="196">
        <f t="shared" si="68"/>
        <v>4.1970281273171546E-4</v>
      </c>
    </row>
    <row r="131" spans="2:13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72"/>
        <v>-0.23062381852551983</v>
      </c>
      <c r="J131" s="196">
        <f t="shared" si="69"/>
        <v>2.9323671497584543</v>
      </c>
      <c r="K131" s="195">
        <f t="shared" si="70"/>
        <v>-244</v>
      </c>
      <c r="L131" s="195">
        <f t="shared" si="71"/>
        <v>607</v>
      </c>
      <c r="M131" s="196">
        <f t="shared" si="68"/>
        <v>1.7830797993925699E-4</v>
      </c>
    </row>
    <row r="132" spans="2:13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72"/>
        <v>-6.9486404833836835E-2</v>
      </c>
      <c r="J132" s="196">
        <f t="shared" si="69"/>
        <v>3.3016759776536313</v>
      </c>
      <c r="K132" s="195">
        <f t="shared" si="70"/>
        <v>-115</v>
      </c>
      <c r="L132" s="195">
        <f t="shared" si="71"/>
        <v>1182</v>
      </c>
      <c r="M132" s="196">
        <f t="shared" si="68"/>
        <v>3.3733942150670246E-4</v>
      </c>
    </row>
    <row r="133" spans="2:13" x14ac:dyDescent="0.25">
      <c r="B133" s="199" t="s">
        <v>147</v>
      </c>
      <c r="C133" s="200">
        <f t="shared" ref="C133" si="73">C125-SUM(C126:C132)</f>
        <v>21444</v>
      </c>
      <c r="D133" s="200">
        <f t="shared" ref="D133:E133" si="74">D125-SUM(D126:D132)</f>
        <v>27808</v>
      </c>
      <c r="E133" s="200">
        <f t="shared" si="74"/>
        <v>42387</v>
      </c>
      <c r="F133" s="200">
        <f t="shared" ref="F133:H133" si="75">F125-SUM(F126:F132)</f>
        <v>39744</v>
      </c>
      <c r="G133" s="200">
        <f t="shared" si="75"/>
        <v>41554</v>
      </c>
      <c r="H133" s="200">
        <f t="shared" si="75"/>
        <v>45973</v>
      </c>
      <c r="I133" s="213">
        <f t="shared" si="72"/>
        <v>0.10634355296722342</v>
      </c>
      <c r="J133" s="201">
        <f t="shared" si="69"/>
        <v>0.65322928653624857</v>
      </c>
      <c r="K133" s="200">
        <f>H133-G133</f>
        <v>4419</v>
      </c>
      <c r="L133" s="200">
        <f t="shared" si="71"/>
        <v>18165</v>
      </c>
      <c r="M133" s="201">
        <f t="shared" si="68"/>
        <v>1.0070457938264695E-2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77984</v>
      </c>
      <c r="D135" s="209">
        <v>100724</v>
      </c>
      <c r="E135" s="209">
        <v>212753</v>
      </c>
      <c r="F135" s="209">
        <v>230245</v>
      </c>
      <c r="G135" s="209">
        <v>241157</v>
      </c>
      <c r="H135" s="209">
        <v>240215</v>
      </c>
      <c r="I135" s="210">
        <f>IFERROR(H135/G135-1,"-")</f>
        <v>-3.9061690102298874E-3</v>
      </c>
      <c r="J135" s="210">
        <f>IFERROR(H135/D135-1,"-")</f>
        <v>1.384883443866407</v>
      </c>
      <c r="K135" s="209">
        <f>H135-G135</f>
        <v>-942</v>
      </c>
      <c r="L135" s="209">
        <f>H135-D135</f>
        <v>139491</v>
      </c>
      <c r="M135" s="210">
        <f t="shared" ref="M135:M147" si="76">H135/H$9</f>
        <v>5.2619473465735409E-2</v>
      </c>
    </row>
    <row r="136" spans="2:13" x14ac:dyDescent="0.25">
      <c r="B136" s="190" t="s">
        <v>99</v>
      </c>
      <c r="C136" s="191">
        <v>18408</v>
      </c>
      <c r="D136" s="191">
        <v>41930</v>
      </c>
      <c r="E136" s="191">
        <v>26151</v>
      </c>
      <c r="F136" s="191">
        <v>28851</v>
      </c>
      <c r="G136" s="191">
        <v>26485</v>
      </c>
      <c r="H136" s="191">
        <v>29464</v>
      </c>
      <c r="I136" s="211">
        <f>IFERROR(H136/G136-1,"-")</f>
        <v>0.11247876156314884</v>
      </c>
      <c r="J136" s="192">
        <f t="shared" ref="J136:J147" si="77">IFERROR(H136/D136-1,"-")</f>
        <v>-0.29730503219651805</v>
      </c>
      <c r="K136" s="191">
        <f t="shared" ref="K136:K146" si="78">H136-G136</f>
        <v>2979</v>
      </c>
      <c r="L136" s="191">
        <f t="shared" ref="L136:L147" si="79">H136-D136</f>
        <v>-12466</v>
      </c>
      <c r="M136" s="192">
        <f t="shared" si="76"/>
        <v>6.4541355293983643E-3</v>
      </c>
    </row>
    <row r="137" spans="2:13" x14ac:dyDescent="0.25">
      <c r="B137" s="194" t="s">
        <v>105</v>
      </c>
      <c r="C137" s="195">
        <v>13319</v>
      </c>
      <c r="D137" s="195">
        <v>31931</v>
      </c>
      <c r="E137" s="195">
        <v>18308</v>
      </c>
      <c r="F137" s="195">
        <v>19153</v>
      </c>
      <c r="G137" s="195">
        <v>17562</v>
      </c>
      <c r="H137" s="195">
        <v>18125</v>
      </c>
      <c r="I137" s="212">
        <f>IFERROR(H137/G137-1,"-")</f>
        <v>3.2057852180845003E-2</v>
      </c>
      <c r="J137" s="196">
        <f t="shared" si="77"/>
        <v>-0.43236979737559111</v>
      </c>
      <c r="K137" s="195">
        <f t="shared" si="78"/>
        <v>563</v>
      </c>
      <c r="L137" s="195">
        <f t="shared" si="79"/>
        <v>-13806</v>
      </c>
      <c r="M137" s="196">
        <f t="shared" si="76"/>
        <v>3.9703097498759617E-3</v>
      </c>
    </row>
    <row r="138" spans="2:13" x14ac:dyDescent="0.25">
      <c r="B138" s="194" t="s">
        <v>102</v>
      </c>
      <c r="C138" s="195">
        <v>5089</v>
      </c>
      <c r="D138" s="195">
        <v>9999</v>
      </c>
      <c r="E138" s="195">
        <v>7843</v>
      </c>
      <c r="F138" s="195">
        <v>9698</v>
      </c>
      <c r="G138" s="195">
        <v>8923</v>
      </c>
      <c r="H138" s="195">
        <v>11339</v>
      </c>
      <c r="I138" s="212">
        <f>IFERROR(H138/G138-1,"-")</f>
        <v>0.27076095483581764</v>
      </c>
      <c r="J138" s="196">
        <f t="shared" si="77"/>
        <v>0.13401340134013395</v>
      </c>
      <c r="K138" s="195">
        <f t="shared" si="78"/>
        <v>2416</v>
      </c>
      <c r="L138" s="195">
        <f t="shared" si="79"/>
        <v>1340</v>
      </c>
      <c r="M138" s="196">
        <f t="shared" si="76"/>
        <v>2.4838257795224018E-3</v>
      </c>
    </row>
    <row r="139" spans="2:13" x14ac:dyDescent="0.25">
      <c r="B139" s="190" t="s">
        <v>109</v>
      </c>
      <c r="C139" s="191">
        <v>59576</v>
      </c>
      <c r="D139" s="191">
        <v>58794</v>
      </c>
      <c r="E139" s="191">
        <v>186602</v>
      </c>
      <c r="F139" s="191">
        <v>201394</v>
      </c>
      <c r="G139" s="191">
        <v>214672</v>
      </c>
      <c r="H139" s="191">
        <v>210751</v>
      </c>
      <c r="I139" s="211">
        <f>IFERROR(H139/G139-1,"-")</f>
        <v>-1.8265074159648176E-2</v>
      </c>
      <c r="J139" s="192">
        <f t="shared" si="77"/>
        <v>2.5845664523590841</v>
      </c>
      <c r="K139" s="191">
        <f t="shared" si="78"/>
        <v>-3921</v>
      </c>
      <c r="L139" s="191">
        <f t="shared" si="79"/>
        <v>151957</v>
      </c>
      <c r="M139" s="192">
        <f t="shared" si="76"/>
        <v>4.6165337936337043E-2</v>
      </c>
    </row>
    <row r="140" spans="2:13" x14ac:dyDescent="0.25">
      <c r="B140" s="194" t="s">
        <v>112</v>
      </c>
      <c r="C140" s="195">
        <v>22964</v>
      </c>
      <c r="D140" s="195">
        <v>13701</v>
      </c>
      <c r="E140" s="195">
        <v>80833</v>
      </c>
      <c r="F140" s="195">
        <v>87905</v>
      </c>
      <c r="G140" s="195">
        <v>97506</v>
      </c>
      <c r="H140" s="195">
        <v>98785</v>
      </c>
      <c r="I140" s="212">
        <f t="shared" ref="I140:I147" si="80">IFERROR(H140/G140-1,"-")</f>
        <v>1.3117141509240371E-2</v>
      </c>
      <c r="J140" s="196">
        <f t="shared" si="77"/>
        <v>6.2100576600248161</v>
      </c>
      <c r="K140" s="195">
        <f t="shared" si="78"/>
        <v>1279</v>
      </c>
      <c r="L140" s="195">
        <f t="shared" si="79"/>
        <v>85084</v>
      </c>
      <c r="M140" s="196">
        <f t="shared" si="76"/>
        <v>2.1639009580220518E-2</v>
      </c>
    </row>
    <row r="141" spans="2:13" x14ac:dyDescent="0.25">
      <c r="B141" s="194" t="s">
        <v>115</v>
      </c>
      <c r="C141" s="195">
        <v>4511</v>
      </c>
      <c r="D141" s="195">
        <v>5770</v>
      </c>
      <c r="E141" s="195">
        <v>12481</v>
      </c>
      <c r="F141" s="195">
        <v>16637</v>
      </c>
      <c r="G141" s="195">
        <v>17191</v>
      </c>
      <c r="H141" s="195">
        <v>17293</v>
      </c>
      <c r="I141" s="212">
        <f t="shared" si="80"/>
        <v>5.9333372113314908E-3</v>
      </c>
      <c r="J141" s="196">
        <f t="shared" si="77"/>
        <v>1.997053726169844</v>
      </c>
      <c r="K141" s="195">
        <f t="shared" si="78"/>
        <v>102</v>
      </c>
      <c r="L141" s="195">
        <f t="shared" si="79"/>
        <v>11523</v>
      </c>
      <c r="M141" s="196">
        <f t="shared" si="76"/>
        <v>3.7880588416333801E-3</v>
      </c>
    </row>
    <row r="142" spans="2:13" x14ac:dyDescent="0.25">
      <c r="B142" s="194" t="s">
        <v>118</v>
      </c>
      <c r="C142" s="195">
        <v>5537</v>
      </c>
      <c r="D142" s="195">
        <v>11338</v>
      </c>
      <c r="E142" s="195">
        <v>23382</v>
      </c>
      <c r="F142" s="195">
        <v>21760</v>
      </c>
      <c r="G142" s="195">
        <v>21823</v>
      </c>
      <c r="H142" s="195">
        <v>20178</v>
      </c>
      <c r="I142" s="212">
        <f t="shared" si="80"/>
        <v>-7.5379187096182965E-2</v>
      </c>
      <c r="J142" s="196">
        <f t="shared" si="77"/>
        <v>0.7796789557241135</v>
      </c>
      <c r="K142" s="195">
        <f t="shared" si="78"/>
        <v>-1645</v>
      </c>
      <c r="L142" s="195">
        <f t="shared" si="79"/>
        <v>8840</v>
      </c>
      <c r="M142" s="196">
        <f t="shared" si="76"/>
        <v>4.4200226280274296E-3</v>
      </c>
    </row>
    <row r="143" spans="2:13" x14ac:dyDescent="0.25">
      <c r="B143" s="194" t="s">
        <v>125</v>
      </c>
      <c r="C143" s="195">
        <v>955</v>
      </c>
      <c r="D143" s="195">
        <v>2481</v>
      </c>
      <c r="E143" s="195">
        <v>8695</v>
      </c>
      <c r="F143" s="195">
        <v>7539</v>
      </c>
      <c r="G143" s="195">
        <v>5432</v>
      </c>
      <c r="H143" s="195">
        <v>4953</v>
      </c>
      <c r="I143" s="212">
        <f t="shared" si="80"/>
        <v>-8.8181148748159077E-2</v>
      </c>
      <c r="J143" s="196">
        <f t="shared" si="77"/>
        <v>0.99637243047158397</v>
      </c>
      <c r="K143" s="195">
        <f t="shared" si="78"/>
        <v>-479</v>
      </c>
      <c r="L143" s="195">
        <f t="shared" si="79"/>
        <v>2472</v>
      </c>
      <c r="M143" s="196">
        <f t="shared" si="76"/>
        <v>1.0849624381316216E-3</v>
      </c>
    </row>
    <row r="144" spans="2:13" x14ac:dyDescent="0.25">
      <c r="B144" s="194" t="s">
        <v>121</v>
      </c>
      <c r="C144" s="195">
        <v>1651</v>
      </c>
      <c r="D144" s="195">
        <v>2167</v>
      </c>
      <c r="E144" s="195">
        <v>3679</v>
      </c>
      <c r="F144" s="195">
        <v>4531</v>
      </c>
      <c r="G144" s="195">
        <v>4642</v>
      </c>
      <c r="H144" s="195">
        <v>3681</v>
      </c>
      <c r="I144" s="212">
        <f t="shared" si="80"/>
        <v>-0.20702283498492025</v>
      </c>
      <c r="J144" s="196">
        <f t="shared" si="77"/>
        <v>0.69866174434702355</v>
      </c>
      <c r="K144" s="195">
        <f t="shared" si="78"/>
        <v>-961</v>
      </c>
      <c r="L144" s="195">
        <f t="shared" si="79"/>
        <v>1514</v>
      </c>
      <c r="M144" s="196">
        <f t="shared" si="76"/>
        <v>8.063288380299816E-4</v>
      </c>
    </row>
    <row r="145" spans="2:13" x14ac:dyDescent="0.25">
      <c r="B145" s="194" t="s">
        <v>130</v>
      </c>
      <c r="C145" s="195">
        <v>1965</v>
      </c>
      <c r="D145" s="195">
        <v>352</v>
      </c>
      <c r="E145" s="195">
        <v>1984</v>
      </c>
      <c r="F145" s="195">
        <v>2349</v>
      </c>
      <c r="G145" s="195">
        <v>2212</v>
      </c>
      <c r="H145" s="195">
        <v>2486</v>
      </c>
      <c r="I145" s="212">
        <f t="shared" si="80"/>
        <v>0.12386980108499102</v>
      </c>
      <c r="J145" s="196">
        <f t="shared" si="77"/>
        <v>6.0625</v>
      </c>
      <c r="K145" s="195">
        <f t="shared" si="78"/>
        <v>274</v>
      </c>
      <c r="L145" s="195">
        <f t="shared" si="79"/>
        <v>2134</v>
      </c>
      <c r="M145" s="196">
        <f t="shared" si="76"/>
        <v>5.4456220900367673E-4</v>
      </c>
    </row>
    <row r="146" spans="2:13" x14ac:dyDescent="0.25">
      <c r="B146" s="194" t="s">
        <v>133</v>
      </c>
      <c r="C146" s="195">
        <v>3993</v>
      </c>
      <c r="D146" s="195">
        <v>195</v>
      </c>
      <c r="E146" s="195">
        <v>1077</v>
      </c>
      <c r="F146" s="195">
        <v>1773</v>
      </c>
      <c r="G146" s="195">
        <v>1728</v>
      </c>
      <c r="H146" s="195">
        <v>1361</v>
      </c>
      <c r="I146" s="212">
        <f t="shared" si="80"/>
        <v>-0.2123842592592593</v>
      </c>
      <c r="J146" s="196">
        <f t="shared" si="77"/>
        <v>5.9794871794871796</v>
      </c>
      <c r="K146" s="195">
        <f t="shared" si="78"/>
        <v>-367</v>
      </c>
      <c r="L146" s="195">
        <f t="shared" si="79"/>
        <v>1166</v>
      </c>
      <c r="M146" s="196">
        <f t="shared" si="76"/>
        <v>2.9812919004585845E-4</v>
      </c>
    </row>
    <row r="147" spans="2:13" x14ac:dyDescent="0.25">
      <c r="B147" s="199" t="s">
        <v>147</v>
      </c>
      <c r="C147" s="200">
        <f t="shared" ref="C147" si="81">C139-SUM(C140:C146)</f>
        <v>18000</v>
      </c>
      <c r="D147" s="200">
        <f t="shared" ref="D147:E147" si="82">D139-SUM(D140:D146)</f>
        <v>22790</v>
      </c>
      <c r="E147" s="200">
        <f t="shared" si="82"/>
        <v>54471</v>
      </c>
      <c r="F147" s="200">
        <f t="shared" ref="F147:H147" si="83">F139-SUM(F140:F146)</f>
        <v>58900</v>
      </c>
      <c r="G147" s="200">
        <f t="shared" si="83"/>
        <v>64138</v>
      </c>
      <c r="H147" s="200">
        <f t="shared" si="83"/>
        <v>62014</v>
      </c>
      <c r="I147" s="213">
        <f t="shared" si="80"/>
        <v>-3.3116093423555482E-2</v>
      </c>
      <c r="J147" s="201">
        <f t="shared" si="77"/>
        <v>1.7211057481351468</v>
      </c>
      <c r="K147" s="200">
        <f>H147-G147</f>
        <v>-2124</v>
      </c>
      <c r="L147" s="200">
        <f t="shared" si="79"/>
        <v>39224</v>
      </c>
      <c r="M147" s="201">
        <f t="shared" si="76"/>
        <v>1.3584264211244574E-2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34442</v>
      </c>
      <c r="D149" s="209">
        <v>52520</v>
      </c>
      <c r="E149" s="209">
        <v>91115</v>
      </c>
      <c r="F149" s="209">
        <v>101109</v>
      </c>
      <c r="G149" s="209">
        <v>106028</v>
      </c>
      <c r="H149" s="209">
        <v>106075</v>
      </c>
      <c r="I149" s="210">
        <f>IFERROR(H149/G149-1,"-")</f>
        <v>4.4327913381381201E-4</v>
      </c>
      <c r="J149" s="210">
        <f>IFERROR(H149/D149-1,"-")</f>
        <v>1.0197067783701446</v>
      </c>
      <c r="K149" s="209">
        <f>H149-G149</f>
        <v>47</v>
      </c>
      <c r="L149" s="209">
        <f>H149-D149</f>
        <v>53555</v>
      </c>
      <c r="M149" s="210">
        <f t="shared" ref="M149:M161" si="84">H149/H$9</f>
        <v>2.3235895543067181E-2</v>
      </c>
    </row>
    <row r="150" spans="2:13" x14ac:dyDescent="0.25">
      <c r="B150" s="190" t="s">
        <v>99</v>
      </c>
      <c r="C150" s="191">
        <v>16212</v>
      </c>
      <c r="D150" s="191">
        <v>32680</v>
      </c>
      <c r="E150" s="191">
        <v>49587</v>
      </c>
      <c r="F150" s="191">
        <v>52055</v>
      </c>
      <c r="G150" s="191">
        <v>48038</v>
      </c>
      <c r="H150" s="191">
        <v>47076</v>
      </c>
      <c r="I150" s="211">
        <f>IFERROR(H150/G150-1,"-")</f>
        <v>-2.002581289812233E-2</v>
      </c>
      <c r="J150" s="192">
        <f t="shared" ref="J150:J161" si="85">IFERROR(H150/D150-1,"-")</f>
        <v>0.44051407588739289</v>
      </c>
      <c r="K150" s="191">
        <f t="shared" ref="K150:K160" si="86">H150-G150</f>
        <v>-962</v>
      </c>
      <c r="L150" s="191">
        <f t="shared" ref="L150:L161" si="87">H150-D150</f>
        <v>14396</v>
      </c>
      <c r="M150" s="192">
        <f t="shared" si="84"/>
        <v>1.0312071822629561E-2</v>
      </c>
    </row>
    <row r="151" spans="2:13" x14ac:dyDescent="0.25">
      <c r="B151" s="194" t="s">
        <v>105</v>
      </c>
      <c r="C151" s="195">
        <v>9463</v>
      </c>
      <c r="D151" s="195">
        <v>26134</v>
      </c>
      <c r="E151" s="195">
        <v>35869</v>
      </c>
      <c r="F151" s="195">
        <v>38509</v>
      </c>
      <c r="G151" s="195">
        <v>32273</v>
      </c>
      <c r="H151" s="195">
        <v>29513</v>
      </c>
      <c r="I151" s="212">
        <f>IFERROR(H151/G151-1,"-")</f>
        <v>-8.5520404052923493E-2</v>
      </c>
      <c r="J151" s="196">
        <f t="shared" si="85"/>
        <v>0.12929517104155508</v>
      </c>
      <c r="K151" s="195">
        <f t="shared" si="86"/>
        <v>-2760</v>
      </c>
      <c r="L151" s="195">
        <f t="shared" si="87"/>
        <v>3379</v>
      </c>
      <c r="M151" s="196">
        <f t="shared" si="84"/>
        <v>6.4648690564463041E-3</v>
      </c>
    </row>
    <row r="152" spans="2:13" x14ac:dyDescent="0.25">
      <c r="B152" s="194" t="s">
        <v>102</v>
      </c>
      <c r="C152" s="195">
        <v>6749</v>
      </c>
      <c r="D152" s="195">
        <v>6546</v>
      </c>
      <c r="E152" s="195">
        <v>13718</v>
      </c>
      <c r="F152" s="195">
        <v>13546</v>
      </c>
      <c r="G152" s="195">
        <v>15765</v>
      </c>
      <c r="H152" s="195">
        <v>17563</v>
      </c>
      <c r="I152" s="212">
        <f>IFERROR(H152/G152-1,"-")</f>
        <v>0.11405011100539175</v>
      </c>
      <c r="J152" s="196">
        <f t="shared" si="85"/>
        <v>1.6830125267338834</v>
      </c>
      <c r="K152" s="195">
        <f t="shared" si="86"/>
        <v>1798</v>
      </c>
      <c r="L152" s="195">
        <f t="shared" si="87"/>
        <v>11017</v>
      </c>
      <c r="M152" s="196">
        <f t="shared" si="84"/>
        <v>3.8472027661832562E-3</v>
      </c>
    </row>
    <row r="153" spans="2:13" x14ac:dyDescent="0.25">
      <c r="B153" s="190" t="s">
        <v>109</v>
      </c>
      <c r="C153" s="191">
        <v>18230</v>
      </c>
      <c r="D153" s="191">
        <v>19840</v>
      </c>
      <c r="E153" s="191">
        <v>41528</v>
      </c>
      <c r="F153" s="191">
        <v>49054</v>
      </c>
      <c r="G153" s="191">
        <v>57990</v>
      </c>
      <c r="H153" s="191">
        <v>58999</v>
      </c>
      <c r="I153" s="211">
        <f>IFERROR(H153/G153-1,"-")</f>
        <v>1.7399551646835709E-2</v>
      </c>
      <c r="J153" s="192">
        <f t="shared" si="85"/>
        <v>1.9737399193548386</v>
      </c>
      <c r="K153" s="191">
        <f t="shared" si="86"/>
        <v>1009</v>
      </c>
      <c r="L153" s="191">
        <f t="shared" si="87"/>
        <v>39159</v>
      </c>
      <c r="M153" s="192">
        <f t="shared" si="84"/>
        <v>1.2923823720437622E-2</v>
      </c>
    </row>
    <row r="154" spans="2:13" x14ac:dyDescent="0.25">
      <c r="B154" s="194" t="s">
        <v>112</v>
      </c>
      <c r="C154" s="195">
        <v>5108</v>
      </c>
      <c r="D154" s="195">
        <v>2326</v>
      </c>
      <c r="E154" s="195">
        <v>14964</v>
      </c>
      <c r="F154" s="195">
        <v>14917</v>
      </c>
      <c r="G154" s="195">
        <v>16509</v>
      </c>
      <c r="H154" s="195">
        <v>14822</v>
      </c>
      <c r="I154" s="212">
        <f t="shared" ref="I154:I161" si="88">IFERROR(H154/G154-1,"-")</f>
        <v>-0.10218668605003334</v>
      </c>
      <c r="J154" s="196">
        <f t="shared" si="85"/>
        <v>5.3723129836629404</v>
      </c>
      <c r="K154" s="195">
        <f t="shared" si="86"/>
        <v>-1687</v>
      </c>
      <c r="L154" s="195">
        <f t="shared" si="87"/>
        <v>12496</v>
      </c>
      <c r="M154" s="196">
        <f t="shared" si="84"/>
        <v>3.2467824062158072E-3</v>
      </c>
    </row>
    <row r="155" spans="2:13" x14ac:dyDescent="0.25">
      <c r="B155" s="194" t="s">
        <v>115</v>
      </c>
      <c r="C155" s="195">
        <v>4515</v>
      </c>
      <c r="D155" s="195">
        <v>4643</v>
      </c>
      <c r="E155" s="195">
        <v>8567</v>
      </c>
      <c r="F155" s="195">
        <v>9517</v>
      </c>
      <c r="G155" s="195">
        <v>9914</v>
      </c>
      <c r="H155" s="195">
        <v>9919</v>
      </c>
      <c r="I155" s="212">
        <f t="shared" si="88"/>
        <v>5.043373007866947E-4</v>
      </c>
      <c r="J155" s="196">
        <f t="shared" si="85"/>
        <v>1.1363342666379497</v>
      </c>
      <c r="K155" s="195">
        <f t="shared" si="86"/>
        <v>5</v>
      </c>
      <c r="L155" s="195">
        <f t="shared" si="87"/>
        <v>5276</v>
      </c>
      <c r="M155" s="196">
        <f t="shared" si="84"/>
        <v>2.1727725467045335E-3</v>
      </c>
    </row>
    <row r="156" spans="2:13" x14ac:dyDescent="0.25">
      <c r="B156" s="194" t="s">
        <v>118</v>
      </c>
      <c r="C156" s="195">
        <v>2035</v>
      </c>
      <c r="D156" s="195">
        <v>4243</v>
      </c>
      <c r="E156" s="195">
        <v>5043</v>
      </c>
      <c r="F156" s="195">
        <v>8079</v>
      </c>
      <c r="G156" s="195">
        <v>10323</v>
      </c>
      <c r="H156" s="195">
        <v>14463</v>
      </c>
      <c r="I156" s="212">
        <f t="shared" si="88"/>
        <v>0.40104620749782049</v>
      </c>
      <c r="J156" s="196">
        <f t="shared" si="85"/>
        <v>2.4086731086495403</v>
      </c>
      <c r="K156" s="195">
        <f t="shared" si="86"/>
        <v>4140</v>
      </c>
      <c r="L156" s="195">
        <f t="shared" si="87"/>
        <v>10220</v>
      </c>
      <c r="M156" s="196">
        <f t="shared" si="84"/>
        <v>3.1681428917217126E-3</v>
      </c>
    </row>
    <row r="157" spans="2:13" x14ac:dyDescent="0.25">
      <c r="B157" s="194" t="s">
        <v>125</v>
      </c>
      <c r="C157" s="195">
        <v>561</v>
      </c>
      <c r="D157" s="195">
        <v>604</v>
      </c>
      <c r="E157" s="195">
        <v>1305</v>
      </c>
      <c r="F157" s="195">
        <v>1530</v>
      </c>
      <c r="G157" s="195">
        <v>2288</v>
      </c>
      <c r="H157" s="195">
        <v>2011</v>
      </c>
      <c r="I157" s="212">
        <f t="shared" si="88"/>
        <v>-0.12106643356643354</v>
      </c>
      <c r="J157" s="196">
        <f t="shared" si="85"/>
        <v>2.3294701986754967</v>
      </c>
      <c r="K157" s="195">
        <f t="shared" si="86"/>
        <v>-277</v>
      </c>
      <c r="L157" s="195">
        <f t="shared" si="87"/>
        <v>1407</v>
      </c>
      <c r="M157" s="196">
        <f t="shared" si="84"/>
        <v>4.4051271211037571E-4</v>
      </c>
    </row>
    <row r="158" spans="2:13" x14ac:dyDescent="0.25">
      <c r="B158" s="194" t="s">
        <v>121</v>
      </c>
      <c r="C158" s="195">
        <v>1130</v>
      </c>
      <c r="D158" s="195">
        <v>1231</v>
      </c>
      <c r="E158" s="195">
        <v>2560</v>
      </c>
      <c r="F158" s="195">
        <v>2571</v>
      </c>
      <c r="G158" s="195">
        <v>2957</v>
      </c>
      <c r="H158" s="195">
        <v>2204</v>
      </c>
      <c r="I158" s="212">
        <f t="shared" si="88"/>
        <v>-0.25464998309097053</v>
      </c>
      <c r="J158" s="196">
        <f t="shared" si="85"/>
        <v>0.79041429731925272</v>
      </c>
      <c r="K158" s="195">
        <f t="shared" si="86"/>
        <v>-753</v>
      </c>
      <c r="L158" s="195">
        <f t="shared" si="87"/>
        <v>973</v>
      </c>
      <c r="M158" s="196">
        <f t="shared" si="84"/>
        <v>4.82789665584917E-4</v>
      </c>
    </row>
    <row r="159" spans="2:13" x14ac:dyDescent="0.25">
      <c r="B159" s="194" t="s">
        <v>130</v>
      </c>
      <c r="C159" s="195">
        <v>340</v>
      </c>
      <c r="D159" s="195">
        <v>120</v>
      </c>
      <c r="E159" s="195">
        <v>325</v>
      </c>
      <c r="F159" s="195">
        <v>447</v>
      </c>
      <c r="G159" s="195">
        <v>322</v>
      </c>
      <c r="H159" s="195">
        <v>333</v>
      </c>
      <c r="I159" s="212">
        <f t="shared" si="88"/>
        <v>3.4161490683229712E-2</v>
      </c>
      <c r="J159" s="196">
        <f t="shared" si="85"/>
        <v>1.7749999999999999</v>
      </c>
      <c r="K159" s="195">
        <f t="shared" si="86"/>
        <v>11</v>
      </c>
      <c r="L159" s="195">
        <f t="shared" si="87"/>
        <v>213</v>
      </c>
      <c r="M159" s="196">
        <f t="shared" si="84"/>
        <v>7.2944173611514228E-5</v>
      </c>
    </row>
    <row r="160" spans="2:13" x14ac:dyDescent="0.25">
      <c r="B160" s="194" t="s">
        <v>133</v>
      </c>
      <c r="C160" s="195">
        <v>426</v>
      </c>
      <c r="D160" s="195">
        <v>138</v>
      </c>
      <c r="E160" s="195">
        <v>457</v>
      </c>
      <c r="F160" s="195">
        <v>624</v>
      </c>
      <c r="G160" s="195">
        <v>554</v>
      </c>
      <c r="H160" s="195">
        <v>431</v>
      </c>
      <c r="I160" s="212">
        <f t="shared" si="88"/>
        <v>-0.22202166064981954</v>
      </c>
      <c r="J160" s="196">
        <f t="shared" si="85"/>
        <v>2.1231884057971016</v>
      </c>
      <c r="K160" s="195">
        <f t="shared" si="86"/>
        <v>-123</v>
      </c>
      <c r="L160" s="195">
        <f t="shared" si="87"/>
        <v>293</v>
      </c>
      <c r="M160" s="196">
        <f t="shared" si="84"/>
        <v>9.4411227707395285E-5</v>
      </c>
    </row>
    <row r="161" spans="2:13" x14ac:dyDescent="0.25">
      <c r="B161" s="199" t="s">
        <v>147</v>
      </c>
      <c r="C161" s="200">
        <f t="shared" ref="C161" si="89">C153-SUM(C154:C160)</f>
        <v>4115</v>
      </c>
      <c r="D161" s="200">
        <f t="shared" ref="D161:E161" si="90">D153-SUM(D154:D160)</f>
        <v>6535</v>
      </c>
      <c r="E161" s="200">
        <f t="shared" si="90"/>
        <v>8307</v>
      </c>
      <c r="F161" s="200">
        <f t="shared" ref="F161:H161" si="91">F153-SUM(F154:F160)</f>
        <v>11369</v>
      </c>
      <c r="G161" s="200">
        <f t="shared" si="91"/>
        <v>15123</v>
      </c>
      <c r="H161" s="200">
        <f t="shared" si="91"/>
        <v>14816</v>
      </c>
      <c r="I161" s="213">
        <f t="shared" si="88"/>
        <v>-2.0300204985783221E-2</v>
      </c>
      <c r="J161" s="201">
        <f t="shared" si="85"/>
        <v>1.2671767406273911</v>
      </c>
      <c r="K161" s="200">
        <f>H161-G161</f>
        <v>-307</v>
      </c>
      <c r="L161" s="200">
        <f t="shared" si="87"/>
        <v>8281</v>
      </c>
      <c r="M161" s="201">
        <f t="shared" si="84"/>
        <v>3.2454680967813655E-3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9138-8344-4B46-87E8-CD0869F8968F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53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1075029</v>
      </c>
      <c r="D9" s="209">
        <f t="shared" si="0"/>
        <v>1335956</v>
      </c>
      <c r="E9" s="209">
        <f t="shared" si="0"/>
        <v>3116022</v>
      </c>
      <c r="F9" s="209">
        <f t="shared" si="0"/>
        <v>3408188</v>
      </c>
      <c r="G9" s="209">
        <f t="shared" si="0"/>
        <v>3585143</v>
      </c>
      <c r="H9" s="209">
        <f t="shared" si="0"/>
        <v>3509018</v>
      </c>
      <c r="I9" s="210">
        <f>IFERROR(H9/G9-1,"-")</f>
        <v>-2.123346265406989E-2</v>
      </c>
      <c r="J9" s="209">
        <f t="shared" ref="J9:J21" si="1">H9-G9</f>
        <v>-76125</v>
      </c>
      <c r="K9" s="210">
        <f t="shared" ref="K9:K21" si="2">H9/H$9</f>
        <v>1</v>
      </c>
      <c r="N9" s="187" t="s">
        <v>70</v>
      </c>
      <c r="O9" s="209">
        <f t="shared" ref="O9:T9" si="3">O10+O13</f>
        <v>76350</v>
      </c>
      <c r="P9" s="209">
        <f t="shared" si="3"/>
        <v>123320</v>
      </c>
      <c r="Q9" s="209">
        <f t="shared" si="3"/>
        <v>179915</v>
      </c>
      <c r="R9" s="209">
        <f t="shared" si="3"/>
        <v>194865</v>
      </c>
      <c r="S9" s="209">
        <f t="shared" si="3"/>
        <v>201157</v>
      </c>
      <c r="T9" s="209">
        <f t="shared" si="3"/>
        <v>227882</v>
      </c>
      <c r="U9" s="210">
        <f>IFERROR(T9/S9-1,"-")</f>
        <v>0.13285642557803112</v>
      </c>
      <c r="V9" s="209">
        <f>T9-S9</f>
        <v>26725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333970</v>
      </c>
      <c r="D10" s="191">
        <v>567343</v>
      </c>
      <c r="E10" s="191">
        <v>743562</v>
      </c>
      <c r="F10" s="191">
        <v>769598</v>
      </c>
      <c r="G10" s="191">
        <v>767914</v>
      </c>
      <c r="H10" s="191">
        <v>766537</v>
      </c>
      <c r="I10" s="211">
        <f>IFERROR(H10/G10-1,"-")</f>
        <v>-1.7931695476316456E-3</v>
      </c>
      <c r="J10" s="190">
        <f t="shared" si="1"/>
        <v>-1377</v>
      </c>
      <c r="K10" s="192">
        <f t="shared" si="2"/>
        <v>0.21844772526102743</v>
      </c>
      <c r="N10" s="190" t="s">
        <v>99</v>
      </c>
      <c r="O10" s="191">
        <v>43048</v>
      </c>
      <c r="P10" s="191">
        <v>81482</v>
      </c>
      <c r="Q10" s="191">
        <v>110405</v>
      </c>
      <c r="R10" s="191">
        <v>122286</v>
      </c>
      <c r="S10" s="191">
        <v>128586</v>
      </c>
      <c r="T10" s="191">
        <v>148985</v>
      </c>
      <c r="U10" s="211">
        <f>IFERROR(T10/S10-1,"-")</f>
        <v>0.15864090958580257</v>
      </c>
      <c r="V10" s="190">
        <f t="shared" ref="V10:V20" si="5">T10-S10</f>
        <v>20399</v>
      </c>
      <c r="W10" s="192">
        <f t="shared" si="4"/>
        <v>0.65378134297575063</v>
      </c>
    </row>
    <row r="11" spans="1:23" x14ac:dyDescent="0.25">
      <c r="A11" s="193" t="s">
        <v>102</v>
      </c>
      <c r="B11" s="194" t="s">
        <v>105</v>
      </c>
      <c r="C11" s="195">
        <v>127521</v>
      </c>
      <c r="D11" s="195">
        <v>281358</v>
      </c>
      <c r="E11" s="195">
        <v>291583</v>
      </c>
      <c r="F11" s="195">
        <v>299896</v>
      </c>
      <c r="G11" s="195">
        <v>296650</v>
      </c>
      <c r="H11" s="195">
        <v>297879</v>
      </c>
      <c r="I11" s="212">
        <f>IFERROR(H11/G11-1,"-")</f>
        <v>4.1429293780550491E-3</v>
      </c>
      <c r="J11" s="194">
        <f t="shared" si="1"/>
        <v>1229</v>
      </c>
      <c r="K11" s="196">
        <f t="shared" si="2"/>
        <v>8.4889561695038321E-2</v>
      </c>
      <c r="N11" s="194" t="s">
        <v>105</v>
      </c>
      <c r="O11" s="195">
        <v>19485</v>
      </c>
      <c r="P11" s="195">
        <v>41503</v>
      </c>
      <c r="Q11" s="195">
        <v>57305</v>
      </c>
      <c r="R11" s="195">
        <v>55716</v>
      </c>
      <c r="S11" s="195">
        <v>62457</v>
      </c>
      <c r="T11" s="195">
        <v>78684</v>
      </c>
      <c r="U11" s="212">
        <f>IFERROR(T11/S11-1,"-")</f>
        <v>0.2598107497958595</v>
      </c>
      <c r="V11" s="194">
        <f t="shared" si="5"/>
        <v>16227</v>
      </c>
      <c r="W11" s="196">
        <f>T11/T$9</f>
        <v>0.34528396275265266</v>
      </c>
    </row>
    <row r="12" spans="1:23" x14ac:dyDescent="0.25">
      <c r="A12" s="1"/>
      <c r="B12" s="194" t="s">
        <v>102</v>
      </c>
      <c r="C12" s="195">
        <v>206449</v>
      </c>
      <c r="D12" s="195">
        <v>285985</v>
      </c>
      <c r="E12" s="195">
        <v>451979</v>
      </c>
      <c r="F12" s="195">
        <v>469702</v>
      </c>
      <c r="G12" s="195">
        <v>471264</v>
      </c>
      <c r="H12" s="195">
        <v>468658</v>
      </c>
      <c r="I12" s="212">
        <f>IFERROR(H12/G12-1,"-")</f>
        <v>-5.5298091939973704E-3</v>
      </c>
      <c r="J12" s="194">
        <f t="shared" si="1"/>
        <v>-2606</v>
      </c>
      <c r="K12" s="196">
        <f t="shared" si="2"/>
        <v>0.13355816356598912</v>
      </c>
      <c r="N12" s="194" t="s">
        <v>102</v>
      </c>
      <c r="O12" s="195">
        <v>23563</v>
      </c>
      <c r="P12" s="195">
        <v>39979</v>
      </c>
      <c r="Q12" s="195">
        <v>53100</v>
      </c>
      <c r="R12" s="195">
        <v>66570</v>
      </c>
      <c r="S12" s="195">
        <v>66129</v>
      </c>
      <c r="T12" s="195">
        <v>70301</v>
      </c>
      <c r="U12" s="212">
        <f>IFERROR(T12/S12-1,"-")</f>
        <v>6.3088811262834721E-2</v>
      </c>
      <c r="V12" s="194">
        <f t="shared" si="5"/>
        <v>4172</v>
      </c>
      <c r="W12" s="196">
        <f t="shared" si="4"/>
        <v>0.30849738022309792</v>
      </c>
    </row>
    <row r="13" spans="1:23" s="74" customFormat="1" x14ac:dyDescent="0.25">
      <c r="B13" s="190" t="s">
        <v>109</v>
      </c>
      <c r="C13" s="191">
        <v>741059</v>
      </c>
      <c r="D13" s="191">
        <v>768613</v>
      </c>
      <c r="E13" s="191">
        <v>2372460</v>
      </c>
      <c r="F13" s="191">
        <v>2638590</v>
      </c>
      <c r="G13" s="191">
        <v>2817229</v>
      </c>
      <c r="H13" s="191">
        <v>2742481</v>
      </c>
      <c r="I13" s="211">
        <f>IFERROR(H13/G13-1,"-")</f>
        <v>-2.6532454408214612E-2</v>
      </c>
      <c r="J13" s="190">
        <f t="shared" si="1"/>
        <v>-74748</v>
      </c>
      <c r="K13" s="192">
        <f t="shared" si="2"/>
        <v>0.7815522747389726</v>
      </c>
      <c r="N13" s="190" t="s">
        <v>109</v>
      </c>
      <c r="O13" s="191">
        <v>33302</v>
      </c>
      <c r="P13" s="191">
        <v>41838</v>
      </c>
      <c r="Q13" s="191">
        <v>69510</v>
      </c>
      <c r="R13" s="191">
        <v>72579</v>
      </c>
      <c r="S13" s="191">
        <v>72571</v>
      </c>
      <c r="T13" s="191">
        <v>78897</v>
      </c>
      <c r="U13" s="211">
        <f>IFERROR(T13/S13-1,"-")</f>
        <v>8.7169806120902305E-2</v>
      </c>
      <c r="V13" s="190">
        <f t="shared" si="5"/>
        <v>6326</v>
      </c>
      <c r="W13" s="192">
        <f t="shared" si="4"/>
        <v>0.34621865702424937</v>
      </c>
    </row>
    <row r="14" spans="1:23" s="74" customFormat="1" x14ac:dyDescent="0.25">
      <c r="B14" s="194" t="s">
        <v>112</v>
      </c>
      <c r="C14" s="195">
        <v>277618</v>
      </c>
      <c r="D14" s="195">
        <v>197547</v>
      </c>
      <c r="E14" s="195">
        <v>1099359</v>
      </c>
      <c r="F14" s="195">
        <v>1222793</v>
      </c>
      <c r="G14" s="195">
        <v>1292045</v>
      </c>
      <c r="H14" s="195">
        <v>1266830</v>
      </c>
      <c r="I14" s="212">
        <f t="shared" ref="I14:I21" si="6">IFERROR(H14/G14-1,"-")</f>
        <v>-1.9515574147959236E-2</v>
      </c>
      <c r="J14" s="194">
        <f t="shared" si="1"/>
        <v>-25215</v>
      </c>
      <c r="K14" s="196">
        <f t="shared" si="2"/>
        <v>0.36102123158102922</v>
      </c>
      <c r="N14" s="194" t="s">
        <v>112</v>
      </c>
      <c r="O14" s="195">
        <v>3167</v>
      </c>
      <c r="P14" s="195">
        <v>1935</v>
      </c>
      <c r="Q14" s="195">
        <v>7687</v>
      </c>
      <c r="R14" s="195">
        <v>9446</v>
      </c>
      <c r="S14" s="195">
        <v>8418</v>
      </c>
      <c r="T14" s="195">
        <v>8188</v>
      </c>
      <c r="U14" s="212">
        <f t="shared" ref="U14:U21" si="7">IFERROR(T14/S14-1,"-")</f>
        <v>-2.732240437158473E-2</v>
      </c>
      <c r="V14" s="194">
        <f t="shared" si="5"/>
        <v>-230</v>
      </c>
      <c r="W14" s="196">
        <f t="shared" si="4"/>
        <v>3.5930876506262012E-2</v>
      </c>
    </row>
    <row r="15" spans="1:23" x14ac:dyDescent="0.25">
      <c r="A15" s="1"/>
      <c r="B15" s="194" t="s">
        <v>115</v>
      </c>
      <c r="C15" s="195">
        <v>104762</v>
      </c>
      <c r="D15" s="195">
        <v>124987</v>
      </c>
      <c r="E15" s="195">
        <v>264032</v>
      </c>
      <c r="F15" s="195">
        <v>302210</v>
      </c>
      <c r="G15" s="195">
        <v>312157</v>
      </c>
      <c r="H15" s="195">
        <v>303418</v>
      </c>
      <c r="I15" s="212">
        <f t="shared" si="6"/>
        <v>-2.7995527891413574E-2</v>
      </c>
      <c r="J15" s="194">
        <f t="shared" si="1"/>
        <v>-8739</v>
      </c>
      <c r="K15" s="196">
        <f t="shared" si="2"/>
        <v>8.6468065994531801E-2</v>
      </c>
      <c r="N15" s="194" t="s">
        <v>115</v>
      </c>
      <c r="O15" s="195">
        <v>3337</v>
      </c>
      <c r="P15" s="195">
        <v>4426</v>
      </c>
      <c r="Q15" s="195">
        <v>7498</v>
      </c>
      <c r="R15" s="195">
        <v>10075</v>
      </c>
      <c r="S15" s="195">
        <v>9604</v>
      </c>
      <c r="T15" s="195">
        <v>10743</v>
      </c>
      <c r="U15" s="212">
        <f t="shared" si="7"/>
        <v>0.11859641815910038</v>
      </c>
      <c r="V15" s="194">
        <f t="shared" si="5"/>
        <v>1139</v>
      </c>
      <c r="W15" s="196">
        <f t="shared" si="4"/>
        <v>4.714281952940557E-2</v>
      </c>
    </row>
    <row r="16" spans="1:23" x14ac:dyDescent="0.25">
      <c r="A16" s="1"/>
      <c r="B16" s="194" t="s">
        <v>118</v>
      </c>
      <c r="C16" s="195">
        <v>44136</v>
      </c>
      <c r="D16" s="195">
        <v>79602</v>
      </c>
      <c r="E16" s="195">
        <v>138916</v>
      </c>
      <c r="F16" s="195">
        <v>152119</v>
      </c>
      <c r="G16" s="195">
        <v>166406</v>
      </c>
      <c r="H16" s="195">
        <v>156481</v>
      </c>
      <c r="I16" s="212">
        <f t="shared" si="6"/>
        <v>-5.9643282093193806E-2</v>
      </c>
      <c r="J16" s="194">
        <f t="shared" si="1"/>
        <v>-9925</v>
      </c>
      <c r="K16" s="196">
        <f t="shared" si="2"/>
        <v>4.4593957625751704E-2</v>
      </c>
      <c r="N16" s="194" t="s">
        <v>118</v>
      </c>
      <c r="O16" s="195">
        <v>2423</v>
      </c>
      <c r="P16" s="195">
        <v>5516</v>
      </c>
      <c r="Q16" s="195">
        <v>6537</v>
      </c>
      <c r="R16" s="195">
        <v>7047</v>
      </c>
      <c r="S16" s="195">
        <v>6923</v>
      </c>
      <c r="T16" s="195">
        <v>7567</v>
      </c>
      <c r="U16" s="212">
        <f t="shared" si="7"/>
        <v>9.3023255813953432E-2</v>
      </c>
      <c r="V16" s="194">
        <f t="shared" si="5"/>
        <v>644</v>
      </c>
      <c r="W16" s="196">
        <f t="shared" si="4"/>
        <v>3.3205781939775851E-2</v>
      </c>
    </row>
    <row r="17" spans="1:23" x14ac:dyDescent="0.25">
      <c r="A17" s="1"/>
      <c r="B17" s="194" t="s">
        <v>125</v>
      </c>
      <c r="C17" s="195">
        <v>25581</v>
      </c>
      <c r="D17" s="195">
        <v>45324</v>
      </c>
      <c r="E17" s="195">
        <v>105135</v>
      </c>
      <c r="F17" s="195">
        <v>98401</v>
      </c>
      <c r="G17" s="195">
        <v>107519</v>
      </c>
      <c r="H17" s="195">
        <v>99351</v>
      </c>
      <c r="I17" s="212">
        <f t="shared" si="6"/>
        <v>-7.5967968452087531E-2</v>
      </c>
      <c r="J17" s="194">
        <f t="shared" si="1"/>
        <v>-8168</v>
      </c>
      <c r="K17" s="196">
        <f t="shared" si="2"/>
        <v>2.8313049405845166E-2</v>
      </c>
      <c r="N17" s="194" t="s">
        <v>125</v>
      </c>
      <c r="O17" s="195">
        <v>624</v>
      </c>
      <c r="P17" s="195">
        <v>833</v>
      </c>
      <c r="Q17" s="195">
        <v>1977</v>
      </c>
      <c r="R17" s="195">
        <v>2052</v>
      </c>
      <c r="S17" s="195">
        <v>1813</v>
      </c>
      <c r="T17" s="195">
        <v>2156</v>
      </c>
      <c r="U17" s="212">
        <f t="shared" si="7"/>
        <v>0.18918918918918926</v>
      </c>
      <c r="V17" s="194">
        <f t="shared" si="5"/>
        <v>343</v>
      </c>
      <c r="W17" s="196">
        <f t="shared" si="4"/>
        <v>9.4610368524060701E-3</v>
      </c>
    </row>
    <row r="18" spans="1:23" x14ac:dyDescent="0.25">
      <c r="A18" s="1"/>
      <c r="B18" s="194" t="s">
        <v>121</v>
      </c>
      <c r="C18" s="195">
        <v>45154</v>
      </c>
      <c r="D18" s="195">
        <v>55095</v>
      </c>
      <c r="E18" s="195">
        <v>107508</v>
      </c>
      <c r="F18" s="195">
        <v>110571</v>
      </c>
      <c r="G18" s="195">
        <v>115704</v>
      </c>
      <c r="H18" s="195">
        <v>106311</v>
      </c>
      <c r="I18" s="212">
        <f t="shared" si="6"/>
        <v>-8.1181290188757527E-2</v>
      </c>
      <c r="J18" s="194">
        <f t="shared" si="1"/>
        <v>-9393</v>
      </c>
      <c r="K18" s="196">
        <f t="shared" si="2"/>
        <v>3.0296510305732258E-2</v>
      </c>
      <c r="N18" s="194" t="s">
        <v>121</v>
      </c>
      <c r="O18" s="195">
        <v>625</v>
      </c>
      <c r="P18" s="195">
        <v>755</v>
      </c>
      <c r="Q18" s="195">
        <v>1373</v>
      </c>
      <c r="R18" s="195">
        <v>1433</v>
      </c>
      <c r="S18" s="195">
        <v>1546</v>
      </c>
      <c r="T18" s="195">
        <v>1916</v>
      </c>
      <c r="U18" s="212">
        <f t="shared" si="7"/>
        <v>0.239327296248383</v>
      </c>
      <c r="V18" s="194">
        <f t="shared" si="5"/>
        <v>370</v>
      </c>
      <c r="W18" s="196">
        <f t="shared" si="4"/>
        <v>8.4078602083534452E-3</v>
      </c>
    </row>
    <row r="19" spans="1:23" x14ac:dyDescent="0.25">
      <c r="A19" s="193" t="s">
        <v>146</v>
      </c>
      <c r="B19" s="194" t="s">
        <v>130</v>
      </c>
      <c r="C19" s="195">
        <v>18138</v>
      </c>
      <c r="D19" s="195">
        <v>5121</v>
      </c>
      <c r="E19" s="195">
        <v>28971</v>
      </c>
      <c r="F19" s="195">
        <v>34286</v>
      </c>
      <c r="G19" s="195">
        <v>31543</v>
      </c>
      <c r="H19" s="195">
        <v>29986</v>
      </c>
      <c r="I19" s="212">
        <f t="shared" si="6"/>
        <v>-4.9361189487366453E-2</v>
      </c>
      <c r="J19" s="194">
        <f t="shared" si="1"/>
        <v>-1557</v>
      </c>
      <c r="K19" s="196">
        <f t="shared" si="2"/>
        <v>8.5454107103468836E-3</v>
      </c>
      <c r="N19" s="194" t="s">
        <v>130</v>
      </c>
      <c r="O19" s="195">
        <v>652</v>
      </c>
      <c r="P19" s="195">
        <v>207</v>
      </c>
      <c r="Q19" s="195">
        <v>785</v>
      </c>
      <c r="R19" s="195">
        <v>976</v>
      </c>
      <c r="S19" s="195">
        <v>1058</v>
      </c>
      <c r="T19" s="195">
        <v>814</v>
      </c>
      <c r="U19" s="212">
        <f t="shared" si="7"/>
        <v>-0.23062381852551983</v>
      </c>
      <c r="V19" s="194">
        <f t="shared" si="5"/>
        <v>-244</v>
      </c>
      <c r="W19" s="196">
        <f t="shared" si="4"/>
        <v>3.5720241177451487E-3</v>
      </c>
    </row>
    <row r="20" spans="1:23" x14ac:dyDescent="0.25">
      <c r="A20" s="198" t="s">
        <v>147</v>
      </c>
      <c r="B20" s="194" t="s">
        <v>133</v>
      </c>
      <c r="C20" s="195">
        <v>24693</v>
      </c>
      <c r="D20" s="195">
        <v>3815</v>
      </c>
      <c r="E20" s="195">
        <v>20777</v>
      </c>
      <c r="F20" s="195">
        <v>30679</v>
      </c>
      <c r="G20" s="195">
        <v>28530</v>
      </c>
      <c r="H20" s="195">
        <v>24141</v>
      </c>
      <c r="I20" s="212">
        <f t="shared" si="6"/>
        <v>-0.15383806519453203</v>
      </c>
      <c r="J20" s="194">
        <f t="shared" si="1"/>
        <v>-4389</v>
      </c>
      <c r="K20" s="196">
        <f t="shared" si="2"/>
        <v>6.8797025264618191E-3</v>
      </c>
      <c r="N20" s="194" t="s">
        <v>133</v>
      </c>
      <c r="O20" s="195">
        <v>1030</v>
      </c>
      <c r="P20" s="195">
        <v>358</v>
      </c>
      <c r="Q20" s="195">
        <v>1266</v>
      </c>
      <c r="R20" s="195">
        <v>1806</v>
      </c>
      <c r="S20" s="195">
        <v>1655</v>
      </c>
      <c r="T20" s="195">
        <v>1540</v>
      </c>
      <c r="U20" s="212">
        <f t="shared" si="7"/>
        <v>-6.9486404833836835E-2</v>
      </c>
      <c r="V20" s="194">
        <f t="shared" si="5"/>
        <v>-115</v>
      </c>
      <c r="W20" s="196">
        <f t="shared" si="4"/>
        <v>6.7578834660043359E-3</v>
      </c>
    </row>
    <row r="21" spans="1:23" x14ac:dyDescent="0.25">
      <c r="B21" s="199" t="s">
        <v>147</v>
      </c>
      <c r="C21" s="200">
        <f t="shared" ref="C21" si="8">C13-SUM(C14:C20)</f>
        <v>200977</v>
      </c>
      <c r="D21" s="200">
        <f t="shared" ref="D21:H21" si="9">D13-SUM(D14:D20)</f>
        <v>257122</v>
      </c>
      <c r="E21" s="200">
        <f t="shared" si="9"/>
        <v>607762</v>
      </c>
      <c r="F21" s="200">
        <f t="shared" si="9"/>
        <v>687531</v>
      </c>
      <c r="G21" s="200">
        <f t="shared" si="9"/>
        <v>763325</v>
      </c>
      <c r="H21" s="200">
        <f t="shared" si="9"/>
        <v>755963</v>
      </c>
      <c r="I21" s="213">
        <f t="shared" si="6"/>
        <v>-9.6446467756198251E-3</v>
      </c>
      <c r="J21" s="199">
        <f t="shared" si="1"/>
        <v>-7362</v>
      </c>
      <c r="K21" s="201">
        <f t="shared" si="2"/>
        <v>0.21543434658927368</v>
      </c>
      <c r="N21" s="199" t="s">
        <v>147</v>
      </c>
      <c r="O21" s="200">
        <f t="shared" ref="O21:T21" si="10">O13-SUM(O14:O20)</f>
        <v>21444</v>
      </c>
      <c r="P21" s="200">
        <f t="shared" si="10"/>
        <v>27808</v>
      </c>
      <c r="Q21" s="200">
        <f t="shared" si="10"/>
        <v>42387</v>
      </c>
      <c r="R21" s="200">
        <f t="shared" si="10"/>
        <v>39744</v>
      </c>
      <c r="S21" s="200">
        <f t="shared" si="10"/>
        <v>41554</v>
      </c>
      <c r="T21" s="200">
        <f t="shared" si="10"/>
        <v>45973</v>
      </c>
      <c r="U21" s="213">
        <f t="shared" si="7"/>
        <v>0.10634355296722342</v>
      </c>
      <c r="V21" s="199">
        <f>T21-S21</f>
        <v>4419</v>
      </c>
      <c r="W21" s="201">
        <f t="shared" si="4"/>
        <v>0.20174037440429696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375814</v>
      </c>
      <c r="D23" s="209">
        <f t="shared" si="11"/>
        <v>547654</v>
      </c>
      <c r="E23" s="209">
        <f t="shared" si="11"/>
        <v>1242545</v>
      </c>
      <c r="F23" s="209">
        <f t="shared" si="11"/>
        <v>1288547</v>
      </c>
      <c r="G23" s="209">
        <f t="shared" si="11"/>
        <v>1320475</v>
      </c>
      <c r="H23" s="209">
        <f t="shared" si="11"/>
        <v>1231678</v>
      </c>
      <c r="I23" s="210">
        <f>IFERROR(H23/G23-1,"-")</f>
        <v>-6.7246256082091671E-2</v>
      </c>
      <c r="J23" s="209">
        <f>H23-G23</f>
        <v>-88797</v>
      </c>
      <c r="K23" s="210">
        <f t="shared" ref="K23:K35" si="12">H23/H$9</f>
        <v>0.35100361411654202</v>
      </c>
    </row>
    <row r="24" spans="1:23" x14ac:dyDescent="0.25">
      <c r="B24" s="190" t="s">
        <v>99</v>
      </c>
      <c r="C24" s="191">
        <v>74004</v>
      </c>
      <c r="D24" s="191">
        <v>186632</v>
      </c>
      <c r="E24" s="191">
        <v>154516</v>
      </c>
      <c r="F24" s="191">
        <v>127253</v>
      </c>
      <c r="G24" s="191">
        <v>113009</v>
      </c>
      <c r="H24" s="191">
        <v>98046</v>
      </c>
      <c r="I24" s="211">
        <f>IFERROR(H24/G24-1,"-")</f>
        <v>-0.13240538364201082</v>
      </c>
      <c r="J24" s="190">
        <f t="shared" ref="J24:J34" si="13">H24-G24</f>
        <v>-14963</v>
      </c>
      <c r="K24" s="192">
        <f t="shared" si="12"/>
        <v>2.7941150487116338E-2</v>
      </c>
    </row>
    <row r="25" spans="1:23" x14ac:dyDescent="0.25">
      <c r="B25" s="194" t="s">
        <v>105</v>
      </c>
      <c r="C25" s="195">
        <v>37421</v>
      </c>
      <c r="D25" s="195">
        <v>89266</v>
      </c>
      <c r="E25" s="195">
        <v>61778</v>
      </c>
      <c r="F25" s="195">
        <v>50205</v>
      </c>
      <c r="G25" s="195">
        <v>39596</v>
      </c>
      <c r="H25" s="195">
        <v>45144</v>
      </c>
      <c r="I25" s="212">
        <f>IFERROR(H25/G25-1,"-")</f>
        <v>0.1401151631477926</v>
      </c>
      <c r="J25" s="194">
        <f t="shared" si="13"/>
        <v>5548</v>
      </c>
      <c r="K25" s="196">
        <f t="shared" si="12"/>
        <v>1.2865137767888338E-2</v>
      </c>
    </row>
    <row r="26" spans="1:23" x14ac:dyDescent="0.25">
      <c r="B26" s="194" t="s">
        <v>102</v>
      </c>
      <c r="C26" s="195">
        <v>36583</v>
      </c>
      <c r="D26" s="195">
        <v>97366</v>
      </c>
      <c r="E26" s="195">
        <v>92738</v>
      </c>
      <c r="F26" s="195">
        <v>77048</v>
      </c>
      <c r="G26" s="195">
        <v>73413</v>
      </c>
      <c r="H26" s="195">
        <v>52902</v>
      </c>
      <c r="I26" s="212">
        <f>IFERROR(H26/G26-1,"-")</f>
        <v>-0.27939193330881451</v>
      </c>
      <c r="J26" s="194">
        <f t="shared" si="13"/>
        <v>-20511</v>
      </c>
      <c r="K26" s="196">
        <f t="shared" si="12"/>
        <v>1.5076012719228E-2</v>
      </c>
    </row>
    <row r="27" spans="1:23" x14ac:dyDescent="0.25">
      <c r="B27" s="190" t="s">
        <v>109</v>
      </c>
      <c r="C27" s="191">
        <v>301810</v>
      </c>
      <c r="D27" s="191">
        <v>361022</v>
      </c>
      <c r="E27" s="191">
        <v>1088029</v>
      </c>
      <c r="F27" s="191">
        <v>1161294</v>
      </c>
      <c r="G27" s="191">
        <v>1207466</v>
      </c>
      <c r="H27" s="191">
        <v>1133632</v>
      </c>
      <c r="I27" s="211">
        <f>IFERROR(H27/G27-1,"-")</f>
        <v>-6.1147891534834131E-2</v>
      </c>
      <c r="J27" s="190">
        <f t="shared" si="13"/>
        <v>-73834</v>
      </c>
      <c r="K27" s="192">
        <f t="shared" si="12"/>
        <v>0.32306246362942564</v>
      </c>
    </row>
    <row r="28" spans="1:23" x14ac:dyDescent="0.25">
      <c r="B28" s="194" t="s">
        <v>112</v>
      </c>
      <c r="C28" s="195">
        <v>124154</v>
      </c>
      <c r="D28" s="195">
        <v>103377</v>
      </c>
      <c r="E28" s="195">
        <v>552012</v>
      </c>
      <c r="F28" s="195">
        <v>596874</v>
      </c>
      <c r="G28" s="195">
        <v>619587</v>
      </c>
      <c r="H28" s="195">
        <v>587567</v>
      </c>
      <c r="I28" s="212">
        <f t="shared" ref="I28:I35" si="14">IFERROR(H28/G28-1,"-")</f>
        <v>-5.1679586563307511E-2</v>
      </c>
      <c r="J28" s="194">
        <f t="shared" si="13"/>
        <v>-32020</v>
      </c>
      <c r="K28" s="196">
        <f t="shared" si="12"/>
        <v>0.16744485209252274</v>
      </c>
    </row>
    <row r="29" spans="1:23" x14ac:dyDescent="0.25">
      <c r="B29" s="194" t="s">
        <v>115</v>
      </c>
      <c r="C29" s="195">
        <v>39687</v>
      </c>
      <c r="D29" s="195">
        <v>65858</v>
      </c>
      <c r="E29" s="195">
        <v>125486</v>
      </c>
      <c r="F29" s="195">
        <v>136586</v>
      </c>
      <c r="G29" s="195">
        <v>136714</v>
      </c>
      <c r="H29" s="195">
        <v>126333</v>
      </c>
      <c r="I29" s="212">
        <f t="shared" si="14"/>
        <v>-7.5932238102900951E-2</v>
      </c>
      <c r="J29" s="194">
        <f t="shared" si="13"/>
        <v>-10381</v>
      </c>
      <c r="K29" s="196">
        <f t="shared" si="12"/>
        <v>3.6002380153079862E-2</v>
      </c>
    </row>
    <row r="30" spans="1:23" x14ac:dyDescent="0.25">
      <c r="B30" s="194" t="s">
        <v>118</v>
      </c>
      <c r="C30" s="195">
        <v>15068</v>
      </c>
      <c r="D30" s="195">
        <v>27894</v>
      </c>
      <c r="E30" s="195">
        <v>45049</v>
      </c>
      <c r="F30" s="195">
        <v>40730</v>
      </c>
      <c r="G30" s="195">
        <v>36577</v>
      </c>
      <c r="H30" s="195">
        <v>34388</v>
      </c>
      <c r="I30" s="212">
        <f t="shared" si="14"/>
        <v>-5.9846351532383713E-2</v>
      </c>
      <c r="J30" s="194">
        <f t="shared" si="13"/>
        <v>-2189</v>
      </c>
      <c r="K30" s="196">
        <f t="shared" si="12"/>
        <v>9.7998927335225978E-3</v>
      </c>
    </row>
    <row r="31" spans="1:23" x14ac:dyDescent="0.25">
      <c r="B31" s="194" t="s">
        <v>125</v>
      </c>
      <c r="C31" s="195">
        <v>12723</v>
      </c>
      <c r="D31" s="195">
        <v>25455</v>
      </c>
      <c r="E31" s="195">
        <v>56055</v>
      </c>
      <c r="F31" s="195">
        <v>49378</v>
      </c>
      <c r="G31" s="195">
        <v>52155</v>
      </c>
      <c r="H31" s="195">
        <v>48241</v>
      </c>
      <c r="I31" s="212">
        <f t="shared" si="14"/>
        <v>-7.5045537340619362E-2</v>
      </c>
      <c r="J31" s="194">
        <f t="shared" si="13"/>
        <v>-3914</v>
      </c>
      <c r="K31" s="196">
        <f t="shared" si="12"/>
        <v>1.3747720872335223E-2</v>
      </c>
    </row>
    <row r="32" spans="1:23" x14ac:dyDescent="0.25">
      <c r="B32" s="194" t="s">
        <v>121</v>
      </c>
      <c r="C32" s="195">
        <v>22341</v>
      </c>
      <c r="D32" s="195">
        <v>31934</v>
      </c>
      <c r="E32" s="195">
        <v>64497</v>
      </c>
      <c r="F32" s="195">
        <v>60977</v>
      </c>
      <c r="G32" s="195">
        <v>62640</v>
      </c>
      <c r="H32" s="195">
        <v>58503</v>
      </c>
      <c r="I32" s="212">
        <f t="shared" si="14"/>
        <v>-6.6044061302682033E-2</v>
      </c>
      <c r="J32" s="194">
        <f t="shared" si="13"/>
        <v>-4137</v>
      </c>
      <c r="K32" s="196">
        <f t="shared" si="12"/>
        <v>1.6672185779611277E-2</v>
      </c>
    </row>
    <row r="33" spans="2:11" x14ac:dyDescent="0.25">
      <c r="B33" s="194" t="s">
        <v>130</v>
      </c>
      <c r="C33" s="195">
        <v>9543</v>
      </c>
      <c r="D33" s="195">
        <v>2177</v>
      </c>
      <c r="E33" s="195">
        <v>15151</v>
      </c>
      <c r="F33" s="195">
        <v>16332</v>
      </c>
      <c r="G33" s="195">
        <v>16171</v>
      </c>
      <c r="H33" s="195">
        <v>14326</v>
      </c>
      <c r="I33" s="212">
        <f t="shared" si="14"/>
        <v>-0.11409312967658158</v>
      </c>
      <c r="J33" s="194">
        <f t="shared" si="13"/>
        <v>-1845</v>
      </c>
      <c r="K33" s="196">
        <f t="shared" si="12"/>
        <v>4.082623685600929E-3</v>
      </c>
    </row>
    <row r="34" spans="2:11" x14ac:dyDescent="0.25">
      <c r="B34" s="194" t="s">
        <v>133</v>
      </c>
      <c r="C34" s="195">
        <v>11268</v>
      </c>
      <c r="D34" s="195">
        <v>1356</v>
      </c>
      <c r="E34" s="195">
        <v>9915</v>
      </c>
      <c r="F34" s="195">
        <v>14999</v>
      </c>
      <c r="G34" s="195">
        <v>13867</v>
      </c>
      <c r="H34" s="195">
        <v>11581</v>
      </c>
      <c r="I34" s="212">
        <f t="shared" si="14"/>
        <v>-0.1648518064469604</v>
      </c>
      <c r="J34" s="194">
        <f t="shared" si="13"/>
        <v>-2286</v>
      </c>
      <c r="K34" s="196">
        <f t="shared" si="12"/>
        <v>3.3003535462058048E-3</v>
      </c>
    </row>
    <row r="35" spans="2:11" x14ac:dyDescent="0.25">
      <c r="B35" s="199" t="s">
        <v>147</v>
      </c>
      <c r="C35" s="200">
        <f t="shared" ref="C35" si="15">C27-SUM(C28:C34)</f>
        <v>67026</v>
      </c>
      <c r="D35" s="200">
        <f t="shared" ref="D35:H35" si="16">D27-SUM(D28:D34)</f>
        <v>102971</v>
      </c>
      <c r="E35" s="200">
        <f t="shared" si="16"/>
        <v>219864</v>
      </c>
      <c r="F35" s="200">
        <f t="shared" si="16"/>
        <v>245418</v>
      </c>
      <c r="G35" s="200">
        <f t="shared" si="16"/>
        <v>269755</v>
      </c>
      <c r="H35" s="200">
        <f t="shared" si="16"/>
        <v>252693</v>
      </c>
      <c r="I35" s="213">
        <f t="shared" si="14"/>
        <v>-6.3249986098496747E-2</v>
      </c>
      <c r="J35" s="199">
        <f>H35-G35</f>
        <v>-17062</v>
      </c>
      <c r="K35" s="201">
        <f t="shared" si="12"/>
        <v>7.2012454766547218E-2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179799</v>
      </c>
      <c r="D37" s="209">
        <f t="shared" si="17"/>
        <v>158744</v>
      </c>
      <c r="E37" s="209">
        <f t="shared" si="17"/>
        <v>618226</v>
      </c>
      <c r="F37" s="209">
        <f t="shared" si="17"/>
        <v>671817</v>
      </c>
      <c r="G37" s="209">
        <f t="shared" si="17"/>
        <v>719190</v>
      </c>
      <c r="H37" s="209">
        <f t="shared" si="17"/>
        <v>735655</v>
      </c>
      <c r="I37" s="210">
        <f>IFERROR(H37/G37-1,"-")</f>
        <v>2.2893811093035232E-2</v>
      </c>
      <c r="J37" s="209">
        <f>H37-G37</f>
        <v>16465</v>
      </c>
      <c r="K37" s="210">
        <f t="shared" ref="K37:K49" si="18">H37/H$9</f>
        <v>0.20964697245782155</v>
      </c>
    </row>
    <row r="38" spans="2:11" x14ac:dyDescent="0.25">
      <c r="B38" s="190" t="s">
        <v>99</v>
      </c>
      <c r="C38" s="191">
        <v>20245</v>
      </c>
      <c r="D38" s="191">
        <v>30068</v>
      </c>
      <c r="E38" s="191">
        <v>72608</v>
      </c>
      <c r="F38" s="191">
        <v>70476</v>
      </c>
      <c r="G38" s="191">
        <v>71063</v>
      </c>
      <c r="H38" s="191">
        <v>69827</v>
      </c>
      <c r="I38" s="211">
        <f>IFERROR(H38/G38-1,"-")</f>
        <v>-1.7393017463377514E-2</v>
      </c>
      <c r="J38" s="190">
        <f t="shared" ref="J38:J48" si="19">H38-G38</f>
        <v>-1236</v>
      </c>
      <c r="K38" s="192">
        <f t="shared" si="18"/>
        <v>1.9899299462128719E-2</v>
      </c>
    </row>
    <row r="39" spans="2:11" x14ac:dyDescent="0.25">
      <c r="B39" s="194" t="s">
        <v>105</v>
      </c>
      <c r="C39" s="195">
        <v>3458</v>
      </c>
      <c r="D39" s="195">
        <v>6859</v>
      </c>
      <c r="E39" s="195">
        <v>16810</v>
      </c>
      <c r="F39" s="195">
        <v>25570</v>
      </c>
      <c r="G39" s="195">
        <v>28518</v>
      </c>
      <c r="H39" s="195">
        <v>26647</v>
      </c>
      <c r="I39" s="212">
        <f>IFERROR(H39/G39-1,"-")</f>
        <v>-6.5607686373518437E-2</v>
      </c>
      <c r="J39" s="194">
        <f t="shared" si="19"/>
        <v>-1871</v>
      </c>
      <c r="K39" s="196">
        <f t="shared" si="18"/>
        <v>7.5938624424269126E-3</v>
      </c>
    </row>
    <row r="40" spans="2:11" x14ac:dyDescent="0.25">
      <c r="B40" s="194" t="s">
        <v>102</v>
      </c>
      <c r="C40" s="195">
        <v>16787</v>
      </c>
      <c r="D40" s="195">
        <v>23209</v>
      </c>
      <c r="E40" s="195">
        <v>55798</v>
      </c>
      <c r="F40" s="195">
        <v>44906</v>
      </c>
      <c r="G40" s="195">
        <v>42545</v>
      </c>
      <c r="H40" s="195">
        <v>43180</v>
      </c>
      <c r="I40" s="212">
        <f>IFERROR(H40/G40-1,"-")</f>
        <v>1.4925373134328401E-2</v>
      </c>
      <c r="J40" s="194">
        <f t="shared" si="19"/>
        <v>635</v>
      </c>
      <c r="K40" s="196">
        <f t="shared" si="18"/>
        <v>1.2305437019701809E-2</v>
      </c>
    </row>
    <row r="41" spans="2:11" x14ac:dyDescent="0.25">
      <c r="B41" s="190" t="s">
        <v>109</v>
      </c>
      <c r="C41" s="191">
        <v>159554</v>
      </c>
      <c r="D41" s="191">
        <v>128676</v>
      </c>
      <c r="E41" s="191">
        <v>545618</v>
      </c>
      <c r="F41" s="191">
        <v>601341</v>
      </c>
      <c r="G41" s="191">
        <v>648127</v>
      </c>
      <c r="H41" s="191">
        <v>665828</v>
      </c>
      <c r="I41" s="211">
        <f>IFERROR(H41/G41-1,"-")</f>
        <v>2.7311005404804911E-2</v>
      </c>
      <c r="J41" s="190">
        <f t="shared" si="19"/>
        <v>17701</v>
      </c>
      <c r="K41" s="192">
        <f t="shared" si="18"/>
        <v>0.18974767299569281</v>
      </c>
    </row>
    <row r="42" spans="2:11" x14ac:dyDescent="0.25">
      <c r="B42" s="194" t="s">
        <v>112</v>
      </c>
      <c r="C42" s="195">
        <v>75666</v>
      </c>
      <c r="D42" s="195">
        <v>46628</v>
      </c>
      <c r="E42" s="195">
        <v>285701</v>
      </c>
      <c r="F42" s="195">
        <v>314515</v>
      </c>
      <c r="G42" s="195">
        <v>348529</v>
      </c>
      <c r="H42" s="195">
        <v>349567</v>
      </c>
      <c r="I42" s="212">
        <f t="shared" ref="I42:I49" si="20">IFERROR(H42/G42-1,"-")</f>
        <v>2.9782313666868454E-3</v>
      </c>
      <c r="J42" s="194">
        <f t="shared" si="19"/>
        <v>1038</v>
      </c>
      <c r="K42" s="196">
        <f t="shared" si="18"/>
        <v>9.9619608676843496E-2</v>
      </c>
    </row>
    <row r="43" spans="2:11" x14ac:dyDescent="0.25">
      <c r="B43" s="194" t="s">
        <v>115</v>
      </c>
      <c r="C43" s="195">
        <v>9493</v>
      </c>
      <c r="D43" s="195">
        <v>7681</v>
      </c>
      <c r="E43" s="195">
        <v>20857</v>
      </c>
      <c r="F43" s="195">
        <v>26333</v>
      </c>
      <c r="G43" s="195">
        <v>24747</v>
      </c>
      <c r="H43" s="195">
        <v>26587</v>
      </c>
      <c r="I43" s="212">
        <f t="shared" si="20"/>
        <v>7.4352446761223545E-2</v>
      </c>
      <c r="J43" s="194">
        <f t="shared" si="19"/>
        <v>1840</v>
      </c>
      <c r="K43" s="196">
        <f t="shared" si="18"/>
        <v>7.5767636415658172E-3</v>
      </c>
    </row>
    <row r="44" spans="2:11" x14ac:dyDescent="0.25">
      <c r="B44" s="194" t="s">
        <v>118</v>
      </c>
      <c r="C44" s="195">
        <v>5450</v>
      </c>
      <c r="D44" s="195">
        <v>7014</v>
      </c>
      <c r="E44" s="195">
        <v>14615</v>
      </c>
      <c r="F44" s="195">
        <v>16785</v>
      </c>
      <c r="G44" s="195">
        <v>16665</v>
      </c>
      <c r="H44" s="195">
        <v>18274</v>
      </c>
      <c r="I44" s="212">
        <f t="shared" si="20"/>
        <v>9.6549654965496501E-2</v>
      </c>
      <c r="J44" s="194">
        <f t="shared" si="19"/>
        <v>1609</v>
      </c>
      <c r="K44" s="196">
        <f t="shared" si="18"/>
        <v>5.2077247822610202E-3</v>
      </c>
    </row>
    <row r="45" spans="2:11" x14ac:dyDescent="0.25">
      <c r="B45" s="194" t="s">
        <v>125</v>
      </c>
      <c r="C45" s="195">
        <v>6157</v>
      </c>
      <c r="D45" s="195">
        <v>9819</v>
      </c>
      <c r="E45" s="195">
        <v>26212</v>
      </c>
      <c r="F45" s="195">
        <v>24743</v>
      </c>
      <c r="G45" s="195">
        <v>27021</v>
      </c>
      <c r="H45" s="195">
        <v>24322</v>
      </c>
      <c r="I45" s="212">
        <f t="shared" si="20"/>
        <v>-9.9885274416194769E-2</v>
      </c>
      <c r="J45" s="194">
        <f t="shared" si="19"/>
        <v>-2699</v>
      </c>
      <c r="K45" s="196">
        <f t="shared" si="18"/>
        <v>6.9312839090594578E-3</v>
      </c>
    </row>
    <row r="46" spans="2:11" x14ac:dyDescent="0.25">
      <c r="B46" s="194" t="s">
        <v>121</v>
      </c>
      <c r="C46" s="195">
        <v>11013</v>
      </c>
      <c r="D46" s="195">
        <v>11202</v>
      </c>
      <c r="E46" s="195">
        <v>24904</v>
      </c>
      <c r="F46" s="195">
        <v>29443</v>
      </c>
      <c r="G46" s="195">
        <v>29628</v>
      </c>
      <c r="H46" s="195">
        <v>26512</v>
      </c>
      <c r="I46" s="212">
        <f t="shared" si="20"/>
        <v>-0.10517078439314165</v>
      </c>
      <c r="J46" s="194">
        <f t="shared" si="19"/>
        <v>-3116</v>
      </c>
      <c r="K46" s="196">
        <f t="shared" si="18"/>
        <v>7.5553901404894477E-3</v>
      </c>
    </row>
    <row r="47" spans="2:11" x14ac:dyDescent="0.25">
      <c r="B47" s="194" t="s">
        <v>130</v>
      </c>
      <c r="C47" s="195">
        <v>3340</v>
      </c>
      <c r="D47" s="195">
        <v>1568</v>
      </c>
      <c r="E47" s="195">
        <v>6392</v>
      </c>
      <c r="F47" s="195">
        <v>7185</v>
      </c>
      <c r="G47" s="195">
        <v>6190</v>
      </c>
      <c r="H47" s="195">
        <v>7423</v>
      </c>
      <c r="I47" s="212">
        <f t="shared" si="20"/>
        <v>0.19919224555735049</v>
      </c>
      <c r="J47" s="194">
        <f t="shared" si="19"/>
        <v>1233</v>
      </c>
      <c r="K47" s="196">
        <f t="shared" si="18"/>
        <v>2.1154066465318786E-3</v>
      </c>
    </row>
    <row r="48" spans="2:11" x14ac:dyDescent="0.25">
      <c r="B48" s="194" t="s">
        <v>133</v>
      </c>
      <c r="C48" s="195">
        <v>4839</v>
      </c>
      <c r="D48" s="195">
        <v>1087</v>
      </c>
      <c r="E48" s="195">
        <v>4756</v>
      </c>
      <c r="F48" s="195">
        <v>7018</v>
      </c>
      <c r="G48" s="195">
        <v>6079</v>
      </c>
      <c r="H48" s="195">
        <v>5391</v>
      </c>
      <c r="I48" s="212">
        <f t="shared" si="20"/>
        <v>-0.11317650929429179</v>
      </c>
      <c r="J48" s="194">
        <f t="shared" si="19"/>
        <v>-688</v>
      </c>
      <c r="K48" s="196">
        <f t="shared" si="18"/>
        <v>1.5363272573694407E-3</v>
      </c>
    </row>
    <row r="49" spans="2:11" x14ac:dyDescent="0.25">
      <c r="B49" s="199" t="s">
        <v>147</v>
      </c>
      <c r="C49" s="200">
        <f t="shared" ref="C49" si="21">C41-SUM(C42:C48)</f>
        <v>43596</v>
      </c>
      <c r="D49" s="200">
        <f t="shared" ref="D49:H49" si="22">D41-SUM(D42:D48)</f>
        <v>43677</v>
      </c>
      <c r="E49" s="200">
        <f t="shared" si="22"/>
        <v>162181</v>
      </c>
      <c r="F49" s="200">
        <f t="shared" si="22"/>
        <v>175319</v>
      </c>
      <c r="G49" s="200">
        <f t="shared" si="22"/>
        <v>189268</v>
      </c>
      <c r="H49" s="200">
        <f t="shared" si="22"/>
        <v>207752</v>
      </c>
      <c r="I49" s="213">
        <f t="shared" si="20"/>
        <v>9.7660460299680896E-2</v>
      </c>
      <c r="J49" s="199">
        <f>H49-G49</f>
        <v>18484</v>
      </c>
      <c r="K49" s="201">
        <f t="shared" si="18"/>
        <v>5.9205167941572261E-2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9750</v>
      </c>
      <c r="D51" s="209">
        <f t="shared" si="23"/>
        <v>14685</v>
      </c>
      <c r="E51" s="209">
        <f t="shared" si="23"/>
        <v>29058</v>
      </c>
      <c r="F51" s="209">
        <f t="shared" si="23"/>
        <v>40794</v>
      </c>
      <c r="G51" s="209">
        <f t="shared" si="23"/>
        <v>35457</v>
      </c>
      <c r="H51" s="209">
        <f t="shared" si="23"/>
        <v>35550</v>
      </c>
      <c r="I51" s="210">
        <f>IFERROR(H51/G51-1,"-")</f>
        <v>2.6228953380149633E-3</v>
      </c>
      <c r="J51" s="209">
        <f>H51-G51</f>
        <v>93</v>
      </c>
      <c r="K51" s="210">
        <f t="shared" ref="K51:K63" si="24">H51/H$9</f>
        <v>1.013103951019915E-2</v>
      </c>
    </row>
    <row r="52" spans="2:11" x14ac:dyDescent="0.25">
      <c r="B52" s="190" t="s">
        <v>99</v>
      </c>
      <c r="C52" s="191">
        <v>1894</v>
      </c>
      <c r="D52" s="191">
        <v>4565</v>
      </c>
      <c r="E52" s="191">
        <v>4856</v>
      </c>
      <c r="F52" s="191">
        <v>17330</v>
      </c>
      <c r="G52" s="191">
        <v>9653</v>
      </c>
      <c r="H52" s="191">
        <v>8049</v>
      </c>
      <c r="I52" s="211">
        <f>IFERROR(H52/G52-1,"-")</f>
        <v>-0.16616595876929452</v>
      </c>
      <c r="J52" s="190">
        <f t="shared" ref="J52:J62" si="25">H52-G52</f>
        <v>-1604</v>
      </c>
      <c r="K52" s="192">
        <f t="shared" si="24"/>
        <v>2.2938041355159765E-3</v>
      </c>
    </row>
    <row r="53" spans="2:11" x14ac:dyDescent="0.25">
      <c r="B53" s="194" t="s">
        <v>105</v>
      </c>
      <c r="C53" s="195">
        <v>1421</v>
      </c>
      <c r="D53" s="195">
        <v>2335</v>
      </c>
      <c r="E53" s="195">
        <v>2591</v>
      </c>
      <c r="F53" s="195">
        <v>12810</v>
      </c>
      <c r="G53" s="195">
        <v>6601</v>
      </c>
      <c r="H53" s="195">
        <v>4692</v>
      </c>
      <c r="I53" s="212">
        <f>IFERROR(H53/G53-1,"-")</f>
        <v>-0.28919860627177696</v>
      </c>
      <c r="J53" s="194">
        <f t="shared" si="25"/>
        <v>-1909</v>
      </c>
      <c r="K53" s="196">
        <f t="shared" si="24"/>
        <v>1.3371262273376768E-3</v>
      </c>
    </row>
    <row r="54" spans="2:11" x14ac:dyDescent="0.25">
      <c r="B54" s="194" t="s">
        <v>102</v>
      </c>
      <c r="C54" s="195">
        <v>473</v>
      </c>
      <c r="D54" s="195">
        <v>2230</v>
      </c>
      <c r="E54" s="195">
        <v>2265</v>
      </c>
      <c r="F54" s="195">
        <v>4520</v>
      </c>
      <c r="G54" s="195">
        <v>3052</v>
      </c>
      <c r="H54" s="195">
        <v>3357</v>
      </c>
      <c r="I54" s="212">
        <f>IFERROR(H54/G54-1,"-")</f>
        <v>9.9934469200524179E-2</v>
      </c>
      <c r="J54" s="194">
        <f t="shared" si="25"/>
        <v>305</v>
      </c>
      <c r="K54" s="196">
        <f t="shared" si="24"/>
        <v>9.5667790817829945E-4</v>
      </c>
    </row>
    <row r="55" spans="2:11" x14ac:dyDescent="0.25">
      <c r="B55" s="190" t="s">
        <v>109</v>
      </c>
      <c r="C55" s="191">
        <v>7856</v>
      </c>
      <c r="D55" s="191">
        <v>10120</v>
      </c>
      <c r="E55" s="191">
        <v>24202</v>
      </c>
      <c r="F55" s="191">
        <v>23464</v>
      </c>
      <c r="G55" s="191">
        <v>25804</v>
      </c>
      <c r="H55" s="191">
        <v>27501</v>
      </c>
      <c r="I55" s="211">
        <f>IFERROR(H55/G55-1,"-")</f>
        <v>6.5764997674779169E-2</v>
      </c>
      <c r="J55" s="190">
        <f t="shared" si="25"/>
        <v>1697</v>
      </c>
      <c r="K55" s="192">
        <f t="shared" si="24"/>
        <v>7.8372353746831731E-3</v>
      </c>
    </row>
    <row r="56" spans="2:11" x14ac:dyDescent="0.25">
      <c r="B56" s="194" t="s">
        <v>112</v>
      </c>
      <c r="C56" s="195">
        <v>2355</v>
      </c>
      <c r="D56" s="195">
        <v>1798</v>
      </c>
      <c r="E56" s="195">
        <v>8555</v>
      </c>
      <c r="F56" s="195">
        <v>7448</v>
      </c>
      <c r="G56" s="195">
        <v>9085</v>
      </c>
      <c r="H56" s="195">
        <v>9913</v>
      </c>
      <c r="I56" s="212">
        <f t="shared" ref="I56:I63" si="26">IFERROR(H56/G56-1,"-")</f>
        <v>9.1139240506329156E-2</v>
      </c>
      <c r="J56" s="194">
        <f t="shared" si="25"/>
        <v>828</v>
      </c>
      <c r="K56" s="196">
        <f t="shared" si="24"/>
        <v>2.8250068822673466E-3</v>
      </c>
    </row>
    <row r="57" spans="2:11" x14ac:dyDescent="0.25">
      <c r="B57" s="194" t="s">
        <v>115</v>
      </c>
      <c r="C57" s="195">
        <v>2284</v>
      </c>
      <c r="D57" s="195">
        <v>3145</v>
      </c>
      <c r="E57" s="195">
        <v>5239</v>
      </c>
      <c r="F57" s="195">
        <v>4103</v>
      </c>
      <c r="G57" s="195">
        <v>4942</v>
      </c>
      <c r="H57" s="195">
        <v>5240</v>
      </c>
      <c r="I57" s="212">
        <f t="shared" si="26"/>
        <v>6.0299473897207578E-2</v>
      </c>
      <c r="J57" s="194">
        <f t="shared" si="25"/>
        <v>298</v>
      </c>
      <c r="K57" s="196">
        <f t="shared" si="24"/>
        <v>1.49329527520235E-3</v>
      </c>
    </row>
    <row r="58" spans="2:11" x14ac:dyDescent="0.25">
      <c r="B58" s="194" t="s">
        <v>118</v>
      </c>
      <c r="C58" s="195">
        <v>448</v>
      </c>
      <c r="D58" s="195">
        <v>1383</v>
      </c>
      <c r="E58" s="195">
        <v>2127</v>
      </c>
      <c r="F58" s="195">
        <v>2370</v>
      </c>
      <c r="G58" s="195">
        <v>1950</v>
      </c>
      <c r="H58" s="195">
        <v>2184</v>
      </c>
      <c r="I58" s="212">
        <f t="shared" si="26"/>
        <v>0.12000000000000011</v>
      </c>
      <c r="J58" s="194">
        <f t="shared" si="25"/>
        <v>234</v>
      </c>
      <c r="K58" s="196">
        <f t="shared" si="24"/>
        <v>6.223963513438802E-4</v>
      </c>
    </row>
    <row r="59" spans="2:11" x14ac:dyDescent="0.25">
      <c r="B59" s="194" t="s">
        <v>125</v>
      </c>
      <c r="C59" s="195">
        <v>234</v>
      </c>
      <c r="D59" s="195">
        <v>251</v>
      </c>
      <c r="E59" s="195">
        <v>711</v>
      </c>
      <c r="F59" s="195">
        <v>574</v>
      </c>
      <c r="G59" s="195">
        <v>855</v>
      </c>
      <c r="H59" s="195">
        <v>846</v>
      </c>
      <c r="I59" s="212">
        <f t="shared" si="26"/>
        <v>-1.0526315789473717E-2</v>
      </c>
      <c r="J59" s="194">
        <f t="shared" si="25"/>
        <v>-9</v>
      </c>
      <c r="K59" s="196">
        <f t="shared" si="24"/>
        <v>2.4109309214144812E-4</v>
      </c>
    </row>
    <row r="60" spans="2:11" x14ac:dyDescent="0.25">
      <c r="B60" s="194" t="s">
        <v>121</v>
      </c>
      <c r="C60" s="195">
        <v>165</v>
      </c>
      <c r="D60" s="195">
        <v>290</v>
      </c>
      <c r="E60" s="195">
        <v>550</v>
      </c>
      <c r="F60" s="195">
        <v>522</v>
      </c>
      <c r="G60" s="195">
        <v>589</v>
      </c>
      <c r="H60" s="195">
        <v>675</v>
      </c>
      <c r="I60" s="212">
        <f t="shared" si="26"/>
        <v>0.14601018675721567</v>
      </c>
      <c r="J60" s="194">
        <f t="shared" si="25"/>
        <v>86</v>
      </c>
      <c r="K60" s="196">
        <f t="shared" si="24"/>
        <v>1.9236150968732563E-4</v>
      </c>
    </row>
    <row r="61" spans="2:11" x14ac:dyDescent="0.25">
      <c r="B61" s="194" t="s">
        <v>130</v>
      </c>
      <c r="C61" s="195">
        <v>76</v>
      </c>
      <c r="D61" s="195">
        <v>47</v>
      </c>
      <c r="E61" s="195">
        <v>70</v>
      </c>
      <c r="F61" s="195">
        <v>182</v>
      </c>
      <c r="G61" s="195">
        <v>98</v>
      </c>
      <c r="H61" s="195">
        <v>180</v>
      </c>
      <c r="I61" s="212">
        <f t="shared" si="26"/>
        <v>0.83673469387755106</v>
      </c>
      <c r="J61" s="194">
        <f t="shared" si="25"/>
        <v>82</v>
      </c>
      <c r="K61" s="196">
        <f t="shared" si="24"/>
        <v>5.1296402583286835E-5</v>
      </c>
    </row>
    <row r="62" spans="2:11" x14ac:dyDescent="0.25">
      <c r="B62" s="194" t="s">
        <v>133</v>
      </c>
      <c r="C62" s="195">
        <v>111</v>
      </c>
      <c r="D62" s="195">
        <v>42</v>
      </c>
      <c r="E62" s="195">
        <v>110</v>
      </c>
      <c r="F62" s="195">
        <v>156</v>
      </c>
      <c r="G62" s="195">
        <v>98</v>
      </c>
      <c r="H62" s="195">
        <v>435</v>
      </c>
      <c r="I62" s="212">
        <f t="shared" si="26"/>
        <v>3.4387755102040813</v>
      </c>
      <c r="J62" s="194">
        <f t="shared" si="25"/>
        <v>337</v>
      </c>
      <c r="K62" s="196">
        <f t="shared" si="24"/>
        <v>1.2396630624294318E-4</v>
      </c>
    </row>
    <row r="63" spans="2:11" x14ac:dyDescent="0.25">
      <c r="B63" s="199" t="s">
        <v>147</v>
      </c>
      <c r="C63" s="200">
        <f t="shared" ref="C63" si="27">C55-SUM(C56:C62)</f>
        <v>2183</v>
      </c>
      <c r="D63" s="200">
        <f t="shared" ref="D63:H63" si="28">D55-SUM(D56:D62)</f>
        <v>3164</v>
      </c>
      <c r="E63" s="200">
        <f t="shared" si="28"/>
        <v>6840</v>
      </c>
      <c r="F63" s="200">
        <f t="shared" si="28"/>
        <v>8109</v>
      </c>
      <c r="G63" s="200">
        <f t="shared" si="28"/>
        <v>8187</v>
      </c>
      <c r="H63" s="200">
        <f t="shared" si="28"/>
        <v>8028</v>
      </c>
      <c r="I63" s="213">
        <f t="shared" si="26"/>
        <v>-1.9421033345547789E-2</v>
      </c>
      <c r="J63" s="199">
        <f>H63-G63</f>
        <v>-159</v>
      </c>
      <c r="K63" s="201">
        <f t="shared" si="24"/>
        <v>2.287819555214593E-3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40665</v>
      </c>
      <c r="D65" s="209">
        <f t="shared" si="29"/>
        <v>44291</v>
      </c>
      <c r="E65" s="209">
        <f t="shared" si="29"/>
        <v>124085</v>
      </c>
      <c r="F65" s="209">
        <f t="shared" si="29"/>
        <v>147548</v>
      </c>
      <c r="G65" s="209">
        <f t="shared" si="29"/>
        <v>167311</v>
      </c>
      <c r="H65" s="209">
        <f t="shared" si="29"/>
        <v>127098</v>
      </c>
      <c r="I65" s="210">
        <f>IFERROR(H65/G65-1,"-")</f>
        <v>-0.24034881149476128</v>
      </c>
      <c r="J65" s="209">
        <f>H65-G65</f>
        <v>-40213</v>
      </c>
      <c r="K65" s="210">
        <f t="shared" ref="K65:K77" si="30">H65/H$9</f>
        <v>3.622038986405883E-2</v>
      </c>
    </row>
    <row r="66" spans="2:11" x14ac:dyDescent="0.25">
      <c r="B66" s="190" t="s">
        <v>99</v>
      </c>
      <c r="C66" s="191">
        <v>20003</v>
      </c>
      <c r="D66" s="191">
        <v>23633</v>
      </c>
      <c r="E66" s="191">
        <v>29429</v>
      </c>
      <c r="F66" s="191">
        <v>39443</v>
      </c>
      <c r="G66" s="191">
        <v>51353</v>
      </c>
      <c r="H66" s="191">
        <v>35167</v>
      </c>
      <c r="I66" s="211">
        <f>IFERROR(H66/G66-1,"-")</f>
        <v>-0.31519093334371895</v>
      </c>
      <c r="J66" s="190">
        <f t="shared" ref="J66:J76" si="31">H66-G66</f>
        <v>-16186</v>
      </c>
      <c r="K66" s="192">
        <f t="shared" si="30"/>
        <v>1.0021892164702489E-2</v>
      </c>
    </row>
    <row r="67" spans="2:11" x14ac:dyDescent="0.25">
      <c r="B67" s="194" t="s">
        <v>105</v>
      </c>
      <c r="C67" s="195">
        <v>7091</v>
      </c>
      <c r="D67" s="195">
        <v>20260</v>
      </c>
      <c r="E67" s="195">
        <v>22700</v>
      </c>
      <c r="F67" s="195">
        <v>28099</v>
      </c>
      <c r="G67" s="195">
        <v>31529</v>
      </c>
      <c r="H67" s="195">
        <v>11996</v>
      </c>
      <c r="I67" s="212">
        <f>IFERROR(H67/G67-1,"-")</f>
        <v>-0.61952488185480037</v>
      </c>
      <c r="J67" s="194">
        <f t="shared" si="31"/>
        <v>-19533</v>
      </c>
      <c r="K67" s="196">
        <f t="shared" si="30"/>
        <v>3.4186202521617158E-3</v>
      </c>
    </row>
    <row r="68" spans="2:11" x14ac:dyDescent="0.25">
      <c r="B68" s="194" t="s">
        <v>102</v>
      </c>
      <c r="C68" s="195">
        <v>12912</v>
      </c>
      <c r="D68" s="195">
        <v>3373</v>
      </c>
      <c r="E68" s="195">
        <v>6729</v>
      </c>
      <c r="F68" s="195">
        <v>11344</v>
      </c>
      <c r="G68" s="195">
        <v>19824</v>
      </c>
      <c r="H68" s="195">
        <v>23171</v>
      </c>
      <c r="I68" s="212">
        <f>IFERROR(H68/G68-1,"-")</f>
        <v>0.16883575464083944</v>
      </c>
      <c r="J68" s="194">
        <f t="shared" si="31"/>
        <v>3347</v>
      </c>
      <c r="K68" s="196">
        <f t="shared" si="30"/>
        <v>6.6032719125407738E-3</v>
      </c>
    </row>
    <row r="69" spans="2:11" x14ac:dyDescent="0.25">
      <c r="B69" s="190" t="s">
        <v>109</v>
      </c>
      <c r="C69" s="191">
        <v>20662</v>
      </c>
      <c r="D69" s="191">
        <v>20658</v>
      </c>
      <c r="E69" s="191">
        <v>94656</v>
      </c>
      <c r="F69" s="191">
        <v>108105</v>
      </c>
      <c r="G69" s="191">
        <v>115958</v>
      </c>
      <c r="H69" s="191">
        <v>91931</v>
      </c>
      <c r="I69" s="211">
        <f>IFERROR(H69/G69-1,"-")</f>
        <v>-0.20720433260318394</v>
      </c>
      <c r="J69" s="190">
        <f t="shared" si="31"/>
        <v>-24027</v>
      </c>
      <c r="K69" s="192">
        <f t="shared" si="30"/>
        <v>2.6198497699356345E-2</v>
      </c>
    </row>
    <row r="70" spans="2:11" x14ac:dyDescent="0.25">
      <c r="B70" s="194" t="s">
        <v>112</v>
      </c>
      <c r="C70" s="195">
        <v>7853</v>
      </c>
      <c r="D70" s="195">
        <v>5486</v>
      </c>
      <c r="E70" s="195">
        <v>44166</v>
      </c>
      <c r="F70" s="195">
        <v>39770</v>
      </c>
      <c r="G70" s="195">
        <v>39292</v>
      </c>
      <c r="H70" s="195">
        <v>40004</v>
      </c>
      <c r="I70" s="212">
        <f t="shared" ref="I70:I77" si="32">IFERROR(H70/G70-1,"-")</f>
        <v>1.8120737045709046E-2</v>
      </c>
      <c r="J70" s="194">
        <f t="shared" si="31"/>
        <v>712</v>
      </c>
      <c r="K70" s="196">
        <f t="shared" si="30"/>
        <v>1.1400340494121147E-2</v>
      </c>
    </row>
    <row r="71" spans="2:11" x14ac:dyDescent="0.25">
      <c r="B71" s="194" t="s">
        <v>115</v>
      </c>
      <c r="C71" s="195">
        <v>2468</v>
      </c>
      <c r="D71" s="195">
        <v>2729</v>
      </c>
      <c r="E71" s="195">
        <v>5830</v>
      </c>
      <c r="F71" s="195">
        <v>7118</v>
      </c>
      <c r="G71" s="195">
        <v>7568</v>
      </c>
      <c r="H71" s="195">
        <v>8306</v>
      </c>
      <c r="I71" s="212">
        <f t="shared" si="32"/>
        <v>9.751585623678638E-2</v>
      </c>
      <c r="J71" s="194">
        <f t="shared" si="31"/>
        <v>738</v>
      </c>
      <c r="K71" s="196">
        <f t="shared" si="30"/>
        <v>2.3670439992043357E-3</v>
      </c>
    </row>
    <row r="72" spans="2:11" x14ac:dyDescent="0.25">
      <c r="B72" s="194" t="s">
        <v>118</v>
      </c>
      <c r="C72" s="195">
        <v>2800</v>
      </c>
      <c r="D72" s="195">
        <v>3553</v>
      </c>
      <c r="E72" s="195">
        <v>14265</v>
      </c>
      <c r="F72" s="195">
        <v>14596</v>
      </c>
      <c r="G72" s="195">
        <v>17781</v>
      </c>
      <c r="H72" s="195">
        <v>8543</v>
      </c>
      <c r="I72" s="212">
        <f t="shared" si="32"/>
        <v>-0.51954333277093534</v>
      </c>
      <c r="J72" s="194">
        <f t="shared" si="31"/>
        <v>-9238</v>
      </c>
      <c r="K72" s="196">
        <f t="shared" si="30"/>
        <v>2.4345842626056634E-3</v>
      </c>
    </row>
    <row r="73" spans="2:11" x14ac:dyDescent="0.25">
      <c r="B73" s="194" t="s">
        <v>125</v>
      </c>
      <c r="C73" s="195">
        <v>265</v>
      </c>
      <c r="D73" s="195">
        <v>818</v>
      </c>
      <c r="E73" s="195">
        <v>1612</v>
      </c>
      <c r="F73" s="195">
        <v>2887</v>
      </c>
      <c r="G73" s="195">
        <v>3774</v>
      </c>
      <c r="H73" s="195">
        <v>2089</v>
      </c>
      <c r="I73" s="212">
        <f t="shared" si="32"/>
        <v>-0.44647588765235824</v>
      </c>
      <c r="J73" s="194">
        <f t="shared" si="31"/>
        <v>-1685</v>
      </c>
      <c r="K73" s="196">
        <f t="shared" si="30"/>
        <v>5.9532324998047884E-4</v>
      </c>
    </row>
    <row r="74" spans="2:11" x14ac:dyDescent="0.25">
      <c r="B74" s="194" t="s">
        <v>121</v>
      </c>
      <c r="C74" s="195">
        <v>831</v>
      </c>
      <c r="D74" s="195">
        <v>1017</v>
      </c>
      <c r="E74" s="195">
        <v>2323</v>
      </c>
      <c r="F74" s="195">
        <v>2141</v>
      </c>
      <c r="G74" s="195">
        <v>3327</v>
      </c>
      <c r="H74" s="195">
        <v>2383</v>
      </c>
      <c r="I74" s="212">
        <f t="shared" si="32"/>
        <v>-0.28373910429816651</v>
      </c>
      <c r="J74" s="194">
        <f t="shared" si="31"/>
        <v>-944</v>
      </c>
      <c r="K74" s="196">
        <f t="shared" si="30"/>
        <v>6.7910737419984741E-4</v>
      </c>
    </row>
    <row r="75" spans="2:11" x14ac:dyDescent="0.25">
      <c r="B75" s="194" t="s">
        <v>130</v>
      </c>
      <c r="C75" s="195">
        <v>636</v>
      </c>
      <c r="D75" s="195">
        <v>128</v>
      </c>
      <c r="E75" s="195">
        <v>1235</v>
      </c>
      <c r="F75" s="195">
        <v>3490</v>
      </c>
      <c r="G75" s="195">
        <v>1888</v>
      </c>
      <c r="H75" s="195">
        <v>902</v>
      </c>
      <c r="I75" s="212">
        <f t="shared" si="32"/>
        <v>-0.5222457627118644</v>
      </c>
      <c r="J75" s="194">
        <f t="shared" si="31"/>
        <v>-986</v>
      </c>
      <c r="K75" s="196">
        <f t="shared" si="30"/>
        <v>2.5705197294513738E-4</v>
      </c>
    </row>
    <row r="76" spans="2:11" x14ac:dyDescent="0.25">
      <c r="B76" s="194" t="s">
        <v>133</v>
      </c>
      <c r="C76" s="195">
        <v>855</v>
      </c>
      <c r="D76" s="195">
        <v>59</v>
      </c>
      <c r="E76" s="195">
        <v>331</v>
      </c>
      <c r="F76" s="195">
        <v>1010</v>
      </c>
      <c r="G76" s="195">
        <v>294</v>
      </c>
      <c r="H76" s="195">
        <v>631</v>
      </c>
      <c r="I76" s="212">
        <f t="shared" si="32"/>
        <v>1.1462585034013606</v>
      </c>
      <c r="J76" s="194">
        <f t="shared" si="31"/>
        <v>337</v>
      </c>
      <c r="K76" s="196">
        <f t="shared" si="30"/>
        <v>1.7982238905585551E-4</v>
      </c>
    </row>
    <row r="77" spans="2:11" x14ac:dyDescent="0.25">
      <c r="B77" s="199" t="s">
        <v>147</v>
      </c>
      <c r="C77" s="200">
        <f t="shared" ref="C77" si="33">C69-SUM(C70:C76)</f>
        <v>4954</v>
      </c>
      <c r="D77" s="200">
        <f t="shared" ref="D77:H77" si="34">D69-SUM(D70:D76)</f>
        <v>6868</v>
      </c>
      <c r="E77" s="200">
        <f t="shared" si="34"/>
        <v>24894</v>
      </c>
      <c r="F77" s="200">
        <f t="shared" si="34"/>
        <v>37093</v>
      </c>
      <c r="G77" s="200">
        <f t="shared" si="34"/>
        <v>42034</v>
      </c>
      <c r="H77" s="200">
        <f t="shared" si="34"/>
        <v>29073</v>
      </c>
      <c r="I77" s="213">
        <f t="shared" si="32"/>
        <v>-0.30834562497026219</v>
      </c>
      <c r="J77" s="199">
        <f>H77-G77</f>
        <v>-12961</v>
      </c>
      <c r="K77" s="201">
        <f t="shared" si="30"/>
        <v>8.2852239572438792E-3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158448</v>
      </c>
      <c r="D79" s="209">
        <f t="shared" si="35"/>
        <v>210744</v>
      </c>
      <c r="E79" s="209">
        <f t="shared" si="35"/>
        <v>474438</v>
      </c>
      <c r="F79" s="209">
        <f t="shared" si="35"/>
        <v>546108</v>
      </c>
      <c r="G79" s="209">
        <f t="shared" si="35"/>
        <v>623726</v>
      </c>
      <c r="H79" s="209">
        <f t="shared" si="35"/>
        <v>630262</v>
      </c>
      <c r="I79" s="210">
        <f>IFERROR(H79/G79-1,"-")</f>
        <v>1.0478960312701346E-2</v>
      </c>
      <c r="J79" s="209">
        <f>H79-G79</f>
        <v>6536</v>
      </c>
      <c r="K79" s="210">
        <f t="shared" ref="K79:K91" si="36">H79/H$9</f>
        <v>0.17961207380526403</v>
      </c>
    </row>
    <row r="80" spans="2:11" x14ac:dyDescent="0.25">
      <c r="B80" s="190" t="s">
        <v>99</v>
      </c>
      <c r="C80" s="191">
        <v>71318</v>
      </c>
      <c r="D80" s="191">
        <v>121665</v>
      </c>
      <c r="E80" s="191">
        <v>241565</v>
      </c>
      <c r="F80" s="191">
        <v>247252</v>
      </c>
      <c r="G80" s="191">
        <v>261668</v>
      </c>
      <c r="H80" s="191">
        <v>271194</v>
      </c>
      <c r="I80" s="211">
        <f>IFERROR(H80/G80-1,"-")</f>
        <v>3.6404910038674965E-2</v>
      </c>
      <c r="J80" s="190">
        <f t="shared" ref="J80:J90" si="37">H80-G80</f>
        <v>9526</v>
      </c>
      <c r="K80" s="192">
        <f t="shared" si="36"/>
        <v>7.7284870012066048E-2</v>
      </c>
    </row>
    <row r="81" spans="2:11" x14ac:dyDescent="0.25">
      <c r="B81" s="194" t="s">
        <v>105</v>
      </c>
      <c r="C81" s="195">
        <v>15674</v>
      </c>
      <c r="D81" s="195">
        <v>40341</v>
      </c>
      <c r="E81" s="195">
        <v>58745</v>
      </c>
      <c r="F81" s="195">
        <v>53278</v>
      </c>
      <c r="G81" s="195">
        <v>63808</v>
      </c>
      <c r="H81" s="195">
        <v>63283</v>
      </c>
      <c r="I81" s="212">
        <f>IFERROR(H81/G81-1,"-")</f>
        <v>-8.2278084252758177E-3</v>
      </c>
      <c r="J81" s="194">
        <f t="shared" si="37"/>
        <v>-525</v>
      </c>
      <c r="K81" s="196">
        <f t="shared" si="36"/>
        <v>1.8034390248211893E-2</v>
      </c>
    </row>
    <row r="82" spans="2:11" x14ac:dyDescent="0.25">
      <c r="B82" s="194" t="s">
        <v>102</v>
      </c>
      <c r="C82" s="195">
        <v>55644</v>
      </c>
      <c r="D82" s="195">
        <v>81324</v>
      </c>
      <c r="E82" s="195">
        <v>182820</v>
      </c>
      <c r="F82" s="195">
        <v>193974</v>
      </c>
      <c r="G82" s="195">
        <v>197860</v>
      </c>
      <c r="H82" s="195">
        <v>207911</v>
      </c>
      <c r="I82" s="212">
        <f>IFERROR(H82/G82-1,"-")</f>
        <v>5.0798544425351366E-2</v>
      </c>
      <c r="J82" s="194">
        <f t="shared" si="37"/>
        <v>10051</v>
      </c>
      <c r="K82" s="196">
        <f t="shared" si="36"/>
        <v>5.9250479763854162E-2</v>
      </c>
    </row>
    <row r="83" spans="2:11" x14ac:dyDescent="0.25">
      <c r="B83" s="190" t="s">
        <v>109</v>
      </c>
      <c r="C83" s="191">
        <v>87130</v>
      </c>
      <c r="D83" s="191">
        <v>89079</v>
      </c>
      <c r="E83" s="191">
        <v>232873</v>
      </c>
      <c r="F83" s="191">
        <v>298856</v>
      </c>
      <c r="G83" s="191">
        <v>362058</v>
      </c>
      <c r="H83" s="191">
        <v>359068</v>
      </c>
      <c r="I83" s="211">
        <f>IFERROR(H83/G83-1,"-")</f>
        <v>-8.258345347982865E-3</v>
      </c>
      <c r="J83" s="190">
        <f t="shared" si="37"/>
        <v>-2990</v>
      </c>
      <c r="K83" s="192">
        <f t="shared" si="36"/>
        <v>0.10232720379319798</v>
      </c>
    </row>
    <row r="84" spans="2:11" x14ac:dyDescent="0.25">
      <c r="B84" s="194" t="s">
        <v>112</v>
      </c>
      <c r="C84" s="195">
        <v>16702</v>
      </c>
      <c r="D84" s="195">
        <v>9093</v>
      </c>
      <c r="E84" s="195">
        <v>50190</v>
      </c>
      <c r="F84" s="195">
        <v>66769</v>
      </c>
      <c r="G84" s="195">
        <v>80259</v>
      </c>
      <c r="H84" s="195">
        <v>85969</v>
      </c>
      <c r="I84" s="212">
        <f t="shared" ref="I84:I91" si="38">IFERROR(H84/G84-1,"-")</f>
        <v>7.1144669133679672E-2</v>
      </c>
      <c r="J84" s="194">
        <f t="shared" si="37"/>
        <v>5710</v>
      </c>
      <c r="K84" s="196">
        <f t="shared" si="36"/>
        <v>2.4499446853792142E-2</v>
      </c>
    </row>
    <row r="85" spans="2:11" x14ac:dyDescent="0.25">
      <c r="B85" s="194" t="s">
        <v>115</v>
      </c>
      <c r="C85" s="195">
        <v>30438</v>
      </c>
      <c r="D85" s="195">
        <v>24705</v>
      </c>
      <c r="E85" s="195">
        <v>74314</v>
      </c>
      <c r="F85" s="195">
        <v>86906</v>
      </c>
      <c r="G85" s="195">
        <v>96971</v>
      </c>
      <c r="H85" s="195">
        <v>93855</v>
      </c>
      <c r="I85" s="212">
        <f t="shared" si="38"/>
        <v>-3.2133318208536599E-2</v>
      </c>
      <c r="J85" s="194">
        <f t="shared" si="37"/>
        <v>-3116</v>
      </c>
      <c r="K85" s="196">
        <f t="shared" si="36"/>
        <v>2.6746799246968812E-2</v>
      </c>
    </row>
    <row r="86" spans="2:11" x14ac:dyDescent="0.25">
      <c r="B86" s="194" t="s">
        <v>118</v>
      </c>
      <c r="C86" s="195">
        <v>6394</v>
      </c>
      <c r="D86" s="195">
        <v>12319</v>
      </c>
      <c r="E86" s="195">
        <v>21266</v>
      </c>
      <c r="F86" s="195">
        <v>31345</v>
      </c>
      <c r="G86" s="195">
        <v>45031</v>
      </c>
      <c r="H86" s="195">
        <v>40608</v>
      </c>
      <c r="I86" s="212">
        <f t="shared" si="38"/>
        <v>-9.8221225378072874E-2</v>
      </c>
      <c r="J86" s="194">
        <f t="shared" si="37"/>
        <v>-4423</v>
      </c>
      <c r="K86" s="196">
        <f t="shared" si="36"/>
        <v>1.1572468422789509E-2</v>
      </c>
    </row>
    <row r="87" spans="2:11" x14ac:dyDescent="0.25">
      <c r="B87" s="194" t="s">
        <v>125</v>
      </c>
      <c r="C87" s="195">
        <v>1378</v>
      </c>
      <c r="D87" s="195">
        <v>2482</v>
      </c>
      <c r="E87" s="195">
        <v>4404</v>
      </c>
      <c r="F87" s="195">
        <v>5923</v>
      </c>
      <c r="G87" s="195">
        <v>10603</v>
      </c>
      <c r="H87" s="195">
        <v>10699</v>
      </c>
      <c r="I87" s="212">
        <f t="shared" si="38"/>
        <v>9.0540413090633987E-3</v>
      </c>
      <c r="J87" s="194">
        <f t="shared" si="37"/>
        <v>96</v>
      </c>
      <c r="K87" s="196">
        <f t="shared" si="36"/>
        <v>3.0490011735476992E-3</v>
      </c>
    </row>
    <row r="88" spans="2:11" x14ac:dyDescent="0.25">
      <c r="B88" s="194" t="s">
        <v>121</v>
      </c>
      <c r="C88" s="195">
        <v>1711</v>
      </c>
      <c r="D88" s="195">
        <v>3157</v>
      </c>
      <c r="E88" s="195">
        <v>4021</v>
      </c>
      <c r="F88" s="195">
        <v>5226</v>
      </c>
      <c r="G88" s="195">
        <v>6583</v>
      </c>
      <c r="H88" s="195">
        <v>6936</v>
      </c>
      <c r="I88" s="212">
        <f t="shared" si="38"/>
        <v>5.3622968251556991E-2</v>
      </c>
      <c r="J88" s="194">
        <f t="shared" si="37"/>
        <v>353</v>
      </c>
      <c r="K88" s="196">
        <f t="shared" si="36"/>
        <v>1.9766213795426525E-3</v>
      </c>
    </row>
    <row r="89" spans="2:11" x14ac:dyDescent="0.25">
      <c r="B89" s="194" t="s">
        <v>130</v>
      </c>
      <c r="C89" s="195">
        <v>1700</v>
      </c>
      <c r="D89" s="195">
        <v>443</v>
      </c>
      <c r="E89" s="195">
        <v>2248</v>
      </c>
      <c r="F89" s="195">
        <v>2813</v>
      </c>
      <c r="G89" s="195">
        <v>2776</v>
      </c>
      <c r="H89" s="195">
        <v>2906</v>
      </c>
      <c r="I89" s="212">
        <f t="shared" si="38"/>
        <v>4.6829971181556296E-2</v>
      </c>
      <c r="J89" s="194">
        <f t="shared" si="37"/>
        <v>130</v>
      </c>
      <c r="K89" s="196">
        <f t="shared" si="36"/>
        <v>8.2815192170573079E-4</v>
      </c>
    </row>
    <row r="90" spans="2:11" x14ac:dyDescent="0.25">
      <c r="B90" s="194" t="s">
        <v>133</v>
      </c>
      <c r="C90" s="195">
        <v>2305</v>
      </c>
      <c r="D90" s="195">
        <v>456</v>
      </c>
      <c r="E90" s="195">
        <v>2283</v>
      </c>
      <c r="F90" s="195">
        <v>3032</v>
      </c>
      <c r="G90" s="195">
        <v>3380</v>
      </c>
      <c r="H90" s="195">
        <v>2374</v>
      </c>
      <c r="I90" s="212">
        <f t="shared" si="38"/>
        <v>-0.29763313609467457</v>
      </c>
      <c r="J90" s="194">
        <f t="shared" si="37"/>
        <v>-1006</v>
      </c>
      <c r="K90" s="196">
        <f t="shared" si="36"/>
        <v>6.7654255407068303E-4</v>
      </c>
    </row>
    <row r="91" spans="2:11" x14ac:dyDescent="0.25">
      <c r="B91" s="199" t="s">
        <v>147</v>
      </c>
      <c r="C91" s="200">
        <f t="shared" ref="C91" si="39">C83-SUM(C84:C90)</f>
        <v>26502</v>
      </c>
      <c r="D91" s="200">
        <f t="shared" ref="D91:H91" si="40">D83-SUM(D84:D90)</f>
        <v>36424</v>
      </c>
      <c r="E91" s="200">
        <f t="shared" si="40"/>
        <v>74147</v>
      </c>
      <c r="F91" s="200">
        <f t="shared" si="40"/>
        <v>96842</v>
      </c>
      <c r="G91" s="200">
        <f t="shared" si="40"/>
        <v>116455</v>
      </c>
      <c r="H91" s="200">
        <f t="shared" si="40"/>
        <v>115721</v>
      </c>
      <c r="I91" s="213">
        <f t="shared" si="38"/>
        <v>-6.3028637671203036E-3</v>
      </c>
      <c r="J91" s="199">
        <f>H91-G91</f>
        <v>-734</v>
      </c>
      <c r="K91" s="201">
        <f t="shared" si="36"/>
        <v>3.2978172240780756E-2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19059</v>
      </c>
      <c r="D93" s="209">
        <f t="shared" si="41"/>
        <v>24453</v>
      </c>
      <c r="E93" s="209">
        <f t="shared" si="41"/>
        <v>41481</v>
      </c>
      <c r="F93" s="209">
        <f t="shared" si="41"/>
        <v>48608</v>
      </c>
      <c r="G93" s="209">
        <f t="shared" si="41"/>
        <v>46696</v>
      </c>
      <c r="H93" s="209">
        <f t="shared" si="41"/>
        <v>46403</v>
      </c>
      <c r="I93" s="210">
        <f>IFERROR(H93/G93-1,"-")</f>
        <v>-6.2746273770772909E-3</v>
      </c>
      <c r="J93" s="209">
        <f>H93-G93</f>
        <v>-293</v>
      </c>
      <c r="K93" s="210">
        <f t="shared" ref="K93:K105" si="42">H93/H$9</f>
        <v>1.3223927605956995E-2</v>
      </c>
    </row>
    <row r="94" spans="2:11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0">
        <f t="shared" ref="J94:J104" si="43">H94-G94</f>
        <v>175</v>
      </c>
      <c r="K94" s="192">
        <f t="shared" si="42"/>
        <v>8.4040606232284928E-3</v>
      </c>
    </row>
    <row r="95" spans="2:11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4">
        <f t="shared" si="43"/>
        <v>1743</v>
      </c>
      <c r="K95" s="196">
        <f t="shared" si="42"/>
        <v>3.1091319565758851E-3</v>
      </c>
    </row>
    <row r="96" spans="2:11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4">
        <f t="shared" si="43"/>
        <v>-1568</v>
      </c>
      <c r="K96" s="196">
        <f t="shared" si="42"/>
        <v>5.2949286666526081E-3</v>
      </c>
    </row>
    <row r="97" spans="2:11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0">
        <f t="shared" si="43"/>
        <v>-468</v>
      </c>
      <c r="K97" s="192">
        <f t="shared" si="42"/>
        <v>4.8198669827285009E-3</v>
      </c>
    </row>
    <row r="98" spans="2:11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44">IFERROR(H98/G98-1,"-")</f>
        <v>-0.16489795918367345</v>
      </c>
      <c r="J98" s="194">
        <f t="shared" si="43"/>
        <v>-404</v>
      </c>
      <c r="K98" s="196">
        <f t="shared" si="42"/>
        <v>5.8306910936336035E-4</v>
      </c>
    </row>
    <row r="99" spans="2:11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44"/>
        <v>-9.4117647058823528E-2</v>
      </c>
      <c r="J99" s="194">
        <f t="shared" si="43"/>
        <v>-312</v>
      </c>
      <c r="K99" s="196">
        <f t="shared" si="42"/>
        <v>8.5579498309783534E-4</v>
      </c>
    </row>
    <row r="100" spans="2:11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44"/>
        <v>-4.6082949308755561E-3</v>
      </c>
      <c r="J100" s="194">
        <f t="shared" si="43"/>
        <v>-14</v>
      </c>
      <c r="K100" s="196">
        <f t="shared" si="42"/>
        <v>8.6177956339921879E-4</v>
      </c>
    </row>
    <row r="101" spans="2:11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44"/>
        <v>-7.6923076923076872E-2</v>
      </c>
      <c r="J101" s="194">
        <f t="shared" si="43"/>
        <v>-60</v>
      </c>
      <c r="K101" s="196">
        <f t="shared" si="42"/>
        <v>2.0518561033314734E-4</v>
      </c>
    </row>
    <row r="102" spans="2:11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44"/>
        <v>-3.7356321839080442E-2</v>
      </c>
      <c r="J102" s="194">
        <f t="shared" si="43"/>
        <v>-26</v>
      </c>
      <c r="K102" s="196">
        <f t="shared" si="42"/>
        <v>1.9093660961556766E-4</v>
      </c>
    </row>
    <row r="103" spans="2:11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44"/>
        <v>-0.1436170212765957</v>
      </c>
      <c r="J103" s="194">
        <f t="shared" si="43"/>
        <v>-27</v>
      </c>
      <c r="K103" s="196">
        <f t="shared" si="42"/>
        <v>4.5881782310606557E-5</v>
      </c>
    </row>
    <row r="104" spans="2:11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44"/>
        <v>-0.42532467532467533</v>
      </c>
      <c r="J104" s="194">
        <f t="shared" si="43"/>
        <v>-131</v>
      </c>
      <c r="K104" s="196">
        <f t="shared" si="42"/>
        <v>5.0441462540232055E-5</v>
      </c>
    </row>
    <row r="105" spans="2:11" x14ac:dyDescent="0.25">
      <c r="B105" s="199" t="s">
        <v>147</v>
      </c>
      <c r="C105" s="200">
        <f t="shared" ref="C105" si="45">C97-SUM(C98:C104)</f>
        <v>1974</v>
      </c>
      <c r="D105" s="200">
        <f t="shared" ref="D105:H105" si="46">D97-SUM(D98:D104)</f>
        <v>2754</v>
      </c>
      <c r="E105" s="200">
        <f t="shared" si="46"/>
        <v>4992</v>
      </c>
      <c r="F105" s="200">
        <f t="shared" si="46"/>
        <v>6208</v>
      </c>
      <c r="G105" s="200">
        <f t="shared" si="46"/>
        <v>6606</v>
      </c>
      <c r="H105" s="200">
        <f t="shared" si="46"/>
        <v>7112</v>
      </c>
      <c r="I105" s="213">
        <f t="shared" si="44"/>
        <v>7.6597033000302739E-2</v>
      </c>
      <c r="J105" s="199">
        <f>H105-G105</f>
        <v>506</v>
      </c>
      <c r="K105" s="201">
        <f t="shared" si="42"/>
        <v>2.0267778620685333E-3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50483</v>
      </c>
      <c r="D107" s="209">
        <f t="shared" si="47"/>
        <v>73838</v>
      </c>
      <c r="E107" s="209">
        <f t="shared" si="47"/>
        <v>142029</v>
      </c>
      <c r="F107" s="209">
        <f t="shared" si="47"/>
        <v>186898</v>
      </c>
      <c r="G107" s="209">
        <f t="shared" si="47"/>
        <v>175551</v>
      </c>
      <c r="H107" s="209">
        <f t="shared" si="47"/>
        <v>184313</v>
      </c>
      <c r="I107" s="210">
        <f>IFERROR(H107/G107-1,"-")</f>
        <v>4.9911421752083518E-2</v>
      </c>
      <c r="J107" s="209">
        <f>H107-G107</f>
        <v>8762</v>
      </c>
      <c r="K107" s="210">
        <f t="shared" ref="K107:K119" si="48">H107/H$9</f>
        <v>5.2525521385185257E-2</v>
      </c>
    </row>
    <row r="108" spans="2:11" x14ac:dyDescent="0.25">
      <c r="B108" s="190" t="s">
        <v>99</v>
      </c>
      <c r="C108" s="191">
        <v>24639</v>
      </c>
      <c r="D108" s="191">
        <v>34632</v>
      </c>
      <c r="E108" s="191">
        <v>35155</v>
      </c>
      <c r="F108" s="191">
        <v>42777</v>
      </c>
      <c r="G108" s="191">
        <v>38573</v>
      </c>
      <c r="H108" s="191">
        <v>41587</v>
      </c>
      <c r="I108" s="211">
        <f>IFERROR(H108/G108-1,"-")</f>
        <v>7.8137557358774368E-2</v>
      </c>
      <c r="J108" s="190">
        <f t="shared" ref="J108:J118" si="49">H108-G108</f>
        <v>3014</v>
      </c>
      <c r="K108" s="192">
        <f t="shared" si="48"/>
        <v>1.185146385683972E-2</v>
      </c>
    </row>
    <row r="109" spans="2:11" x14ac:dyDescent="0.25">
      <c r="B109" s="194" t="s">
        <v>105</v>
      </c>
      <c r="C109" s="195">
        <v>1147</v>
      </c>
      <c r="D109" s="195">
        <v>17889</v>
      </c>
      <c r="E109" s="195">
        <v>9838</v>
      </c>
      <c r="F109" s="195">
        <v>13530</v>
      </c>
      <c r="G109" s="195">
        <v>11111</v>
      </c>
      <c r="H109" s="195">
        <v>14821</v>
      </c>
      <c r="I109" s="212">
        <f>IFERROR(H109/G109-1,"-")</f>
        <v>0.33390333903339031</v>
      </c>
      <c r="J109" s="194">
        <f t="shared" si="49"/>
        <v>3710</v>
      </c>
      <c r="K109" s="196">
        <f t="shared" si="48"/>
        <v>4.2236887927049674E-3</v>
      </c>
    </row>
    <row r="110" spans="2:11" x14ac:dyDescent="0.25">
      <c r="B110" s="194" t="s">
        <v>102</v>
      </c>
      <c r="C110" s="195">
        <v>23492</v>
      </c>
      <c r="D110" s="195">
        <v>16743</v>
      </c>
      <c r="E110" s="195">
        <v>25317</v>
      </c>
      <c r="F110" s="195">
        <v>29247</v>
      </c>
      <c r="G110" s="195">
        <v>27462</v>
      </c>
      <c r="H110" s="195">
        <v>26766</v>
      </c>
      <c r="I110" s="212">
        <f>IFERROR(H110/G110-1,"-")</f>
        <v>-2.5344111863666141E-2</v>
      </c>
      <c r="J110" s="194">
        <f t="shared" si="49"/>
        <v>-696</v>
      </c>
      <c r="K110" s="196">
        <f t="shared" si="48"/>
        <v>7.627775064134752E-3</v>
      </c>
    </row>
    <row r="111" spans="2:11" x14ac:dyDescent="0.25">
      <c r="B111" s="190" t="s">
        <v>109</v>
      </c>
      <c r="C111" s="191">
        <v>25844</v>
      </c>
      <c r="D111" s="191">
        <v>39206</v>
      </c>
      <c r="E111" s="191">
        <v>106874</v>
      </c>
      <c r="F111" s="191">
        <v>144121</v>
      </c>
      <c r="G111" s="191">
        <v>136978</v>
      </c>
      <c r="H111" s="191">
        <v>142726</v>
      </c>
      <c r="I111" s="211">
        <f>IFERROR(H111/G111-1,"-")</f>
        <v>4.1962942954343108E-2</v>
      </c>
      <c r="J111" s="190">
        <f t="shared" si="49"/>
        <v>5748</v>
      </c>
      <c r="K111" s="192">
        <f t="shared" si="48"/>
        <v>4.0674057528345541E-2</v>
      </c>
    </row>
    <row r="112" spans="2:11" x14ac:dyDescent="0.25">
      <c r="B112" s="194" t="s">
        <v>112</v>
      </c>
      <c r="C112" s="195">
        <v>12927</v>
      </c>
      <c r="D112" s="195">
        <v>14924</v>
      </c>
      <c r="E112" s="195">
        <v>65016</v>
      </c>
      <c r="F112" s="195">
        <v>96402</v>
      </c>
      <c r="G112" s="195">
        <v>85963</v>
      </c>
      <c r="H112" s="195">
        <v>87643</v>
      </c>
      <c r="I112" s="212">
        <f t="shared" ref="I112:I119" si="50">IFERROR(H112/G112-1,"-")</f>
        <v>1.9543291881390923E-2</v>
      </c>
      <c r="J112" s="194">
        <f t="shared" si="49"/>
        <v>1680</v>
      </c>
      <c r="K112" s="196">
        <f t="shared" si="48"/>
        <v>2.4976503397816711E-2</v>
      </c>
    </row>
    <row r="113" spans="2:11" x14ac:dyDescent="0.25">
      <c r="B113" s="194" t="s">
        <v>115</v>
      </c>
      <c r="C113" s="195">
        <v>1947</v>
      </c>
      <c r="D113" s="195">
        <v>5414</v>
      </c>
      <c r="E113" s="195">
        <v>4475</v>
      </c>
      <c r="F113" s="195">
        <v>5824</v>
      </c>
      <c r="G113" s="195">
        <v>5696</v>
      </c>
      <c r="H113" s="195">
        <v>6480</v>
      </c>
      <c r="I113" s="212">
        <f t="shared" si="50"/>
        <v>0.13764044943820219</v>
      </c>
      <c r="J113" s="194">
        <f t="shared" si="49"/>
        <v>784</v>
      </c>
      <c r="K113" s="196">
        <f t="shared" si="48"/>
        <v>1.8466704929983261E-3</v>
      </c>
    </row>
    <row r="114" spans="2:11" x14ac:dyDescent="0.25">
      <c r="B114" s="194" t="s">
        <v>118</v>
      </c>
      <c r="C114" s="195">
        <v>1655</v>
      </c>
      <c r="D114" s="195">
        <v>4920</v>
      </c>
      <c r="E114" s="195">
        <v>7171</v>
      </c>
      <c r="F114" s="195">
        <v>10604</v>
      </c>
      <c r="G114" s="195">
        <v>10822</v>
      </c>
      <c r="H114" s="195">
        <v>12023</v>
      </c>
      <c r="I114" s="212">
        <f t="shared" si="50"/>
        <v>0.11097763814452044</v>
      </c>
      <c r="J114" s="194">
        <f t="shared" si="49"/>
        <v>1201</v>
      </c>
      <c r="K114" s="196">
        <f t="shared" si="48"/>
        <v>3.4263147125492091E-3</v>
      </c>
    </row>
    <row r="115" spans="2:11" x14ac:dyDescent="0.25">
      <c r="B115" s="194" t="s">
        <v>125</v>
      </c>
      <c r="C115" s="195">
        <v>939</v>
      </c>
      <c r="D115" s="195">
        <v>2650</v>
      </c>
      <c r="E115" s="195">
        <v>4742</v>
      </c>
      <c r="F115" s="195">
        <v>4787</v>
      </c>
      <c r="G115" s="195">
        <v>4724</v>
      </c>
      <c r="H115" s="195">
        <v>5054</v>
      </c>
      <c r="I115" s="212">
        <f t="shared" si="50"/>
        <v>6.9856054191363315E-2</v>
      </c>
      <c r="J115" s="194">
        <f t="shared" si="49"/>
        <v>330</v>
      </c>
      <c r="K115" s="196">
        <f t="shared" si="48"/>
        <v>1.4402889925329537E-3</v>
      </c>
    </row>
    <row r="116" spans="2:11" x14ac:dyDescent="0.25">
      <c r="B116" s="194" t="s">
        <v>121</v>
      </c>
      <c r="C116" s="195">
        <v>2434</v>
      </c>
      <c r="D116" s="195">
        <v>3166</v>
      </c>
      <c r="E116" s="195">
        <v>3767</v>
      </c>
      <c r="F116" s="195">
        <v>4010</v>
      </c>
      <c r="G116" s="195">
        <v>3847</v>
      </c>
      <c r="H116" s="195">
        <v>3672</v>
      </c>
      <c r="I116" s="212">
        <f t="shared" si="50"/>
        <v>-4.5489992201715568E-2</v>
      </c>
      <c r="J116" s="194">
        <f t="shared" si="49"/>
        <v>-175</v>
      </c>
      <c r="K116" s="196">
        <f t="shared" si="48"/>
        <v>1.0464466126990514E-3</v>
      </c>
    </row>
    <row r="117" spans="2:11" x14ac:dyDescent="0.25">
      <c r="B117" s="194" t="s">
        <v>130</v>
      </c>
      <c r="C117" s="195">
        <v>223</v>
      </c>
      <c r="D117" s="195">
        <v>112</v>
      </c>
      <c r="E117" s="195">
        <v>839</v>
      </c>
      <c r="F117" s="195">
        <v>884</v>
      </c>
      <c r="G117" s="195">
        <v>877</v>
      </c>
      <c r="H117" s="195">
        <v>907</v>
      </c>
      <c r="I117" s="212">
        <f t="shared" si="50"/>
        <v>3.4207525655644222E-2</v>
      </c>
      <c r="J117" s="194">
        <f t="shared" si="49"/>
        <v>30</v>
      </c>
      <c r="K117" s="196">
        <f t="shared" si="48"/>
        <v>2.5847687301689532E-4</v>
      </c>
    </row>
    <row r="118" spans="2:11" x14ac:dyDescent="0.25">
      <c r="B118" s="194" t="s">
        <v>133</v>
      </c>
      <c r="C118" s="195">
        <v>542</v>
      </c>
      <c r="D118" s="195">
        <v>82</v>
      </c>
      <c r="E118" s="195">
        <v>689</v>
      </c>
      <c r="F118" s="195">
        <v>435</v>
      </c>
      <c r="G118" s="195">
        <v>1083</v>
      </c>
      <c r="H118" s="195">
        <v>727</v>
      </c>
      <c r="I118" s="212">
        <f t="shared" si="50"/>
        <v>-0.32871652816251151</v>
      </c>
      <c r="J118" s="194">
        <f t="shared" si="49"/>
        <v>-356</v>
      </c>
      <c r="K118" s="196">
        <f t="shared" si="48"/>
        <v>2.071804704336085E-4</v>
      </c>
    </row>
    <row r="119" spans="2:11" x14ac:dyDescent="0.25">
      <c r="B119" s="199" t="s">
        <v>147</v>
      </c>
      <c r="C119" s="200">
        <f t="shared" ref="C119" si="51">C111-SUM(C112:C118)</f>
        <v>5177</v>
      </c>
      <c r="D119" s="200">
        <f t="shared" ref="D119:H119" si="52">D111-SUM(D112:D118)</f>
        <v>7938</v>
      </c>
      <c r="E119" s="200">
        <f t="shared" si="52"/>
        <v>20175</v>
      </c>
      <c r="F119" s="200">
        <f t="shared" si="52"/>
        <v>21175</v>
      </c>
      <c r="G119" s="200">
        <f t="shared" si="52"/>
        <v>23966</v>
      </c>
      <c r="H119" s="200">
        <f t="shared" si="52"/>
        <v>26220</v>
      </c>
      <c r="I119" s="213">
        <f t="shared" si="50"/>
        <v>9.4049904030710119E-2</v>
      </c>
      <c r="J119" s="199">
        <f>H119-G119</f>
        <v>2254</v>
      </c>
      <c r="K119" s="201">
        <f t="shared" si="48"/>
        <v>7.4721759762987824E-3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76350</v>
      </c>
      <c r="D121" s="209">
        <f t="shared" si="53"/>
        <v>123320</v>
      </c>
      <c r="E121" s="209">
        <f t="shared" si="53"/>
        <v>179915</v>
      </c>
      <c r="F121" s="209">
        <f t="shared" si="53"/>
        <v>194865</v>
      </c>
      <c r="G121" s="209">
        <f t="shared" si="53"/>
        <v>201157</v>
      </c>
      <c r="H121" s="209">
        <f t="shared" si="53"/>
        <v>227882</v>
      </c>
      <c r="I121" s="210">
        <f>IFERROR(H121/G121-1,"-")</f>
        <v>0.13285642557803112</v>
      </c>
      <c r="J121" s="209">
        <f>H121-G121</f>
        <v>26725</v>
      </c>
      <c r="K121" s="210">
        <f t="shared" ref="K121:K133" si="54">H121/H$9</f>
        <v>6.4941815630469829E-2</v>
      </c>
    </row>
    <row r="122" spans="2:11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0">
        <f t="shared" ref="J122:J132" si="55">H122-G122</f>
        <v>20399</v>
      </c>
      <c r="K122" s="192">
        <f t="shared" si="54"/>
        <v>4.2457747438172162E-2</v>
      </c>
    </row>
    <row r="123" spans="2:11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4">
        <f t="shared" si="55"/>
        <v>16227</v>
      </c>
      <c r="K123" s="196">
        <f t="shared" si="54"/>
        <v>2.2423367449240783E-2</v>
      </c>
    </row>
    <row r="124" spans="2:11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4">
        <f t="shared" si="55"/>
        <v>4172</v>
      </c>
      <c r="K124" s="196">
        <f t="shared" si="54"/>
        <v>2.0034379988931376E-2</v>
      </c>
    </row>
    <row r="125" spans="2:11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0">
        <f t="shared" si="55"/>
        <v>6326</v>
      </c>
      <c r="K125" s="192">
        <f t="shared" si="54"/>
        <v>2.2484068192297674E-2</v>
      </c>
    </row>
    <row r="126" spans="2:11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56">IFERROR(H126/G126-1,"-")</f>
        <v>-2.732240437158473E-2</v>
      </c>
      <c r="J126" s="194">
        <f t="shared" si="55"/>
        <v>-230</v>
      </c>
      <c r="K126" s="196">
        <f t="shared" si="54"/>
        <v>2.3334163575108478E-3</v>
      </c>
    </row>
    <row r="127" spans="2:11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56"/>
        <v>0.11859641815910038</v>
      </c>
      <c r="J127" s="194">
        <f t="shared" si="55"/>
        <v>1139</v>
      </c>
      <c r="K127" s="196">
        <f t="shared" si="54"/>
        <v>3.0615402941791691E-3</v>
      </c>
    </row>
    <row r="128" spans="2:11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56"/>
        <v>9.3023255813953432E-2</v>
      </c>
      <c r="J128" s="194">
        <f t="shared" si="55"/>
        <v>644</v>
      </c>
      <c r="K128" s="196">
        <f t="shared" si="54"/>
        <v>2.1564437685985083E-3</v>
      </c>
    </row>
    <row r="129" spans="2:11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56"/>
        <v>0.18918918918918926</v>
      </c>
      <c r="J129" s="194">
        <f t="shared" si="55"/>
        <v>343</v>
      </c>
      <c r="K129" s="196">
        <f t="shared" si="54"/>
        <v>6.1441691094203568E-4</v>
      </c>
    </row>
    <row r="130" spans="2:11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56"/>
        <v>0.239327296248383</v>
      </c>
      <c r="J130" s="194">
        <f t="shared" si="55"/>
        <v>370</v>
      </c>
      <c r="K130" s="196">
        <f t="shared" si="54"/>
        <v>5.4602170749765318E-4</v>
      </c>
    </row>
    <row r="131" spans="2:11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56"/>
        <v>-0.23062381852551983</v>
      </c>
      <c r="J131" s="194">
        <f t="shared" si="55"/>
        <v>-244</v>
      </c>
      <c r="K131" s="196">
        <f t="shared" si="54"/>
        <v>2.3197373168219713E-4</v>
      </c>
    </row>
    <row r="132" spans="2:11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56"/>
        <v>-6.9486404833836835E-2</v>
      </c>
      <c r="J132" s="194">
        <f t="shared" si="55"/>
        <v>-115</v>
      </c>
      <c r="K132" s="196">
        <f t="shared" si="54"/>
        <v>4.3886922210145402E-4</v>
      </c>
    </row>
    <row r="133" spans="2:11" x14ac:dyDescent="0.25">
      <c r="B133" s="199" t="s">
        <v>147</v>
      </c>
      <c r="C133" s="200">
        <f t="shared" ref="C133" si="57">C125-SUM(C126:C132)</f>
        <v>21444</v>
      </c>
      <c r="D133" s="200">
        <f t="shared" ref="D133:H133" si="58">D125-SUM(D126:D132)</f>
        <v>27808</v>
      </c>
      <c r="E133" s="200">
        <f t="shared" si="58"/>
        <v>42387</v>
      </c>
      <c r="F133" s="200">
        <f t="shared" si="58"/>
        <v>39744</v>
      </c>
      <c r="G133" s="200">
        <f t="shared" si="58"/>
        <v>41554</v>
      </c>
      <c r="H133" s="200">
        <f t="shared" si="58"/>
        <v>45973</v>
      </c>
      <c r="I133" s="213">
        <f t="shared" si="56"/>
        <v>0.10634355296722342</v>
      </c>
      <c r="J133" s="199">
        <f>H133-G133</f>
        <v>4419</v>
      </c>
      <c r="K133" s="201">
        <f t="shared" si="54"/>
        <v>1.3101386199785809E-2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61204</v>
      </c>
      <c r="D135" s="209">
        <f t="shared" si="59"/>
        <v>84437</v>
      </c>
      <c r="E135" s="209">
        <f t="shared" si="59"/>
        <v>175993</v>
      </c>
      <c r="F135" s="209">
        <f t="shared" si="59"/>
        <v>189498</v>
      </c>
      <c r="G135" s="209">
        <f t="shared" si="59"/>
        <v>198882</v>
      </c>
      <c r="H135" s="209">
        <f t="shared" si="59"/>
        <v>194593</v>
      </c>
      <c r="I135" s="210">
        <f>IFERROR(H135/G135-1,"-")</f>
        <v>-2.1565551432507712E-2</v>
      </c>
      <c r="J135" s="209">
        <f>H135-G135</f>
        <v>-4289</v>
      </c>
      <c r="K135" s="210">
        <f t="shared" ref="K135:K147" si="60">H135/H$9</f>
        <v>5.5455115932719637E-2</v>
      </c>
    </row>
    <row r="136" spans="2:11" x14ac:dyDescent="0.25">
      <c r="B136" s="190" t="s">
        <v>99</v>
      </c>
      <c r="C136" s="191">
        <v>15140</v>
      </c>
      <c r="D136" s="191">
        <v>35081</v>
      </c>
      <c r="E136" s="191">
        <v>19155</v>
      </c>
      <c r="F136" s="191">
        <v>20702</v>
      </c>
      <c r="G136" s="191">
        <v>19404</v>
      </c>
      <c r="H136" s="191">
        <v>21066</v>
      </c>
      <c r="I136" s="211">
        <f>IFERROR(H136/G136-1,"-")</f>
        <v>8.5652442795300043E-2</v>
      </c>
      <c r="J136" s="190">
        <f t="shared" ref="J136:J146" si="61">H136-G136</f>
        <v>1662</v>
      </c>
      <c r="K136" s="192">
        <f t="shared" si="60"/>
        <v>6.0033889823306692E-3</v>
      </c>
    </row>
    <row r="137" spans="2:11" x14ac:dyDescent="0.25">
      <c r="B137" s="194" t="s">
        <v>105</v>
      </c>
      <c r="C137" s="195">
        <v>10601</v>
      </c>
      <c r="D137" s="195">
        <v>27598</v>
      </c>
      <c r="E137" s="195">
        <v>13341</v>
      </c>
      <c r="F137" s="195">
        <v>13432</v>
      </c>
      <c r="G137" s="195">
        <v>12529</v>
      </c>
      <c r="H137" s="195">
        <v>13414</v>
      </c>
      <c r="I137" s="212">
        <f>IFERROR(H137/G137-1,"-")</f>
        <v>7.0636124191874927E-2</v>
      </c>
      <c r="J137" s="194">
        <f t="shared" si="61"/>
        <v>885</v>
      </c>
      <c r="K137" s="196">
        <f t="shared" si="60"/>
        <v>3.8227219125122757E-3</v>
      </c>
    </row>
    <row r="138" spans="2:11" x14ac:dyDescent="0.25">
      <c r="B138" s="194" t="s">
        <v>102</v>
      </c>
      <c r="C138" s="195">
        <v>4539</v>
      </c>
      <c r="D138" s="195">
        <v>7483</v>
      </c>
      <c r="E138" s="195">
        <v>5814</v>
      </c>
      <c r="F138" s="195">
        <v>7270</v>
      </c>
      <c r="G138" s="195">
        <v>6875</v>
      </c>
      <c r="H138" s="195">
        <v>7652</v>
      </c>
      <c r="I138" s="212">
        <f>IFERROR(H138/G138-1,"-")</f>
        <v>0.11301818181818191</v>
      </c>
      <c r="J138" s="194">
        <f t="shared" si="61"/>
        <v>777</v>
      </c>
      <c r="K138" s="196">
        <f t="shared" si="60"/>
        <v>2.1806670698183935E-3</v>
      </c>
    </row>
    <row r="139" spans="2:11" x14ac:dyDescent="0.25">
      <c r="B139" s="190" t="s">
        <v>109</v>
      </c>
      <c r="C139" s="191">
        <v>46064</v>
      </c>
      <c r="D139" s="191">
        <v>49356</v>
      </c>
      <c r="E139" s="191">
        <v>156838</v>
      </c>
      <c r="F139" s="191">
        <v>168796</v>
      </c>
      <c r="G139" s="191">
        <v>179478</v>
      </c>
      <c r="H139" s="191">
        <v>173527</v>
      </c>
      <c r="I139" s="211">
        <f>IFERROR(H139/G139-1,"-")</f>
        <v>-3.3157267185950356E-2</v>
      </c>
      <c r="J139" s="190">
        <f t="shared" si="61"/>
        <v>-5951</v>
      </c>
      <c r="K139" s="192">
        <f t="shared" si="60"/>
        <v>4.945172695038897E-2</v>
      </c>
    </row>
    <row r="140" spans="2:11" x14ac:dyDescent="0.25">
      <c r="B140" s="194" t="s">
        <v>112</v>
      </c>
      <c r="C140" s="195">
        <v>16430</v>
      </c>
      <c r="D140" s="195">
        <v>11406</v>
      </c>
      <c r="E140" s="195">
        <v>69295</v>
      </c>
      <c r="F140" s="195">
        <v>74658</v>
      </c>
      <c r="G140" s="195">
        <v>82176</v>
      </c>
      <c r="H140" s="195">
        <v>81430</v>
      </c>
      <c r="I140" s="212">
        <f t="shared" ref="I140:I147" si="62">IFERROR(H140/G140-1,"-")</f>
        <v>-9.078076323987494E-3</v>
      </c>
      <c r="J140" s="194">
        <f t="shared" si="61"/>
        <v>-746</v>
      </c>
      <c r="K140" s="196">
        <f t="shared" si="60"/>
        <v>2.3205922568650259E-2</v>
      </c>
    </row>
    <row r="141" spans="2:11" x14ac:dyDescent="0.25">
      <c r="B141" s="194" t="s">
        <v>115</v>
      </c>
      <c r="C141" s="195">
        <v>3774</v>
      </c>
      <c r="D141" s="195">
        <v>4973</v>
      </c>
      <c r="E141" s="195">
        <v>10229</v>
      </c>
      <c r="F141" s="195">
        <v>14581</v>
      </c>
      <c r="G141" s="195">
        <v>15040</v>
      </c>
      <c r="H141" s="195">
        <v>15042</v>
      </c>
      <c r="I141" s="212">
        <f t="shared" si="62"/>
        <v>1.3297872340434225E-4</v>
      </c>
      <c r="J141" s="194">
        <f t="shared" si="61"/>
        <v>2</v>
      </c>
      <c r="K141" s="196">
        <f t="shared" si="60"/>
        <v>4.28666937587667E-3</v>
      </c>
    </row>
    <row r="142" spans="2:11" x14ac:dyDescent="0.25">
      <c r="B142" s="194" t="s">
        <v>118</v>
      </c>
      <c r="C142" s="195">
        <v>4896</v>
      </c>
      <c r="D142" s="195">
        <v>9654</v>
      </c>
      <c r="E142" s="195">
        <v>20164</v>
      </c>
      <c r="F142" s="195">
        <v>18188</v>
      </c>
      <c r="G142" s="195">
        <v>18331</v>
      </c>
      <c r="H142" s="195">
        <v>16618</v>
      </c>
      <c r="I142" s="212">
        <f t="shared" si="62"/>
        <v>-9.3448257050897432E-2</v>
      </c>
      <c r="J142" s="194">
        <f t="shared" si="61"/>
        <v>-1713</v>
      </c>
      <c r="K142" s="196">
        <f t="shared" si="60"/>
        <v>4.7357978784947812E-3</v>
      </c>
    </row>
    <row r="143" spans="2:11" x14ac:dyDescent="0.25">
      <c r="B143" s="194" t="s">
        <v>125</v>
      </c>
      <c r="C143" s="195">
        <v>581</v>
      </c>
      <c r="D143" s="195">
        <v>2175</v>
      </c>
      <c r="E143" s="195">
        <v>7219</v>
      </c>
      <c r="F143" s="195">
        <v>6236</v>
      </c>
      <c r="G143" s="195">
        <v>4335</v>
      </c>
      <c r="H143" s="195">
        <v>3722</v>
      </c>
      <c r="I143" s="212">
        <f t="shared" si="62"/>
        <v>-0.14140715109573243</v>
      </c>
      <c r="J143" s="194">
        <f t="shared" si="61"/>
        <v>-613</v>
      </c>
      <c r="K143" s="196">
        <f t="shared" si="60"/>
        <v>1.060695613416631E-3</v>
      </c>
    </row>
    <row r="144" spans="2:11" x14ac:dyDescent="0.25">
      <c r="B144" s="194" t="s">
        <v>121</v>
      </c>
      <c r="C144" s="195">
        <v>1428</v>
      </c>
      <c r="D144" s="195">
        <v>1986</v>
      </c>
      <c r="E144" s="195">
        <v>2964</v>
      </c>
      <c r="F144" s="195">
        <v>3948</v>
      </c>
      <c r="G144" s="195">
        <v>4054</v>
      </c>
      <c r="H144" s="195">
        <v>2995</v>
      </c>
      <c r="I144" s="212">
        <f t="shared" si="62"/>
        <v>-0.26122348297977305</v>
      </c>
      <c r="J144" s="194">
        <f t="shared" si="61"/>
        <v>-1059</v>
      </c>
      <c r="K144" s="196">
        <f t="shared" si="60"/>
        <v>8.5351514298302256E-4</v>
      </c>
    </row>
    <row r="145" spans="2:11" x14ac:dyDescent="0.25">
      <c r="B145" s="194" t="s">
        <v>130</v>
      </c>
      <c r="C145" s="195">
        <v>1583</v>
      </c>
      <c r="D145" s="195">
        <v>272</v>
      </c>
      <c r="E145" s="195">
        <v>1712</v>
      </c>
      <c r="F145" s="195">
        <v>2023</v>
      </c>
      <c r="G145" s="195">
        <v>1998</v>
      </c>
      <c r="H145" s="195">
        <v>2134</v>
      </c>
      <c r="I145" s="212">
        <f t="shared" si="62"/>
        <v>6.8068068068068088E-2</v>
      </c>
      <c r="J145" s="194">
        <f t="shared" si="61"/>
        <v>136</v>
      </c>
      <c r="K145" s="196">
        <f t="shared" si="60"/>
        <v>6.0814735062630053E-4</v>
      </c>
    </row>
    <row r="146" spans="2:11" x14ac:dyDescent="0.25">
      <c r="B146" s="194" t="s">
        <v>133</v>
      </c>
      <c r="C146" s="195">
        <v>3337</v>
      </c>
      <c r="D146" s="195">
        <v>170</v>
      </c>
      <c r="E146" s="195">
        <v>847</v>
      </c>
      <c r="F146" s="195">
        <v>1418</v>
      </c>
      <c r="G146" s="195">
        <v>1336</v>
      </c>
      <c r="H146" s="195">
        <v>983</v>
      </c>
      <c r="I146" s="212">
        <f t="shared" si="62"/>
        <v>-0.2642215568862275</v>
      </c>
      <c r="J146" s="194">
        <f t="shared" si="61"/>
        <v>-353</v>
      </c>
      <c r="K146" s="196">
        <f t="shared" si="60"/>
        <v>2.8013535410761643E-4</v>
      </c>
    </row>
    <row r="147" spans="2:11" x14ac:dyDescent="0.25">
      <c r="B147" s="199" t="s">
        <v>147</v>
      </c>
      <c r="C147" s="200">
        <f t="shared" ref="C147" si="63">C139-SUM(C140:C146)</f>
        <v>14035</v>
      </c>
      <c r="D147" s="200">
        <f t="shared" ref="D147:H147" si="64">D139-SUM(D140:D146)</f>
        <v>18720</v>
      </c>
      <c r="E147" s="200">
        <f t="shared" si="64"/>
        <v>44408</v>
      </c>
      <c r="F147" s="200">
        <f t="shared" si="64"/>
        <v>47744</v>
      </c>
      <c r="G147" s="200">
        <f t="shared" si="64"/>
        <v>52208</v>
      </c>
      <c r="H147" s="200">
        <f t="shared" si="64"/>
        <v>50603</v>
      </c>
      <c r="I147" s="213">
        <f t="shared" si="62"/>
        <v>-3.0742414955562403E-2</v>
      </c>
      <c r="J147" s="199">
        <f>H147-G147</f>
        <v>-1605</v>
      </c>
      <c r="K147" s="201">
        <f t="shared" si="60"/>
        <v>1.4420843666233687E-2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33173</v>
      </c>
      <c r="D149" s="209">
        <f t="shared" si="65"/>
        <v>51865</v>
      </c>
      <c r="E149" s="209">
        <f t="shared" si="65"/>
        <v>88252</v>
      </c>
      <c r="F149" s="209">
        <f t="shared" si="65"/>
        <v>93505</v>
      </c>
      <c r="G149" s="209">
        <f t="shared" si="65"/>
        <v>96698</v>
      </c>
      <c r="H149" s="209">
        <f t="shared" si="65"/>
        <v>95584</v>
      </c>
      <c r="I149" s="210">
        <f>IFERROR(H149/G149-1,"-")</f>
        <v>-1.1520403731204332E-2</v>
      </c>
      <c r="J149" s="209">
        <f>H149-G149</f>
        <v>-1114</v>
      </c>
      <c r="K149" s="210">
        <f t="shared" ref="K149:K161" si="66">H149/H$9</f>
        <v>2.7239529691782716E-2</v>
      </c>
    </row>
    <row r="150" spans="2:11" x14ac:dyDescent="0.25">
      <c r="B150" s="190" t="s">
        <v>99</v>
      </c>
      <c r="C150" s="191">
        <v>15912</v>
      </c>
      <c r="D150" s="191">
        <v>32508</v>
      </c>
      <c r="E150" s="191">
        <v>48579</v>
      </c>
      <c r="F150" s="191">
        <v>49394</v>
      </c>
      <c r="G150" s="191">
        <v>45290</v>
      </c>
      <c r="H150" s="191">
        <v>43126</v>
      </c>
      <c r="I150" s="211">
        <f>IFERROR(H150/G150-1,"-")</f>
        <v>-4.7780967100905292E-2</v>
      </c>
      <c r="J150" s="190">
        <f t="shared" ref="J150:J160" si="67">H150-G150</f>
        <v>-2164</v>
      </c>
      <c r="K150" s="192">
        <f t="shared" si="66"/>
        <v>1.2290048098926823E-2</v>
      </c>
    </row>
    <row r="151" spans="2:11" x14ac:dyDescent="0.25">
      <c r="B151" s="194" t="s">
        <v>105</v>
      </c>
      <c r="C151" s="195">
        <v>9256</v>
      </c>
      <c r="D151" s="195">
        <v>26104</v>
      </c>
      <c r="E151" s="195">
        <v>35560</v>
      </c>
      <c r="F151" s="195">
        <v>37060</v>
      </c>
      <c r="G151" s="195">
        <v>31334</v>
      </c>
      <c r="H151" s="195">
        <v>28288</v>
      </c>
      <c r="I151" s="212">
        <f>IFERROR(H151/G151-1,"-")</f>
        <v>-9.7210697644731003E-2</v>
      </c>
      <c r="J151" s="194">
        <f t="shared" si="67"/>
        <v>-3046</v>
      </c>
      <c r="K151" s="196">
        <f t="shared" si="66"/>
        <v>8.0615146459778776E-3</v>
      </c>
    </row>
    <row r="152" spans="2:11" x14ac:dyDescent="0.25">
      <c r="B152" s="194" t="s">
        <v>102</v>
      </c>
      <c r="C152" s="195">
        <v>6656</v>
      </c>
      <c r="D152" s="195">
        <v>6404</v>
      </c>
      <c r="E152" s="195">
        <v>13019</v>
      </c>
      <c r="F152" s="195">
        <v>12334</v>
      </c>
      <c r="G152" s="195">
        <v>13956</v>
      </c>
      <c r="H152" s="195">
        <v>14838</v>
      </c>
      <c r="I152" s="212">
        <f>IFERROR(H152/G152-1,"-")</f>
        <v>6.3198624247635449E-2</v>
      </c>
      <c r="J152" s="194">
        <f t="shared" si="67"/>
        <v>882</v>
      </c>
      <c r="K152" s="196">
        <f t="shared" si="66"/>
        <v>4.2285334529489444E-3</v>
      </c>
    </row>
    <row r="153" spans="2:11" x14ac:dyDescent="0.25">
      <c r="B153" s="190" t="s">
        <v>109</v>
      </c>
      <c r="C153" s="191">
        <v>17261</v>
      </c>
      <c r="D153" s="191">
        <v>19357</v>
      </c>
      <c r="E153" s="191">
        <v>39673</v>
      </c>
      <c r="F153" s="191">
        <v>44111</v>
      </c>
      <c r="G153" s="191">
        <v>51408</v>
      </c>
      <c r="H153" s="191">
        <v>52458</v>
      </c>
      <c r="I153" s="211">
        <f>IFERROR(H153/G153-1,"-")</f>
        <v>2.0424836601307117E-2</v>
      </c>
      <c r="J153" s="190">
        <f t="shared" si="67"/>
        <v>1050</v>
      </c>
      <c r="K153" s="192">
        <f t="shared" si="66"/>
        <v>1.4949481592855893E-2</v>
      </c>
    </row>
    <row r="154" spans="2:11" x14ac:dyDescent="0.25">
      <c r="B154" s="194" t="s">
        <v>112</v>
      </c>
      <c r="C154" s="195">
        <v>5088</v>
      </c>
      <c r="D154" s="195">
        <v>2319</v>
      </c>
      <c r="E154" s="195">
        <v>14901</v>
      </c>
      <c r="F154" s="195">
        <v>14713</v>
      </c>
      <c r="G154" s="195">
        <v>16286</v>
      </c>
      <c r="H154" s="195">
        <v>14503</v>
      </c>
      <c r="I154" s="212">
        <f t="shared" ref="I154:I161" si="68">IFERROR(H154/G154-1,"-")</f>
        <v>-0.109480535429203</v>
      </c>
      <c r="J154" s="194">
        <f t="shared" si="67"/>
        <v>-1783</v>
      </c>
      <c r="K154" s="196">
        <f t="shared" si="66"/>
        <v>4.1330651481411608E-3</v>
      </c>
    </row>
    <row r="155" spans="2:11" x14ac:dyDescent="0.25">
      <c r="B155" s="194" t="s">
        <v>115</v>
      </c>
      <c r="C155" s="195">
        <v>4122</v>
      </c>
      <c r="D155" s="195">
        <v>4355</v>
      </c>
      <c r="E155" s="195">
        <v>7390</v>
      </c>
      <c r="F155" s="195">
        <v>7791</v>
      </c>
      <c r="G155" s="195">
        <v>7560</v>
      </c>
      <c r="H155" s="195">
        <v>7829</v>
      </c>
      <c r="I155" s="212">
        <f t="shared" si="68"/>
        <v>3.5582010582010604E-2</v>
      </c>
      <c r="J155" s="194">
        <f t="shared" si="67"/>
        <v>269</v>
      </c>
      <c r="K155" s="196">
        <f t="shared" si="66"/>
        <v>2.2311085323586258E-3</v>
      </c>
    </row>
    <row r="156" spans="2:11" x14ac:dyDescent="0.25">
      <c r="B156" s="194" t="s">
        <v>118</v>
      </c>
      <c r="C156" s="195">
        <v>2010</v>
      </c>
      <c r="D156" s="195">
        <v>4184</v>
      </c>
      <c r="E156" s="195">
        <v>4956</v>
      </c>
      <c r="F156" s="195">
        <v>7325</v>
      </c>
      <c r="G156" s="195">
        <v>9288</v>
      </c>
      <c r="H156" s="195">
        <v>13252</v>
      </c>
      <c r="I156" s="212">
        <f t="shared" si="68"/>
        <v>0.42678725236864778</v>
      </c>
      <c r="J156" s="194">
        <f t="shared" si="67"/>
        <v>3964</v>
      </c>
      <c r="K156" s="196">
        <f t="shared" si="66"/>
        <v>3.7765551501873175E-3</v>
      </c>
    </row>
    <row r="157" spans="2:11" x14ac:dyDescent="0.25">
      <c r="B157" s="194" t="s">
        <v>125</v>
      </c>
      <c r="C157" s="195">
        <v>539</v>
      </c>
      <c r="D157" s="195">
        <v>597</v>
      </c>
      <c r="E157" s="195">
        <v>1245</v>
      </c>
      <c r="F157" s="195">
        <v>1110</v>
      </c>
      <c r="G157" s="195">
        <v>1459</v>
      </c>
      <c r="H157" s="195">
        <v>1502</v>
      </c>
      <c r="I157" s="212">
        <f t="shared" si="68"/>
        <v>2.9472241261137677E-2</v>
      </c>
      <c r="J157" s="194">
        <f t="shared" si="67"/>
        <v>43</v>
      </c>
      <c r="K157" s="196">
        <f t="shared" si="66"/>
        <v>4.2803998155609347E-4</v>
      </c>
    </row>
    <row r="158" spans="2:11" x14ac:dyDescent="0.25">
      <c r="B158" s="194" t="s">
        <v>121</v>
      </c>
      <c r="C158" s="195">
        <v>1123</v>
      </c>
      <c r="D158" s="195">
        <v>1229</v>
      </c>
      <c r="E158" s="195">
        <v>2549</v>
      </c>
      <c r="F158" s="195">
        <v>2405</v>
      </c>
      <c r="G158" s="195">
        <v>2794</v>
      </c>
      <c r="H158" s="195">
        <v>2049</v>
      </c>
      <c r="I158" s="212">
        <f t="shared" si="68"/>
        <v>-0.2666428060128847</v>
      </c>
      <c r="J158" s="194">
        <f t="shared" si="67"/>
        <v>-745</v>
      </c>
      <c r="K158" s="196">
        <f t="shared" si="66"/>
        <v>5.8392404940641515E-4</v>
      </c>
    </row>
    <row r="159" spans="2:11" x14ac:dyDescent="0.25">
      <c r="B159" s="194" t="s">
        <v>130</v>
      </c>
      <c r="C159" s="195">
        <v>218</v>
      </c>
      <c r="D159" s="195">
        <v>116</v>
      </c>
      <c r="E159" s="195">
        <v>303</v>
      </c>
      <c r="F159" s="195">
        <v>289</v>
      </c>
      <c r="G159" s="195">
        <v>299</v>
      </c>
      <c r="H159" s="195">
        <v>233</v>
      </c>
      <c r="I159" s="212">
        <f t="shared" si="68"/>
        <v>-0.22073578595317722</v>
      </c>
      <c r="J159" s="194">
        <f t="shared" si="67"/>
        <v>-66</v>
      </c>
      <c r="K159" s="196">
        <f t="shared" si="66"/>
        <v>6.6400343343921288E-5</v>
      </c>
    </row>
    <row r="160" spans="2:11" x14ac:dyDescent="0.25">
      <c r="B160" s="194" t="s">
        <v>133</v>
      </c>
      <c r="C160" s="195">
        <v>283</v>
      </c>
      <c r="D160" s="195">
        <v>138</v>
      </c>
      <c r="E160" s="195">
        <v>455</v>
      </c>
      <c r="F160" s="195">
        <v>599</v>
      </c>
      <c r="G160" s="195">
        <v>430</v>
      </c>
      <c r="H160" s="195">
        <v>302</v>
      </c>
      <c r="I160" s="212">
        <f t="shared" si="68"/>
        <v>-0.29767441860465116</v>
      </c>
      <c r="J160" s="194">
        <f t="shared" si="67"/>
        <v>-128</v>
      </c>
      <c r="K160" s="196">
        <f t="shared" si="66"/>
        <v>8.606396433418124E-5</v>
      </c>
    </row>
    <row r="161" spans="2:11" x14ac:dyDescent="0.25">
      <c r="B161" s="199" t="s">
        <v>147</v>
      </c>
      <c r="C161" s="200">
        <f t="shared" ref="C161" si="69">C153-SUM(C154:C160)</f>
        <v>3878</v>
      </c>
      <c r="D161" s="200">
        <f t="shared" ref="D161:H161" si="70">D153-SUM(D154:D160)</f>
        <v>6419</v>
      </c>
      <c r="E161" s="200">
        <f t="shared" si="70"/>
        <v>7874</v>
      </c>
      <c r="F161" s="200">
        <f t="shared" si="70"/>
        <v>9879</v>
      </c>
      <c r="G161" s="200">
        <f t="shared" si="70"/>
        <v>13292</v>
      </c>
      <c r="H161" s="200">
        <f t="shared" si="70"/>
        <v>12788</v>
      </c>
      <c r="I161" s="213">
        <f t="shared" si="68"/>
        <v>-3.7917544387601532E-2</v>
      </c>
      <c r="J161" s="199">
        <f>H161-G161</f>
        <v>-504</v>
      </c>
      <c r="K161" s="201">
        <f t="shared" si="66"/>
        <v>3.6443244235281778E-3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BA98-66F8-4A8D-A4F7-9269159C05A8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53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326656</v>
      </c>
      <c r="D9" s="209">
        <f t="shared" si="0"/>
        <v>343001</v>
      </c>
      <c r="E9" s="209">
        <f t="shared" si="0"/>
        <v>808801</v>
      </c>
      <c r="F9" s="209">
        <f t="shared" si="0"/>
        <v>912644</v>
      </c>
      <c r="G9" s="209">
        <f t="shared" si="0"/>
        <v>1003054</v>
      </c>
      <c r="H9" s="209">
        <f t="shared" si="0"/>
        <v>1056117</v>
      </c>
      <c r="I9" s="210">
        <f>IFERROR(H9/G9-1,"-")</f>
        <v>5.2901439005277773E-2</v>
      </c>
      <c r="J9" s="209">
        <f t="shared" ref="J9:J21" si="1">H9-G9</f>
        <v>53063</v>
      </c>
      <c r="K9" s="210">
        <f t="shared" ref="K9:K21" si="2">H9/H$9</f>
        <v>1</v>
      </c>
      <c r="N9" s="187" t="s">
        <v>70</v>
      </c>
      <c r="O9" s="209" t="e">
        <f t="shared" ref="O9:T9" si="3">O10+O13</f>
        <v>#REF!</v>
      </c>
      <c r="P9" s="209" t="e">
        <f t="shared" si="3"/>
        <v>#REF!</v>
      </c>
      <c r="Q9" s="209" t="e">
        <f t="shared" si="3"/>
        <v>#REF!</v>
      </c>
      <c r="R9" s="209" t="e">
        <f t="shared" si="3"/>
        <v>#REF!</v>
      </c>
      <c r="S9" s="209" t="e">
        <f t="shared" si="3"/>
        <v>#REF!</v>
      </c>
      <c r="T9" s="209" t="e">
        <f t="shared" si="3"/>
        <v>#REF!</v>
      </c>
      <c r="U9" s="210" t="str">
        <f>IFERROR(T9/S9-1,"-")</f>
        <v>-</v>
      </c>
      <c r="V9" s="209" t="e">
        <f>T9-S9</f>
        <v>#REF!</v>
      </c>
      <c r="W9" s="210" t="e">
        <f t="shared" ref="W9:W21" si="4">T9/T$9</f>
        <v>#REF!</v>
      </c>
    </row>
    <row r="10" spans="1:23" x14ac:dyDescent="0.25">
      <c r="A10" s="193" t="s">
        <v>105</v>
      </c>
      <c r="B10" s="190" t="s">
        <v>99</v>
      </c>
      <c r="C10" s="191">
        <v>69877</v>
      </c>
      <c r="D10" s="191">
        <v>119292</v>
      </c>
      <c r="E10" s="191">
        <v>139589</v>
      </c>
      <c r="F10" s="191">
        <v>144299</v>
      </c>
      <c r="G10" s="191">
        <v>152849</v>
      </c>
      <c r="H10" s="191">
        <v>169020</v>
      </c>
      <c r="I10" s="211">
        <f>IFERROR(H10/G10-1,"-")</f>
        <v>0.10579722471197073</v>
      </c>
      <c r="J10" s="190">
        <f t="shared" si="1"/>
        <v>16171</v>
      </c>
      <c r="K10" s="192">
        <f t="shared" si="2"/>
        <v>0.16003908657847568</v>
      </c>
      <c r="N10" s="190" t="s">
        <v>99</v>
      </c>
      <c r="O10" s="191" t="e">
        <v>#REF!</v>
      </c>
      <c r="P10" s="191" t="e">
        <v>#REF!</v>
      </c>
      <c r="Q10" s="191" t="e">
        <v>#REF!</v>
      </c>
      <c r="R10" s="191" t="e">
        <v>#REF!</v>
      </c>
      <c r="S10" s="191" t="e">
        <v>#REF!</v>
      </c>
      <c r="T10" s="191" t="e">
        <v>#REF!</v>
      </c>
      <c r="U10" s="211" t="str">
        <f>IFERROR(T10/S10-1,"-")</f>
        <v>-</v>
      </c>
      <c r="V10" s="190" t="e">
        <f t="shared" ref="V10:V20" si="5">T10-S10</f>
        <v>#REF!</v>
      </c>
      <c r="W10" s="192" t="e">
        <f t="shared" si="4"/>
        <v>#REF!</v>
      </c>
    </row>
    <row r="11" spans="1:23" x14ac:dyDescent="0.25">
      <c r="A11" s="193" t="s">
        <v>102</v>
      </c>
      <c r="B11" s="194" t="s">
        <v>105</v>
      </c>
      <c r="C11" s="195">
        <v>49661</v>
      </c>
      <c r="D11" s="195">
        <v>83722</v>
      </c>
      <c r="E11" s="195">
        <v>82781</v>
      </c>
      <c r="F11" s="195">
        <v>81092</v>
      </c>
      <c r="G11" s="195">
        <v>74558</v>
      </c>
      <c r="H11" s="195">
        <v>74366</v>
      </c>
      <c r="I11" s="212">
        <f>IFERROR(H11/G11-1,"-")</f>
        <v>-2.5751763727567267E-3</v>
      </c>
      <c r="J11" s="194">
        <f t="shared" si="1"/>
        <v>-192</v>
      </c>
      <c r="K11" s="196">
        <f t="shared" si="2"/>
        <v>7.041454687312107E-2</v>
      </c>
      <c r="N11" s="194" t="s">
        <v>105</v>
      </c>
      <c r="O11" s="195" t="e">
        <v>#REF!</v>
      </c>
      <c r="P11" s="195" t="e">
        <v>#REF!</v>
      </c>
      <c r="Q11" s="195" t="e">
        <v>#REF!</v>
      </c>
      <c r="R11" s="195" t="e">
        <v>#REF!</v>
      </c>
      <c r="S11" s="195" t="e">
        <v>#REF!</v>
      </c>
      <c r="T11" s="195" t="e">
        <v>#REF!</v>
      </c>
      <c r="U11" s="212" t="str">
        <f>IFERROR(T11/S11-1,"-")</f>
        <v>-</v>
      </c>
      <c r="V11" s="194" t="e">
        <f t="shared" si="5"/>
        <v>#REF!</v>
      </c>
      <c r="W11" s="196" t="e">
        <f>T11/T$9</f>
        <v>#REF!</v>
      </c>
    </row>
    <row r="12" spans="1:23" x14ac:dyDescent="0.25">
      <c r="A12" s="1"/>
      <c r="B12" s="194" t="s">
        <v>102</v>
      </c>
      <c r="C12" s="195">
        <v>20216</v>
      </c>
      <c r="D12" s="195">
        <v>35570</v>
      </c>
      <c r="E12" s="195">
        <v>56808</v>
      </c>
      <c r="F12" s="195">
        <v>63207</v>
      </c>
      <c r="G12" s="195">
        <v>78291</v>
      </c>
      <c r="H12" s="195">
        <v>94654</v>
      </c>
      <c r="I12" s="212">
        <f>IFERROR(H12/G12-1,"-")</f>
        <v>0.20900231188770091</v>
      </c>
      <c r="J12" s="194">
        <f t="shared" si="1"/>
        <v>16363</v>
      </c>
      <c r="K12" s="196">
        <f t="shared" si="2"/>
        <v>8.9624539705354611E-2</v>
      </c>
      <c r="N12" s="194" t="s">
        <v>102</v>
      </c>
      <c r="O12" s="195" t="e">
        <v>#REF!</v>
      </c>
      <c r="P12" s="195" t="e">
        <v>#REF!</v>
      </c>
      <c r="Q12" s="195" t="e">
        <v>#REF!</v>
      </c>
      <c r="R12" s="195" t="e">
        <v>#REF!</v>
      </c>
      <c r="S12" s="195" t="e">
        <v>#REF!</v>
      </c>
      <c r="T12" s="195" t="e">
        <v>#REF!</v>
      </c>
      <c r="U12" s="212" t="str">
        <f>IFERROR(T12/S12-1,"-")</f>
        <v>-</v>
      </c>
      <c r="V12" s="194" t="e">
        <f t="shared" si="5"/>
        <v>#REF!</v>
      </c>
      <c r="W12" s="196" t="e">
        <f t="shared" si="4"/>
        <v>#REF!</v>
      </c>
    </row>
    <row r="13" spans="1:23" s="74" customFormat="1" x14ac:dyDescent="0.25">
      <c r="B13" s="190" t="s">
        <v>109</v>
      </c>
      <c r="C13" s="191">
        <v>256779</v>
      </c>
      <c r="D13" s="191">
        <v>223709</v>
      </c>
      <c r="E13" s="191">
        <v>669212</v>
      </c>
      <c r="F13" s="191">
        <v>768345</v>
      </c>
      <c r="G13" s="191">
        <v>850205</v>
      </c>
      <c r="H13" s="191">
        <v>887097</v>
      </c>
      <c r="I13" s="211">
        <f>IFERROR(H13/G13-1,"-")</f>
        <v>4.3391887838815313E-2</v>
      </c>
      <c r="J13" s="190">
        <f t="shared" si="1"/>
        <v>36892</v>
      </c>
      <c r="K13" s="192">
        <f t="shared" si="2"/>
        <v>0.83996091342152435</v>
      </c>
      <c r="N13" s="190" t="s">
        <v>109</v>
      </c>
      <c r="O13" s="191" t="e">
        <v>#REF!</v>
      </c>
      <c r="P13" s="191" t="e">
        <v>#REF!</v>
      </c>
      <c r="Q13" s="191" t="e">
        <v>#REF!</v>
      </c>
      <c r="R13" s="191" t="e">
        <v>#REF!</v>
      </c>
      <c r="S13" s="191" t="e">
        <v>#REF!</v>
      </c>
      <c r="T13" s="191" t="e">
        <v>#REF!</v>
      </c>
      <c r="U13" s="211" t="str">
        <f>IFERROR(T13/S13-1,"-")</f>
        <v>-</v>
      </c>
      <c r="V13" s="190" t="e">
        <f t="shared" si="5"/>
        <v>#REF!</v>
      </c>
      <c r="W13" s="192" t="e">
        <f t="shared" si="4"/>
        <v>#REF!</v>
      </c>
    </row>
    <row r="14" spans="1:23" s="74" customFormat="1" x14ac:dyDescent="0.25">
      <c r="B14" s="194" t="s">
        <v>112</v>
      </c>
      <c r="C14" s="195">
        <v>107238</v>
      </c>
      <c r="D14" s="195">
        <v>63768</v>
      </c>
      <c r="E14" s="195">
        <v>331767</v>
      </c>
      <c r="F14" s="195">
        <v>401834</v>
      </c>
      <c r="G14" s="195">
        <v>460786</v>
      </c>
      <c r="H14" s="195">
        <v>485840</v>
      </c>
      <c r="I14" s="212">
        <f t="shared" ref="I14:I21" si="6">IFERROR(H14/G14-1,"-")</f>
        <v>5.437231165877443E-2</v>
      </c>
      <c r="J14" s="194">
        <f t="shared" si="1"/>
        <v>25054</v>
      </c>
      <c r="K14" s="196">
        <f t="shared" si="2"/>
        <v>0.46002478892016702</v>
      </c>
      <c r="N14" s="194" t="s">
        <v>112</v>
      </c>
      <c r="O14" s="195" t="e">
        <v>#REF!</v>
      </c>
      <c r="P14" s="195" t="e">
        <v>#REF!</v>
      </c>
      <c r="Q14" s="195" t="e">
        <v>#REF!</v>
      </c>
      <c r="R14" s="195" t="e">
        <v>#REF!</v>
      </c>
      <c r="S14" s="195" t="e">
        <v>#REF!</v>
      </c>
      <c r="T14" s="195" t="e">
        <v>#REF!</v>
      </c>
      <c r="U14" s="212" t="str">
        <f t="shared" ref="U14:U21" si="7">IFERROR(T14/S14-1,"-")</f>
        <v>-</v>
      </c>
      <c r="V14" s="194" t="e">
        <f t="shared" si="5"/>
        <v>#REF!</v>
      </c>
      <c r="W14" s="196" t="e">
        <f t="shared" si="4"/>
        <v>#REF!</v>
      </c>
    </row>
    <row r="15" spans="1:23" x14ac:dyDescent="0.25">
      <c r="A15" s="1"/>
      <c r="B15" s="194" t="s">
        <v>115</v>
      </c>
      <c r="C15" s="195">
        <v>19065</v>
      </c>
      <c r="D15" s="195">
        <v>18538</v>
      </c>
      <c r="E15" s="195">
        <v>36220</v>
      </c>
      <c r="F15" s="195">
        <v>38567</v>
      </c>
      <c r="G15" s="195">
        <v>44157</v>
      </c>
      <c r="H15" s="195">
        <v>45857</v>
      </c>
      <c r="I15" s="212">
        <f t="shared" si="6"/>
        <v>3.8498992232262053E-2</v>
      </c>
      <c r="J15" s="194">
        <f t="shared" si="1"/>
        <v>1700</v>
      </c>
      <c r="K15" s="196">
        <f t="shared" si="2"/>
        <v>4.3420378613354391E-2</v>
      </c>
      <c r="N15" s="194" t="s">
        <v>115</v>
      </c>
      <c r="O15" s="195" t="e">
        <v>#REF!</v>
      </c>
      <c r="P15" s="195" t="e">
        <v>#REF!</v>
      </c>
      <c r="Q15" s="195" t="e">
        <v>#REF!</v>
      </c>
      <c r="R15" s="195" t="e">
        <v>#REF!</v>
      </c>
      <c r="S15" s="195" t="e">
        <v>#REF!</v>
      </c>
      <c r="T15" s="195" t="e">
        <v>#REF!</v>
      </c>
      <c r="U15" s="212" t="str">
        <f t="shared" si="7"/>
        <v>-</v>
      </c>
      <c r="V15" s="194" t="e">
        <f t="shared" si="5"/>
        <v>#REF!</v>
      </c>
      <c r="W15" s="196" t="e">
        <f t="shared" si="4"/>
        <v>#REF!</v>
      </c>
    </row>
    <row r="16" spans="1:23" x14ac:dyDescent="0.25">
      <c r="A16" s="1"/>
      <c r="B16" s="194" t="s">
        <v>118</v>
      </c>
      <c r="C16" s="195">
        <v>8578</v>
      </c>
      <c r="D16" s="195">
        <v>18624</v>
      </c>
      <c r="E16" s="195">
        <v>25472</v>
      </c>
      <c r="F16" s="195">
        <v>33505</v>
      </c>
      <c r="G16" s="195">
        <v>32694</v>
      </c>
      <c r="H16" s="195">
        <v>33687</v>
      </c>
      <c r="I16" s="212">
        <f t="shared" si="6"/>
        <v>3.0372545421178287E-2</v>
      </c>
      <c r="J16" s="194">
        <f t="shared" si="1"/>
        <v>993</v>
      </c>
      <c r="K16" s="196">
        <f t="shared" si="2"/>
        <v>3.1897034135422497E-2</v>
      </c>
      <c r="N16" s="194" t="s">
        <v>118</v>
      </c>
      <c r="O16" s="195" t="e">
        <v>#REF!</v>
      </c>
      <c r="P16" s="195" t="e">
        <v>#REF!</v>
      </c>
      <c r="Q16" s="195" t="e">
        <v>#REF!</v>
      </c>
      <c r="R16" s="195" t="e">
        <v>#REF!</v>
      </c>
      <c r="S16" s="195" t="e">
        <v>#REF!</v>
      </c>
      <c r="T16" s="195" t="e">
        <v>#REF!</v>
      </c>
      <c r="U16" s="212" t="str">
        <f t="shared" si="7"/>
        <v>-</v>
      </c>
      <c r="V16" s="194" t="e">
        <f t="shared" si="5"/>
        <v>#REF!</v>
      </c>
      <c r="W16" s="196" t="e">
        <f t="shared" si="4"/>
        <v>#REF!</v>
      </c>
    </row>
    <row r="17" spans="1:23" x14ac:dyDescent="0.25">
      <c r="A17" s="1"/>
      <c r="B17" s="194" t="s">
        <v>125</v>
      </c>
      <c r="C17" s="195">
        <v>11079</v>
      </c>
      <c r="D17" s="195">
        <v>17945</v>
      </c>
      <c r="E17" s="195">
        <v>40263</v>
      </c>
      <c r="F17" s="195">
        <v>39914</v>
      </c>
      <c r="G17" s="195">
        <v>40265</v>
      </c>
      <c r="H17" s="195">
        <v>36597</v>
      </c>
      <c r="I17" s="212">
        <f t="shared" si="6"/>
        <v>-9.1096485781696268E-2</v>
      </c>
      <c r="J17" s="194">
        <f t="shared" si="1"/>
        <v>-3668</v>
      </c>
      <c r="K17" s="196">
        <f t="shared" si="2"/>
        <v>3.4652410670408675E-2</v>
      </c>
      <c r="N17" s="194" t="s">
        <v>125</v>
      </c>
      <c r="O17" s="195" t="e">
        <v>#REF!</v>
      </c>
      <c r="P17" s="195" t="e">
        <v>#REF!</v>
      </c>
      <c r="Q17" s="195" t="e">
        <v>#REF!</v>
      </c>
      <c r="R17" s="195" t="e">
        <v>#REF!</v>
      </c>
      <c r="S17" s="195" t="e">
        <v>#REF!</v>
      </c>
      <c r="T17" s="195" t="e">
        <v>#REF!</v>
      </c>
      <c r="U17" s="212" t="str">
        <f t="shared" si="7"/>
        <v>-</v>
      </c>
      <c r="V17" s="194" t="e">
        <f t="shared" si="5"/>
        <v>#REF!</v>
      </c>
      <c r="W17" s="196" t="e">
        <f t="shared" si="4"/>
        <v>#REF!</v>
      </c>
    </row>
    <row r="18" spans="1:23" x14ac:dyDescent="0.25">
      <c r="A18" s="1"/>
      <c r="B18" s="194" t="s">
        <v>121</v>
      </c>
      <c r="C18" s="195">
        <v>5816</v>
      </c>
      <c r="D18" s="195">
        <v>6372</v>
      </c>
      <c r="E18" s="195">
        <v>12329</v>
      </c>
      <c r="F18" s="195">
        <v>13020</v>
      </c>
      <c r="G18" s="195">
        <v>13645</v>
      </c>
      <c r="H18" s="195">
        <v>12578</v>
      </c>
      <c r="I18" s="212">
        <f t="shared" si="6"/>
        <v>-7.8197141810186888E-2</v>
      </c>
      <c r="J18" s="194">
        <f t="shared" si="1"/>
        <v>-1067</v>
      </c>
      <c r="K18" s="196">
        <f t="shared" si="2"/>
        <v>1.1909665311703154E-2</v>
      </c>
      <c r="N18" s="194" t="s">
        <v>121</v>
      </c>
      <c r="O18" s="195" t="e">
        <v>#REF!</v>
      </c>
      <c r="P18" s="195" t="e">
        <v>#REF!</v>
      </c>
      <c r="Q18" s="195" t="e">
        <v>#REF!</v>
      </c>
      <c r="R18" s="195" t="e">
        <v>#REF!</v>
      </c>
      <c r="S18" s="195" t="e">
        <v>#REF!</v>
      </c>
      <c r="T18" s="195" t="e">
        <v>#REF!</v>
      </c>
      <c r="U18" s="212" t="str">
        <f t="shared" si="7"/>
        <v>-</v>
      </c>
      <c r="V18" s="194" t="e">
        <f t="shared" si="5"/>
        <v>#REF!</v>
      </c>
      <c r="W18" s="196" t="e">
        <f t="shared" si="4"/>
        <v>#REF!</v>
      </c>
    </row>
    <row r="19" spans="1:23" x14ac:dyDescent="0.25">
      <c r="A19" s="193" t="s">
        <v>146</v>
      </c>
      <c r="B19" s="194" t="s">
        <v>130</v>
      </c>
      <c r="C19" s="195">
        <v>10431</v>
      </c>
      <c r="D19" s="195">
        <v>4214</v>
      </c>
      <c r="E19" s="195">
        <v>15444</v>
      </c>
      <c r="F19" s="195">
        <v>17504</v>
      </c>
      <c r="G19" s="195">
        <v>15762</v>
      </c>
      <c r="H19" s="195">
        <v>16061</v>
      </c>
      <c r="I19" s="212">
        <f t="shared" si="6"/>
        <v>1.8969673899251305E-2</v>
      </c>
      <c r="J19" s="194">
        <f t="shared" si="1"/>
        <v>299</v>
      </c>
      <c r="K19" s="196">
        <f t="shared" si="2"/>
        <v>1.5207595370588675E-2</v>
      </c>
      <c r="N19" s="194" t="s">
        <v>130</v>
      </c>
      <c r="O19" s="195" t="e">
        <v>#REF!</v>
      </c>
      <c r="P19" s="195" t="e">
        <v>#REF!</v>
      </c>
      <c r="Q19" s="195" t="e">
        <v>#REF!</v>
      </c>
      <c r="R19" s="195" t="e">
        <v>#REF!</v>
      </c>
      <c r="S19" s="195" t="e">
        <v>#REF!</v>
      </c>
      <c r="T19" s="195" t="e">
        <v>#REF!</v>
      </c>
      <c r="U19" s="212" t="str">
        <f t="shared" si="7"/>
        <v>-</v>
      </c>
      <c r="V19" s="194" t="e">
        <f t="shared" si="5"/>
        <v>#REF!</v>
      </c>
      <c r="W19" s="196" t="e">
        <f t="shared" si="4"/>
        <v>#REF!</v>
      </c>
    </row>
    <row r="20" spans="1:23" x14ac:dyDescent="0.25">
      <c r="A20" s="198" t="s">
        <v>147</v>
      </c>
      <c r="B20" s="194" t="s">
        <v>133</v>
      </c>
      <c r="C20" s="195">
        <v>16376</v>
      </c>
      <c r="D20" s="195">
        <v>3146</v>
      </c>
      <c r="E20" s="195">
        <v>13206</v>
      </c>
      <c r="F20" s="195">
        <v>17170</v>
      </c>
      <c r="G20" s="195">
        <v>19122</v>
      </c>
      <c r="H20" s="195">
        <v>14362</v>
      </c>
      <c r="I20" s="212">
        <f t="shared" si="6"/>
        <v>-0.24892793640832545</v>
      </c>
      <c r="J20" s="194">
        <f t="shared" si="1"/>
        <v>-4760</v>
      </c>
      <c r="K20" s="196">
        <f t="shared" si="2"/>
        <v>1.3598872094663754E-2</v>
      </c>
      <c r="N20" s="194" t="s">
        <v>133</v>
      </c>
      <c r="O20" s="195" t="e">
        <v>#REF!</v>
      </c>
      <c r="P20" s="195" t="e">
        <v>#REF!</v>
      </c>
      <c r="Q20" s="195" t="e">
        <v>#REF!</v>
      </c>
      <c r="R20" s="195" t="e">
        <v>#REF!</v>
      </c>
      <c r="S20" s="195" t="e">
        <v>#REF!</v>
      </c>
      <c r="T20" s="195" t="e">
        <v>#REF!</v>
      </c>
      <c r="U20" s="212" t="str">
        <f t="shared" si="7"/>
        <v>-</v>
      </c>
      <c r="V20" s="194" t="e">
        <f t="shared" si="5"/>
        <v>#REF!</v>
      </c>
      <c r="W20" s="196" t="e">
        <f t="shared" si="4"/>
        <v>#REF!</v>
      </c>
    </row>
    <row r="21" spans="1:23" x14ac:dyDescent="0.25">
      <c r="B21" s="199" t="s">
        <v>147</v>
      </c>
      <c r="C21" s="200">
        <f t="shared" ref="C21" si="8">C13-SUM(C14:C20)</f>
        <v>78196</v>
      </c>
      <c r="D21" s="200">
        <f t="shared" ref="D21:H21" si="9">D13-SUM(D14:D20)</f>
        <v>91102</v>
      </c>
      <c r="E21" s="200">
        <f t="shared" si="9"/>
        <v>194511</v>
      </c>
      <c r="F21" s="200">
        <f t="shared" si="9"/>
        <v>206831</v>
      </c>
      <c r="G21" s="200">
        <f t="shared" si="9"/>
        <v>223774</v>
      </c>
      <c r="H21" s="200">
        <f t="shared" si="9"/>
        <v>242115</v>
      </c>
      <c r="I21" s="213">
        <f t="shared" si="6"/>
        <v>8.1962158248947592E-2</v>
      </c>
      <c r="J21" s="199">
        <f t="shared" si="1"/>
        <v>18341</v>
      </c>
      <c r="K21" s="201">
        <f t="shared" si="2"/>
        <v>0.22925016830521619</v>
      </c>
      <c r="N21" s="199" t="s">
        <v>147</v>
      </c>
      <c r="O21" s="200" t="e">
        <f t="shared" ref="O21:T21" si="10">O13-SUM(O14:O20)</f>
        <v>#REF!</v>
      </c>
      <c r="P21" s="200" t="e">
        <f t="shared" si="10"/>
        <v>#REF!</v>
      </c>
      <c r="Q21" s="200" t="e">
        <f t="shared" si="10"/>
        <v>#REF!</v>
      </c>
      <c r="R21" s="200" t="e">
        <f t="shared" si="10"/>
        <v>#REF!</v>
      </c>
      <c r="S21" s="200" t="e">
        <f t="shared" si="10"/>
        <v>#REF!</v>
      </c>
      <c r="T21" s="200" t="e">
        <f t="shared" si="10"/>
        <v>#REF!</v>
      </c>
      <c r="U21" s="213" t="str">
        <f t="shared" si="7"/>
        <v>-</v>
      </c>
      <c r="V21" s="199" t="e">
        <f>T21-S21</f>
        <v>#REF!</v>
      </c>
      <c r="W21" s="201" t="e">
        <f t="shared" si="4"/>
        <v>#REF!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88250</v>
      </c>
      <c r="D23" s="209">
        <f t="shared" si="11"/>
        <v>97019</v>
      </c>
      <c r="E23" s="209">
        <f t="shared" si="11"/>
        <v>214850</v>
      </c>
      <c r="F23" s="209">
        <f t="shared" si="11"/>
        <v>283761</v>
      </c>
      <c r="G23" s="209">
        <f t="shared" si="11"/>
        <v>302063</v>
      </c>
      <c r="H23" s="209">
        <f t="shared" si="11"/>
        <v>318520</v>
      </c>
      <c r="I23" s="210">
        <f>IFERROR(H23/G23-1,"-")</f>
        <v>5.4482012030602878E-2</v>
      </c>
      <c r="J23" s="209">
        <f>H23-G23</f>
        <v>16457</v>
      </c>
      <c r="K23" s="210">
        <f t="shared" ref="K23:K35" si="12">H23/H$9</f>
        <v>0.30159537248240487</v>
      </c>
    </row>
    <row r="24" spans="1:23" x14ac:dyDescent="0.25">
      <c r="B24" s="190" t="s">
        <v>99</v>
      </c>
      <c r="C24" s="191">
        <v>17005</v>
      </c>
      <c r="D24" s="191">
        <v>38428</v>
      </c>
      <c r="E24" s="191">
        <v>29790</v>
      </c>
      <c r="F24" s="191">
        <v>34248</v>
      </c>
      <c r="G24" s="191">
        <v>29936</v>
      </c>
      <c r="H24" s="191">
        <v>33002</v>
      </c>
      <c r="I24" s="211">
        <f>IFERROR(H24/G24-1,"-")</f>
        <v>0.10241849278460724</v>
      </c>
      <c r="J24" s="190">
        <f t="shared" ref="J24:J34" si="13">H24-G24</f>
        <v>3066</v>
      </c>
      <c r="K24" s="192">
        <f t="shared" si="12"/>
        <v>3.124843175519379E-2</v>
      </c>
    </row>
    <row r="25" spans="1:23" x14ac:dyDescent="0.25">
      <c r="B25" s="194" t="s">
        <v>105</v>
      </c>
      <c r="C25" s="195">
        <v>14753</v>
      </c>
      <c r="D25" s="195">
        <v>28348</v>
      </c>
      <c r="E25" s="195">
        <v>16435</v>
      </c>
      <c r="F25" s="195">
        <v>18342</v>
      </c>
      <c r="G25" s="195">
        <v>15127</v>
      </c>
      <c r="H25" s="195">
        <v>16149</v>
      </c>
      <c r="I25" s="212">
        <f>IFERROR(H25/G25-1,"-")</f>
        <v>6.7561314206386003E-2</v>
      </c>
      <c r="J25" s="194">
        <f t="shared" si="13"/>
        <v>1022</v>
      </c>
      <c r="K25" s="196">
        <f t="shared" si="12"/>
        <v>1.5290919471990318E-2</v>
      </c>
    </row>
    <row r="26" spans="1:23" x14ac:dyDescent="0.25">
      <c r="B26" s="194" t="s">
        <v>102</v>
      </c>
      <c r="C26" s="195">
        <v>2252</v>
      </c>
      <c r="D26" s="195">
        <v>10080</v>
      </c>
      <c r="E26" s="195">
        <v>13355</v>
      </c>
      <c r="F26" s="195">
        <v>15906</v>
      </c>
      <c r="G26" s="195">
        <v>14809</v>
      </c>
      <c r="H26" s="195">
        <v>16853</v>
      </c>
      <c r="I26" s="212">
        <f>IFERROR(H26/G26-1,"-")</f>
        <v>0.1380241744884867</v>
      </c>
      <c r="J26" s="194">
        <f t="shared" si="13"/>
        <v>2044</v>
      </c>
      <c r="K26" s="196">
        <f t="shared" si="12"/>
        <v>1.5957512283203471E-2</v>
      </c>
    </row>
    <row r="27" spans="1:23" x14ac:dyDescent="0.25">
      <c r="B27" s="190" t="s">
        <v>109</v>
      </c>
      <c r="C27" s="191">
        <v>71245</v>
      </c>
      <c r="D27" s="191">
        <v>58591</v>
      </c>
      <c r="E27" s="191">
        <v>185060</v>
      </c>
      <c r="F27" s="191">
        <v>249513</v>
      </c>
      <c r="G27" s="191">
        <v>272127</v>
      </c>
      <c r="H27" s="191">
        <v>285518</v>
      </c>
      <c r="I27" s="211">
        <f>IFERROR(H27/G27-1,"-")</f>
        <v>4.9208641553392329E-2</v>
      </c>
      <c r="J27" s="190">
        <f t="shared" si="13"/>
        <v>13391</v>
      </c>
      <c r="K27" s="192">
        <f t="shared" si="12"/>
        <v>0.2703469407272111</v>
      </c>
    </row>
    <row r="28" spans="1:23" x14ac:dyDescent="0.25">
      <c r="B28" s="194" t="s">
        <v>112</v>
      </c>
      <c r="C28" s="195">
        <v>37804</v>
      </c>
      <c r="D28" s="195">
        <v>19681</v>
      </c>
      <c r="E28" s="195">
        <v>100421</v>
      </c>
      <c r="F28" s="195">
        <v>143657</v>
      </c>
      <c r="G28" s="195">
        <v>163574</v>
      </c>
      <c r="H28" s="195">
        <v>178066</v>
      </c>
      <c r="I28" s="212">
        <f t="shared" ref="I28:I35" si="14">IFERROR(H28/G28-1,"-")</f>
        <v>8.8595987137320087E-2</v>
      </c>
      <c r="J28" s="194">
        <f t="shared" si="13"/>
        <v>14492</v>
      </c>
      <c r="K28" s="196">
        <f t="shared" si="12"/>
        <v>0.16860442545664922</v>
      </c>
    </row>
    <row r="29" spans="1:23" x14ac:dyDescent="0.25">
      <c r="B29" s="194" t="s">
        <v>115</v>
      </c>
      <c r="C29" s="195">
        <v>6205</v>
      </c>
      <c r="D29" s="195">
        <v>6103</v>
      </c>
      <c r="E29" s="195">
        <v>10588</v>
      </c>
      <c r="F29" s="195">
        <v>11713</v>
      </c>
      <c r="G29" s="195">
        <v>13264</v>
      </c>
      <c r="H29" s="195">
        <v>12202</v>
      </c>
      <c r="I29" s="212">
        <f t="shared" si="14"/>
        <v>-8.0066344993968586E-2</v>
      </c>
      <c r="J29" s="194">
        <f t="shared" si="13"/>
        <v>-1062</v>
      </c>
      <c r="K29" s="196">
        <f t="shared" si="12"/>
        <v>1.1553644151168857E-2</v>
      </c>
    </row>
    <row r="30" spans="1:23" x14ac:dyDescent="0.25">
      <c r="B30" s="194" t="s">
        <v>118</v>
      </c>
      <c r="C30" s="195">
        <v>2700</v>
      </c>
      <c r="D30" s="195">
        <v>5380</v>
      </c>
      <c r="E30" s="195">
        <v>8627</v>
      </c>
      <c r="F30" s="195">
        <v>15488</v>
      </c>
      <c r="G30" s="195">
        <v>13632</v>
      </c>
      <c r="H30" s="195">
        <v>9826</v>
      </c>
      <c r="I30" s="212">
        <f t="shared" si="14"/>
        <v>-0.27919600938967137</v>
      </c>
      <c r="J30" s="194">
        <f t="shared" si="13"/>
        <v>-3806</v>
      </c>
      <c r="K30" s="196">
        <f t="shared" si="12"/>
        <v>9.3038934133244707E-3</v>
      </c>
    </row>
    <row r="31" spans="1:23" x14ac:dyDescent="0.25">
      <c r="B31" s="194" t="s">
        <v>125</v>
      </c>
      <c r="C31" s="195">
        <v>2616</v>
      </c>
      <c r="D31" s="195">
        <v>4015</v>
      </c>
      <c r="E31" s="195">
        <v>10032</v>
      </c>
      <c r="F31" s="195">
        <v>11229</v>
      </c>
      <c r="G31" s="195">
        <v>8871</v>
      </c>
      <c r="H31" s="195">
        <v>8148</v>
      </c>
      <c r="I31" s="212">
        <f t="shared" si="14"/>
        <v>-8.1501521812647915E-2</v>
      </c>
      <c r="J31" s="194">
        <f t="shared" si="13"/>
        <v>-723</v>
      </c>
      <c r="K31" s="196">
        <f t="shared" si="12"/>
        <v>7.7150542979613056E-3</v>
      </c>
    </row>
    <row r="32" spans="1:23" x14ac:dyDescent="0.25">
      <c r="B32" s="194" t="s">
        <v>121</v>
      </c>
      <c r="C32" s="195">
        <v>1883</v>
      </c>
      <c r="D32" s="195">
        <v>2218</v>
      </c>
      <c r="E32" s="195">
        <v>3993</v>
      </c>
      <c r="F32" s="195">
        <v>4351</v>
      </c>
      <c r="G32" s="195">
        <v>4237</v>
      </c>
      <c r="H32" s="195">
        <v>3630</v>
      </c>
      <c r="I32" s="212">
        <f t="shared" si="14"/>
        <v>-0.14326174179844231</v>
      </c>
      <c r="J32" s="194">
        <f t="shared" si="13"/>
        <v>-607</v>
      </c>
      <c r="K32" s="196">
        <f t="shared" si="12"/>
        <v>3.4371191828178127E-3</v>
      </c>
    </row>
    <row r="33" spans="2:11" x14ac:dyDescent="0.25">
      <c r="B33" s="194" t="s">
        <v>130</v>
      </c>
      <c r="C33" s="195">
        <v>1995</v>
      </c>
      <c r="D33" s="195">
        <v>500</v>
      </c>
      <c r="E33" s="195">
        <v>1916</v>
      </c>
      <c r="F33" s="195">
        <v>2732</v>
      </c>
      <c r="G33" s="195">
        <v>2220</v>
      </c>
      <c r="H33" s="195">
        <v>2482</v>
      </c>
      <c r="I33" s="212">
        <f t="shared" si="14"/>
        <v>0.11801801801801792</v>
      </c>
      <c r="J33" s="194">
        <f t="shared" si="13"/>
        <v>262</v>
      </c>
      <c r="K33" s="196">
        <f t="shared" si="12"/>
        <v>2.3501184054418212E-3</v>
      </c>
    </row>
    <row r="34" spans="2:11" x14ac:dyDescent="0.25">
      <c r="B34" s="194" t="s">
        <v>133</v>
      </c>
      <c r="C34" s="195">
        <v>1716</v>
      </c>
      <c r="D34" s="195">
        <v>304</v>
      </c>
      <c r="E34" s="195">
        <v>1145</v>
      </c>
      <c r="F34" s="195">
        <v>2224</v>
      </c>
      <c r="G34" s="195">
        <v>2374</v>
      </c>
      <c r="H34" s="195">
        <v>1556</v>
      </c>
      <c r="I34" s="212">
        <f t="shared" si="14"/>
        <v>-0.34456613310867734</v>
      </c>
      <c r="J34" s="194">
        <f t="shared" si="13"/>
        <v>-818</v>
      </c>
      <c r="K34" s="196">
        <f t="shared" si="12"/>
        <v>1.4733216111472499E-3</v>
      </c>
    </row>
    <row r="35" spans="2:11" x14ac:dyDescent="0.25">
      <c r="B35" s="199" t="s">
        <v>147</v>
      </c>
      <c r="C35" s="200">
        <f t="shared" ref="C35" si="15">C27-SUM(C28:C34)</f>
        <v>16326</v>
      </c>
      <c r="D35" s="200">
        <f t="shared" ref="D35:H35" si="16">D27-SUM(D28:D34)</f>
        <v>20390</v>
      </c>
      <c r="E35" s="200">
        <f t="shared" si="16"/>
        <v>48338</v>
      </c>
      <c r="F35" s="200">
        <f t="shared" si="16"/>
        <v>58119</v>
      </c>
      <c r="G35" s="200">
        <f t="shared" si="16"/>
        <v>63955</v>
      </c>
      <c r="H35" s="200">
        <f t="shared" si="16"/>
        <v>69608</v>
      </c>
      <c r="I35" s="213">
        <f t="shared" si="14"/>
        <v>8.8390274411695779E-2</v>
      </c>
      <c r="J35" s="199">
        <f>H35-G35</f>
        <v>5653</v>
      </c>
      <c r="K35" s="201">
        <f t="shared" si="12"/>
        <v>6.5909364208700361E-2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140135</v>
      </c>
      <c r="D37" s="209">
        <f t="shared" si="17"/>
        <v>166233</v>
      </c>
      <c r="E37" s="209">
        <f t="shared" si="17"/>
        <v>409026</v>
      </c>
      <c r="F37" s="209">
        <f t="shared" si="17"/>
        <v>422543</v>
      </c>
      <c r="G37" s="209">
        <f t="shared" si="17"/>
        <v>439267</v>
      </c>
      <c r="H37" s="209">
        <f t="shared" si="17"/>
        <v>456477</v>
      </c>
      <c r="I37" s="210">
        <f>IFERROR(H37/G37-1,"-")</f>
        <v>3.9178904857410268E-2</v>
      </c>
      <c r="J37" s="209">
        <f>H37-G37</f>
        <v>17210</v>
      </c>
      <c r="K37" s="210">
        <f t="shared" ref="K37:K49" si="18">H37/H$9</f>
        <v>0.43222199813088891</v>
      </c>
    </row>
    <row r="38" spans="2:11" x14ac:dyDescent="0.25">
      <c r="B38" s="190" t="s">
        <v>99</v>
      </c>
      <c r="C38" s="191">
        <v>21721</v>
      </c>
      <c r="D38" s="191">
        <v>39821</v>
      </c>
      <c r="E38" s="191">
        <v>37415</v>
      </c>
      <c r="F38" s="191">
        <v>34012</v>
      </c>
      <c r="G38" s="191">
        <v>29879</v>
      </c>
      <c r="H38" s="191">
        <v>34002</v>
      </c>
      <c r="I38" s="211">
        <f>IFERROR(H38/G38-1,"-")</f>
        <v>0.13798989256668559</v>
      </c>
      <c r="J38" s="190">
        <f t="shared" ref="J38:J48" si="19">H38-G38</f>
        <v>4123</v>
      </c>
      <c r="K38" s="192">
        <f t="shared" si="18"/>
        <v>3.2195296543848832E-2</v>
      </c>
    </row>
    <row r="39" spans="2:11" x14ac:dyDescent="0.25">
      <c r="B39" s="194" t="s">
        <v>105</v>
      </c>
      <c r="C39" s="195">
        <v>17094</v>
      </c>
      <c r="D39" s="195">
        <v>31853</v>
      </c>
      <c r="E39" s="195">
        <v>27660</v>
      </c>
      <c r="F39" s="195">
        <v>20787</v>
      </c>
      <c r="G39" s="195">
        <v>16933</v>
      </c>
      <c r="H39" s="195">
        <v>19408</v>
      </c>
      <c r="I39" s="212">
        <f>IFERROR(H39/G39-1,"-")</f>
        <v>0.14616429457272773</v>
      </c>
      <c r="J39" s="194">
        <f t="shared" si="19"/>
        <v>2475</v>
      </c>
      <c r="K39" s="196">
        <f t="shared" si="18"/>
        <v>1.8376751818217109E-2</v>
      </c>
    </row>
    <row r="40" spans="2:11" x14ac:dyDescent="0.25">
      <c r="B40" s="194" t="s">
        <v>102</v>
      </c>
      <c r="C40" s="195">
        <v>4627</v>
      </c>
      <c r="D40" s="195">
        <v>7968</v>
      </c>
      <c r="E40" s="195">
        <v>9755</v>
      </c>
      <c r="F40" s="195">
        <v>13225</v>
      </c>
      <c r="G40" s="195">
        <v>12946</v>
      </c>
      <c r="H40" s="195">
        <v>14594</v>
      </c>
      <c r="I40" s="212">
        <f>IFERROR(H40/G40-1,"-")</f>
        <v>0.12729800710644223</v>
      </c>
      <c r="J40" s="194">
        <f t="shared" si="19"/>
        <v>1648</v>
      </c>
      <c r="K40" s="196">
        <f t="shared" si="18"/>
        <v>1.3818544725631725E-2</v>
      </c>
    </row>
    <row r="41" spans="2:11" x14ac:dyDescent="0.25">
      <c r="B41" s="190" t="s">
        <v>109</v>
      </c>
      <c r="C41" s="191">
        <v>118414</v>
      </c>
      <c r="D41" s="191">
        <v>126412</v>
      </c>
      <c r="E41" s="191">
        <v>371611</v>
      </c>
      <c r="F41" s="191">
        <v>388531</v>
      </c>
      <c r="G41" s="191">
        <v>409388</v>
      </c>
      <c r="H41" s="191">
        <v>422475</v>
      </c>
      <c r="I41" s="211">
        <f>IFERROR(H41/G41-1,"-")</f>
        <v>3.1967229132265684E-2</v>
      </c>
      <c r="J41" s="190">
        <f t="shared" si="19"/>
        <v>13087</v>
      </c>
      <c r="K41" s="192">
        <f t="shared" si="18"/>
        <v>0.40002670158704007</v>
      </c>
    </row>
    <row r="42" spans="2:11" x14ac:dyDescent="0.25">
      <c r="B42" s="194" t="s">
        <v>112</v>
      </c>
      <c r="C42" s="195">
        <v>47514</v>
      </c>
      <c r="D42" s="195">
        <v>36674</v>
      </c>
      <c r="E42" s="195">
        <v>198252</v>
      </c>
      <c r="F42" s="195">
        <v>220036</v>
      </c>
      <c r="G42" s="195">
        <v>232788</v>
      </c>
      <c r="H42" s="195">
        <v>241048</v>
      </c>
      <c r="I42" s="212">
        <f t="shared" ref="I42:I49" si="20">IFERROR(H42/G42-1,"-")</f>
        <v>3.5482928673299385E-2</v>
      </c>
      <c r="J42" s="194">
        <f t="shared" si="19"/>
        <v>8260</v>
      </c>
      <c r="K42" s="196">
        <f t="shared" si="18"/>
        <v>0.22823986357572126</v>
      </c>
    </row>
    <row r="43" spans="2:11" x14ac:dyDescent="0.25">
      <c r="B43" s="194" t="s">
        <v>115</v>
      </c>
      <c r="C43" s="195">
        <v>3928</v>
      </c>
      <c r="D43" s="195">
        <v>5613</v>
      </c>
      <c r="E43" s="195">
        <v>8802</v>
      </c>
      <c r="F43" s="195">
        <v>9005</v>
      </c>
      <c r="G43" s="195">
        <v>9946</v>
      </c>
      <c r="H43" s="195">
        <v>11852</v>
      </c>
      <c r="I43" s="212">
        <f t="shared" si="20"/>
        <v>0.19163482807158649</v>
      </c>
      <c r="J43" s="194">
        <f t="shared" si="19"/>
        <v>1906</v>
      </c>
      <c r="K43" s="196">
        <f t="shared" si="18"/>
        <v>1.1222241475139592E-2</v>
      </c>
    </row>
    <row r="44" spans="2:11" x14ac:dyDescent="0.25">
      <c r="B44" s="194" t="s">
        <v>118</v>
      </c>
      <c r="C44" s="195">
        <v>3014</v>
      </c>
      <c r="D44" s="195">
        <v>8325</v>
      </c>
      <c r="E44" s="195">
        <v>8019</v>
      </c>
      <c r="F44" s="195">
        <v>7889</v>
      </c>
      <c r="G44" s="195">
        <v>8088</v>
      </c>
      <c r="H44" s="195">
        <v>8712</v>
      </c>
      <c r="I44" s="212">
        <f t="shared" si="20"/>
        <v>7.71513353115727E-2</v>
      </c>
      <c r="J44" s="194">
        <f t="shared" si="19"/>
        <v>624</v>
      </c>
      <c r="K44" s="196">
        <f t="shared" si="18"/>
        <v>8.2490860387627509E-3</v>
      </c>
    </row>
    <row r="45" spans="2:11" x14ac:dyDescent="0.25">
      <c r="B45" s="194" t="s">
        <v>125</v>
      </c>
      <c r="C45" s="195">
        <v>6236</v>
      </c>
      <c r="D45" s="195">
        <v>11223</v>
      </c>
      <c r="E45" s="195">
        <v>23160</v>
      </c>
      <c r="F45" s="195">
        <v>21824</v>
      </c>
      <c r="G45" s="195">
        <v>22232</v>
      </c>
      <c r="H45" s="195">
        <v>20744</v>
      </c>
      <c r="I45" s="212">
        <f t="shared" si="20"/>
        <v>-6.6930550557754542E-2</v>
      </c>
      <c r="J45" s="194">
        <f t="shared" si="19"/>
        <v>-1488</v>
      </c>
      <c r="K45" s="196">
        <f t="shared" si="18"/>
        <v>1.964176317586025E-2</v>
      </c>
    </row>
    <row r="46" spans="2:11" x14ac:dyDescent="0.25">
      <c r="B46" s="194" t="s">
        <v>121</v>
      </c>
      <c r="C46" s="195">
        <v>2573</v>
      </c>
      <c r="D46" s="195">
        <v>3512</v>
      </c>
      <c r="E46" s="195">
        <v>6301</v>
      </c>
      <c r="F46" s="195">
        <v>6642</v>
      </c>
      <c r="G46" s="195">
        <v>7196</v>
      </c>
      <c r="H46" s="195">
        <v>6857</v>
      </c>
      <c r="I46" s="212">
        <f t="shared" si="20"/>
        <v>-4.7109505280711561E-2</v>
      </c>
      <c r="J46" s="194">
        <f t="shared" si="19"/>
        <v>-339</v>
      </c>
      <c r="K46" s="196">
        <f t="shared" si="18"/>
        <v>6.4926518558076421E-3</v>
      </c>
    </row>
    <row r="47" spans="2:11" x14ac:dyDescent="0.25">
      <c r="B47" s="194" t="s">
        <v>130</v>
      </c>
      <c r="C47" s="195">
        <v>6298</v>
      </c>
      <c r="D47" s="195">
        <v>3096</v>
      </c>
      <c r="E47" s="195">
        <v>10092</v>
      </c>
      <c r="F47" s="195">
        <v>10634</v>
      </c>
      <c r="G47" s="195">
        <v>9878</v>
      </c>
      <c r="H47" s="195">
        <v>9202</v>
      </c>
      <c r="I47" s="212">
        <f t="shared" si="20"/>
        <v>-6.8434905851386896E-2</v>
      </c>
      <c r="J47" s="194">
        <f t="shared" si="19"/>
        <v>-676</v>
      </c>
      <c r="K47" s="196">
        <f t="shared" si="18"/>
        <v>8.713049785203722E-3</v>
      </c>
    </row>
    <row r="48" spans="2:11" x14ac:dyDescent="0.25">
      <c r="B48" s="194" t="s">
        <v>133</v>
      </c>
      <c r="C48" s="195">
        <v>10937</v>
      </c>
      <c r="D48" s="195">
        <v>2353</v>
      </c>
      <c r="E48" s="195">
        <v>9292</v>
      </c>
      <c r="F48" s="195">
        <v>10637</v>
      </c>
      <c r="G48" s="195">
        <v>11100</v>
      </c>
      <c r="H48" s="195">
        <v>8279</v>
      </c>
      <c r="I48" s="212">
        <f t="shared" si="20"/>
        <v>-0.2541441441441441</v>
      </c>
      <c r="J48" s="194">
        <f t="shared" si="19"/>
        <v>-2821</v>
      </c>
      <c r="K48" s="196">
        <f t="shared" si="18"/>
        <v>7.8390935852751167E-3</v>
      </c>
    </row>
    <row r="49" spans="2:11" x14ac:dyDescent="0.25">
      <c r="B49" s="199" t="s">
        <v>147</v>
      </c>
      <c r="C49" s="200">
        <f t="shared" ref="C49" si="21">C41-SUM(C42:C48)</f>
        <v>37914</v>
      </c>
      <c r="D49" s="200">
        <f t="shared" ref="D49:H49" si="22">D41-SUM(D42:D48)</f>
        <v>55616</v>
      </c>
      <c r="E49" s="200">
        <f t="shared" si="22"/>
        <v>107693</v>
      </c>
      <c r="F49" s="200">
        <f t="shared" si="22"/>
        <v>101864</v>
      </c>
      <c r="G49" s="200">
        <f t="shared" si="22"/>
        <v>108160</v>
      </c>
      <c r="H49" s="200">
        <f t="shared" si="22"/>
        <v>115781</v>
      </c>
      <c r="I49" s="213">
        <f t="shared" si="20"/>
        <v>7.0460428994082891E-2</v>
      </c>
      <c r="J49" s="199">
        <f>H49-G49</f>
        <v>7621</v>
      </c>
      <c r="K49" s="201">
        <f t="shared" si="18"/>
        <v>0.10962895209526975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37921</v>
      </c>
      <c r="D79" s="209">
        <f t="shared" si="33"/>
        <v>51841</v>
      </c>
      <c r="E79" s="209">
        <f t="shared" si="33"/>
        <v>112935</v>
      </c>
      <c r="F79" s="209">
        <f t="shared" si="33"/>
        <v>123146</v>
      </c>
      <c r="G79" s="209">
        <f t="shared" si="33"/>
        <v>149424</v>
      </c>
      <c r="H79" s="209">
        <f t="shared" si="33"/>
        <v>165023</v>
      </c>
      <c r="I79" s="210">
        <f>IFERROR(H79/G79-1,"-")</f>
        <v>0.10439420708855329</v>
      </c>
      <c r="J79" s="209">
        <f>IFERROR(H79-G79,"-")</f>
        <v>15599</v>
      </c>
      <c r="K79" s="210">
        <f>IFERROR(H79/H$9,"-")</f>
        <v>0.15625446801822146</v>
      </c>
    </row>
    <row r="80" spans="2:11" x14ac:dyDescent="0.25">
      <c r="B80" s="190" t="s">
        <v>99</v>
      </c>
      <c r="C80" s="191">
        <v>14468</v>
      </c>
      <c r="D80" s="191">
        <v>29694</v>
      </c>
      <c r="E80" s="191">
        <v>56214</v>
      </c>
      <c r="F80" s="191">
        <v>57185</v>
      </c>
      <c r="G80" s="191">
        <v>75127</v>
      </c>
      <c r="H80" s="191">
        <v>82270</v>
      </c>
      <c r="I80" s="211">
        <f>IFERROR(H80/G80-1,"-")</f>
        <v>9.5078999560743727E-2</v>
      </c>
      <c r="J80" s="214">
        <f t="shared" ref="J80:J91" si="34">IFERROR(H80-G80,"-")</f>
        <v>7143</v>
      </c>
      <c r="K80" s="192">
        <f t="shared" ref="K80:K91" si="35">IFERROR(H80/H$9,"-")</f>
        <v>7.7898566162650534E-2</v>
      </c>
    </row>
    <row r="81" spans="2:11" x14ac:dyDescent="0.25">
      <c r="B81" s="194" t="s">
        <v>105</v>
      </c>
      <c r="C81" s="195">
        <v>5002</v>
      </c>
      <c r="D81" s="195">
        <v>15704</v>
      </c>
      <c r="E81" s="195">
        <v>27935</v>
      </c>
      <c r="F81" s="195">
        <v>29457</v>
      </c>
      <c r="G81" s="195">
        <v>30608</v>
      </c>
      <c r="H81" s="195">
        <v>27833</v>
      </c>
      <c r="I81" s="212">
        <f>IFERROR(H81/G81-1,"-")</f>
        <v>-9.0662571876633513E-2</v>
      </c>
      <c r="J81" s="215">
        <f t="shared" si="34"/>
        <v>-2775</v>
      </c>
      <c r="K81" s="196">
        <f t="shared" si="35"/>
        <v>2.6354087662635865E-2</v>
      </c>
    </row>
    <row r="82" spans="2:11" x14ac:dyDescent="0.25">
      <c r="B82" s="194" t="s">
        <v>102</v>
      </c>
      <c r="C82" s="195">
        <v>9466</v>
      </c>
      <c r="D82" s="195">
        <v>13990</v>
      </c>
      <c r="E82" s="195">
        <v>28279</v>
      </c>
      <c r="F82" s="195">
        <v>27728</v>
      </c>
      <c r="G82" s="195">
        <v>44519</v>
      </c>
      <c r="H82" s="195">
        <v>54437</v>
      </c>
      <c r="I82" s="212">
        <f>IFERROR(H82/G82-1,"-")</f>
        <v>0.22278128439542666</v>
      </c>
      <c r="J82" s="215">
        <f t="shared" si="34"/>
        <v>9918</v>
      </c>
      <c r="K82" s="196">
        <f t="shared" si="35"/>
        <v>5.1544478500014673E-2</v>
      </c>
    </row>
    <row r="83" spans="2:11" x14ac:dyDescent="0.25">
      <c r="B83" s="190" t="s">
        <v>109</v>
      </c>
      <c r="C83" s="191">
        <v>23453</v>
      </c>
      <c r="D83" s="191">
        <v>22147</v>
      </c>
      <c r="E83" s="191">
        <v>56721</v>
      </c>
      <c r="F83" s="191">
        <v>65961</v>
      </c>
      <c r="G83" s="191">
        <v>74297</v>
      </c>
      <c r="H83" s="191">
        <v>82753</v>
      </c>
      <c r="I83" s="211">
        <f>IFERROR(H83/G83-1,"-")</f>
        <v>0.11381347833694488</v>
      </c>
      <c r="J83" s="214">
        <f t="shared" si="34"/>
        <v>8456</v>
      </c>
      <c r="K83" s="192">
        <f t="shared" si="35"/>
        <v>7.8355901855570925E-2</v>
      </c>
    </row>
    <row r="84" spans="2:11" x14ac:dyDescent="0.25">
      <c r="B84" s="194" t="s">
        <v>112</v>
      </c>
      <c r="C84" s="195">
        <v>2138</v>
      </c>
      <c r="D84" s="195">
        <v>1386</v>
      </c>
      <c r="E84" s="195">
        <v>7920</v>
      </c>
      <c r="F84" s="195">
        <v>10037</v>
      </c>
      <c r="G84" s="195">
        <v>12389</v>
      </c>
      <c r="H84" s="195">
        <v>12664</v>
      </c>
      <c r="I84" s="212">
        <f t="shared" ref="I84:I91" si="36">IFERROR(H84/G84-1,"-")</f>
        <v>2.2197110339817527E-2</v>
      </c>
      <c r="J84" s="215">
        <f t="shared" si="34"/>
        <v>275</v>
      </c>
      <c r="K84" s="196">
        <f t="shared" si="35"/>
        <v>1.1991095683527488E-2</v>
      </c>
    </row>
    <row r="85" spans="2:11" x14ac:dyDescent="0.25">
      <c r="B85" s="194" t="s">
        <v>115</v>
      </c>
      <c r="C85" s="195">
        <v>5311</v>
      </c>
      <c r="D85" s="195">
        <v>5504</v>
      </c>
      <c r="E85" s="195">
        <v>12173</v>
      </c>
      <c r="F85" s="195">
        <v>12179</v>
      </c>
      <c r="G85" s="195">
        <v>14664</v>
      </c>
      <c r="H85" s="195">
        <v>15915</v>
      </c>
      <c r="I85" s="212">
        <f t="shared" si="36"/>
        <v>8.5310965630114532E-2</v>
      </c>
      <c r="J85" s="215">
        <f t="shared" si="34"/>
        <v>1251</v>
      </c>
      <c r="K85" s="196">
        <f t="shared" si="35"/>
        <v>1.506935311144504E-2</v>
      </c>
    </row>
    <row r="86" spans="2:11" x14ac:dyDescent="0.25">
      <c r="B86" s="194" t="s">
        <v>118</v>
      </c>
      <c r="C86" s="195">
        <v>1163</v>
      </c>
      <c r="D86" s="195">
        <v>2858</v>
      </c>
      <c r="E86" s="195">
        <v>4154</v>
      </c>
      <c r="F86" s="195">
        <v>4180</v>
      </c>
      <c r="G86" s="195">
        <v>5101</v>
      </c>
      <c r="H86" s="195">
        <v>9028</v>
      </c>
      <c r="I86" s="212">
        <f t="shared" si="36"/>
        <v>0.76984904920603814</v>
      </c>
      <c r="J86" s="215">
        <f t="shared" si="34"/>
        <v>3927</v>
      </c>
      <c r="K86" s="196">
        <f t="shared" si="35"/>
        <v>8.5482953119777449E-3</v>
      </c>
    </row>
    <row r="87" spans="2:11" x14ac:dyDescent="0.25">
      <c r="B87" s="194" t="s">
        <v>125</v>
      </c>
      <c r="C87" s="195">
        <v>391</v>
      </c>
      <c r="D87" s="195">
        <v>1215</v>
      </c>
      <c r="E87" s="195">
        <v>4355</v>
      </c>
      <c r="F87" s="195">
        <v>4323</v>
      </c>
      <c r="G87" s="195">
        <v>4948</v>
      </c>
      <c r="H87" s="195">
        <v>2773</v>
      </c>
      <c r="I87" s="212">
        <f t="shared" si="36"/>
        <v>-0.43957154405820531</v>
      </c>
      <c r="J87" s="215">
        <f t="shared" si="34"/>
        <v>-2175</v>
      </c>
      <c r="K87" s="196">
        <f t="shared" si="35"/>
        <v>2.6256560589404394E-3</v>
      </c>
    </row>
    <row r="88" spans="2:11" x14ac:dyDescent="0.25">
      <c r="B88" s="194" t="s">
        <v>121</v>
      </c>
      <c r="C88" s="195">
        <v>191</v>
      </c>
      <c r="D88" s="195">
        <v>340</v>
      </c>
      <c r="E88" s="195">
        <v>662</v>
      </c>
      <c r="F88" s="195">
        <v>542</v>
      </c>
      <c r="G88" s="195">
        <v>759</v>
      </c>
      <c r="H88" s="195">
        <v>808</v>
      </c>
      <c r="I88" s="212">
        <f t="shared" si="36"/>
        <v>6.4558629776021004E-2</v>
      </c>
      <c r="J88" s="215">
        <f t="shared" si="34"/>
        <v>49</v>
      </c>
      <c r="K88" s="196">
        <f t="shared" si="35"/>
        <v>7.6506674923327623E-4</v>
      </c>
    </row>
    <row r="89" spans="2:11" x14ac:dyDescent="0.25">
      <c r="B89" s="194" t="s">
        <v>130</v>
      </c>
      <c r="C89" s="195">
        <v>1329</v>
      </c>
      <c r="D89" s="195">
        <v>506</v>
      </c>
      <c r="E89" s="195">
        <v>2876</v>
      </c>
      <c r="F89" s="195">
        <v>3502</v>
      </c>
      <c r="G89" s="195">
        <v>2730</v>
      </c>
      <c r="H89" s="195">
        <v>3060</v>
      </c>
      <c r="I89" s="212">
        <f t="shared" si="36"/>
        <v>0.12087912087912089</v>
      </c>
      <c r="J89" s="215">
        <f t="shared" si="34"/>
        <v>330</v>
      </c>
      <c r="K89" s="196">
        <f t="shared" si="35"/>
        <v>2.8974062532844372E-3</v>
      </c>
    </row>
    <row r="90" spans="2:11" x14ac:dyDescent="0.25">
      <c r="B90" s="194" t="s">
        <v>133</v>
      </c>
      <c r="C90" s="195">
        <v>2424</v>
      </c>
      <c r="D90" s="195">
        <v>446</v>
      </c>
      <c r="E90" s="195">
        <v>2290</v>
      </c>
      <c r="F90" s="195">
        <v>3780</v>
      </c>
      <c r="G90" s="195">
        <v>3496</v>
      </c>
      <c r="H90" s="195">
        <v>2401</v>
      </c>
      <c r="I90" s="212">
        <f t="shared" si="36"/>
        <v>-0.31321510297482835</v>
      </c>
      <c r="J90" s="215">
        <f t="shared" si="34"/>
        <v>-1095</v>
      </c>
      <c r="K90" s="196">
        <f t="shared" si="35"/>
        <v>2.2734223575607629E-3</v>
      </c>
    </row>
    <row r="91" spans="2:11" x14ac:dyDescent="0.25">
      <c r="B91" s="199" t="s">
        <v>147</v>
      </c>
      <c r="C91" s="200">
        <f t="shared" ref="C91:H91" si="37">IFERROR(C83-SUM(C84:C90),"nd")</f>
        <v>10506</v>
      </c>
      <c r="D91" s="200">
        <f t="shared" si="37"/>
        <v>9892</v>
      </c>
      <c r="E91" s="200">
        <f t="shared" si="37"/>
        <v>22291</v>
      </c>
      <c r="F91" s="200">
        <f t="shared" si="37"/>
        <v>27418</v>
      </c>
      <c r="G91" s="200">
        <f t="shared" si="37"/>
        <v>30210</v>
      </c>
      <c r="H91" s="200">
        <f t="shared" si="37"/>
        <v>36104</v>
      </c>
      <c r="I91" s="213">
        <f t="shared" si="36"/>
        <v>0.19510095994703747</v>
      </c>
      <c r="J91" s="216">
        <f t="shared" si="34"/>
        <v>5894</v>
      </c>
      <c r="K91" s="201">
        <f t="shared" si="35"/>
        <v>3.4185606329601742E-2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7414</v>
      </c>
      <c r="E107" s="209">
        <f t="shared" si="43"/>
        <v>24115</v>
      </c>
      <c r="F107" s="209">
        <f t="shared" si="43"/>
        <v>26931</v>
      </c>
      <c r="G107" s="209">
        <f t="shared" si="43"/>
        <v>27016</v>
      </c>
      <c r="H107" s="209">
        <f t="shared" si="43"/>
        <v>28050</v>
      </c>
      <c r="I107" s="210">
        <f>IFERROR(H107/G107-1,"-")</f>
        <v>3.8273615635179059E-2</v>
      </c>
      <c r="J107" s="209">
        <f>IFERROR(H107-G107,"-")</f>
        <v>1034</v>
      </c>
      <c r="K107" s="210">
        <f>IFERROR(H107/H$9,"-")</f>
        <v>2.6559557321774008E-2</v>
      </c>
    </row>
    <row r="108" spans="2:11" x14ac:dyDescent="0.25">
      <c r="B108" s="190" t="s">
        <v>99</v>
      </c>
      <c r="C108" s="191">
        <v>2060</v>
      </c>
      <c r="D108" s="191">
        <v>4070</v>
      </c>
      <c r="E108" s="191">
        <v>6944</v>
      </c>
      <c r="F108" s="191">
        <v>6519</v>
      </c>
      <c r="G108" s="191">
        <v>5682</v>
      </c>
      <c r="H108" s="191">
        <v>5422</v>
      </c>
      <c r="I108" s="211">
        <f>IFERROR(H108/G108-1,"-")</f>
        <v>-4.5758535726856731E-2</v>
      </c>
      <c r="J108" s="214">
        <f t="shared" ref="J108:J119" si="44">IFERROR(H108-G108,"-")</f>
        <v>-260</v>
      </c>
      <c r="K108" s="192">
        <f t="shared" ref="K108:K119" si="45">IFERROR(H108/H$9,"-")</f>
        <v>5.1339008840876532E-3</v>
      </c>
    </row>
    <row r="109" spans="2:11" x14ac:dyDescent="0.25">
      <c r="B109" s="194" t="s">
        <v>105</v>
      </c>
      <c r="C109" s="195">
        <v>1452</v>
      </c>
      <c r="D109" s="195">
        <v>3344</v>
      </c>
      <c r="E109" s="195">
        <v>5103</v>
      </c>
      <c r="F109" s="195">
        <v>4738</v>
      </c>
      <c r="G109" s="195">
        <v>3576</v>
      </c>
      <c r="H109" s="195">
        <v>3147</v>
      </c>
      <c r="I109" s="212">
        <f>IFERROR(H109/G109-1,"-")</f>
        <v>-0.11996644295302017</v>
      </c>
      <c r="J109" s="215">
        <f t="shared" si="44"/>
        <v>-429</v>
      </c>
      <c r="K109" s="196">
        <f t="shared" si="45"/>
        <v>2.9797834898974262E-3</v>
      </c>
    </row>
    <row r="110" spans="2:11" x14ac:dyDescent="0.25">
      <c r="B110" s="194" t="s">
        <v>102</v>
      </c>
      <c r="C110" s="195">
        <v>608</v>
      </c>
      <c r="D110" s="195">
        <v>726</v>
      </c>
      <c r="E110" s="195">
        <v>1841</v>
      </c>
      <c r="F110" s="195">
        <v>1781</v>
      </c>
      <c r="G110" s="195">
        <v>2106</v>
      </c>
      <c r="H110" s="195">
        <v>2275</v>
      </c>
      <c r="I110" s="212">
        <f>IFERROR(H110/G110-1,"-")</f>
        <v>8.0246913580246826E-2</v>
      </c>
      <c r="J110" s="215">
        <f t="shared" si="44"/>
        <v>169</v>
      </c>
      <c r="K110" s="196">
        <f t="shared" si="45"/>
        <v>2.154117394190227E-3</v>
      </c>
    </row>
    <row r="111" spans="2:11" x14ac:dyDescent="0.25">
      <c r="B111" s="190" t="s">
        <v>109</v>
      </c>
      <c r="C111" s="191">
        <v>11698</v>
      </c>
      <c r="D111" s="191">
        <v>3344</v>
      </c>
      <c r="E111" s="191">
        <v>17171</v>
      </c>
      <c r="F111" s="191">
        <v>20412</v>
      </c>
      <c r="G111" s="191">
        <v>21334</v>
      </c>
      <c r="H111" s="191">
        <v>22628</v>
      </c>
      <c r="I111" s="211">
        <f>IFERROR(H111/G111-1,"-")</f>
        <v>6.0654354551420209E-2</v>
      </c>
      <c r="J111" s="214">
        <f t="shared" si="44"/>
        <v>1294</v>
      </c>
      <c r="K111" s="192">
        <f t="shared" si="45"/>
        <v>2.1425656437686354E-2</v>
      </c>
    </row>
    <row r="112" spans="2:11" x14ac:dyDescent="0.25">
      <c r="B112" s="194" t="s">
        <v>112</v>
      </c>
      <c r="C112" s="195">
        <v>6095</v>
      </c>
      <c r="D112" s="195">
        <v>1916</v>
      </c>
      <c r="E112" s="195">
        <v>10637</v>
      </c>
      <c r="F112" s="195">
        <v>12601</v>
      </c>
      <c r="G112" s="195">
        <v>12275</v>
      </c>
      <c r="H112" s="195">
        <v>13272</v>
      </c>
      <c r="I112" s="212">
        <f t="shared" ref="I112:I119" si="46">IFERROR(H112/G112-1,"-")</f>
        <v>8.1221995926680224E-2</v>
      </c>
      <c r="J112" s="215">
        <f t="shared" si="44"/>
        <v>997</v>
      </c>
      <c r="K112" s="196">
        <f t="shared" si="45"/>
        <v>1.2566789475029755E-2</v>
      </c>
    </row>
    <row r="113" spans="2:11" x14ac:dyDescent="0.25">
      <c r="B113" s="194" t="s">
        <v>115</v>
      </c>
      <c r="C113" s="195">
        <v>474</v>
      </c>
      <c r="D113" s="195">
        <v>160</v>
      </c>
      <c r="E113" s="195">
        <v>662</v>
      </c>
      <c r="F113" s="195">
        <v>1021</v>
      </c>
      <c r="G113" s="195">
        <v>1052</v>
      </c>
      <c r="H113" s="195">
        <v>1299</v>
      </c>
      <c r="I113" s="212">
        <f t="shared" si="46"/>
        <v>0.23479087452471492</v>
      </c>
      <c r="J113" s="215">
        <f t="shared" si="44"/>
        <v>247</v>
      </c>
      <c r="K113" s="196">
        <f t="shared" si="45"/>
        <v>1.2299773604629032E-3</v>
      </c>
    </row>
    <row r="114" spans="2:11" x14ac:dyDescent="0.25">
      <c r="B114" s="194" t="s">
        <v>118</v>
      </c>
      <c r="C114" s="195">
        <v>623</v>
      </c>
      <c r="D114" s="195">
        <v>271</v>
      </c>
      <c r="E114" s="195">
        <v>992</v>
      </c>
      <c r="F114" s="195">
        <v>1165</v>
      </c>
      <c r="G114" s="195">
        <v>1290</v>
      </c>
      <c r="H114" s="195">
        <v>1293</v>
      </c>
      <c r="I114" s="212">
        <f t="shared" si="46"/>
        <v>2.3255813953488857E-3</v>
      </c>
      <c r="J114" s="215">
        <f t="shared" si="44"/>
        <v>3</v>
      </c>
      <c r="K114" s="196">
        <f t="shared" si="45"/>
        <v>1.2242961717309729E-3</v>
      </c>
    </row>
    <row r="115" spans="2:11" x14ac:dyDescent="0.25">
      <c r="B115" s="194" t="s">
        <v>125</v>
      </c>
      <c r="C115" s="195">
        <v>167</v>
      </c>
      <c r="D115" s="195">
        <v>60</v>
      </c>
      <c r="E115" s="195">
        <v>302</v>
      </c>
      <c r="F115" s="195">
        <v>404</v>
      </c>
      <c r="G115" s="195">
        <v>463</v>
      </c>
      <c r="H115" s="195">
        <v>489</v>
      </c>
      <c r="I115" s="212">
        <f t="shared" si="46"/>
        <v>5.6155507559395357E-2</v>
      </c>
      <c r="J115" s="215">
        <f t="shared" si="44"/>
        <v>26</v>
      </c>
      <c r="K115" s="196">
        <f t="shared" si="45"/>
        <v>4.6301688165231692E-4</v>
      </c>
    </row>
    <row r="116" spans="2:11" x14ac:dyDescent="0.25">
      <c r="B116" s="194" t="s">
        <v>121</v>
      </c>
      <c r="C116" s="195">
        <v>262</v>
      </c>
      <c r="D116" s="195">
        <v>91</v>
      </c>
      <c r="E116" s="195">
        <v>337</v>
      </c>
      <c r="F116" s="195">
        <v>367</v>
      </c>
      <c r="G116" s="195">
        <v>371</v>
      </c>
      <c r="H116" s="195">
        <v>412</v>
      </c>
      <c r="I116" s="212">
        <f t="shared" si="46"/>
        <v>0.11051212938005395</v>
      </c>
      <c r="J116" s="215">
        <f t="shared" si="44"/>
        <v>41</v>
      </c>
      <c r="K116" s="196">
        <f t="shared" si="45"/>
        <v>3.901082929258785E-4</v>
      </c>
    </row>
    <row r="117" spans="2:11" x14ac:dyDescent="0.25">
      <c r="B117" s="194" t="s">
        <v>130</v>
      </c>
      <c r="C117" s="195">
        <v>180</v>
      </c>
      <c r="D117" s="195">
        <v>27</v>
      </c>
      <c r="E117" s="195">
        <v>87</v>
      </c>
      <c r="F117" s="195">
        <v>120</v>
      </c>
      <c r="G117" s="195">
        <v>87</v>
      </c>
      <c r="H117" s="195">
        <v>77</v>
      </c>
      <c r="I117" s="212">
        <f t="shared" si="46"/>
        <v>-0.11494252873563215</v>
      </c>
      <c r="J117" s="215">
        <f t="shared" si="44"/>
        <v>-10</v>
      </c>
      <c r="K117" s="196">
        <f t="shared" si="45"/>
        <v>7.290858872643845E-5</v>
      </c>
    </row>
    <row r="118" spans="2:11" x14ac:dyDescent="0.25">
      <c r="B118" s="194" t="s">
        <v>133</v>
      </c>
      <c r="C118" s="195">
        <v>383</v>
      </c>
      <c r="D118" s="195">
        <v>18</v>
      </c>
      <c r="E118" s="195">
        <v>92</v>
      </c>
      <c r="F118" s="195">
        <v>89</v>
      </c>
      <c r="G118" s="195">
        <v>100</v>
      </c>
      <c r="H118" s="195">
        <v>81</v>
      </c>
      <c r="I118" s="212">
        <f t="shared" si="46"/>
        <v>-0.18999999999999995</v>
      </c>
      <c r="J118" s="215">
        <f t="shared" si="44"/>
        <v>-19</v>
      </c>
      <c r="K118" s="196">
        <f t="shared" si="45"/>
        <v>7.6696047881058627E-5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801</v>
      </c>
      <c r="E119" s="200">
        <f t="shared" si="47"/>
        <v>4062</v>
      </c>
      <c r="F119" s="200">
        <f t="shared" si="47"/>
        <v>4645</v>
      </c>
      <c r="G119" s="200">
        <f t="shared" si="47"/>
        <v>5696</v>
      </c>
      <c r="H119" s="200">
        <f t="shared" si="47"/>
        <v>5705</v>
      </c>
      <c r="I119" s="213">
        <f t="shared" si="46"/>
        <v>1.5800561797751911E-3</v>
      </c>
      <c r="J119" s="216">
        <f t="shared" si="44"/>
        <v>9</v>
      </c>
      <c r="K119" s="201">
        <f t="shared" si="45"/>
        <v>5.4018636192770305E-3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16780</v>
      </c>
      <c r="D135" s="209">
        <f t="shared" si="53"/>
        <v>16287</v>
      </c>
      <c r="E135" s="209">
        <f t="shared" si="53"/>
        <v>36760</v>
      </c>
      <c r="F135" s="209">
        <f t="shared" si="53"/>
        <v>40747</v>
      </c>
      <c r="G135" s="209">
        <f t="shared" si="53"/>
        <v>42275</v>
      </c>
      <c r="H135" s="209">
        <f t="shared" si="53"/>
        <v>45622</v>
      </c>
      <c r="I135" s="210">
        <f>IFERROR(H135/G135-1,"-")</f>
        <v>7.9172087522176193E-2</v>
      </c>
      <c r="J135" s="209">
        <f>IFERROR(H135-G135,"-")</f>
        <v>3347</v>
      </c>
      <c r="K135" s="210">
        <f>IFERROR(H135/H$9,"-")</f>
        <v>4.3197865388020458E-2</v>
      </c>
    </row>
    <row r="136" spans="2:11" x14ac:dyDescent="0.25">
      <c r="B136" s="190" t="s">
        <v>99</v>
      </c>
      <c r="C136" s="191">
        <v>3268</v>
      </c>
      <c r="D136" s="191">
        <v>6849</v>
      </c>
      <c r="E136" s="191">
        <v>6996</v>
      </c>
      <c r="F136" s="191">
        <v>8149</v>
      </c>
      <c r="G136" s="191">
        <v>7081</v>
      </c>
      <c r="H136" s="191">
        <v>8398</v>
      </c>
      <c r="I136" s="211">
        <f>IFERROR(H136/G136-1,"-")</f>
        <v>0.18599067928258717</v>
      </c>
      <c r="J136" s="214">
        <f t="shared" ref="J136:J147" si="54">IFERROR(H136-G136,"-")</f>
        <v>1317</v>
      </c>
      <c r="K136" s="192">
        <f t="shared" ref="K136:K147" si="55">IFERROR(H136/H$9,"-")</f>
        <v>7.9517704951250663E-3</v>
      </c>
    </row>
    <row r="137" spans="2:11" x14ac:dyDescent="0.25">
      <c r="B137" s="194" t="s">
        <v>105</v>
      </c>
      <c r="C137" s="195">
        <v>2718</v>
      </c>
      <c r="D137" s="195">
        <v>4333</v>
      </c>
      <c r="E137" s="195">
        <v>4967</v>
      </c>
      <c r="F137" s="195">
        <v>5721</v>
      </c>
      <c r="G137" s="195">
        <v>5033</v>
      </c>
      <c r="H137" s="195">
        <v>4711</v>
      </c>
      <c r="I137" s="212">
        <f>IFERROR(H137/G137-1,"-")</f>
        <v>-6.3977746870653718E-2</v>
      </c>
      <c r="J137" s="215">
        <f t="shared" si="54"/>
        <v>-322</v>
      </c>
      <c r="K137" s="196">
        <f t="shared" si="55"/>
        <v>4.4606800193539159E-3</v>
      </c>
    </row>
    <row r="138" spans="2:11" x14ac:dyDescent="0.25">
      <c r="B138" s="194" t="s">
        <v>102</v>
      </c>
      <c r="C138" s="195">
        <v>550</v>
      </c>
      <c r="D138" s="195">
        <v>2516</v>
      </c>
      <c r="E138" s="195">
        <v>2029</v>
      </c>
      <c r="F138" s="195">
        <v>2428</v>
      </c>
      <c r="G138" s="195">
        <v>2048</v>
      </c>
      <c r="H138" s="195">
        <v>3687</v>
      </c>
      <c r="I138" s="212">
        <f>IFERROR(H138/G138-1,"-")</f>
        <v>0.80029296875</v>
      </c>
      <c r="J138" s="215">
        <f t="shared" si="54"/>
        <v>1639</v>
      </c>
      <c r="K138" s="196">
        <f t="shared" si="55"/>
        <v>3.4910904757711504E-3</v>
      </c>
    </row>
    <row r="139" spans="2:11" x14ac:dyDescent="0.25">
      <c r="B139" s="190" t="s">
        <v>109</v>
      </c>
      <c r="C139" s="191">
        <v>13512</v>
      </c>
      <c r="D139" s="191">
        <v>9438</v>
      </c>
      <c r="E139" s="191">
        <v>29764</v>
      </c>
      <c r="F139" s="191">
        <v>32598</v>
      </c>
      <c r="G139" s="191">
        <v>35194</v>
      </c>
      <c r="H139" s="191">
        <v>37224</v>
      </c>
      <c r="I139" s="211">
        <f>IFERROR(H139/G139-1,"-")</f>
        <v>5.7680286412456594E-2</v>
      </c>
      <c r="J139" s="214">
        <f t="shared" si="54"/>
        <v>2030</v>
      </c>
      <c r="K139" s="192">
        <f t="shared" si="55"/>
        <v>3.5246094892895388E-2</v>
      </c>
    </row>
    <row r="140" spans="2:11" x14ac:dyDescent="0.25">
      <c r="B140" s="194" t="s">
        <v>112</v>
      </c>
      <c r="C140" s="195">
        <v>6534</v>
      </c>
      <c r="D140" s="195">
        <v>2295</v>
      </c>
      <c r="E140" s="195">
        <v>11538</v>
      </c>
      <c r="F140" s="195">
        <v>13247</v>
      </c>
      <c r="G140" s="195">
        <v>15330</v>
      </c>
      <c r="H140" s="195">
        <v>17355</v>
      </c>
      <c r="I140" s="212">
        <f t="shared" ref="I140:I147" si="56">IFERROR(H140/G140-1,"-")</f>
        <v>0.1320939334637965</v>
      </c>
      <c r="J140" s="215">
        <f t="shared" si="54"/>
        <v>2025</v>
      </c>
      <c r="K140" s="196">
        <f t="shared" si="55"/>
        <v>1.6432838407108304E-2</v>
      </c>
    </row>
    <row r="141" spans="2:11" x14ac:dyDescent="0.25">
      <c r="B141" s="194" t="s">
        <v>115</v>
      </c>
      <c r="C141" s="195">
        <v>737</v>
      </c>
      <c r="D141" s="195">
        <v>797</v>
      </c>
      <c r="E141" s="195">
        <v>2252</v>
      </c>
      <c r="F141" s="195">
        <v>2056</v>
      </c>
      <c r="G141" s="195">
        <v>2151</v>
      </c>
      <c r="H141" s="195">
        <v>2251</v>
      </c>
      <c r="I141" s="212">
        <f t="shared" si="56"/>
        <v>4.6490004649000438E-2</v>
      </c>
      <c r="J141" s="215">
        <f t="shared" si="54"/>
        <v>100</v>
      </c>
      <c r="K141" s="196">
        <f t="shared" si="55"/>
        <v>2.131392639262506E-3</v>
      </c>
    </row>
    <row r="142" spans="2:11" x14ac:dyDescent="0.25">
      <c r="B142" s="194" t="s">
        <v>118</v>
      </c>
      <c r="C142" s="195">
        <v>641</v>
      </c>
      <c r="D142" s="195">
        <v>1684</v>
      </c>
      <c r="E142" s="195">
        <v>3218</v>
      </c>
      <c r="F142" s="195">
        <v>3572</v>
      </c>
      <c r="G142" s="195">
        <v>3492</v>
      </c>
      <c r="H142" s="195">
        <v>3560</v>
      </c>
      <c r="I142" s="212">
        <f t="shared" si="56"/>
        <v>1.9473081328751363E-2</v>
      </c>
      <c r="J142" s="215">
        <f t="shared" si="54"/>
        <v>68</v>
      </c>
      <c r="K142" s="196">
        <f t="shared" si="55"/>
        <v>3.3708386476119599E-3</v>
      </c>
    </row>
    <row r="143" spans="2:11" x14ac:dyDescent="0.25">
      <c r="B143" s="194" t="s">
        <v>125</v>
      </c>
      <c r="C143" s="195">
        <v>374</v>
      </c>
      <c r="D143" s="195">
        <v>306</v>
      </c>
      <c r="E143" s="195">
        <v>1476</v>
      </c>
      <c r="F143" s="195">
        <v>1303</v>
      </c>
      <c r="G143" s="195">
        <v>1097</v>
      </c>
      <c r="H143" s="195">
        <v>1231</v>
      </c>
      <c r="I143" s="212">
        <f t="shared" si="56"/>
        <v>0.12215132178669097</v>
      </c>
      <c r="J143" s="215">
        <f t="shared" si="54"/>
        <v>134</v>
      </c>
      <c r="K143" s="196">
        <f t="shared" si="55"/>
        <v>1.1655905548343603E-3</v>
      </c>
    </row>
    <row r="144" spans="2:11" x14ac:dyDescent="0.25">
      <c r="B144" s="194" t="s">
        <v>121</v>
      </c>
      <c r="C144" s="195">
        <v>223</v>
      </c>
      <c r="D144" s="195">
        <v>181</v>
      </c>
      <c r="E144" s="195">
        <v>715</v>
      </c>
      <c r="F144" s="195">
        <v>583</v>
      </c>
      <c r="G144" s="195">
        <v>588</v>
      </c>
      <c r="H144" s="195">
        <v>686</v>
      </c>
      <c r="I144" s="212">
        <f t="shared" si="56"/>
        <v>0.16666666666666674</v>
      </c>
      <c r="J144" s="215">
        <f t="shared" si="54"/>
        <v>98</v>
      </c>
      <c r="K144" s="196">
        <f t="shared" si="55"/>
        <v>6.4954924501736081E-4</v>
      </c>
    </row>
    <row r="145" spans="2:11" x14ac:dyDescent="0.25">
      <c r="B145" s="194" t="s">
        <v>130</v>
      </c>
      <c r="C145" s="195">
        <v>382</v>
      </c>
      <c r="D145" s="195">
        <v>80</v>
      </c>
      <c r="E145" s="195">
        <v>272</v>
      </c>
      <c r="F145" s="195">
        <v>326</v>
      </c>
      <c r="G145" s="195">
        <v>214</v>
      </c>
      <c r="H145" s="195">
        <v>352</v>
      </c>
      <c r="I145" s="212">
        <f t="shared" si="56"/>
        <v>0.64485981308411211</v>
      </c>
      <c r="J145" s="215">
        <f t="shared" si="54"/>
        <v>138</v>
      </c>
      <c r="K145" s="196">
        <f t="shared" si="55"/>
        <v>3.3329640560657579E-4</v>
      </c>
    </row>
    <row r="146" spans="2:11" x14ac:dyDescent="0.25">
      <c r="B146" s="194" t="s">
        <v>133</v>
      </c>
      <c r="C146" s="195">
        <v>656</v>
      </c>
      <c r="D146" s="195">
        <v>25</v>
      </c>
      <c r="E146" s="195">
        <v>230</v>
      </c>
      <c r="F146" s="195">
        <v>355</v>
      </c>
      <c r="G146" s="195">
        <v>392</v>
      </c>
      <c r="H146" s="195">
        <v>378</v>
      </c>
      <c r="I146" s="212">
        <f t="shared" si="56"/>
        <v>-3.5714285714285698E-2</v>
      </c>
      <c r="J146" s="215">
        <f t="shared" si="54"/>
        <v>-14</v>
      </c>
      <c r="K146" s="196">
        <f t="shared" si="55"/>
        <v>3.5791489011160696E-4</v>
      </c>
    </row>
    <row r="147" spans="2:11" x14ac:dyDescent="0.25">
      <c r="B147" s="199" t="s">
        <v>147</v>
      </c>
      <c r="C147" s="200">
        <f t="shared" ref="C147:H147" si="57">IFERROR(C139-SUM(C140:C146),"nd")</f>
        <v>3965</v>
      </c>
      <c r="D147" s="200">
        <f t="shared" si="57"/>
        <v>4070</v>
      </c>
      <c r="E147" s="200">
        <f t="shared" si="57"/>
        <v>10063</v>
      </c>
      <c r="F147" s="200">
        <f t="shared" si="57"/>
        <v>11156</v>
      </c>
      <c r="G147" s="200">
        <f t="shared" si="57"/>
        <v>11930</v>
      </c>
      <c r="H147" s="200">
        <f t="shared" si="57"/>
        <v>11411</v>
      </c>
      <c r="I147" s="213">
        <f t="shared" si="56"/>
        <v>-4.350377200335287E-2</v>
      </c>
      <c r="J147" s="216">
        <f t="shared" si="54"/>
        <v>-519</v>
      </c>
      <c r="K147" s="201">
        <f t="shared" si="55"/>
        <v>1.0804674103342717E-2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2131</v>
      </c>
      <c r="D149" s="209">
        <f t="shared" si="58"/>
        <v>4207</v>
      </c>
      <c r="E149" s="209">
        <f t="shared" si="58"/>
        <v>11115</v>
      </c>
      <c r="F149" s="209">
        <f t="shared" si="58"/>
        <v>15002</v>
      </c>
      <c r="G149" s="209">
        <f t="shared" si="58"/>
        <v>42471</v>
      </c>
      <c r="H149" s="209">
        <f t="shared" si="58"/>
        <v>41914</v>
      </c>
      <c r="I149" s="210">
        <f>IFERROR(H149/G149-1,"-")</f>
        <v>-1.3114831296649476E-2</v>
      </c>
      <c r="J149" s="209">
        <f>IFERROR(H149-G149,"-")</f>
        <v>-557</v>
      </c>
      <c r="K149" s="210">
        <f>IFERROR(H149/H$9,"-")</f>
        <v>3.9686890751687548E-2</v>
      </c>
    </row>
    <row r="150" spans="2:11" x14ac:dyDescent="0.25">
      <c r="B150" s="190" t="s">
        <v>99</v>
      </c>
      <c r="C150" s="191">
        <v>428</v>
      </c>
      <c r="D150" s="191">
        <v>430</v>
      </c>
      <c r="E150" s="191">
        <v>2230</v>
      </c>
      <c r="F150" s="191">
        <v>4016</v>
      </c>
      <c r="G150" s="191">
        <v>4986</v>
      </c>
      <c r="H150" s="191">
        <v>5766</v>
      </c>
      <c r="I150" s="211">
        <f>IFERROR(H150/G150-1,"-")</f>
        <v>0.15643802647412763</v>
      </c>
      <c r="J150" s="214">
        <f t="shared" ref="J150:J161" si="59">IFERROR(H150-G150,"-")</f>
        <v>780</v>
      </c>
      <c r="K150" s="192">
        <f t="shared" ref="K150:K161" si="60">IFERROR(H150/H$9,"-")</f>
        <v>5.4596223713849886E-3</v>
      </c>
    </row>
    <row r="151" spans="2:11" x14ac:dyDescent="0.25">
      <c r="B151" s="194" t="s">
        <v>105</v>
      </c>
      <c r="C151" s="195">
        <v>305</v>
      </c>
      <c r="D151" s="195">
        <v>140</v>
      </c>
      <c r="E151" s="195">
        <v>681</v>
      </c>
      <c r="F151" s="195">
        <v>1936</v>
      </c>
      <c r="G151" s="195">
        <v>3177</v>
      </c>
      <c r="H151" s="195">
        <v>3041</v>
      </c>
      <c r="I151" s="212">
        <f>IFERROR(H151/G151-1,"-")</f>
        <v>-4.2807680201447873E-2</v>
      </c>
      <c r="J151" s="215">
        <f t="shared" si="59"/>
        <v>-136</v>
      </c>
      <c r="K151" s="196">
        <f t="shared" si="60"/>
        <v>2.8794158222999913E-3</v>
      </c>
    </row>
    <row r="152" spans="2:11" x14ac:dyDescent="0.25">
      <c r="B152" s="194" t="s">
        <v>102</v>
      </c>
      <c r="C152" s="195">
        <v>123</v>
      </c>
      <c r="D152" s="195">
        <v>290</v>
      </c>
      <c r="E152" s="195">
        <v>1549</v>
      </c>
      <c r="F152" s="195">
        <v>2080</v>
      </c>
      <c r="G152" s="195">
        <v>1809</v>
      </c>
      <c r="H152" s="195">
        <v>2725</v>
      </c>
      <c r="I152" s="212">
        <f>IFERROR(H152/G152-1,"-")</f>
        <v>0.50635710337202866</v>
      </c>
      <c r="J152" s="215">
        <f t="shared" si="59"/>
        <v>916</v>
      </c>
      <c r="K152" s="196">
        <f t="shared" si="60"/>
        <v>2.5802065490849973E-3</v>
      </c>
    </row>
    <row r="153" spans="2:11" x14ac:dyDescent="0.25">
      <c r="B153" s="190" t="s">
        <v>109</v>
      </c>
      <c r="C153" s="191">
        <v>1703</v>
      </c>
      <c r="D153" s="191">
        <v>3777</v>
      </c>
      <c r="E153" s="191">
        <v>8885</v>
      </c>
      <c r="F153" s="191">
        <v>10986</v>
      </c>
      <c r="G153" s="191">
        <v>37485</v>
      </c>
      <c r="H153" s="191">
        <v>36148</v>
      </c>
      <c r="I153" s="211">
        <f>IFERROR(H153/G153-1,"-")</f>
        <v>-3.5667600373482711E-2</v>
      </c>
      <c r="J153" s="214">
        <f t="shared" si="59"/>
        <v>-1337</v>
      </c>
      <c r="K153" s="192">
        <f t="shared" si="60"/>
        <v>3.4227268380302558E-2</v>
      </c>
    </row>
    <row r="154" spans="2:11" x14ac:dyDescent="0.25">
      <c r="B154" s="194" t="s">
        <v>112</v>
      </c>
      <c r="C154" s="195">
        <v>298</v>
      </c>
      <c r="D154" s="195">
        <v>1816</v>
      </c>
      <c r="E154" s="195">
        <v>2999</v>
      </c>
      <c r="F154" s="195">
        <v>2210</v>
      </c>
      <c r="G154" s="195">
        <v>24353</v>
      </c>
      <c r="H154" s="195">
        <v>23390</v>
      </c>
      <c r="I154" s="212">
        <f t="shared" ref="I154:I161" si="61">IFERROR(H154/G154-1,"-")</f>
        <v>-3.9543382745452327E-2</v>
      </c>
      <c r="J154" s="215">
        <f t="shared" si="59"/>
        <v>-963</v>
      </c>
      <c r="K154" s="196">
        <f t="shared" si="60"/>
        <v>2.2147167406641501E-2</v>
      </c>
    </row>
    <row r="155" spans="2:11" x14ac:dyDescent="0.25">
      <c r="B155" s="194" t="s">
        <v>115</v>
      </c>
      <c r="C155" s="195">
        <v>440</v>
      </c>
      <c r="D155" s="195">
        <v>361</v>
      </c>
      <c r="E155" s="195">
        <v>1743</v>
      </c>
      <c r="F155" s="195">
        <v>2494</v>
      </c>
      <c r="G155" s="195">
        <v>2946</v>
      </c>
      <c r="H155" s="195">
        <v>2208</v>
      </c>
      <c r="I155" s="212">
        <f t="shared" si="61"/>
        <v>-0.25050916496945008</v>
      </c>
      <c r="J155" s="215">
        <f t="shared" si="59"/>
        <v>-738</v>
      </c>
      <c r="K155" s="196">
        <f t="shared" si="60"/>
        <v>2.090677453350339E-3</v>
      </c>
    </row>
    <row r="156" spans="2:11" x14ac:dyDescent="0.25">
      <c r="B156" s="194" t="s">
        <v>118</v>
      </c>
      <c r="C156" s="195">
        <v>62</v>
      </c>
      <c r="D156" s="195">
        <v>106</v>
      </c>
      <c r="E156" s="195">
        <v>462</v>
      </c>
      <c r="F156" s="195">
        <v>1182</v>
      </c>
      <c r="G156" s="195">
        <v>1080</v>
      </c>
      <c r="H156" s="195">
        <v>1256</v>
      </c>
      <c r="I156" s="212">
        <f t="shared" si="61"/>
        <v>0.16296296296296298</v>
      </c>
      <c r="J156" s="215">
        <f t="shared" si="59"/>
        <v>176</v>
      </c>
      <c r="K156" s="196">
        <f t="shared" si="60"/>
        <v>1.1892621745507362E-3</v>
      </c>
    </row>
    <row r="157" spans="2:11" x14ac:dyDescent="0.25">
      <c r="B157" s="194" t="s">
        <v>125</v>
      </c>
      <c r="C157" s="195">
        <v>30</v>
      </c>
      <c r="D157" s="195">
        <v>1126</v>
      </c>
      <c r="E157" s="195">
        <v>938</v>
      </c>
      <c r="F157" s="195">
        <v>809</v>
      </c>
      <c r="G157" s="195">
        <v>2639</v>
      </c>
      <c r="H157" s="195">
        <v>3186</v>
      </c>
      <c r="I157" s="212">
        <f t="shared" si="61"/>
        <v>0.20727548313755206</v>
      </c>
      <c r="J157" s="215">
        <f t="shared" si="59"/>
        <v>547</v>
      </c>
      <c r="K157" s="196">
        <f t="shared" si="60"/>
        <v>3.0167112166549731E-3</v>
      </c>
    </row>
    <row r="158" spans="2:11" x14ac:dyDescent="0.25">
      <c r="B158" s="194" t="s">
        <v>121</v>
      </c>
      <c r="C158" s="195">
        <v>47</v>
      </c>
      <c r="D158" s="195">
        <v>30</v>
      </c>
      <c r="E158" s="195">
        <v>321</v>
      </c>
      <c r="F158" s="195">
        <v>509</v>
      </c>
      <c r="G158" s="195">
        <v>490</v>
      </c>
      <c r="H158" s="195">
        <v>171</v>
      </c>
      <c r="I158" s="212">
        <f t="shared" si="61"/>
        <v>-0.65102040816326534</v>
      </c>
      <c r="J158" s="215">
        <f t="shared" si="59"/>
        <v>-319</v>
      </c>
      <c r="K158" s="196">
        <f t="shared" si="60"/>
        <v>1.6191387886001267E-4</v>
      </c>
    </row>
    <row r="159" spans="2:11" x14ac:dyDescent="0.25">
      <c r="B159" s="194" t="s">
        <v>130</v>
      </c>
      <c r="C159" s="195">
        <v>152</v>
      </c>
      <c r="D159" s="195">
        <v>5</v>
      </c>
      <c r="E159" s="195">
        <v>201</v>
      </c>
      <c r="F159" s="195">
        <v>188</v>
      </c>
      <c r="G159" s="195">
        <v>633</v>
      </c>
      <c r="H159" s="195">
        <v>886</v>
      </c>
      <c r="I159" s="212">
        <f t="shared" si="61"/>
        <v>0.39968404423380721</v>
      </c>
      <c r="J159" s="215">
        <f t="shared" si="59"/>
        <v>253</v>
      </c>
      <c r="K159" s="196">
        <f t="shared" si="60"/>
        <v>8.3892220274836972E-4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157</v>
      </c>
      <c r="F160" s="195">
        <v>85</v>
      </c>
      <c r="G160" s="195">
        <v>1658</v>
      </c>
      <c r="H160" s="195">
        <v>1664</v>
      </c>
      <c r="I160" s="212">
        <f t="shared" si="61"/>
        <v>3.6188178528346882E-3</v>
      </c>
      <c r="J160" s="215">
        <f t="shared" si="59"/>
        <v>6</v>
      </c>
      <c r="K160" s="196">
        <f t="shared" si="60"/>
        <v>1.5755830083219945E-3</v>
      </c>
    </row>
    <row r="161" spans="2:11" x14ac:dyDescent="0.25">
      <c r="B161" s="199" t="s">
        <v>147</v>
      </c>
      <c r="C161" s="200">
        <f t="shared" ref="C161:H161" si="62">IFERROR(C153-SUM(C154:C160),"nd")</f>
        <v>515</v>
      </c>
      <c r="D161" s="200">
        <f t="shared" si="62"/>
        <v>333</v>
      </c>
      <c r="E161" s="200">
        <f t="shared" si="62"/>
        <v>2064</v>
      </c>
      <c r="F161" s="200">
        <f t="shared" si="62"/>
        <v>3509</v>
      </c>
      <c r="G161" s="200">
        <f t="shared" si="62"/>
        <v>3686</v>
      </c>
      <c r="H161" s="200">
        <f t="shared" si="62"/>
        <v>3387</v>
      </c>
      <c r="I161" s="213">
        <f t="shared" si="61"/>
        <v>-8.1117742810634885E-2</v>
      </c>
      <c r="J161" s="216">
        <f t="shared" si="59"/>
        <v>-299</v>
      </c>
      <c r="K161" s="201">
        <f t="shared" si="60"/>
        <v>3.207031039174637E-3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2198-A73A-4DBE-AD59-C545994D6304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218294</v>
      </c>
      <c r="D8" s="209">
        <f t="shared" si="0"/>
        <v>234168</v>
      </c>
      <c r="E8" s="209">
        <f t="shared" si="0"/>
        <v>550405</v>
      </c>
      <c r="F8" s="209">
        <f t="shared" si="0"/>
        <v>609467</v>
      </c>
      <c r="G8" s="209">
        <f t="shared" si="0"/>
        <v>629259</v>
      </c>
      <c r="H8" s="209">
        <f t="shared" si="0"/>
        <v>631127</v>
      </c>
      <c r="I8" s="210">
        <f>IFERROR(H8/G8-1,"-")</f>
        <v>2.9685709699820428E-3</v>
      </c>
      <c r="J8" s="210">
        <f t="shared" ref="J8:J20" si="1">H8/H$8</f>
        <v>1</v>
      </c>
      <c r="K8" s="209">
        <f t="shared" ref="K8:P8" si="2">K9+K12</f>
        <v>856735</v>
      </c>
      <c r="L8" s="209">
        <f t="shared" si="2"/>
        <v>1101788</v>
      </c>
      <c r="M8" s="209">
        <f t="shared" si="2"/>
        <v>2565617</v>
      </c>
      <c r="N8" s="209">
        <f t="shared" si="2"/>
        <v>2798721</v>
      </c>
      <c r="O8" s="209">
        <f t="shared" si="2"/>
        <v>2955884</v>
      </c>
      <c r="P8" s="209">
        <f t="shared" si="2"/>
        <v>2877891</v>
      </c>
      <c r="Q8" s="210">
        <f>IFERROR(P8/O8-1,"-")</f>
        <v>-2.6385676839821848E-2</v>
      </c>
      <c r="R8" s="210">
        <f t="shared" ref="R8:R20" si="3">P8/P$8</f>
        <v>1</v>
      </c>
      <c r="S8" s="209">
        <f>S9+S12</f>
        <v>1075029</v>
      </c>
      <c r="T8" s="209">
        <f>T9+T12</f>
        <v>3116022</v>
      </c>
      <c r="U8" s="209">
        <f>U9+U12</f>
        <v>3408188</v>
      </c>
      <c r="V8" s="209">
        <f>V9+V12</f>
        <v>3585143</v>
      </c>
      <c r="W8" s="209">
        <f>W9+W12</f>
        <v>3509018</v>
      </c>
      <c r="X8" s="210">
        <f>IFERROR(W8/V8-1,"-")</f>
        <v>-2.123346265406989E-2</v>
      </c>
      <c r="Y8" s="210">
        <f>W8/W$8</f>
        <v>1</v>
      </c>
    </row>
    <row r="9" spans="1:25" x14ac:dyDescent="0.25">
      <c r="A9" s="1"/>
      <c r="B9" s="190" t="s">
        <v>99</v>
      </c>
      <c r="C9" s="191">
        <v>69168</v>
      </c>
      <c r="D9" s="191">
        <v>99214</v>
      </c>
      <c r="E9" s="191">
        <v>148023</v>
      </c>
      <c r="F9" s="191">
        <v>178993</v>
      </c>
      <c r="G9" s="191">
        <v>184141</v>
      </c>
      <c r="H9" s="191">
        <v>176440</v>
      </c>
      <c r="I9" s="192">
        <f>IFERROR(H9/G9-1,"-")</f>
        <v>-4.1821213092141374E-2</v>
      </c>
      <c r="J9" s="192">
        <f t="shared" si="1"/>
        <v>0.2795633842316998</v>
      </c>
      <c r="K9" s="191">
        <v>264802</v>
      </c>
      <c r="L9" s="191">
        <v>468129</v>
      </c>
      <c r="M9" s="191">
        <v>595539</v>
      </c>
      <c r="N9" s="191">
        <v>590605</v>
      </c>
      <c r="O9" s="191">
        <v>583773</v>
      </c>
      <c r="P9" s="191">
        <v>590097</v>
      </c>
      <c r="Q9" s="192">
        <f>IFERROR(P9/O9-1,"-")</f>
        <v>1.0832977886952699E-2</v>
      </c>
      <c r="R9" s="192">
        <f t="shared" si="3"/>
        <v>0.20504494437072149</v>
      </c>
      <c r="S9" s="191">
        <v>333970</v>
      </c>
      <c r="T9" s="191">
        <v>743562</v>
      </c>
      <c r="U9" s="191">
        <v>769598</v>
      </c>
      <c r="V9" s="191">
        <v>767914</v>
      </c>
      <c r="W9" s="191">
        <v>766537</v>
      </c>
      <c r="X9" s="192">
        <f>IFERROR(W9/V9-1,"-")</f>
        <v>-1.7931695476316456E-3</v>
      </c>
      <c r="Y9" s="192">
        <f>W9/W$8</f>
        <v>0.21844772526102743</v>
      </c>
    </row>
    <row r="10" spans="1:25" x14ac:dyDescent="0.25">
      <c r="A10" s="193"/>
      <c r="B10" s="194" t="s">
        <v>105</v>
      </c>
      <c r="C10" s="195">
        <v>31208</v>
      </c>
      <c r="D10" s="195">
        <v>64998</v>
      </c>
      <c r="E10" s="195">
        <v>84765</v>
      </c>
      <c r="F10" s="195">
        <v>101819</v>
      </c>
      <c r="G10" s="195">
        <v>103638</v>
      </c>
      <c r="H10" s="195">
        <v>93988</v>
      </c>
      <c r="I10" s="196">
        <f>IFERROR(H10/G10-1,"-")</f>
        <v>-9.3112564889326288E-2</v>
      </c>
      <c r="J10" s="196">
        <f t="shared" si="1"/>
        <v>0.14892089864638972</v>
      </c>
      <c r="K10" s="195">
        <v>96313</v>
      </c>
      <c r="L10" s="195">
        <v>216360</v>
      </c>
      <c r="M10" s="195">
        <v>206818</v>
      </c>
      <c r="N10" s="195">
        <v>198077</v>
      </c>
      <c r="O10" s="195">
        <v>193012</v>
      </c>
      <c r="P10" s="195">
        <v>203891</v>
      </c>
      <c r="Q10" s="196">
        <f>IFERROR(P10/O10-1,"-")</f>
        <v>5.6364371127183732E-2</v>
      </c>
      <c r="R10" s="196">
        <f t="shared" si="3"/>
        <v>7.0847367047605345E-2</v>
      </c>
      <c r="S10" s="195">
        <v>127521</v>
      </c>
      <c r="T10" s="195">
        <v>291583</v>
      </c>
      <c r="U10" s="195">
        <v>299896</v>
      </c>
      <c r="V10" s="195">
        <v>296650</v>
      </c>
      <c r="W10" s="195">
        <v>297879</v>
      </c>
      <c r="X10" s="196">
        <f>IFERROR(W10/V10-1,"-")</f>
        <v>4.1429293780550491E-3</v>
      </c>
      <c r="Y10" s="196">
        <f>W10/W$8</f>
        <v>8.4889561695038321E-2</v>
      </c>
    </row>
    <row r="11" spans="1:25" x14ac:dyDescent="0.25">
      <c r="A11" s="193"/>
      <c r="B11" s="194" t="s">
        <v>102</v>
      </c>
      <c r="C11" s="195">
        <v>37960</v>
      </c>
      <c r="D11" s="195">
        <v>34216</v>
      </c>
      <c r="E11" s="195">
        <v>63258</v>
      </c>
      <c r="F11" s="195">
        <v>77174</v>
      </c>
      <c r="G11" s="195">
        <v>80503</v>
      </c>
      <c r="H11" s="195">
        <v>82452</v>
      </c>
      <c r="I11" s="196">
        <f>IFERROR(H11/G11-1,"-")</f>
        <v>2.4210277877843023E-2</v>
      </c>
      <c r="J11" s="196">
        <f t="shared" si="1"/>
        <v>0.13064248558531008</v>
      </c>
      <c r="K11" s="195">
        <v>168489</v>
      </c>
      <c r="L11" s="195">
        <v>251769</v>
      </c>
      <c r="M11" s="195">
        <v>388721</v>
      </c>
      <c r="N11" s="195">
        <v>392528</v>
      </c>
      <c r="O11" s="195">
        <v>390761</v>
      </c>
      <c r="P11" s="195">
        <v>386206</v>
      </c>
      <c r="Q11" s="196">
        <f>IFERROR(P11/O11-1,"-")</f>
        <v>-1.165674158884844E-2</v>
      </c>
      <c r="R11" s="196">
        <f t="shared" si="3"/>
        <v>0.13419757732311613</v>
      </c>
      <c r="S11" s="195">
        <v>206449</v>
      </c>
      <c r="T11" s="195">
        <v>451979</v>
      </c>
      <c r="U11" s="195">
        <v>469702</v>
      </c>
      <c r="V11" s="195">
        <v>471264</v>
      </c>
      <c r="W11" s="195">
        <v>468658</v>
      </c>
      <c r="X11" s="196">
        <f>IFERROR(W11/V11-1,"-")</f>
        <v>-5.5298091939973704E-3</v>
      </c>
      <c r="Y11" s="196">
        <f>W11/W$8</f>
        <v>0.13355816356598912</v>
      </c>
    </row>
    <row r="12" spans="1:25" x14ac:dyDescent="0.25">
      <c r="A12" s="1"/>
      <c r="B12" s="190" t="s">
        <v>109</v>
      </c>
      <c r="C12" s="191">
        <v>149126</v>
      </c>
      <c r="D12" s="191">
        <v>134954</v>
      </c>
      <c r="E12" s="191">
        <v>402382</v>
      </c>
      <c r="F12" s="191">
        <v>430474</v>
      </c>
      <c r="G12" s="191">
        <v>445118</v>
      </c>
      <c r="H12" s="191">
        <v>454687</v>
      </c>
      <c r="I12" s="192">
        <f>IFERROR(H12/G12-1,"-")</f>
        <v>2.1497670280689718E-2</v>
      </c>
      <c r="J12" s="192">
        <f t="shared" si="1"/>
        <v>0.7204366157683002</v>
      </c>
      <c r="K12" s="191">
        <v>591933</v>
      </c>
      <c r="L12" s="191">
        <v>633659</v>
      </c>
      <c r="M12" s="191">
        <v>1970078</v>
      </c>
      <c r="N12" s="191">
        <v>2208116</v>
      </c>
      <c r="O12" s="191">
        <v>2372111</v>
      </c>
      <c r="P12" s="191">
        <v>2287794</v>
      </c>
      <c r="Q12" s="192">
        <f>IFERROR(P12/O12-1,"-")</f>
        <v>-3.5545132584436367E-2</v>
      </c>
      <c r="R12" s="192">
        <f t="shared" si="3"/>
        <v>0.79495505562927848</v>
      </c>
      <c r="S12" s="191">
        <v>741059</v>
      </c>
      <c r="T12" s="191">
        <v>2372460</v>
      </c>
      <c r="U12" s="191">
        <v>2638590</v>
      </c>
      <c r="V12" s="191">
        <v>2817229</v>
      </c>
      <c r="W12" s="191">
        <v>2742481</v>
      </c>
      <c r="X12" s="192">
        <f>IFERROR(W12/V12-1,"-")</f>
        <v>-2.6532454408214612E-2</v>
      </c>
      <c r="Y12" s="192">
        <f>W12/W$8</f>
        <v>0.7815522747389726</v>
      </c>
    </row>
    <row r="13" spans="1:25" s="74" customFormat="1" x14ac:dyDescent="0.25">
      <c r="B13" s="194" t="s">
        <v>112</v>
      </c>
      <c r="C13" s="195">
        <v>48583</v>
      </c>
      <c r="D13" s="195">
        <v>29915</v>
      </c>
      <c r="E13" s="195">
        <v>152375</v>
      </c>
      <c r="F13" s="195">
        <v>170625</v>
      </c>
      <c r="G13" s="195">
        <v>170073</v>
      </c>
      <c r="H13" s="195">
        <v>166904</v>
      </c>
      <c r="I13" s="196">
        <f t="shared" ref="I13:I20" si="4">IFERROR(H13/G13-1,"-")</f>
        <v>-1.8633175165958193E-2</v>
      </c>
      <c r="J13" s="196">
        <f t="shared" si="1"/>
        <v>0.26445390547385866</v>
      </c>
      <c r="K13" s="195">
        <v>229035</v>
      </c>
      <c r="L13" s="195">
        <v>167632</v>
      </c>
      <c r="M13" s="195">
        <v>946984</v>
      </c>
      <c r="N13" s="195">
        <v>1052168</v>
      </c>
      <c r="O13" s="195">
        <v>1121972</v>
      </c>
      <c r="P13" s="195">
        <v>1099926</v>
      </c>
      <c r="Q13" s="196">
        <f t="shared" ref="Q13:Q20" si="5">IFERROR(P13/O13-1,"-")</f>
        <v>-1.9649331712377816E-2</v>
      </c>
      <c r="R13" s="196">
        <f t="shared" si="3"/>
        <v>0.38219863087239925</v>
      </c>
      <c r="S13" s="195">
        <v>277618</v>
      </c>
      <c r="T13" s="195">
        <v>1099359</v>
      </c>
      <c r="U13" s="195">
        <v>1222793</v>
      </c>
      <c r="V13" s="195">
        <v>1292045</v>
      </c>
      <c r="W13" s="195">
        <v>1266830</v>
      </c>
      <c r="X13" s="196">
        <f t="shared" ref="X13:X20" si="6">IFERROR(W13/V13-1,"-")</f>
        <v>-1.9515574147959236E-2</v>
      </c>
      <c r="Y13" s="196">
        <f t="shared" ref="Y13:Y20" si="7">W13/W$8</f>
        <v>0.36102123158102922</v>
      </c>
    </row>
    <row r="14" spans="1:25" s="74" customFormat="1" x14ac:dyDescent="0.25">
      <c r="B14" s="194" t="s">
        <v>115</v>
      </c>
      <c r="C14" s="195">
        <v>21675</v>
      </c>
      <c r="D14" s="195">
        <v>24517</v>
      </c>
      <c r="E14" s="195">
        <v>50078</v>
      </c>
      <c r="F14" s="195">
        <v>57109</v>
      </c>
      <c r="G14" s="195">
        <v>58523</v>
      </c>
      <c r="H14" s="195">
        <v>60928</v>
      </c>
      <c r="I14" s="196">
        <f t="shared" si="4"/>
        <v>4.1094954120602267E-2</v>
      </c>
      <c r="J14" s="196">
        <f t="shared" si="1"/>
        <v>9.6538414613857426E-2</v>
      </c>
      <c r="K14" s="195">
        <v>83087</v>
      </c>
      <c r="L14" s="195">
        <v>100470</v>
      </c>
      <c r="M14" s="195">
        <v>213954</v>
      </c>
      <c r="N14" s="195">
        <v>245101</v>
      </c>
      <c r="O14" s="195">
        <v>253634</v>
      </c>
      <c r="P14" s="195">
        <v>242490</v>
      </c>
      <c r="Q14" s="196">
        <f t="shared" si="5"/>
        <v>-4.3937327014517025E-2</v>
      </c>
      <c r="R14" s="196">
        <f t="shared" si="3"/>
        <v>8.4259619283704623E-2</v>
      </c>
      <c r="S14" s="195">
        <v>104762</v>
      </c>
      <c r="T14" s="195">
        <v>264032</v>
      </c>
      <c r="U14" s="195">
        <v>302210</v>
      </c>
      <c r="V14" s="195">
        <v>312157</v>
      </c>
      <c r="W14" s="195">
        <v>303418</v>
      </c>
      <c r="X14" s="196">
        <f t="shared" si="6"/>
        <v>-2.7995527891413574E-2</v>
      </c>
      <c r="Y14" s="196">
        <f t="shared" si="7"/>
        <v>8.6468065994531801E-2</v>
      </c>
    </row>
    <row r="15" spans="1:25" x14ac:dyDescent="0.25">
      <c r="A15" s="1"/>
      <c r="B15" s="194" t="s">
        <v>118</v>
      </c>
      <c r="C15" s="195">
        <v>10155</v>
      </c>
      <c r="D15" s="195">
        <v>16229</v>
      </c>
      <c r="E15" s="195">
        <v>26590</v>
      </c>
      <c r="F15" s="195">
        <v>29348</v>
      </c>
      <c r="G15" s="195">
        <v>28513</v>
      </c>
      <c r="H15" s="195">
        <v>30473</v>
      </c>
      <c r="I15" s="196">
        <f t="shared" si="4"/>
        <v>6.8740574474800864E-2</v>
      </c>
      <c r="J15" s="196">
        <f t="shared" si="1"/>
        <v>4.8283467511293289E-2</v>
      </c>
      <c r="K15" s="195">
        <v>33981</v>
      </c>
      <c r="L15" s="195">
        <v>63373</v>
      </c>
      <c r="M15" s="195">
        <v>112326</v>
      </c>
      <c r="N15" s="195">
        <v>122771</v>
      </c>
      <c r="O15" s="195">
        <v>137893</v>
      </c>
      <c r="P15" s="195">
        <v>126008</v>
      </c>
      <c r="Q15" s="196">
        <f t="shared" si="5"/>
        <v>-8.6190016897159438E-2</v>
      </c>
      <c r="R15" s="196">
        <f t="shared" si="3"/>
        <v>4.3784841052006487E-2</v>
      </c>
      <c r="S15" s="195">
        <v>44136</v>
      </c>
      <c r="T15" s="195">
        <v>138916</v>
      </c>
      <c r="U15" s="195">
        <v>152119</v>
      </c>
      <c r="V15" s="195">
        <v>166406</v>
      </c>
      <c r="W15" s="195">
        <v>156481</v>
      </c>
      <c r="X15" s="196">
        <f t="shared" si="6"/>
        <v>-5.9643282093193806E-2</v>
      </c>
      <c r="Y15" s="196">
        <f t="shared" si="7"/>
        <v>4.4593957625751704E-2</v>
      </c>
    </row>
    <row r="16" spans="1:25" x14ac:dyDescent="0.25">
      <c r="A16" s="1"/>
      <c r="B16" s="194" t="s">
        <v>125</v>
      </c>
      <c r="C16" s="195">
        <v>4195</v>
      </c>
      <c r="D16" s="195">
        <v>5622</v>
      </c>
      <c r="E16" s="195">
        <v>16119</v>
      </c>
      <c r="F16" s="195">
        <v>11923</v>
      </c>
      <c r="G16" s="195">
        <v>11442</v>
      </c>
      <c r="H16" s="195">
        <v>11036</v>
      </c>
      <c r="I16" s="196">
        <f t="shared" si="4"/>
        <v>-3.5483307114140938E-2</v>
      </c>
      <c r="J16" s="196">
        <f t="shared" si="1"/>
        <v>1.7486179485270002E-2</v>
      </c>
      <c r="K16" s="195">
        <v>21386</v>
      </c>
      <c r="L16" s="195">
        <v>39702</v>
      </c>
      <c r="M16" s="195">
        <v>89016</v>
      </c>
      <c r="N16" s="195">
        <v>86478</v>
      </c>
      <c r="O16" s="195">
        <v>96077</v>
      </c>
      <c r="P16" s="195">
        <v>88315</v>
      </c>
      <c r="Q16" s="196">
        <f t="shared" si="5"/>
        <v>-8.0789366861996115E-2</v>
      </c>
      <c r="R16" s="196">
        <f t="shared" si="3"/>
        <v>3.0687402684813288E-2</v>
      </c>
      <c r="S16" s="195">
        <v>25581</v>
      </c>
      <c r="T16" s="195">
        <v>105135</v>
      </c>
      <c r="U16" s="195">
        <v>98401</v>
      </c>
      <c r="V16" s="195">
        <v>107519</v>
      </c>
      <c r="W16" s="195">
        <v>99351</v>
      </c>
      <c r="X16" s="196">
        <f t="shared" si="6"/>
        <v>-7.5967968452087531E-2</v>
      </c>
      <c r="Y16" s="196">
        <f t="shared" si="7"/>
        <v>2.8313049405845166E-2</v>
      </c>
    </row>
    <row r="17" spans="1:25" x14ac:dyDescent="0.25">
      <c r="A17" s="74"/>
      <c r="B17" s="194" t="s">
        <v>121</v>
      </c>
      <c r="C17" s="195">
        <v>4827</v>
      </c>
      <c r="D17" s="195">
        <v>3820</v>
      </c>
      <c r="E17" s="195">
        <v>8442</v>
      </c>
      <c r="F17" s="195">
        <v>8382</v>
      </c>
      <c r="G17" s="195">
        <v>7699</v>
      </c>
      <c r="H17" s="195">
        <v>8233</v>
      </c>
      <c r="I17" s="196">
        <f t="shared" si="4"/>
        <v>6.9359657098324368E-2</v>
      </c>
      <c r="J17" s="196">
        <f t="shared" si="1"/>
        <v>1.3044918059281254E-2</v>
      </c>
      <c r="K17" s="195">
        <v>40327</v>
      </c>
      <c r="L17" s="195">
        <v>51275</v>
      </c>
      <c r="M17" s="195">
        <v>99066</v>
      </c>
      <c r="N17" s="195">
        <v>102189</v>
      </c>
      <c r="O17" s="195">
        <v>108005</v>
      </c>
      <c r="P17" s="195">
        <v>98078</v>
      </c>
      <c r="Q17" s="196">
        <f t="shared" si="5"/>
        <v>-9.1912411462432342E-2</v>
      </c>
      <c r="R17" s="196">
        <f t="shared" si="3"/>
        <v>3.4079817477451368E-2</v>
      </c>
      <c r="S17" s="195">
        <v>45154</v>
      </c>
      <c r="T17" s="195">
        <v>107508</v>
      </c>
      <c r="U17" s="195">
        <v>110571</v>
      </c>
      <c r="V17" s="195">
        <v>115704</v>
      </c>
      <c r="W17" s="195">
        <v>106311</v>
      </c>
      <c r="X17" s="196">
        <f t="shared" si="6"/>
        <v>-8.1181290188757527E-2</v>
      </c>
      <c r="Y17" s="196">
        <f t="shared" si="7"/>
        <v>3.0296510305732258E-2</v>
      </c>
    </row>
    <row r="18" spans="1:25" x14ac:dyDescent="0.25">
      <c r="A18" s="74"/>
      <c r="B18" s="194" t="s">
        <v>130</v>
      </c>
      <c r="C18" s="195">
        <v>3300</v>
      </c>
      <c r="D18" s="195">
        <v>767</v>
      </c>
      <c r="E18" s="195">
        <v>4401</v>
      </c>
      <c r="F18" s="195">
        <v>4797</v>
      </c>
      <c r="G18" s="195">
        <v>3926</v>
      </c>
      <c r="H18" s="195">
        <v>4451</v>
      </c>
      <c r="I18" s="196">
        <f t="shared" si="4"/>
        <v>0.1337238920020376</v>
      </c>
      <c r="J18" s="196">
        <f t="shared" si="1"/>
        <v>7.0524632918572651E-3</v>
      </c>
      <c r="K18" s="195">
        <v>14838</v>
      </c>
      <c r="L18" s="195">
        <v>4354</v>
      </c>
      <c r="M18" s="195">
        <v>24570</v>
      </c>
      <c r="N18" s="195">
        <v>29489</v>
      </c>
      <c r="O18" s="195">
        <v>27617</v>
      </c>
      <c r="P18" s="195">
        <v>25535</v>
      </c>
      <c r="Q18" s="196">
        <f t="shared" si="5"/>
        <v>-7.5388347756816465E-2</v>
      </c>
      <c r="R18" s="196">
        <f t="shared" si="3"/>
        <v>8.8728169343453237E-3</v>
      </c>
      <c r="S18" s="195">
        <v>18138</v>
      </c>
      <c r="T18" s="195">
        <v>28971</v>
      </c>
      <c r="U18" s="195">
        <v>34286</v>
      </c>
      <c r="V18" s="195">
        <v>31543</v>
      </c>
      <c r="W18" s="195">
        <v>29986</v>
      </c>
      <c r="X18" s="196">
        <f t="shared" si="6"/>
        <v>-4.9361189487366453E-2</v>
      </c>
      <c r="Y18" s="196">
        <f t="shared" si="7"/>
        <v>8.5454107103468836E-3</v>
      </c>
    </row>
    <row r="19" spans="1:25" x14ac:dyDescent="0.25">
      <c r="A19" s="74"/>
      <c r="B19" s="194" t="s">
        <v>133</v>
      </c>
      <c r="C19" s="195">
        <v>3358</v>
      </c>
      <c r="D19" s="195">
        <v>533</v>
      </c>
      <c r="E19" s="195">
        <v>2337</v>
      </c>
      <c r="F19" s="195">
        <v>2922</v>
      </c>
      <c r="G19" s="195">
        <v>2431</v>
      </c>
      <c r="H19" s="195">
        <v>2591</v>
      </c>
      <c r="I19" s="196">
        <f t="shared" si="4"/>
        <v>6.5816536404771808E-2</v>
      </c>
      <c r="J19" s="196">
        <f t="shared" si="1"/>
        <v>4.105354389845467E-3</v>
      </c>
      <c r="K19" s="195">
        <v>21335</v>
      </c>
      <c r="L19" s="195">
        <v>3282</v>
      </c>
      <c r="M19" s="195">
        <v>18440</v>
      </c>
      <c r="N19" s="195">
        <v>27757</v>
      </c>
      <c r="O19" s="195">
        <v>26099</v>
      </c>
      <c r="P19" s="195">
        <v>21550</v>
      </c>
      <c r="Q19" s="196">
        <f t="shared" si="5"/>
        <v>-0.17429786581861373</v>
      </c>
      <c r="R19" s="196">
        <f t="shared" si="3"/>
        <v>7.4881223785056485E-3</v>
      </c>
      <c r="S19" s="195">
        <v>24693</v>
      </c>
      <c r="T19" s="195">
        <v>20777</v>
      </c>
      <c r="U19" s="195">
        <v>30679</v>
      </c>
      <c r="V19" s="195">
        <v>28530</v>
      </c>
      <c r="W19" s="195">
        <v>24141</v>
      </c>
      <c r="X19" s="196">
        <f t="shared" si="6"/>
        <v>-0.15383806519453203</v>
      </c>
      <c r="Y19" s="196">
        <f t="shared" si="7"/>
        <v>6.8797025264618191E-3</v>
      </c>
    </row>
    <row r="20" spans="1:25" x14ac:dyDescent="0.25">
      <c r="A20" s="74"/>
      <c r="B20" s="199" t="s">
        <v>147</v>
      </c>
      <c r="C20" s="200">
        <f t="shared" ref="C20" si="8">C12-SUM(C13:C19)</f>
        <v>53033</v>
      </c>
      <c r="D20" s="200">
        <f t="shared" ref="D20:H20" si="9">D12-SUM(D13:D19)</f>
        <v>53551</v>
      </c>
      <c r="E20" s="200">
        <f t="shared" si="9"/>
        <v>142040</v>
      </c>
      <c r="F20" s="200">
        <f t="shared" si="9"/>
        <v>145368</v>
      </c>
      <c r="G20" s="200">
        <f t="shared" si="9"/>
        <v>162511</v>
      </c>
      <c r="H20" s="200">
        <f t="shared" si="9"/>
        <v>170071</v>
      </c>
      <c r="I20" s="201">
        <f t="shared" si="4"/>
        <v>4.6519927881804923E-2</v>
      </c>
      <c r="J20" s="201">
        <f t="shared" si="1"/>
        <v>0.2694719129430368</v>
      </c>
      <c r="K20" s="200">
        <f t="shared" ref="K20:P20" si="10">K12-SUM(K13:K19)</f>
        <v>147944</v>
      </c>
      <c r="L20" s="200">
        <f t="shared" si="10"/>
        <v>203571</v>
      </c>
      <c r="M20" s="200">
        <f t="shared" si="10"/>
        <v>465722</v>
      </c>
      <c r="N20" s="200">
        <f t="shared" si="10"/>
        <v>542163</v>
      </c>
      <c r="O20" s="200">
        <f t="shared" si="10"/>
        <v>600814</v>
      </c>
      <c r="P20" s="200">
        <f t="shared" si="10"/>
        <v>585892</v>
      </c>
      <c r="Q20" s="201">
        <f t="shared" si="5"/>
        <v>-2.4836305412323956E-2</v>
      </c>
      <c r="R20" s="201">
        <f t="shared" si="3"/>
        <v>0.20358380494605252</v>
      </c>
      <c r="S20" s="200">
        <f>S12-SUM(S13:S19)</f>
        <v>200977</v>
      </c>
      <c r="T20" s="200">
        <f>T12-SUM(T13:T19)</f>
        <v>607762</v>
      </c>
      <c r="U20" s="200">
        <f>U12-SUM(U13:U19)</f>
        <v>687531</v>
      </c>
      <c r="V20" s="200">
        <f>V12-SUM(V13:V19)</f>
        <v>763325</v>
      </c>
      <c r="W20" s="200">
        <f>W12-SUM(W13:W19)</f>
        <v>755963</v>
      </c>
      <c r="X20" s="201">
        <f t="shared" si="6"/>
        <v>-9.6446467756198251E-3</v>
      </c>
      <c r="Y20" s="201">
        <f t="shared" si="7"/>
        <v>0.21543434658927368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40145</v>
      </c>
      <c r="D22" s="209">
        <f t="shared" si="11"/>
        <v>41580</v>
      </c>
      <c r="E22" s="209">
        <f t="shared" si="11"/>
        <v>135229</v>
      </c>
      <c r="F22" s="209">
        <f t="shared" si="11"/>
        <v>138754</v>
      </c>
      <c r="G22" s="209">
        <f t="shared" si="11"/>
        <v>128262</v>
      </c>
      <c r="H22" s="209">
        <f t="shared" si="11"/>
        <v>135348</v>
      </c>
      <c r="I22" s="210">
        <f>IFERROR(H22/G22-1,"-")</f>
        <v>5.5246292744538517E-2</v>
      </c>
      <c r="J22" s="210">
        <f t="shared" ref="J22:J34" si="12">H22/H$8</f>
        <v>0.21445446003736174</v>
      </c>
      <c r="K22" s="209">
        <f t="shared" ref="K22:P22" si="13">K23+K26</f>
        <v>335669</v>
      </c>
      <c r="L22" s="209">
        <f t="shared" si="13"/>
        <v>506074</v>
      </c>
      <c r="M22" s="209">
        <f t="shared" si="13"/>
        <v>1107316</v>
      </c>
      <c r="N22" s="209">
        <f t="shared" si="13"/>
        <v>1149793</v>
      </c>
      <c r="O22" s="209">
        <f t="shared" si="13"/>
        <v>1192213</v>
      </c>
      <c r="P22" s="209">
        <f t="shared" si="13"/>
        <v>1096330</v>
      </c>
      <c r="Q22" s="210">
        <f>IFERROR(P22/O22-1,"-")</f>
        <v>-8.0424387252948981E-2</v>
      </c>
      <c r="R22" s="210">
        <f t="shared" ref="R22:R34" si="14">P22/P$8</f>
        <v>0.38094910474371685</v>
      </c>
      <c r="S22" s="209">
        <f>S23+S26</f>
        <v>375814</v>
      </c>
      <c r="T22" s="209">
        <f>T23+T26</f>
        <v>1242545</v>
      </c>
      <c r="U22" s="209">
        <f>U23+U26</f>
        <v>1288547</v>
      </c>
      <c r="V22" s="209">
        <f>V23+V26</f>
        <v>1320475</v>
      </c>
      <c r="W22" s="209">
        <f>W23+W26</f>
        <v>1231678</v>
      </c>
      <c r="X22" s="210">
        <f>IFERROR(W22/V22-1,"-")</f>
        <v>-6.7246256082091671E-2</v>
      </c>
      <c r="Y22" s="210">
        <f>W22/W$8</f>
        <v>0.35100361411654202</v>
      </c>
    </row>
    <row r="23" spans="1:25" x14ac:dyDescent="0.25">
      <c r="A23" s="74"/>
      <c r="B23" s="190" t="s">
        <v>99</v>
      </c>
      <c r="C23" s="191">
        <v>2633</v>
      </c>
      <c r="D23" s="191">
        <v>7752</v>
      </c>
      <c r="E23" s="191">
        <v>11083</v>
      </c>
      <c r="F23" s="191">
        <v>10580</v>
      </c>
      <c r="G23" s="191">
        <v>6847</v>
      </c>
      <c r="H23" s="191">
        <v>8437</v>
      </c>
      <c r="I23" s="192">
        <f>IFERROR(H23/G23-1,"-")</f>
        <v>0.23221848984956917</v>
      </c>
      <c r="J23" s="192">
        <f t="shared" si="12"/>
        <v>1.3368149358211579E-2</v>
      </c>
      <c r="K23" s="191">
        <v>71371</v>
      </c>
      <c r="L23" s="191">
        <v>178880</v>
      </c>
      <c r="M23" s="191">
        <v>143433</v>
      </c>
      <c r="N23" s="191">
        <v>116673</v>
      </c>
      <c r="O23" s="191">
        <v>106162</v>
      </c>
      <c r="P23" s="191">
        <v>89609</v>
      </c>
      <c r="Q23" s="192">
        <f>IFERROR(P23/O23-1,"-")</f>
        <v>-0.15592208134737473</v>
      </c>
      <c r="R23" s="192">
        <f t="shared" si="14"/>
        <v>3.1137037504200125E-2</v>
      </c>
      <c r="S23" s="191">
        <v>74004</v>
      </c>
      <c r="T23" s="191">
        <v>154516</v>
      </c>
      <c r="U23" s="191">
        <v>127253</v>
      </c>
      <c r="V23" s="191">
        <v>113009</v>
      </c>
      <c r="W23" s="191">
        <v>98046</v>
      </c>
      <c r="X23" s="192">
        <f>IFERROR(W23/V23-1,"-")</f>
        <v>-0.13240538364201082</v>
      </c>
      <c r="Y23" s="192">
        <f>W23/W$8</f>
        <v>2.7941150487116338E-2</v>
      </c>
    </row>
    <row r="24" spans="1:25" x14ac:dyDescent="0.25">
      <c r="A24" s="74"/>
      <c r="B24" s="194" t="s">
        <v>105</v>
      </c>
      <c r="C24" s="195">
        <v>1649</v>
      </c>
      <c r="D24" s="195">
        <v>3874</v>
      </c>
      <c r="E24" s="195">
        <v>5353</v>
      </c>
      <c r="F24" s="195">
        <v>5102</v>
      </c>
      <c r="G24" s="195">
        <v>2225</v>
      </c>
      <c r="H24" s="195">
        <v>2521</v>
      </c>
      <c r="I24" s="196">
        <f>IFERROR(H24/G24-1,"-")</f>
        <v>0.13303370786516844</v>
      </c>
      <c r="J24" s="196">
        <f t="shared" si="12"/>
        <v>3.9944416892321198E-3</v>
      </c>
      <c r="K24" s="195">
        <v>35772</v>
      </c>
      <c r="L24" s="195">
        <v>85392</v>
      </c>
      <c r="M24" s="195">
        <v>56425</v>
      </c>
      <c r="N24" s="195">
        <v>45103</v>
      </c>
      <c r="O24" s="195">
        <v>37371</v>
      </c>
      <c r="P24" s="195">
        <v>42213</v>
      </c>
      <c r="Q24" s="196">
        <f>IFERROR(P24/O24-1,"-")</f>
        <v>0.12956570602873896</v>
      </c>
      <c r="R24" s="196">
        <f t="shared" si="14"/>
        <v>1.4668032944958652E-2</v>
      </c>
      <c r="S24" s="195">
        <v>37421</v>
      </c>
      <c r="T24" s="195">
        <v>61778</v>
      </c>
      <c r="U24" s="195">
        <v>50205</v>
      </c>
      <c r="V24" s="195">
        <v>39596</v>
      </c>
      <c r="W24" s="195">
        <v>45144</v>
      </c>
      <c r="X24" s="196">
        <f>IFERROR(W24/V24-1,"-")</f>
        <v>0.1401151631477926</v>
      </c>
      <c r="Y24" s="196">
        <f>W24/W$8</f>
        <v>1.2865137767888338E-2</v>
      </c>
    </row>
    <row r="25" spans="1:25" x14ac:dyDescent="0.25">
      <c r="A25" s="74"/>
      <c r="B25" s="194" t="s">
        <v>102</v>
      </c>
      <c r="C25" s="195">
        <v>984</v>
      </c>
      <c r="D25" s="195">
        <v>3878</v>
      </c>
      <c r="E25" s="195">
        <v>5730</v>
      </c>
      <c r="F25" s="195">
        <v>5478</v>
      </c>
      <c r="G25" s="195">
        <v>4622</v>
      </c>
      <c r="H25" s="195">
        <v>5074</v>
      </c>
      <c r="I25" s="196">
        <f>IFERROR(H25/G25-1,"-")</f>
        <v>9.7793163132843031E-2</v>
      </c>
      <c r="J25" s="196">
        <f t="shared" si="12"/>
        <v>8.0395863273160558E-3</v>
      </c>
      <c r="K25" s="195">
        <v>35599</v>
      </c>
      <c r="L25" s="195">
        <v>93488</v>
      </c>
      <c r="M25" s="195">
        <v>87008</v>
      </c>
      <c r="N25" s="195">
        <v>71570</v>
      </c>
      <c r="O25" s="195">
        <v>68791</v>
      </c>
      <c r="P25" s="195">
        <v>47396</v>
      </c>
      <c r="Q25" s="196">
        <f>IFERROR(P25/O25-1,"-")</f>
        <v>-0.31101452224854997</v>
      </c>
      <c r="R25" s="196">
        <f t="shared" si="14"/>
        <v>1.6469004559241471E-2</v>
      </c>
      <c r="S25" s="195">
        <v>36583</v>
      </c>
      <c r="T25" s="195">
        <v>92738</v>
      </c>
      <c r="U25" s="195">
        <v>77048</v>
      </c>
      <c r="V25" s="195">
        <v>73413</v>
      </c>
      <c r="W25" s="195">
        <v>52902</v>
      </c>
      <c r="X25" s="196">
        <f>IFERROR(W25/V25-1,"-")</f>
        <v>-0.27939193330881451</v>
      </c>
      <c r="Y25" s="196">
        <f>W25/W$8</f>
        <v>1.5076012719228E-2</v>
      </c>
    </row>
    <row r="26" spans="1:25" x14ac:dyDescent="0.25">
      <c r="A26" s="74"/>
      <c r="B26" s="190" t="s">
        <v>109</v>
      </c>
      <c r="C26" s="191">
        <v>37512</v>
      </c>
      <c r="D26" s="191">
        <v>33828</v>
      </c>
      <c r="E26" s="191">
        <v>124146</v>
      </c>
      <c r="F26" s="191">
        <v>128174</v>
      </c>
      <c r="G26" s="191">
        <v>121415</v>
      </c>
      <c r="H26" s="191">
        <v>126911</v>
      </c>
      <c r="I26" s="192">
        <f>IFERROR(H26/G26-1,"-")</f>
        <v>4.5266235638100838E-2</v>
      </c>
      <c r="J26" s="192">
        <f t="shared" si="12"/>
        <v>0.20108631067915014</v>
      </c>
      <c r="K26" s="191">
        <v>264298</v>
      </c>
      <c r="L26" s="191">
        <v>327194</v>
      </c>
      <c r="M26" s="191">
        <v>963883</v>
      </c>
      <c r="N26" s="191">
        <v>1033120</v>
      </c>
      <c r="O26" s="191">
        <v>1086051</v>
      </c>
      <c r="P26" s="191">
        <v>1006721</v>
      </c>
      <c r="Q26" s="192">
        <f>IFERROR(P26/O26-1,"-")</f>
        <v>-7.304445187196551E-2</v>
      </c>
      <c r="R26" s="192">
        <f t="shared" si="14"/>
        <v>0.34981206723951669</v>
      </c>
      <c r="S26" s="191">
        <v>301810</v>
      </c>
      <c r="T26" s="191">
        <v>1088029</v>
      </c>
      <c r="U26" s="191">
        <v>1161294</v>
      </c>
      <c r="V26" s="191">
        <v>1207466</v>
      </c>
      <c r="W26" s="191">
        <v>1133632</v>
      </c>
      <c r="X26" s="192">
        <f>IFERROR(W26/V26-1,"-")</f>
        <v>-6.1147891534834131E-2</v>
      </c>
      <c r="Y26" s="192">
        <f>W26/W$8</f>
        <v>0.32306246362942564</v>
      </c>
    </row>
    <row r="27" spans="1:25" s="74" customFormat="1" x14ac:dyDescent="0.25">
      <c r="B27" s="194" t="s">
        <v>112</v>
      </c>
      <c r="C27" s="195">
        <v>14271</v>
      </c>
      <c r="D27" s="195">
        <v>8627</v>
      </c>
      <c r="E27" s="195">
        <v>54528</v>
      </c>
      <c r="F27" s="195">
        <v>57978</v>
      </c>
      <c r="G27" s="195">
        <v>54006</v>
      </c>
      <c r="H27" s="195">
        <v>55225</v>
      </c>
      <c r="I27" s="196">
        <f t="shared" ref="I27:I34" si="15">IFERROR(H27/G27-1,"-")</f>
        <v>2.2571566122282727E-2</v>
      </c>
      <c r="J27" s="196">
        <f t="shared" si="12"/>
        <v>8.7502198448172877E-2</v>
      </c>
      <c r="K27" s="195">
        <v>109883</v>
      </c>
      <c r="L27" s="195">
        <v>94750</v>
      </c>
      <c r="M27" s="195">
        <v>497484</v>
      </c>
      <c r="N27" s="195">
        <v>538896</v>
      </c>
      <c r="O27" s="195">
        <v>565581</v>
      </c>
      <c r="P27" s="195">
        <v>532342</v>
      </c>
      <c r="Q27" s="196">
        <f t="shared" ref="Q27:Q34" si="16">IFERROR(P27/O27-1,"-")</f>
        <v>-5.8769654567603968E-2</v>
      </c>
      <c r="R27" s="196">
        <f t="shared" si="14"/>
        <v>0.18497642891964985</v>
      </c>
      <c r="S27" s="195">
        <v>124154</v>
      </c>
      <c r="T27" s="195">
        <v>552012</v>
      </c>
      <c r="U27" s="195">
        <v>596874</v>
      </c>
      <c r="V27" s="195">
        <v>619587</v>
      </c>
      <c r="W27" s="195">
        <v>587567</v>
      </c>
      <c r="X27" s="196">
        <f t="shared" ref="X27:X34" si="17">IFERROR(W27/V27-1,"-")</f>
        <v>-5.1679586563307511E-2</v>
      </c>
      <c r="Y27" s="196">
        <f t="shared" ref="Y27:Y34" si="18">W27/W$8</f>
        <v>0.16744485209252274</v>
      </c>
    </row>
    <row r="28" spans="1:25" s="74" customFormat="1" x14ac:dyDescent="0.25">
      <c r="B28" s="194" t="s">
        <v>115</v>
      </c>
      <c r="C28" s="195">
        <v>6747</v>
      </c>
      <c r="D28" s="195">
        <v>9627</v>
      </c>
      <c r="E28" s="195">
        <v>22193</v>
      </c>
      <c r="F28" s="195">
        <v>25099</v>
      </c>
      <c r="G28" s="195">
        <v>24378</v>
      </c>
      <c r="H28" s="195">
        <v>25324</v>
      </c>
      <c r="I28" s="196">
        <f t="shared" si="15"/>
        <v>3.8805480351136179E-2</v>
      </c>
      <c r="J28" s="196">
        <f t="shared" si="12"/>
        <v>4.0125046147605793E-2</v>
      </c>
      <c r="K28" s="195">
        <v>32940</v>
      </c>
      <c r="L28" s="195">
        <v>56231</v>
      </c>
      <c r="M28" s="195">
        <v>103293</v>
      </c>
      <c r="N28" s="195">
        <v>111487</v>
      </c>
      <c r="O28" s="195">
        <v>112336</v>
      </c>
      <c r="P28" s="195">
        <v>101009</v>
      </c>
      <c r="Q28" s="196">
        <f t="shared" si="16"/>
        <v>-0.10083143426862273</v>
      </c>
      <c r="R28" s="196">
        <f t="shared" si="14"/>
        <v>3.5098271616263436E-2</v>
      </c>
      <c r="S28" s="195">
        <v>39687</v>
      </c>
      <c r="T28" s="195">
        <v>125486</v>
      </c>
      <c r="U28" s="195">
        <v>136586</v>
      </c>
      <c r="V28" s="195">
        <v>136714</v>
      </c>
      <c r="W28" s="195">
        <v>126333</v>
      </c>
      <c r="X28" s="196">
        <f t="shared" si="17"/>
        <v>-7.5932238102900951E-2</v>
      </c>
      <c r="Y28" s="196">
        <f t="shared" si="18"/>
        <v>3.6002380153079862E-2</v>
      </c>
    </row>
    <row r="29" spans="1:25" x14ac:dyDescent="0.25">
      <c r="A29" s="74"/>
      <c r="B29" s="194" t="s">
        <v>118</v>
      </c>
      <c r="C29" s="195">
        <v>2801</v>
      </c>
      <c r="D29" s="195">
        <v>4115</v>
      </c>
      <c r="E29" s="195">
        <v>3452</v>
      </c>
      <c r="F29" s="195">
        <v>2636</v>
      </c>
      <c r="G29" s="195">
        <v>2608</v>
      </c>
      <c r="H29" s="195">
        <v>2958</v>
      </c>
      <c r="I29" s="196">
        <f t="shared" si="15"/>
        <v>0.13420245398773001</v>
      </c>
      <c r="J29" s="196">
        <f t="shared" si="12"/>
        <v>4.6868538344897303E-3</v>
      </c>
      <c r="K29" s="195">
        <v>12267</v>
      </c>
      <c r="L29" s="195">
        <v>23779</v>
      </c>
      <c r="M29" s="195">
        <v>41597</v>
      </c>
      <c r="N29" s="195">
        <v>38094</v>
      </c>
      <c r="O29" s="195">
        <v>33969</v>
      </c>
      <c r="P29" s="195">
        <v>31430</v>
      </c>
      <c r="Q29" s="196">
        <f t="shared" si="16"/>
        <v>-7.4744620094792324E-2</v>
      </c>
      <c r="R29" s="196">
        <f t="shared" si="14"/>
        <v>1.0921191942293853E-2</v>
      </c>
      <c r="S29" s="195">
        <v>15068</v>
      </c>
      <c r="T29" s="195">
        <v>45049</v>
      </c>
      <c r="U29" s="195">
        <v>40730</v>
      </c>
      <c r="V29" s="195">
        <v>36577</v>
      </c>
      <c r="W29" s="195">
        <v>34388</v>
      </c>
      <c r="X29" s="196">
        <f t="shared" si="17"/>
        <v>-5.9846351532383713E-2</v>
      </c>
      <c r="Y29" s="196">
        <f t="shared" si="18"/>
        <v>9.7998927335225978E-3</v>
      </c>
    </row>
    <row r="30" spans="1:25" x14ac:dyDescent="0.25">
      <c r="A30" s="74"/>
      <c r="B30" s="194" t="s">
        <v>125</v>
      </c>
      <c r="C30" s="195">
        <v>1705</v>
      </c>
      <c r="D30" s="195">
        <v>2023</v>
      </c>
      <c r="E30" s="195">
        <v>6662</v>
      </c>
      <c r="F30" s="195">
        <v>3340</v>
      </c>
      <c r="G30" s="195">
        <v>2667</v>
      </c>
      <c r="H30" s="195">
        <v>3088</v>
      </c>
      <c r="I30" s="196">
        <f t="shared" si="15"/>
        <v>0.15785526809148864</v>
      </c>
      <c r="J30" s="196">
        <f t="shared" si="12"/>
        <v>4.8928345642002321E-3</v>
      </c>
      <c r="K30" s="195">
        <v>11018</v>
      </c>
      <c r="L30" s="195">
        <v>23432</v>
      </c>
      <c r="M30" s="195">
        <v>49393</v>
      </c>
      <c r="N30" s="195">
        <v>46038</v>
      </c>
      <c r="O30" s="195">
        <v>49488</v>
      </c>
      <c r="P30" s="195">
        <v>45153</v>
      </c>
      <c r="Q30" s="196">
        <f t="shared" si="16"/>
        <v>-8.7596993210475316E-2</v>
      </c>
      <c r="R30" s="196">
        <f t="shared" si="14"/>
        <v>1.5689614373859191E-2</v>
      </c>
      <c r="S30" s="195">
        <v>12723</v>
      </c>
      <c r="T30" s="195">
        <v>56055</v>
      </c>
      <c r="U30" s="195">
        <v>49378</v>
      </c>
      <c r="V30" s="195">
        <v>52155</v>
      </c>
      <c r="W30" s="195">
        <v>48241</v>
      </c>
      <c r="X30" s="196">
        <f t="shared" si="17"/>
        <v>-7.5045537340619362E-2</v>
      </c>
      <c r="Y30" s="196">
        <f t="shared" si="18"/>
        <v>1.3747720872335223E-2</v>
      </c>
    </row>
    <row r="31" spans="1:25" x14ac:dyDescent="0.25">
      <c r="A31" s="74"/>
      <c r="B31" s="194" t="s">
        <v>121</v>
      </c>
      <c r="C31" s="195">
        <v>1308</v>
      </c>
      <c r="D31" s="195">
        <v>1134</v>
      </c>
      <c r="E31" s="195">
        <v>3630</v>
      </c>
      <c r="F31" s="195">
        <v>2551</v>
      </c>
      <c r="G31" s="195">
        <v>1950</v>
      </c>
      <c r="H31" s="195">
        <v>2021</v>
      </c>
      <c r="I31" s="196">
        <f t="shared" si="15"/>
        <v>3.6410256410256414E-2</v>
      </c>
      <c r="J31" s="196">
        <f t="shared" si="12"/>
        <v>3.2022081134224964E-3</v>
      </c>
      <c r="K31" s="195">
        <v>21033</v>
      </c>
      <c r="L31" s="195">
        <v>30800</v>
      </c>
      <c r="M31" s="195">
        <v>60867</v>
      </c>
      <c r="N31" s="195">
        <v>58426</v>
      </c>
      <c r="O31" s="195">
        <v>60690</v>
      </c>
      <c r="P31" s="195">
        <v>56482</v>
      </c>
      <c r="Q31" s="196">
        <f t="shared" si="16"/>
        <v>-6.9335969681990406E-2</v>
      </c>
      <c r="R31" s="196">
        <f t="shared" si="14"/>
        <v>1.9626177641891233E-2</v>
      </c>
      <c r="S31" s="195">
        <v>22341</v>
      </c>
      <c r="T31" s="195">
        <v>64497</v>
      </c>
      <c r="U31" s="195">
        <v>60977</v>
      </c>
      <c r="V31" s="195">
        <v>62640</v>
      </c>
      <c r="W31" s="195">
        <v>58503</v>
      </c>
      <c r="X31" s="196">
        <f t="shared" si="17"/>
        <v>-6.6044061302682033E-2</v>
      </c>
      <c r="Y31" s="196">
        <f t="shared" si="18"/>
        <v>1.6672185779611277E-2</v>
      </c>
    </row>
    <row r="32" spans="1:25" x14ac:dyDescent="0.25">
      <c r="A32" s="74"/>
      <c r="B32" s="194" t="s">
        <v>130</v>
      </c>
      <c r="C32" s="195">
        <v>1374</v>
      </c>
      <c r="D32" s="195">
        <v>245</v>
      </c>
      <c r="E32" s="195">
        <v>1377</v>
      </c>
      <c r="F32" s="195">
        <v>1698</v>
      </c>
      <c r="G32" s="195">
        <v>1818</v>
      </c>
      <c r="H32" s="195">
        <v>2011</v>
      </c>
      <c r="I32" s="196">
        <f t="shared" si="15"/>
        <v>0.10616061606160621</v>
      </c>
      <c r="J32" s="196">
        <f t="shared" si="12"/>
        <v>3.1863634419063043E-3</v>
      </c>
      <c r="K32" s="195">
        <v>8169</v>
      </c>
      <c r="L32" s="195">
        <v>1932</v>
      </c>
      <c r="M32" s="195">
        <v>13774</v>
      </c>
      <c r="N32" s="195">
        <v>14634</v>
      </c>
      <c r="O32" s="195">
        <v>14353</v>
      </c>
      <c r="P32" s="195">
        <v>12315</v>
      </c>
      <c r="Q32" s="196">
        <f t="shared" si="16"/>
        <v>-0.14199122134745346</v>
      </c>
      <c r="R32" s="196">
        <f t="shared" si="14"/>
        <v>4.2791752710578685E-3</v>
      </c>
      <c r="S32" s="195">
        <v>9543</v>
      </c>
      <c r="T32" s="195">
        <v>15151</v>
      </c>
      <c r="U32" s="195">
        <v>16332</v>
      </c>
      <c r="V32" s="195">
        <v>16171</v>
      </c>
      <c r="W32" s="195">
        <v>14326</v>
      </c>
      <c r="X32" s="196">
        <f t="shared" si="17"/>
        <v>-0.11409312967658158</v>
      </c>
      <c r="Y32" s="196">
        <f t="shared" si="18"/>
        <v>4.082623685600929E-3</v>
      </c>
    </row>
    <row r="33" spans="1:25" x14ac:dyDescent="0.25">
      <c r="A33" s="74"/>
      <c r="B33" s="194" t="s">
        <v>133</v>
      </c>
      <c r="C33" s="195">
        <v>667</v>
      </c>
      <c r="D33" s="195">
        <v>50</v>
      </c>
      <c r="E33" s="195">
        <v>480</v>
      </c>
      <c r="F33" s="195">
        <v>614</v>
      </c>
      <c r="G33" s="195">
        <v>374</v>
      </c>
      <c r="H33" s="195">
        <v>390</v>
      </c>
      <c r="I33" s="196">
        <f t="shared" si="15"/>
        <v>4.2780748663101553E-2</v>
      </c>
      <c r="J33" s="196">
        <f t="shared" si="12"/>
        <v>6.1794218913150604E-4</v>
      </c>
      <c r="K33" s="195">
        <v>10601</v>
      </c>
      <c r="L33" s="195">
        <v>1306</v>
      </c>
      <c r="M33" s="195">
        <v>9435</v>
      </c>
      <c r="N33" s="195">
        <v>14385</v>
      </c>
      <c r="O33" s="195">
        <v>13493</v>
      </c>
      <c r="P33" s="195">
        <v>11191</v>
      </c>
      <c r="Q33" s="196">
        <f t="shared" si="16"/>
        <v>-0.17060698139776176</v>
      </c>
      <c r="R33" s="196">
        <f t="shared" si="14"/>
        <v>3.8886114866754857E-3</v>
      </c>
      <c r="S33" s="195">
        <v>11268</v>
      </c>
      <c r="T33" s="195">
        <v>9915</v>
      </c>
      <c r="U33" s="195">
        <v>14999</v>
      </c>
      <c r="V33" s="195">
        <v>13867</v>
      </c>
      <c r="W33" s="195">
        <v>11581</v>
      </c>
      <c r="X33" s="196">
        <f t="shared" si="17"/>
        <v>-0.1648518064469604</v>
      </c>
      <c r="Y33" s="196">
        <f t="shared" si="18"/>
        <v>3.3003535462058048E-3</v>
      </c>
    </row>
    <row r="34" spans="1:25" x14ac:dyDescent="0.25">
      <c r="A34" s="74"/>
      <c r="B34" s="199" t="s">
        <v>147</v>
      </c>
      <c r="C34" s="200">
        <f t="shared" ref="C34" si="19">C26-SUM(C27:C33)</f>
        <v>8639</v>
      </c>
      <c r="D34" s="200">
        <f t="shared" ref="D34:H34" si="20">D26-SUM(D27:D33)</f>
        <v>8007</v>
      </c>
      <c r="E34" s="200">
        <f t="shared" si="20"/>
        <v>31824</v>
      </c>
      <c r="F34" s="200">
        <f t="shared" si="20"/>
        <v>34258</v>
      </c>
      <c r="G34" s="200">
        <f t="shared" si="20"/>
        <v>33614</v>
      </c>
      <c r="H34" s="200">
        <f t="shared" si="20"/>
        <v>35894</v>
      </c>
      <c r="I34" s="201">
        <f t="shared" si="15"/>
        <v>6.7828880823466386E-2</v>
      </c>
      <c r="J34" s="201">
        <f t="shared" si="12"/>
        <v>5.6872863940221223E-2</v>
      </c>
      <c r="K34" s="200">
        <f t="shared" ref="K34:P34" si="21">K26-SUM(K27:K33)</f>
        <v>58387</v>
      </c>
      <c r="L34" s="200">
        <f t="shared" si="21"/>
        <v>94964</v>
      </c>
      <c r="M34" s="200">
        <f t="shared" si="21"/>
        <v>188040</v>
      </c>
      <c r="N34" s="200">
        <f t="shared" si="21"/>
        <v>211160</v>
      </c>
      <c r="O34" s="200">
        <f t="shared" si="21"/>
        <v>236141</v>
      </c>
      <c r="P34" s="200">
        <f t="shared" si="21"/>
        <v>216799</v>
      </c>
      <c r="Q34" s="201">
        <f t="shared" si="16"/>
        <v>-8.1908690146988428E-2</v>
      </c>
      <c r="R34" s="201">
        <f t="shared" si="14"/>
        <v>7.5332595987825809E-2</v>
      </c>
      <c r="S34" s="200">
        <f>S26-SUM(S27:S33)</f>
        <v>67026</v>
      </c>
      <c r="T34" s="200">
        <f>T26-SUM(T27:T33)</f>
        <v>219864</v>
      </c>
      <c r="U34" s="200">
        <f>U26-SUM(U27:U33)</f>
        <v>245418</v>
      </c>
      <c r="V34" s="200">
        <f>V26-SUM(V27:V33)</f>
        <v>269755</v>
      </c>
      <c r="W34" s="200">
        <f>W26-SUM(W27:W33)</f>
        <v>252693</v>
      </c>
      <c r="X34" s="201">
        <f t="shared" si="17"/>
        <v>-6.3249986098496747E-2</v>
      </c>
      <c r="Y34" s="201">
        <f t="shared" si="18"/>
        <v>7.2012454766547218E-2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47555</v>
      </c>
      <c r="D36" s="209">
        <f t="shared" si="22"/>
        <v>28822</v>
      </c>
      <c r="E36" s="209">
        <f t="shared" si="22"/>
        <v>147825</v>
      </c>
      <c r="F36" s="209">
        <f t="shared" si="22"/>
        <v>163340</v>
      </c>
      <c r="G36" s="209">
        <f t="shared" si="22"/>
        <v>175743</v>
      </c>
      <c r="H36" s="209">
        <f t="shared" si="22"/>
        <v>157076</v>
      </c>
      <c r="I36" s="210">
        <f>IFERROR(H36/G36-1,"-")</f>
        <v>-0.10621760183904905</v>
      </c>
      <c r="J36" s="210">
        <f t="shared" ref="J36:J48" si="23">H36/H$8</f>
        <v>0.24888176230774472</v>
      </c>
      <c r="K36" s="209">
        <f t="shared" ref="K36:P36" si="24">K37+K40</f>
        <v>132244</v>
      </c>
      <c r="L36" s="209">
        <f t="shared" si="24"/>
        <v>129922</v>
      </c>
      <c r="M36" s="209">
        <f t="shared" si="24"/>
        <v>470401</v>
      </c>
      <c r="N36" s="209">
        <f t="shared" si="24"/>
        <v>508477</v>
      </c>
      <c r="O36" s="209">
        <f t="shared" si="24"/>
        <v>543447</v>
      </c>
      <c r="P36" s="209">
        <f t="shared" si="24"/>
        <v>578579</v>
      </c>
      <c r="Q36" s="210">
        <f>IFERROR(P36/O36-1,"-")</f>
        <v>6.4646598472344108E-2</v>
      </c>
      <c r="R36" s="210">
        <f t="shared" ref="R36:R48" si="25">P36/P$8</f>
        <v>0.20104270801083154</v>
      </c>
      <c r="S36" s="209">
        <f>S37+S40</f>
        <v>179799</v>
      </c>
      <c r="T36" s="209">
        <f>T37+T40</f>
        <v>618226</v>
      </c>
      <c r="U36" s="209">
        <f>U37+U40</f>
        <v>671817</v>
      </c>
      <c r="V36" s="209">
        <f>V37+V40</f>
        <v>719190</v>
      </c>
      <c r="W36" s="209">
        <f>W37+W40</f>
        <v>735655</v>
      </c>
      <c r="X36" s="210">
        <f>IFERROR(W36/V36-1,"-")</f>
        <v>2.2893811093035232E-2</v>
      </c>
      <c r="Y36" s="210">
        <f>W36/W$8</f>
        <v>0.20964697245782155</v>
      </c>
    </row>
    <row r="37" spans="1:25" x14ac:dyDescent="0.25">
      <c r="A37" s="74"/>
      <c r="B37" s="190" t="s">
        <v>99</v>
      </c>
      <c r="C37" s="191">
        <v>4675</v>
      </c>
      <c r="D37" s="191">
        <v>4121</v>
      </c>
      <c r="E37" s="191">
        <v>19690</v>
      </c>
      <c r="F37" s="191">
        <v>24974</v>
      </c>
      <c r="G37" s="191">
        <v>28224</v>
      </c>
      <c r="H37" s="191">
        <v>19271</v>
      </c>
      <c r="I37" s="192">
        <f>IFERROR(H37/G37-1,"-")</f>
        <v>-0.31721230158730163</v>
      </c>
      <c r="J37" s="192">
        <f t="shared" si="23"/>
        <v>3.0534266478854495E-2</v>
      </c>
      <c r="K37" s="191">
        <v>15570</v>
      </c>
      <c r="L37" s="191">
        <v>25947</v>
      </c>
      <c r="M37" s="191">
        <v>52918</v>
      </c>
      <c r="N37" s="191">
        <v>45502</v>
      </c>
      <c r="O37" s="191">
        <v>42839</v>
      </c>
      <c r="P37" s="191">
        <v>50556</v>
      </c>
      <c r="Q37" s="192">
        <f>IFERROR(P37/O37-1,"-")</f>
        <v>0.18013959242746092</v>
      </c>
      <c r="R37" s="192">
        <f t="shared" si="25"/>
        <v>1.7567030856971304E-2</v>
      </c>
      <c r="S37" s="191">
        <v>20245</v>
      </c>
      <c r="T37" s="191">
        <v>72608</v>
      </c>
      <c r="U37" s="191">
        <v>70476</v>
      </c>
      <c r="V37" s="191">
        <v>71063</v>
      </c>
      <c r="W37" s="191">
        <v>69827</v>
      </c>
      <c r="X37" s="192">
        <f>IFERROR(W37/V37-1,"-")</f>
        <v>-1.7393017463377514E-2</v>
      </c>
      <c r="Y37" s="192">
        <f>W37/W$8</f>
        <v>1.9899299462128719E-2</v>
      </c>
    </row>
    <row r="38" spans="1:25" x14ac:dyDescent="0.25">
      <c r="A38" s="74"/>
      <c r="B38" s="194" t="s">
        <v>105</v>
      </c>
      <c r="C38" s="195">
        <v>1880</v>
      </c>
      <c r="D38" s="195">
        <v>2975</v>
      </c>
      <c r="E38" s="195">
        <v>8674</v>
      </c>
      <c r="F38" s="195">
        <v>13940</v>
      </c>
      <c r="G38" s="195">
        <v>19449</v>
      </c>
      <c r="H38" s="195">
        <v>9949</v>
      </c>
      <c r="I38" s="196">
        <f>IFERROR(H38/G38-1,"-")</f>
        <v>-0.48845699007661059</v>
      </c>
      <c r="J38" s="196">
        <f t="shared" si="23"/>
        <v>1.5763863691459882E-2</v>
      </c>
      <c r="K38" s="195">
        <v>1578</v>
      </c>
      <c r="L38" s="195">
        <v>3884</v>
      </c>
      <c r="M38" s="195">
        <v>8136</v>
      </c>
      <c r="N38" s="195">
        <v>11630</v>
      </c>
      <c r="O38" s="195">
        <v>9069</v>
      </c>
      <c r="P38" s="195">
        <v>16046</v>
      </c>
      <c r="Q38" s="196">
        <f>IFERROR(P38/O38-1,"-")</f>
        <v>0.76932407101113687</v>
      </c>
      <c r="R38" s="196">
        <f t="shared" si="25"/>
        <v>5.5756107510673619E-3</v>
      </c>
      <c r="S38" s="195">
        <v>3458</v>
      </c>
      <c r="T38" s="195">
        <v>16810</v>
      </c>
      <c r="U38" s="195">
        <v>25570</v>
      </c>
      <c r="V38" s="195">
        <v>28518</v>
      </c>
      <c r="W38" s="195">
        <v>26647</v>
      </c>
      <c r="X38" s="196">
        <f>IFERROR(W38/V38-1,"-")</f>
        <v>-6.5607686373518437E-2</v>
      </c>
      <c r="Y38" s="196">
        <f>W38/W$8</f>
        <v>7.5938624424269126E-3</v>
      </c>
    </row>
    <row r="39" spans="1:25" x14ac:dyDescent="0.25">
      <c r="A39" s="74"/>
      <c r="B39" s="194" t="s">
        <v>102</v>
      </c>
      <c r="C39" s="195">
        <v>2795</v>
      </c>
      <c r="D39" s="195">
        <v>1146</v>
      </c>
      <c r="E39" s="195">
        <v>11016</v>
      </c>
      <c r="F39" s="195">
        <v>11034</v>
      </c>
      <c r="G39" s="195">
        <v>8775</v>
      </c>
      <c r="H39" s="195">
        <v>7683</v>
      </c>
      <c r="I39" s="196">
        <f>IFERROR(H39/G39-1,"-")</f>
        <v>-0.12444444444444447</v>
      </c>
      <c r="J39" s="196">
        <f t="shared" si="23"/>
        <v>1.2173461125890669E-2</v>
      </c>
      <c r="K39" s="195">
        <v>13992</v>
      </c>
      <c r="L39" s="195">
        <v>22063</v>
      </c>
      <c r="M39" s="195">
        <v>44782</v>
      </c>
      <c r="N39" s="195">
        <v>33872</v>
      </c>
      <c r="O39" s="195">
        <v>33770</v>
      </c>
      <c r="P39" s="195">
        <v>34510</v>
      </c>
      <c r="Q39" s="196">
        <f>IFERROR(P39/O39-1,"-")</f>
        <v>2.1912940479715814E-2</v>
      </c>
      <c r="R39" s="196">
        <f t="shared" si="25"/>
        <v>1.1991420105903941E-2</v>
      </c>
      <c r="S39" s="195">
        <v>16787</v>
      </c>
      <c r="T39" s="195">
        <v>55798</v>
      </c>
      <c r="U39" s="195">
        <v>44906</v>
      </c>
      <c r="V39" s="195">
        <v>42545</v>
      </c>
      <c r="W39" s="195">
        <v>43180</v>
      </c>
      <c r="X39" s="196">
        <f>IFERROR(W39/V39-1,"-")</f>
        <v>1.4925373134328401E-2</v>
      </c>
      <c r="Y39" s="196">
        <f>W39/W$8</f>
        <v>1.2305437019701809E-2</v>
      </c>
    </row>
    <row r="40" spans="1:25" x14ac:dyDescent="0.25">
      <c r="A40" s="74"/>
      <c r="B40" s="190" t="s">
        <v>109</v>
      </c>
      <c r="C40" s="191">
        <v>42880</v>
      </c>
      <c r="D40" s="191">
        <v>24701</v>
      </c>
      <c r="E40" s="191">
        <v>128135</v>
      </c>
      <c r="F40" s="191">
        <v>138366</v>
      </c>
      <c r="G40" s="191">
        <v>147519</v>
      </c>
      <c r="H40" s="191">
        <v>137805</v>
      </c>
      <c r="I40" s="192">
        <f>IFERROR(H40/G40-1,"-")</f>
        <v>-6.5849144855916864E-2</v>
      </c>
      <c r="J40" s="192">
        <f t="shared" si="23"/>
        <v>0.21834749582889024</v>
      </c>
      <c r="K40" s="191">
        <v>116674</v>
      </c>
      <c r="L40" s="191">
        <v>103975</v>
      </c>
      <c r="M40" s="191">
        <v>417483</v>
      </c>
      <c r="N40" s="191">
        <v>462975</v>
      </c>
      <c r="O40" s="191">
        <v>500608</v>
      </c>
      <c r="P40" s="191">
        <v>528023</v>
      </c>
      <c r="Q40" s="192">
        <f>IFERROR(P40/O40-1,"-")</f>
        <v>5.4763407696241329E-2</v>
      </c>
      <c r="R40" s="192">
        <f t="shared" si="25"/>
        <v>0.18347567715386023</v>
      </c>
      <c r="S40" s="191">
        <v>159554</v>
      </c>
      <c r="T40" s="191">
        <v>545618</v>
      </c>
      <c r="U40" s="191">
        <v>601341</v>
      </c>
      <c r="V40" s="191">
        <v>648127</v>
      </c>
      <c r="W40" s="191">
        <v>665828</v>
      </c>
      <c r="X40" s="192">
        <f>IFERROR(W40/V40-1,"-")</f>
        <v>2.7311005404804911E-2</v>
      </c>
      <c r="Y40" s="192">
        <f>W40/W$8</f>
        <v>0.18974767299569281</v>
      </c>
    </row>
    <row r="41" spans="1:25" s="74" customFormat="1" x14ac:dyDescent="0.25">
      <c r="B41" s="194" t="s">
        <v>112</v>
      </c>
      <c r="C41" s="195">
        <v>21093</v>
      </c>
      <c r="D41" s="195">
        <v>10164</v>
      </c>
      <c r="E41" s="195">
        <v>62633</v>
      </c>
      <c r="F41" s="195">
        <v>60859</v>
      </c>
      <c r="G41" s="195">
        <v>63144</v>
      </c>
      <c r="H41" s="195">
        <v>54540</v>
      </c>
      <c r="I41" s="196">
        <f t="shared" ref="I41:I48" si="26">IFERROR(H41/G41-1,"-")</f>
        <v>-0.13625997719498295</v>
      </c>
      <c r="J41" s="196">
        <f t="shared" si="23"/>
        <v>8.6416838449313693E-2</v>
      </c>
      <c r="K41" s="195">
        <v>54573</v>
      </c>
      <c r="L41" s="195">
        <v>36464</v>
      </c>
      <c r="M41" s="195">
        <v>223068</v>
      </c>
      <c r="N41" s="195">
        <v>253656</v>
      </c>
      <c r="O41" s="195">
        <v>285385</v>
      </c>
      <c r="P41" s="195">
        <v>295027</v>
      </c>
      <c r="Q41" s="196">
        <f t="shared" ref="Q41:Q48" si="27">IFERROR(P41/O41-1,"-")</f>
        <v>3.3785938293883655E-2</v>
      </c>
      <c r="R41" s="196">
        <f t="shared" si="25"/>
        <v>0.10251500143681606</v>
      </c>
      <c r="S41" s="195">
        <v>75666</v>
      </c>
      <c r="T41" s="195">
        <v>285701</v>
      </c>
      <c r="U41" s="195">
        <v>314515</v>
      </c>
      <c r="V41" s="195">
        <v>348529</v>
      </c>
      <c r="W41" s="195">
        <v>349567</v>
      </c>
      <c r="X41" s="196">
        <f t="shared" ref="X41:X48" si="28">IFERROR(W41/V41-1,"-")</f>
        <v>2.9782313666868454E-3</v>
      </c>
      <c r="Y41" s="196">
        <f t="shared" ref="Y41:Y48" si="29">W41/W$8</f>
        <v>9.9619608676843496E-2</v>
      </c>
    </row>
    <row r="42" spans="1:25" s="74" customFormat="1" x14ac:dyDescent="0.25">
      <c r="B42" s="194" t="s">
        <v>115</v>
      </c>
      <c r="C42" s="195">
        <v>3008</v>
      </c>
      <c r="D42" s="195">
        <v>1276</v>
      </c>
      <c r="E42" s="195">
        <v>6063</v>
      </c>
      <c r="F42" s="195">
        <v>8562</v>
      </c>
      <c r="G42" s="195">
        <v>9133</v>
      </c>
      <c r="H42" s="195">
        <v>10143</v>
      </c>
      <c r="I42" s="196">
        <f t="shared" si="26"/>
        <v>0.11058797766341844</v>
      </c>
      <c r="J42" s="196">
        <f t="shared" si="23"/>
        <v>1.6071250318874013E-2</v>
      </c>
      <c r="K42" s="195">
        <v>6485</v>
      </c>
      <c r="L42" s="195">
        <v>6405</v>
      </c>
      <c r="M42" s="195">
        <v>14794</v>
      </c>
      <c r="N42" s="195">
        <v>17771</v>
      </c>
      <c r="O42" s="195">
        <v>15614</v>
      </c>
      <c r="P42" s="195">
        <v>16444</v>
      </c>
      <c r="Q42" s="196">
        <f t="shared" si="27"/>
        <v>5.3157422825669265E-2</v>
      </c>
      <c r="R42" s="196">
        <f t="shared" si="25"/>
        <v>5.7139064683130805E-3</v>
      </c>
      <c r="S42" s="195">
        <v>9493</v>
      </c>
      <c r="T42" s="195">
        <v>20857</v>
      </c>
      <c r="U42" s="195">
        <v>26333</v>
      </c>
      <c r="V42" s="195">
        <v>24747</v>
      </c>
      <c r="W42" s="195">
        <v>26587</v>
      </c>
      <c r="X42" s="196">
        <f t="shared" si="28"/>
        <v>7.4352446761223545E-2</v>
      </c>
      <c r="Y42" s="196">
        <f t="shared" si="29"/>
        <v>7.5767636415658172E-3</v>
      </c>
    </row>
    <row r="43" spans="1:25" x14ac:dyDescent="0.25">
      <c r="A43" s="74"/>
      <c r="B43" s="194" t="s">
        <v>118</v>
      </c>
      <c r="C43" s="195">
        <v>1929</v>
      </c>
      <c r="D43" s="195">
        <v>938</v>
      </c>
      <c r="E43" s="195">
        <v>4581</v>
      </c>
      <c r="F43" s="195">
        <v>6601</v>
      </c>
      <c r="G43" s="195">
        <v>7142</v>
      </c>
      <c r="H43" s="195">
        <v>7146</v>
      </c>
      <c r="I43" s="196">
        <f t="shared" si="26"/>
        <v>5.6006720806500709E-4</v>
      </c>
      <c r="J43" s="196">
        <f t="shared" si="23"/>
        <v>1.1322602265471134E-2</v>
      </c>
      <c r="K43" s="195">
        <v>3521</v>
      </c>
      <c r="L43" s="195">
        <v>6076</v>
      </c>
      <c r="M43" s="195">
        <v>10034</v>
      </c>
      <c r="N43" s="195">
        <v>10184</v>
      </c>
      <c r="O43" s="195">
        <v>9523</v>
      </c>
      <c r="P43" s="195">
        <v>11128</v>
      </c>
      <c r="Q43" s="196">
        <f t="shared" si="27"/>
        <v>0.1685393258426966</v>
      </c>
      <c r="R43" s="196">
        <f t="shared" si="25"/>
        <v>3.8667204560561882E-3</v>
      </c>
      <c r="S43" s="195">
        <v>5450</v>
      </c>
      <c r="T43" s="195">
        <v>14615</v>
      </c>
      <c r="U43" s="195">
        <v>16785</v>
      </c>
      <c r="V43" s="195">
        <v>16665</v>
      </c>
      <c r="W43" s="195">
        <v>18274</v>
      </c>
      <c r="X43" s="196">
        <f t="shared" si="28"/>
        <v>9.6549654965496501E-2</v>
      </c>
      <c r="Y43" s="196">
        <f t="shared" si="29"/>
        <v>5.2077247822610202E-3</v>
      </c>
    </row>
    <row r="44" spans="1:25" x14ac:dyDescent="0.25">
      <c r="A44" s="74"/>
      <c r="B44" s="194" t="s">
        <v>125</v>
      </c>
      <c r="C44" s="195">
        <v>776</v>
      </c>
      <c r="D44" s="195">
        <v>796</v>
      </c>
      <c r="E44" s="195">
        <v>2624</v>
      </c>
      <c r="F44" s="195">
        <v>2692</v>
      </c>
      <c r="G44" s="195">
        <v>3254</v>
      </c>
      <c r="H44" s="195">
        <v>2578</v>
      </c>
      <c r="I44" s="196">
        <f t="shared" si="26"/>
        <v>-0.20774431468961274</v>
      </c>
      <c r="J44" s="196">
        <f t="shared" si="23"/>
        <v>4.0847563168744166E-3</v>
      </c>
      <c r="K44" s="195">
        <v>5381</v>
      </c>
      <c r="L44" s="195">
        <v>9023</v>
      </c>
      <c r="M44" s="195">
        <v>23588</v>
      </c>
      <c r="N44" s="195">
        <v>22051</v>
      </c>
      <c r="O44" s="195">
        <v>23767</v>
      </c>
      <c r="P44" s="195">
        <v>21744</v>
      </c>
      <c r="Q44" s="196">
        <f t="shared" si="27"/>
        <v>-8.5118020785122206E-2</v>
      </c>
      <c r="R44" s="196">
        <f t="shared" si="25"/>
        <v>7.5555328537460246E-3</v>
      </c>
      <c r="S44" s="195">
        <v>6157</v>
      </c>
      <c r="T44" s="195">
        <v>26212</v>
      </c>
      <c r="U44" s="195">
        <v>24743</v>
      </c>
      <c r="V44" s="195">
        <v>27021</v>
      </c>
      <c r="W44" s="195">
        <v>24322</v>
      </c>
      <c r="X44" s="196">
        <f t="shared" si="28"/>
        <v>-9.9885274416194769E-2</v>
      </c>
      <c r="Y44" s="196">
        <f t="shared" si="29"/>
        <v>6.9312839090594578E-3</v>
      </c>
    </row>
    <row r="45" spans="1:25" x14ac:dyDescent="0.25">
      <c r="A45" s="74"/>
      <c r="B45" s="194" t="s">
        <v>121</v>
      </c>
      <c r="C45" s="195">
        <v>1018</v>
      </c>
      <c r="D45" s="195">
        <v>411</v>
      </c>
      <c r="E45" s="195">
        <v>1431</v>
      </c>
      <c r="F45" s="195">
        <v>1708</v>
      </c>
      <c r="G45" s="195">
        <v>1919</v>
      </c>
      <c r="H45" s="195">
        <v>2764</v>
      </c>
      <c r="I45" s="196">
        <f t="shared" si="26"/>
        <v>0.44033350703491392</v>
      </c>
      <c r="J45" s="196">
        <f t="shared" si="23"/>
        <v>4.3794672070755969E-3</v>
      </c>
      <c r="K45" s="195">
        <v>9995</v>
      </c>
      <c r="L45" s="195">
        <v>10791</v>
      </c>
      <c r="M45" s="195">
        <v>23473</v>
      </c>
      <c r="N45" s="195">
        <v>27735</v>
      </c>
      <c r="O45" s="195">
        <v>27709</v>
      </c>
      <c r="P45" s="195">
        <v>23748</v>
      </c>
      <c r="Q45" s="196">
        <f t="shared" si="27"/>
        <v>-0.1429499440614963</v>
      </c>
      <c r="R45" s="196">
        <f t="shared" si="25"/>
        <v>8.2518761134455759E-3</v>
      </c>
      <c r="S45" s="195">
        <v>11013</v>
      </c>
      <c r="T45" s="195">
        <v>24904</v>
      </c>
      <c r="U45" s="195">
        <v>29443</v>
      </c>
      <c r="V45" s="195">
        <v>29628</v>
      </c>
      <c r="W45" s="195">
        <v>26512</v>
      </c>
      <c r="X45" s="196">
        <f t="shared" si="28"/>
        <v>-0.10517078439314165</v>
      </c>
      <c r="Y45" s="196">
        <f t="shared" si="29"/>
        <v>7.5553901404894477E-3</v>
      </c>
    </row>
    <row r="46" spans="1:25" x14ac:dyDescent="0.25">
      <c r="A46" s="74"/>
      <c r="B46" s="194" t="s">
        <v>130</v>
      </c>
      <c r="C46" s="195">
        <v>1099</v>
      </c>
      <c r="D46" s="195">
        <v>228</v>
      </c>
      <c r="E46" s="195">
        <v>1763</v>
      </c>
      <c r="F46" s="195">
        <v>1826</v>
      </c>
      <c r="G46" s="195">
        <v>1145</v>
      </c>
      <c r="H46" s="195">
        <v>1384</v>
      </c>
      <c r="I46" s="196">
        <f t="shared" si="26"/>
        <v>0.20873362445414845</v>
      </c>
      <c r="J46" s="196">
        <f t="shared" si="23"/>
        <v>2.1929025378410369E-3</v>
      </c>
      <c r="K46" s="195">
        <v>2241</v>
      </c>
      <c r="L46" s="195">
        <v>1340</v>
      </c>
      <c r="M46" s="195">
        <v>4629</v>
      </c>
      <c r="N46" s="195">
        <v>5359</v>
      </c>
      <c r="O46" s="195">
        <v>5045</v>
      </c>
      <c r="P46" s="195">
        <v>6039</v>
      </c>
      <c r="Q46" s="196">
        <f t="shared" si="27"/>
        <v>0.19702675916749257</v>
      </c>
      <c r="R46" s="196">
        <f t="shared" si="25"/>
        <v>2.0984116493640657E-3</v>
      </c>
      <c r="S46" s="195">
        <v>3340</v>
      </c>
      <c r="T46" s="195">
        <v>6392</v>
      </c>
      <c r="U46" s="195">
        <v>7185</v>
      </c>
      <c r="V46" s="195">
        <v>6190</v>
      </c>
      <c r="W46" s="195">
        <v>7423</v>
      </c>
      <c r="X46" s="196">
        <f t="shared" si="28"/>
        <v>0.19919224555735049</v>
      </c>
      <c r="Y46" s="196">
        <f t="shared" si="29"/>
        <v>2.1154066465318786E-3</v>
      </c>
    </row>
    <row r="47" spans="1:25" x14ac:dyDescent="0.25">
      <c r="A47" s="74"/>
      <c r="B47" s="194" t="s">
        <v>133</v>
      </c>
      <c r="C47" s="195">
        <v>1068</v>
      </c>
      <c r="D47" s="195">
        <v>109</v>
      </c>
      <c r="E47" s="195">
        <v>870</v>
      </c>
      <c r="F47" s="195">
        <v>1211</v>
      </c>
      <c r="G47" s="195">
        <v>1019</v>
      </c>
      <c r="H47" s="195">
        <v>845</v>
      </c>
      <c r="I47" s="196">
        <f t="shared" si="26"/>
        <v>-0.17075564278704614</v>
      </c>
      <c r="J47" s="196">
        <f t="shared" si="23"/>
        <v>1.338874743118263E-3</v>
      </c>
      <c r="K47" s="195">
        <v>3771</v>
      </c>
      <c r="L47" s="195">
        <v>978</v>
      </c>
      <c r="M47" s="195">
        <v>3886</v>
      </c>
      <c r="N47" s="195">
        <v>5807</v>
      </c>
      <c r="O47" s="195">
        <v>5060</v>
      </c>
      <c r="P47" s="195">
        <v>4546</v>
      </c>
      <c r="Q47" s="196">
        <f t="shared" si="27"/>
        <v>-0.10158102766798416</v>
      </c>
      <c r="R47" s="196">
        <f t="shared" si="25"/>
        <v>1.5796289713543702E-3</v>
      </c>
      <c r="S47" s="195">
        <v>4839</v>
      </c>
      <c r="T47" s="195">
        <v>4756</v>
      </c>
      <c r="U47" s="195">
        <v>7018</v>
      </c>
      <c r="V47" s="195">
        <v>6079</v>
      </c>
      <c r="W47" s="195">
        <v>5391</v>
      </c>
      <c r="X47" s="196">
        <f t="shared" si="28"/>
        <v>-0.11317650929429179</v>
      </c>
      <c r="Y47" s="196">
        <f t="shared" si="29"/>
        <v>1.5363272573694407E-3</v>
      </c>
    </row>
    <row r="48" spans="1:25" x14ac:dyDescent="0.25">
      <c r="A48" s="74"/>
      <c r="B48" s="199" t="s">
        <v>147</v>
      </c>
      <c r="C48" s="200">
        <f t="shared" ref="C48" si="30">C40-SUM(C41:C47)</f>
        <v>12889</v>
      </c>
      <c r="D48" s="200">
        <f t="shared" ref="D48:H48" si="31">D40-SUM(D41:D47)</f>
        <v>10779</v>
      </c>
      <c r="E48" s="200">
        <f t="shared" si="31"/>
        <v>48170</v>
      </c>
      <c r="F48" s="200">
        <f t="shared" si="31"/>
        <v>54907</v>
      </c>
      <c r="G48" s="200">
        <f t="shared" si="31"/>
        <v>60763</v>
      </c>
      <c r="H48" s="200">
        <f t="shared" si="31"/>
        <v>58405</v>
      </c>
      <c r="I48" s="201">
        <f t="shared" si="26"/>
        <v>-3.8806510540954187E-2</v>
      </c>
      <c r="J48" s="201">
        <f t="shared" si="23"/>
        <v>9.2540803990322079E-2</v>
      </c>
      <c r="K48" s="200">
        <f t="shared" ref="K48:P48" si="32">K40-SUM(K41:K47)</f>
        <v>30707</v>
      </c>
      <c r="L48" s="200">
        <f t="shared" si="32"/>
        <v>32898</v>
      </c>
      <c r="M48" s="200">
        <f t="shared" si="32"/>
        <v>114011</v>
      </c>
      <c r="N48" s="200">
        <f t="shared" si="32"/>
        <v>120412</v>
      </c>
      <c r="O48" s="200">
        <f t="shared" si="32"/>
        <v>128505</v>
      </c>
      <c r="P48" s="200">
        <f t="shared" si="32"/>
        <v>149347</v>
      </c>
      <c r="Q48" s="201">
        <f t="shared" si="27"/>
        <v>0.16218824170265744</v>
      </c>
      <c r="R48" s="201">
        <f t="shared" si="25"/>
        <v>5.1894599204764878E-2</v>
      </c>
      <c r="S48" s="200">
        <f>S40-SUM(S41:S47)</f>
        <v>43596</v>
      </c>
      <c r="T48" s="200">
        <f>T40-SUM(T41:T47)</f>
        <v>162181</v>
      </c>
      <c r="U48" s="200">
        <f>U40-SUM(U41:U47)</f>
        <v>175319</v>
      </c>
      <c r="V48" s="200">
        <f>V40-SUM(V41:V47)</f>
        <v>189268</v>
      </c>
      <c r="W48" s="200">
        <f>W40-SUM(W41:W47)</f>
        <v>207752</v>
      </c>
      <c r="X48" s="201">
        <f t="shared" si="28"/>
        <v>9.7660460299680896E-2</v>
      </c>
      <c r="Y48" s="201">
        <f t="shared" si="29"/>
        <v>5.9205167941572261E-2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1558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9750</v>
      </c>
      <c r="T50" s="209">
        <f>T51+T54</f>
        <v>29058</v>
      </c>
      <c r="U50" s="209">
        <f>U51+U54</f>
        <v>40794</v>
      </c>
      <c r="V50" s="209">
        <f>V51+V54</f>
        <v>35457</v>
      </c>
      <c r="W50" s="209">
        <f>W51+W54</f>
        <v>35550</v>
      </c>
      <c r="X50" s="210">
        <f>IFERROR(W50/V50-1,"-")</f>
        <v>2.6228953380149633E-3</v>
      </c>
      <c r="Y50" s="210">
        <f>W50/W$8</f>
        <v>1.013103951019915E-2</v>
      </c>
    </row>
    <row r="51" spans="1:25" x14ac:dyDescent="0.25">
      <c r="A51" s="74"/>
      <c r="B51" s="190" t="s">
        <v>99</v>
      </c>
      <c r="C51" s="191">
        <v>1121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1894</v>
      </c>
      <c r="T51" s="191">
        <v>4856</v>
      </c>
      <c r="U51" s="191">
        <v>17330</v>
      </c>
      <c r="V51" s="191">
        <v>9653</v>
      </c>
      <c r="W51" s="191">
        <v>8049</v>
      </c>
      <c r="X51" s="192">
        <f>IFERROR(W51/V51-1,"-")</f>
        <v>-0.16616595876929452</v>
      </c>
      <c r="Y51" s="192">
        <f>W51/W$8</f>
        <v>2.2938041355159765E-3</v>
      </c>
    </row>
    <row r="52" spans="1:25" x14ac:dyDescent="0.25">
      <c r="A52" s="74"/>
      <c r="B52" s="194" t="s">
        <v>105</v>
      </c>
      <c r="C52" s="195">
        <v>1054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1421</v>
      </c>
      <c r="T52" s="195">
        <v>2591</v>
      </c>
      <c r="U52" s="195">
        <v>12810</v>
      </c>
      <c r="V52" s="195">
        <v>6601</v>
      </c>
      <c r="W52" s="195">
        <v>4692</v>
      </c>
      <c r="X52" s="196">
        <f>IFERROR(W52/V52-1,"-")</f>
        <v>-0.28919860627177696</v>
      </c>
      <c r="Y52" s="196">
        <f>W52/W$8</f>
        <v>1.3371262273376768E-3</v>
      </c>
    </row>
    <row r="53" spans="1:25" x14ac:dyDescent="0.25">
      <c r="A53" s="74"/>
      <c r="B53" s="194" t="s">
        <v>102</v>
      </c>
      <c r="C53" s="195">
        <v>67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473</v>
      </c>
      <c r="T53" s="195">
        <v>2265</v>
      </c>
      <c r="U53" s="195">
        <v>4520</v>
      </c>
      <c r="V53" s="195">
        <v>3052</v>
      </c>
      <c r="W53" s="195">
        <v>3357</v>
      </c>
      <c r="X53" s="196">
        <f>IFERROR(W53/V53-1,"-")</f>
        <v>9.9934469200524179E-2</v>
      </c>
      <c r="Y53" s="196">
        <f>W53/W$8</f>
        <v>9.5667790817829945E-4</v>
      </c>
    </row>
    <row r="54" spans="1:25" x14ac:dyDescent="0.25">
      <c r="A54" s="74"/>
      <c r="B54" s="190" t="s">
        <v>109</v>
      </c>
      <c r="C54" s="191">
        <v>437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7856</v>
      </c>
      <c r="T54" s="191">
        <v>24202</v>
      </c>
      <c r="U54" s="191">
        <v>23464</v>
      </c>
      <c r="V54" s="191">
        <v>25804</v>
      </c>
      <c r="W54" s="191">
        <v>27501</v>
      </c>
      <c r="X54" s="192">
        <f>IFERROR(W54/V54-1,"-")</f>
        <v>6.5764997674779169E-2</v>
      </c>
      <c r="Y54" s="192">
        <f>W54/W$8</f>
        <v>7.8372353746831731E-3</v>
      </c>
    </row>
    <row r="55" spans="1:25" s="74" customFormat="1" x14ac:dyDescent="0.25">
      <c r="B55" s="194" t="s">
        <v>112</v>
      </c>
      <c r="C55" s="195">
        <v>54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2355</v>
      </c>
      <c r="T55" s="195">
        <v>8555</v>
      </c>
      <c r="U55" s="195">
        <v>7448</v>
      </c>
      <c r="V55" s="195">
        <v>9085</v>
      </c>
      <c r="W55" s="195">
        <v>9913</v>
      </c>
      <c r="X55" s="196">
        <f t="shared" ref="X55:X62" si="39">IFERROR(W55/V55-1,"-")</f>
        <v>9.1139240506329156E-2</v>
      </c>
      <c r="Y55" s="196">
        <f t="shared" ref="Y55:Y62" si="40">W55/W$8</f>
        <v>2.8250068822673466E-3</v>
      </c>
    </row>
    <row r="56" spans="1:25" s="74" customFormat="1" x14ac:dyDescent="0.25">
      <c r="B56" s="194" t="s">
        <v>115</v>
      </c>
      <c r="C56" s="195">
        <v>120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2284</v>
      </c>
      <c r="T56" s="195">
        <v>5239</v>
      </c>
      <c r="U56" s="195">
        <v>4103</v>
      </c>
      <c r="V56" s="195">
        <v>4942</v>
      </c>
      <c r="W56" s="195">
        <v>5240</v>
      </c>
      <c r="X56" s="196">
        <f t="shared" si="39"/>
        <v>6.0299473897207578E-2</v>
      </c>
      <c r="Y56" s="196">
        <f t="shared" si="40"/>
        <v>1.49329527520235E-3</v>
      </c>
    </row>
    <row r="57" spans="1:25" x14ac:dyDescent="0.25">
      <c r="A57" s="74"/>
      <c r="B57" s="194" t="s">
        <v>118</v>
      </c>
      <c r="C57" s="195">
        <v>55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448</v>
      </c>
      <c r="T57" s="195">
        <v>2127</v>
      </c>
      <c r="U57" s="195">
        <v>2370</v>
      </c>
      <c r="V57" s="195">
        <v>1950</v>
      </c>
      <c r="W57" s="195">
        <v>2184</v>
      </c>
      <c r="X57" s="196">
        <f t="shared" si="39"/>
        <v>0.12000000000000011</v>
      </c>
      <c r="Y57" s="196">
        <f t="shared" si="40"/>
        <v>6.223963513438802E-4</v>
      </c>
    </row>
    <row r="58" spans="1:25" x14ac:dyDescent="0.25">
      <c r="A58" s="74"/>
      <c r="B58" s="194" t="s">
        <v>125</v>
      </c>
      <c r="C58" s="195">
        <v>29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234</v>
      </c>
      <c r="T58" s="195">
        <v>711</v>
      </c>
      <c r="U58" s="195">
        <v>574</v>
      </c>
      <c r="V58" s="195">
        <v>855</v>
      </c>
      <c r="W58" s="195">
        <v>846</v>
      </c>
      <c r="X58" s="196">
        <f t="shared" si="39"/>
        <v>-1.0526315789473717E-2</v>
      </c>
      <c r="Y58" s="196">
        <f t="shared" si="40"/>
        <v>2.4109309214144812E-4</v>
      </c>
    </row>
    <row r="59" spans="1:25" x14ac:dyDescent="0.25">
      <c r="A59" s="74"/>
      <c r="B59" s="194" t="s">
        <v>121</v>
      </c>
      <c r="C59" s="195">
        <v>30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165</v>
      </c>
      <c r="T59" s="195">
        <v>550</v>
      </c>
      <c r="U59" s="195">
        <v>522</v>
      </c>
      <c r="V59" s="195">
        <v>589</v>
      </c>
      <c r="W59" s="195">
        <v>675</v>
      </c>
      <c r="X59" s="196">
        <f t="shared" si="39"/>
        <v>0.14601018675721567</v>
      </c>
      <c r="Y59" s="196">
        <f t="shared" si="40"/>
        <v>1.9236150968732563E-4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70</v>
      </c>
      <c r="U60" s="195">
        <v>182</v>
      </c>
      <c r="V60" s="195">
        <v>98</v>
      </c>
      <c r="W60" s="195">
        <v>180</v>
      </c>
      <c r="X60" s="196">
        <f t="shared" si="39"/>
        <v>0.83673469387755106</v>
      </c>
      <c r="Y60" s="196">
        <f t="shared" si="40"/>
        <v>5.1296402583286835E-5</v>
      </c>
    </row>
    <row r="61" spans="1:25" x14ac:dyDescent="0.25">
      <c r="A61" s="74"/>
      <c r="B61" s="194" t="s">
        <v>133</v>
      </c>
      <c r="C61" s="195">
        <v>6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111</v>
      </c>
      <c r="T61" s="195">
        <v>110</v>
      </c>
      <c r="U61" s="195">
        <v>156</v>
      </c>
      <c r="V61" s="195">
        <v>98</v>
      </c>
      <c r="W61" s="195">
        <v>435</v>
      </c>
      <c r="X61" s="196">
        <f t="shared" si="39"/>
        <v>3.4387755102040813</v>
      </c>
      <c r="Y61" s="196">
        <f t="shared" si="40"/>
        <v>1.2396630624294318E-4</v>
      </c>
    </row>
    <row r="62" spans="1:25" x14ac:dyDescent="0.25">
      <c r="A62" s="74"/>
      <c r="B62" s="199" t="s">
        <v>147</v>
      </c>
      <c r="C62" s="200">
        <f t="shared" ref="C62" si="41">C54-SUM(C55:C61)</f>
        <v>143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2183</v>
      </c>
      <c r="T62" s="200">
        <f>T54-SUM(T55:T61)</f>
        <v>6840</v>
      </c>
      <c r="U62" s="200">
        <f>U54-SUM(U55:U61)</f>
        <v>8109</v>
      </c>
      <c r="V62" s="200">
        <f>V54-SUM(V55:V61)</f>
        <v>8187</v>
      </c>
      <c r="W62" s="200">
        <f>W54-SUM(W55:W61)</f>
        <v>8028</v>
      </c>
      <c r="X62" s="201">
        <f t="shared" si="39"/>
        <v>-1.9421033345547789E-2</v>
      </c>
      <c r="Y62" s="201">
        <f t="shared" si="40"/>
        <v>2.287819555214593E-3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44291</v>
      </c>
      <c r="M64" s="209">
        <f t="shared" si="46"/>
        <v>0</v>
      </c>
      <c r="N64" s="209">
        <f t="shared" si="46"/>
        <v>86395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40665</v>
      </c>
      <c r="T64" s="209">
        <f>T65+T68</f>
        <v>124085</v>
      </c>
      <c r="U64" s="209">
        <f>U65+U68</f>
        <v>147548</v>
      </c>
      <c r="V64" s="209">
        <f>V65+V68</f>
        <v>167311</v>
      </c>
      <c r="W64" s="209">
        <f>W65+W68</f>
        <v>127098</v>
      </c>
      <c r="X64" s="210">
        <f>IFERROR(W64/V64-1,"-")</f>
        <v>-0.24034881149476128</v>
      </c>
      <c r="Y64" s="210">
        <f>W64/W$8</f>
        <v>3.622038986405883E-2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23633</v>
      </c>
      <c r="M65" s="191">
        <v>0</v>
      </c>
      <c r="N65" s="191">
        <v>33634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20003</v>
      </c>
      <c r="T65" s="191">
        <v>29429</v>
      </c>
      <c r="U65" s="191">
        <v>39443</v>
      </c>
      <c r="V65" s="191">
        <v>51353</v>
      </c>
      <c r="W65" s="191">
        <v>35167</v>
      </c>
      <c r="X65" s="192">
        <f>IFERROR(W65/V65-1,"-")</f>
        <v>-0.31519093334371895</v>
      </c>
      <c r="Y65" s="192">
        <f>W65/W$8</f>
        <v>1.0021892164702489E-2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20260</v>
      </c>
      <c r="M66" s="195">
        <v>0</v>
      </c>
      <c r="N66" s="195">
        <v>23748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7091</v>
      </c>
      <c r="T66" s="195">
        <v>22700</v>
      </c>
      <c r="U66" s="195">
        <v>28099</v>
      </c>
      <c r="V66" s="195">
        <v>31529</v>
      </c>
      <c r="W66" s="195">
        <v>11996</v>
      </c>
      <c r="X66" s="196">
        <f>IFERROR(W66/V66-1,"-")</f>
        <v>-0.61952488185480037</v>
      </c>
      <c r="Y66" s="196">
        <f>W66/W$8</f>
        <v>3.4186202521617158E-3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3373</v>
      </c>
      <c r="M67" s="195">
        <v>0</v>
      </c>
      <c r="N67" s="195">
        <v>9886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12912</v>
      </c>
      <c r="T67" s="195">
        <v>6729</v>
      </c>
      <c r="U67" s="195">
        <v>11344</v>
      </c>
      <c r="V67" s="195">
        <v>19824</v>
      </c>
      <c r="W67" s="195">
        <v>23171</v>
      </c>
      <c r="X67" s="196">
        <f>IFERROR(W67/V67-1,"-")</f>
        <v>0.16883575464083944</v>
      </c>
      <c r="Y67" s="196">
        <f>W67/W$8</f>
        <v>6.6032719125407738E-3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20658</v>
      </c>
      <c r="M68" s="191">
        <v>0</v>
      </c>
      <c r="N68" s="191">
        <v>52761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20662</v>
      </c>
      <c r="T68" s="191">
        <v>94656</v>
      </c>
      <c r="U68" s="191">
        <v>108105</v>
      </c>
      <c r="V68" s="191">
        <v>115958</v>
      </c>
      <c r="W68" s="191">
        <v>91931</v>
      </c>
      <c r="X68" s="192">
        <f>IFERROR(W68/V68-1,"-")</f>
        <v>-0.20720433260318394</v>
      </c>
      <c r="Y68" s="192">
        <f>W68/W$8</f>
        <v>2.6198497699356345E-2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5486</v>
      </c>
      <c r="M69" s="195">
        <v>0</v>
      </c>
      <c r="N69" s="195">
        <v>19684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7853</v>
      </c>
      <c r="T69" s="195">
        <v>44166</v>
      </c>
      <c r="U69" s="195">
        <v>39770</v>
      </c>
      <c r="V69" s="195">
        <v>39292</v>
      </c>
      <c r="W69" s="195">
        <v>40004</v>
      </c>
      <c r="X69" s="196">
        <f t="shared" ref="X69:X76" si="50">IFERROR(W69/V69-1,"-")</f>
        <v>1.8120737045709046E-2</v>
      </c>
      <c r="Y69" s="196">
        <f t="shared" ref="Y69:Y76" si="51">W69/W$8</f>
        <v>1.1400340494121147E-2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2729</v>
      </c>
      <c r="M70" s="195">
        <v>0</v>
      </c>
      <c r="N70" s="195">
        <v>3989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2468</v>
      </c>
      <c r="T70" s="195">
        <v>5830</v>
      </c>
      <c r="U70" s="195">
        <v>7118</v>
      </c>
      <c r="V70" s="195">
        <v>7568</v>
      </c>
      <c r="W70" s="195">
        <v>8306</v>
      </c>
      <c r="X70" s="196">
        <f t="shared" si="50"/>
        <v>9.751585623678638E-2</v>
      </c>
      <c r="Y70" s="196">
        <f t="shared" si="51"/>
        <v>2.3670439992043357E-3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3553</v>
      </c>
      <c r="M71" s="195">
        <v>0</v>
      </c>
      <c r="N71" s="195">
        <v>7111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2800</v>
      </c>
      <c r="T71" s="195">
        <v>14265</v>
      </c>
      <c r="U71" s="195">
        <v>14596</v>
      </c>
      <c r="V71" s="195">
        <v>17781</v>
      </c>
      <c r="W71" s="195">
        <v>8543</v>
      </c>
      <c r="X71" s="196">
        <f t="shared" si="50"/>
        <v>-0.51954333277093534</v>
      </c>
      <c r="Y71" s="196">
        <f t="shared" si="51"/>
        <v>2.4345842626056634E-3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818</v>
      </c>
      <c r="M72" s="195">
        <v>0</v>
      </c>
      <c r="N72" s="195">
        <v>1507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265</v>
      </c>
      <c r="T72" s="195">
        <v>1612</v>
      </c>
      <c r="U72" s="195">
        <v>2887</v>
      </c>
      <c r="V72" s="195">
        <v>3774</v>
      </c>
      <c r="W72" s="195">
        <v>2089</v>
      </c>
      <c r="X72" s="196">
        <f t="shared" si="50"/>
        <v>-0.44647588765235824</v>
      </c>
      <c r="Y72" s="196">
        <f t="shared" si="51"/>
        <v>5.9532324998047884E-4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1017</v>
      </c>
      <c r="M73" s="195">
        <v>0</v>
      </c>
      <c r="N73" s="195">
        <v>1205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831</v>
      </c>
      <c r="T73" s="195">
        <v>2323</v>
      </c>
      <c r="U73" s="195">
        <v>2141</v>
      </c>
      <c r="V73" s="195">
        <v>3327</v>
      </c>
      <c r="W73" s="195">
        <v>2383</v>
      </c>
      <c r="X73" s="196">
        <f t="shared" si="50"/>
        <v>-0.28373910429816651</v>
      </c>
      <c r="Y73" s="196">
        <f t="shared" si="51"/>
        <v>6.7910737419984741E-4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128</v>
      </c>
      <c r="M74" s="195">
        <v>0</v>
      </c>
      <c r="N74" s="195">
        <v>311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636</v>
      </c>
      <c r="T74" s="195">
        <v>1235</v>
      </c>
      <c r="U74" s="195">
        <v>3490</v>
      </c>
      <c r="V74" s="195">
        <v>1888</v>
      </c>
      <c r="W74" s="195">
        <v>902</v>
      </c>
      <c r="X74" s="196">
        <f t="shared" si="50"/>
        <v>-0.5222457627118644</v>
      </c>
      <c r="Y74" s="196">
        <f t="shared" si="51"/>
        <v>2.5705197294513738E-4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59</v>
      </c>
      <c r="M75" s="195">
        <v>0</v>
      </c>
      <c r="N75" s="195">
        <v>122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855</v>
      </c>
      <c r="T75" s="195">
        <v>331</v>
      </c>
      <c r="U75" s="195">
        <v>1010</v>
      </c>
      <c r="V75" s="195">
        <v>294</v>
      </c>
      <c r="W75" s="195">
        <v>631</v>
      </c>
      <c r="X75" s="196">
        <f t="shared" si="50"/>
        <v>1.1462585034013606</v>
      </c>
      <c r="Y75" s="196">
        <f t="shared" si="51"/>
        <v>1.7982238905585551E-4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6868</v>
      </c>
      <c r="M76" s="200">
        <f t="shared" si="54"/>
        <v>0</v>
      </c>
      <c r="N76" s="200">
        <f t="shared" si="54"/>
        <v>18832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4954</v>
      </c>
      <c r="T76" s="200">
        <f>T68-SUM(T69:T75)</f>
        <v>24894</v>
      </c>
      <c r="U76" s="200">
        <f>U68-SUM(U69:U75)</f>
        <v>37093</v>
      </c>
      <c r="V76" s="200">
        <f>V68-SUM(V69:V75)</f>
        <v>42034</v>
      </c>
      <c r="W76" s="200">
        <f>W68-SUM(W69:W75)</f>
        <v>29073</v>
      </c>
      <c r="X76" s="201">
        <f t="shared" si="50"/>
        <v>-0.30834562497026219</v>
      </c>
      <c r="Y76" s="201">
        <f t="shared" si="51"/>
        <v>8.2852239572438792E-3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29634</v>
      </c>
      <c r="D78" s="209">
        <f t="shared" si="55"/>
        <v>53192</v>
      </c>
      <c r="E78" s="209">
        <f t="shared" si="55"/>
        <v>82780</v>
      </c>
      <c r="F78" s="209">
        <f t="shared" si="55"/>
        <v>86011</v>
      </c>
      <c r="G78" s="209">
        <f t="shared" si="55"/>
        <v>98362</v>
      </c>
      <c r="H78" s="209">
        <f t="shared" si="55"/>
        <v>107867</v>
      </c>
      <c r="I78" s="210">
        <f>IFERROR(H78/G78-1,"-")</f>
        <v>9.6632846017771001E-2</v>
      </c>
      <c r="J78" s="210">
        <f t="shared" ref="J78:J90" si="56">H78/H$8</f>
        <v>0.17091171824371323</v>
      </c>
      <c r="K78" s="209">
        <f t="shared" ref="K78:P78" si="57">K79+K82</f>
        <v>128814</v>
      </c>
      <c r="L78" s="209">
        <f t="shared" si="57"/>
        <v>157552</v>
      </c>
      <c r="M78" s="209">
        <f t="shared" si="57"/>
        <v>391658</v>
      </c>
      <c r="N78" s="209">
        <f t="shared" si="57"/>
        <v>460097</v>
      </c>
      <c r="O78" s="209">
        <f t="shared" si="57"/>
        <v>525364</v>
      </c>
      <c r="P78" s="209">
        <f t="shared" si="57"/>
        <v>522395</v>
      </c>
      <c r="Q78" s="210">
        <f>IFERROR(P78/O78-1,"-")</f>
        <v>-5.6513198468109982E-3</v>
      </c>
      <c r="R78" s="210">
        <f t="shared" ref="R78:R90" si="58">P78/P$8</f>
        <v>0.18152007841853635</v>
      </c>
      <c r="S78" s="209">
        <f>S79+S82</f>
        <v>158448</v>
      </c>
      <c r="T78" s="209">
        <f>T79+T82</f>
        <v>474438</v>
      </c>
      <c r="U78" s="209">
        <f>U79+U82</f>
        <v>546108</v>
      </c>
      <c r="V78" s="209">
        <f>V79+V82</f>
        <v>623726</v>
      </c>
      <c r="W78" s="209">
        <f>W79+W82</f>
        <v>630262</v>
      </c>
      <c r="X78" s="210">
        <f>IFERROR(W78/V78-1,"-")</f>
        <v>1.0478960312701346E-2</v>
      </c>
      <c r="Y78" s="210">
        <f>W78/W$8</f>
        <v>0.17961207380526403</v>
      </c>
    </row>
    <row r="79" spans="1:25" x14ac:dyDescent="0.25">
      <c r="A79" s="74"/>
      <c r="B79" s="190" t="s">
        <v>99</v>
      </c>
      <c r="C79" s="191">
        <v>12462</v>
      </c>
      <c r="D79" s="191">
        <v>31855</v>
      </c>
      <c r="E79" s="191">
        <v>43446</v>
      </c>
      <c r="F79" s="191">
        <v>43583</v>
      </c>
      <c r="G79" s="191">
        <v>48477</v>
      </c>
      <c r="H79" s="191">
        <v>57131</v>
      </c>
      <c r="I79" s="192">
        <f>IFERROR(H79/G79-1,"-")</f>
        <v>0.1785176475441963</v>
      </c>
      <c r="J79" s="192">
        <f t="shared" si="56"/>
        <v>9.052219283915916E-2</v>
      </c>
      <c r="K79" s="191">
        <v>58856</v>
      </c>
      <c r="L79" s="191">
        <v>89810</v>
      </c>
      <c r="M79" s="191">
        <v>198119</v>
      </c>
      <c r="N79" s="191">
        <v>203669</v>
      </c>
      <c r="O79" s="191">
        <v>213191</v>
      </c>
      <c r="P79" s="191">
        <v>214063</v>
      </c>
      <c r="Q79" s="192">
        <f>IFERROR(P79/O79-1,"-")</f>
        <v>4.0902289496274058E-3</v>
      </c>
      <c r="R79" s="192">
        <f t="shared" si="58"/>
        <v>7.4381899800930615E-2</v>
      </c>
      <c r="S79" s="191">
        <v>71318</v>
      </c>
      <c r="T79" s="191">
        <v>241565</v>
      </c>
      <c r="U79" s="191">
        <v>247252</v>
      </c>
      <c r="V79" s="191">
        <v>261668</v>
      </c>
      <c r="W79" s="191">
        <v>271194</v>
      </c>
      <c r="X79" s="192">
        <f>IFERROR(W79/V79-1,"-")</f>
        <v>3.6404910038674965E-2</v>
      </c>
      <c r="Y79" s="192">
        <f>W79/W$8</f>
        <v>7.7284870012066048E-2</v>
      </c>
    </row>
    <row r="80" spans="1:25" x14ac:dyDescent="0.25">
      <c r="A80" s="74"/>
      <c r="B80" s="194" t="s">
        <v>105</v>
      </c>
      <c r="C80" s="195">
        <v>5678</v>
      </c>
      <c r="D80" s="195">
        <v>20326</v>
      </c>
      <c r="E80" s="195">
        <v>26841</v>
      </c>
      <c r="F80" s="195">
        <v>27062</v>
      </c>
      <c r="G80" s="195">
        <v>25995</v>
      </c>
      <c r="H80" s="195">
        <v>25798</v>
      </c>
      <c r="I80" s="196">
        <f>IFERROR(H80/G80-1,"-")</f>
        <v>-7.5783804577803648E-3</v>
      </c>
      <c r="J80" s="196">
        <f t="shared" si="56"/>
        <v>4.0876083577473313E-2</v>
      </c>
      <c r="K80" s="195">
        <v>9996</v>
      </c>
      <c r="L80" s="195">
        <v>20015</v>
      </c>
      <c r="M80" s="195">
        <v>31904</v>
      </c>
      <c r="N80" s="195">
        <v>26216</v>
      </c>
      <c r="O80" s="195">
        <v>37813</v>
      </c>
      <c r="P80" s="195">
        <v>34185</v>
      </c>
      <c r="Q80" s="196">
        <f>IFERROR(P80/O80-1,"-")</f>
        <v>-9.5945838732711008E-2</v>
      </c>
      <c r="R80" s="196">
        <f t="shared" si="58"/>
        <v>1.1878490186042487E-2</v>
      </c>
      <c r="S80" s="195">
        <v>15674</v>
      </c>
      <c r="T80" s="195">
        <v>58745</v>
      </c>
      <c r="U80" s="195">
        <v>53278</v>
      </c>
      <c r="V80" s="195">
        <v>63808</v>
      </c>
      <c r="W80" s="195">
        <v>63283</v>
      </c>
      <c r="X80" s="196">
        <f>IFERROR(W80/V80-1,"-")</f>
        <v>-8.2278084252758177E-3</v>
      </c>
      <c r="Y80" s="196">
        <f>W80/W$8</f>
        <v>1.8034390248211893E-2</v>
      </c>
    </row>
    <row r="81" spans="1:25" x14ac:dyDescent="0.25">
      <c r="A81" s="74"/>
      <c r="B81" s="194" t="s">
        <v>102</v>
      </c>
      <c r="C81" s="195">
        <v>6784</v>
      </c>
      <c r="D81" s="195">
        <v>11529</v>
      </c>
      <c r="E81" s="195">
        <v>16605</v>
      </c>
      <c r="F81" s="195">
        <v>16521</v>
      </c>
      <c r="G81" s="195">
        <v>22482</v>
      </c>
      <c r="H81" s="195">
        <v>25756</v>
      </c>
      <c r="I81" s="196">
        <f>IFERROR(H81/G81-1,"-")</f>
        <v>0.1456276132016725</v>
      </c>
      <c r="J81" s="196">
        <f t="shared" si="56"/>
        <v>4.0809535957105306E-2</v>
      </c>
      <c r="K81" s="195">
        <v>48860</v>
      </c>
      <c r="L81" s="195">
        <v>69795</v>
      </c>
      <c r="M81" s="195">
        <v>166215</v>
      </c>
      <c r="N81" s="195">
        <v>177453</v>
      </c>
      <c r="O81" s="195">
        <v>175378</v>
      </c>
      <c r="P81" s="195">
        <v>179878</v>
      </c>
      <c r="Q81" s="196">
        <f>IFERROR(P81/O81-1,"-")</f>
        <v>2.5658862571132035E-2</v>
      </c>
      <c r="R81" s="196">
        <f t="shared" si="58"/>
        <v>6.2503409614888122E-2</v>
      </c>
      <c r="S81" s="195">
        <v>55644</v>
      </c>
      <c r="T81" s="195">
        <v>182820</v>
      </c>
      <c r="U81" s="195">
        <v>193974</v>
      </c>
      <c r="V81" s="195">
        <v>197860</v>
      </c>
      <c r="W81" s="195">
        <v>207911</v>
      </c>
      <c r="X81" s="196">
        <f>IFERROR(W81/V81-1,"-")</f>
        <v>5.0798544425351366E-2</v>
      </c>
      <c r="Y81" s="196">
        <f>W81/W$8</f>
        <v>5.9250479763854162E-2</v>
      </c>
    </row>
    <row r="82" spans="1:25" x14ac:dyDescent="0.25">
      <c r="A82" s="74"/>
      <c r="B82" s="190" t="s">
        <v>109</v>
      </c>
      <c r="C82" s="191">
        <v>17172</v>
      </c>
      <c r="D82" s="191">
        <v>21337</v>
      </c>
      <c r="E82" s="191">
        <v>39334</v>
      </c>
      <c r="F82" s="191">
        <v>42428</v>
      </c>
      <c r="G82" s="191">
        <v>49885</v>
      </c>
      <c r="H82" s="191">
        <v>50736</v>
      </c>
      <c r="I82" s="192">
        <f>IFERROR(H82/G82-1,"-")</f>
        <v>1.7059236243359699E-2</v>
      </c>
      <c r="J82" s="192">
        <f t="shared" si="56"/>
        <v>8.0389525404554074E-2</v>
      </c>
      <c r="K82" s="191">
        <v>69958</v>
      </c>
      <c r="L82" s="191">
        <v>67742</v>
      </c>
      <c r="M82" s="191">
        <v>193539</v>
      </c>
      <c r="N82" s="191">
        <v>256428</v>
      </c>
      <c r="O82" s="191">
        <v>312173</v>
      </c>
      <c r="P82" s="191">
        <v>308332</v>
      </c>
      <c r="Q82" s="192">
        <f>IFERROR(P82/O82-1,"-")</f>
        <v>-1.2304074984063273E-2</v>
      </c>
      <c r="R82" s="192">
        <f t="shared" si="58"/>
        <v>0.10713817861760574</v>
      </c>
      <c r="S82" s="191">
        <v>87130</v>
      </c>
      <c r="T82" s="191">
        <v>232873</v>
      </c>
      <c r="U82" s="191">
        <v>298856</v>
      </c>
      <c r="V82" s="191">
        <v>362058</v>
      </c>
      <c r="W82" s="191">
        <v>359068</v>
      </c>
      <c r="X82" s="192">
        <f>IFERROR(W82/V82-1,"-")</f>
        <v>-8.258345347982865E-3</v>
      </c>
      <c r="Y82" s="192">
        <f>W82/W$8</f>
        <v>0.10232720379319798</v>
      </c>
    </row>
    <row r="83" spans="1:25" s="74" customFormat="1" x14ac:dyDescent="0.25">
      <c r="B83" s="194" t="s">
        <v>112</v>
      </c>
      <c r="C83" s="195">
        <v>2354</v>
      </c>
      <c r="D83" s="195">
        <v>2390</v>
      </c>
      <c r="E83" s="195">
        <v>4530</v>
      </c>
      <c r="F83" s="195">
        <v>5767</v>
      </c>
      <c r="G83" s="195">
        <v>7540</v>
      </c>
      <c r="H83" s="195">
        <v>7704</v>
      </c>
      <c r="I83" s="196">
        <f t="shared" ref="I83:I90" si="59">IFERROR(H83/G83-1,"-")</f>
        <v>2.1750663129973535E-2</v>
      </c>
      <c r="J83" s="196">
        <f t="shared" si="56"/>
        <v>1.2206734936074673E-2</v>
      </c>
      <c r="K83" s="195">
        <v>14348</v>
      </c>
      <c r="L83" s="195">
        <v>6703</v>
      </c>
      <c r="M83" s="195">
        <v>45660</v>
      </c>
      <c r="N83" s="195">
        <v>61002</v>
      </c>
      <c r="O83" s="195">
        <v>72719</v>
      </c>
      <c r="P83" s="195">
        <v>78265</v>
      </c>
      <c r="Q83" s="196">
        <f t="shared" ref="Q83:Q90" si="60">IFERROR(P83/O83-1,"-")</f>
        <v>7.6266175277437842E-2</v>
      </c>
      <c r="R83" s="196">
        <f t="shared" si="58"/>
        <v>2.7195262086020629E-2</v>
      </c>
      <c r="S83" s="195">
        <v>16702</v>
      </c>
      <c r="T83" s="195">
        <v>50190</v>
      </c>
      <c r="U83" s="195">
        <v>66769</v>
      </c>
      <c r="V83" s="195">
        <v>80259</v>
      </c>
      <c r="W83" s="195">
        <v>85969</v>
      </c>
      <c r="X83" s="196">
        <f t="shared" ref="X83:X90" si="61">IFERROR(W83/V83-1,"-")</f>
        <v>7.1144669133679672E-2</v>
      </c>
      <c r="Y83" s="196">
        <f t="shared" ref="Y83:Y90" si="62">W83/W$8</f>
        <v>2.4499446853792142E-2</v>
      </c>
    </row>
    <row r="84" spans="1:25" s="74" customFormat="1" x14ac:dyDescent="0.25">
      <c r="B84" s="194" t="s">
        <v>115</v>
      </c>
      <c r="C84" s="195">
        <v>4887</v>
      </c>
      <c r="D84" s="195">
        <v>4739</v>
      </c>
      <c r="E84" s="195">
        <v>9794</v>
      </c>
      <c r="F84" s="195">
        <v>11235</v>
      </c>
      <c r="G84" s="195">
        <v>11863</v>
      </c>
      <c r="H84" s="195">
        <v>11040</v>
      </c>
      <c r="I84" s="196">
        <f t="shared" si="59"/>
        <v>-6.9375368793728409E-2</v>
      </c>
      <c r="J84" s="196">
        <f t="shared" si="56"/>
        <v>1.7492517353876479E-2</v>
      </c>
      <c r="K84" s="195">
        <v>25551</v>
      </c>
      <c r="L84" s="195">
        <v>19966</v>
      </c>
      <c r="M84" s="195">
        <v>64520</v>
      </c>
      <c r="N84" s="195">
        <v>75671</v>
      </c>
      <c r="O84" s="195">
        <v>85108</v>
      </c>
      <c r="P84" s="195">
        <v>82815</v>
      </c>
      <c r="Q84" s="196">
        <f t="shared" si="60"/>
        <v>-2.6942238097476201E-2</v>
      </c>
      <c r="R84" s="196">
        <f t="shared" si="58"/>
        <v>2.877628096408099E-2</v>
      </c>
      <c r="S84" s="195">
        <v>30438</v>
      </c>
      <c r="T84" s="195">
        <v>74314</v>
      </c>
      <c r="U84" s="195">
        <v>86906</v>
      </c>
      <c r="V84" s="195">
        <v>96971</v>
      </c>
      <c r="W84" s="195">
        <v>93855</v>
      </c>
      <c r="X84" s="196">
        <f t="shared" si="61"/>
        <v>-3.2133318208536599E-2</v>
      </c>
      <c r="Y84" s="196">
        <f t="shared" si="62"/>
        <v>2.6746799246968812E-2</v>
      </c>
    </row>
    <row r="85" spans="1:25" x14ac:dyDescent="0.25">
      <c r="A85" s="74"/>
      <c r="B85" s="194" t="s">
        <v>118</v>
      </c>
      <c r="C85" s="195">
        <v>1534</v>
      </c>
      <c r="D85" s="195">
        <v>4038</v>
      </c>
      <c r="E85" s="195">
        <v>4906</v>
      </c>
      <c r="F85" s="195">
        <v>4559</v>
      </c>
      <c r="G85" s="195">
        <v>5066</v>
      </c>
      <c r="H85" s="195">
        <v>5148</v>
      </c>
      <c r="I85" s="196">
        <f t="shared" si="59"/>
        <v>1.6186340307935199E-2</v>
      </c>
      <c r="J85" s="196">
        <f t="shared" si="56"/>
        <v>8.1568368965358792E-3</v>
      </c>
      <c r="K85" s="195">
        <v>4860</v>
      </c>
      <c r="L85" s="195">
        <v>8281</v>
      </c>
      <c r="M85" s="195">
        <v>16360</v>
      </c>
      <c r="N85" s="195">
        <v>26786</v>
      </c>
      <c r="O85" s="195">
        <v>39965</v>
      </c>
      <c r="P85" s="195">
        <v>35460</v>
      </c>
      <c r="Q85" s="196">
        <f t="shared" si="60"/>
        <v>-0.11272363317903167</v>
      </c>
      <c r="R85" s="196">
        <f t="shared" si="58"/>
        <v>1.2321522948575884E-2</v>
      </c>
      <c r="S85" s="195">
        <v>6394</v>
      </c>
      <c r="T85" s="195">
        <v>21266</v>
      </c>
      <c r="U85" s="195">
        <v>31345</v>
      </c>
      <c r="V85" s="195">
        <v>45031</v>
      </c>
      <c r="W85" s="195">
        <v>40608</v>
      </c>
      <c r="X85" s="196">
        <f t="shared" si="61"/>
        <v>-9.8221225378072874E-2</v>
      </c>
      <c r="Y85" s="196">
        <f t="shared" si="62"/>
        <v>1.1572468422789509E-2</v>
      </c>
    </row>
    <row r="86" spans="1:25" x14ac:dyDescent="0.25">
      <c r="A86" s="74"/>
      <c r="B86" s="194" t="s">
        <v>125</v>
      </c>
      <c r="C86" s="195">
        <v>251</v>
      </c>
      <c r="D86" s="195">
        <v>519</v>
      </c>
      <c r="E86" s="195">
        <v>906</v>
      </c>
      <c r="F86" s="195">
        <v>907</v>
      </c>
      <c r="G86" s="195">
        <v>1190</v>
      </c>
      <c r="H86" s="195">
        <v>1258</v>
      </c>
      <c r="I86" s="196">
        <f t="shared" si="59"/>
        <v>5.7142857142857162E-2</v>
      </c>
      <c r="J86" s="196">
        <f t="shared" si="56"/>
        <v>1.9932596767370117E-3</v>
      </c>
      <c r="K86" s="195">
        <v>1127</v>
      </c>
      <c r="L86" s="195">
        <v>1963</v>
      </c>
      <c r="M86" s="195">
        <v>3498</v>
      </c>
      <c r="N86" s="195">
        <v>5016</v>
      </c>
      <c r="O86" s="195">
        <v>9413</v>
      </c>
      <c r="P86" s="195">
        <v>9441</v>
      </c>
      <c r="Q86" s="196">
        <f t="shared" si="60"/>
        <v>2.9746095824922936E-3</v>
      </c>
      <c r="R86" s="196">
        <f t="shared" si="58"/>
        <v>3.2805273028061175E-3</v>
      </c>
      <c r="S86" s="195">
        <v>1378</v>
      </c>
      <c r="T86" s="195">
        <v>4404</v>
      </c>
      <c r="U86" s="195">
        <v>5923</v>
      </c>
      <c r="V86" s="195">
        <v>10603</v>
      </c>
      <c r="W86" s="195">
        <v>10699</v>
      </c>
      <c r="X86" s="196">
        <f t="shared" si="61"/>
        <v>9.0540413090633987E-3</v>
      </c>
      <c r="Y86" s="196">
        <f t="shared" si="62"/>
        <v>3.0490011735476992E-3</v>
      </c>
    </row>
    <row r="87" spans="1:25" x14ac:dyDescent="0.25">
      <c r="A87" s="74"/>
      <c r="B87" s="194" t="s">
        <v>121</v>
      </c>
      <c r="C87" s="195">
        <v>206</v>
      </c>
      <c r="D87" s="195">
        <v>432</v>
      </c>
      <c r="E87" s="195">
        <v>733</v>
      </c>
      <c r="F87" s="195">
        <v>605</v>
      </c>
      <c r="G87" s="195">
        <v>686</v>
      </c>
      <c r="H87" s="195">
        <v>681</v>
      </c>
      <c r="I87" s="196">
        <f t="shared" si="59"/>
        <v>-7.2886297376093534E-3</v>
      </c>
      <c r="J87" s="196">
        <f t="shared" si="56"/>
        <v>1.0790221302527066E-3</v>
      </c>
      <c r="K87" s="195">
        <v>1505</v>
      </c>
      <c r="L87" s="195">
        <v>2725</v>
      </c>
      <c r="M87" s="195">
        <v>3288</v>
      </c>
      <c r="N87" s="195">
        <v>4621</v>
      </c>
      <c r="O87" s="195">
        <v>5897</v>
      </c>
      <c r="P87" s="195">
        <v>6255</v>
      </c>
      <c r="Q87" s="196">
        <f t="shared" si="60"/>
        <v>6.0708835000847783E-2</v>
      </c>
      <c r="R87" s="196">
        <f t="shared" si="58"/>
        <v>2.1734666114873705E-3</v>
      </c>
      <c r="S87" s="195">
        <v>1711</v>
      </c>
      <c r="T87" s="195">
        <v>4021</v>
      </c>
      <c r="U87" s="195">
        <v>5226</v>
      </c>
      <c r="V87" s="195">
        <v>6583</v>
      </c>
      <c r="W87" s="195">
        <v>6936</v>
      </c>
      <c r="X87" s="196">
        <f t="shared" si="61"/>
        <v>5.3622968251556991E-2</v>
      </c>
      <c r="Y87" s="196">
        <f t="shared" si="62"/>
        <v>1.9766213795426525E-3</v>
      </c>
    </row>
    <row r="88" spans="1:25" x14ac:dyDescent="0.25">
      <c r="A88" s="74"/>
      <c r="B88" s="194" t="s">
        <v>130</v>
      </c>
      <c r="C88" s="195">
        <v>282</v>
      </c>
      <c r="D88" s="195">
        <v>161</v>
      </c>
      <c r="E88" s="195">
        <v>315</v>
      </c>
      <c r="F88" s="195">
        <v>333</v>
      </c>
      <c r="G88" s="195">
        <v>375</v>
      </c>
      <c r="H88" s="195">
        <v>396</v>
      </c>
      <c r="I88" s="196">
        <f t="shared" si="59"/>
        <v>5.600000000000005E-2</v>
      </c>
      <c r="J88" s="196">
        <f t="shared" si="56"/>
        <v>6.2744899204122148E-4</v>
      </c>
      <c r="K88" s="195">
        <v>1418</v>
      </c>
      <c r="L88" s="195">
        <v>282</v>
      </c>
      <c r="M88" s="195">
        <v>1933</v>
      </c>
      <c r="N88" s="195">
        <v>2480</v>
      </c>
      <c r="O88" s="195">
        <v>2401</v>
      </c>
      <c r="P88" s="195">
        <v>2510</v>
      </c>
      <c r="Q88" s="196">
        <f t="shared" si="60"/>
        <v>4.5397750937109516E-2</v>
      </c>
      <c r="R88" s="196">
        <f t="shared" si="58"/>
        <v>8.7216645800692238E-4</v>
      </c>
      <c r="S88" s="195">
        <v>1700</v>
      </c>
      <c r="T88" s="195">
        <v>2248</v>
      </c>
      <c r="U88" s="195">
        <v>2813</v>
      </c>
      <c r="V88" s="195">
        <v>2776</v>
      </c>
      <c r="W88" s="195">
        <v>2906</v>
      </c>
      <c r="X88" s="196">
        <f t="shared" si="61"/>
        <v>4.6829971181556296E-2</v>
      </c>
      <c r="Y88" s="196">
        <f t="shared" si="62"/>
        <v>8.2815192170573079E-4</v>
      </c>
    </row>
    <row r="89" spans="1:25" x14ac:dyDescent="0.25">
      <c r="A89" s="74"/>
      <c r="B89" s="194" t="s">
        <v>133</v>
      </c>
      <c r="C89" s="195">
        <v>390</v>
      </c>
      <c r="D89" s="195">
        <v>170</v>
      </c>
      <c r="E89" s="195">
        <v>454</v>
      </c>
      <c r="F89" s="195">
        <v>467</v>
      </c>
      <c r="G89" s="195">
        <v>417</v>
      </c>
      <c r="H89" s="195">
        <v>510</v>
      </c>
      <c r="I89" s="196">
        <f t="shared" si="59"/>
        <v>0.2230215827338129</v>
      </c>
      <c r="J89" s="196">
        <f t="shared" si="56"/>
        <v>8.0807824732581559E-4</v>
      </c>
      <c r="K89" s="195">
        <v>1915</v>
      </c>
      <c r="L89" s="195">
        <v>286</v>
      </c>
      <c r="M89" s="195">
        <v>1829</v>
      </c>
      <c r="N89" s="195">
        <v>2565</v>
      </c>
      <c r="O89" s="195">
        <v>2963</v>
      </c>
      <c r="P89" s="195">
        <v>1864</v>
      </c>
      <c r="Q89" s="196">
        <f t="shared" si="60"/>
        <v>-0.37090786365170436</v>
      </c>
      <c r="R89" s="196">
        <f t="shared" si="58"/>
        <v>6.4769652499000136E-4</v>
      </c>
      <c r="S89" s="195">
        <v>2305</v>
      </c>
      <c r="T89" s="195">
        <v>2283</v>
      </c>
      <c r="U89" s="195">
        <v>3032</v>
      </c>
      <c r="V89" s="195">
        <v>3380</v>
      </c>
      <c r="W89" s="195">
        <v>2374</v>
      </c>
      <c r="X89" s="196">
        <f t="shared" si="61"/>
        <v>-0.29763313609467457</v>
      </c>
      <c r="Y89" s="196">
        <f t="shared" si="62"/>
        <v>6.7654255407068303E-4</v>
      </c>
    </row>
    <row r="90" spans="1:25" x14ac:dyDescent="0.25">
      <c r="A90" s="74"/>
      <c r="B90" s="199" t="s">
        <v>147</v>
      </c>
      <c r="C90" s="200">
        <f t="shared" ref="C90" si="63">C82-SUM(C83:C89)</f>
        <v>7268</v>
      </c>
      <c r="D90" s="200">
        <f t="shared" ref="D90:H90" si="64">D82-SUM(D83:D89)</f>
        <v>8888</v>
      </c>
      <c r="E90" s="200">
        <f t="shared" si="64"/>
        <v>17696</v>
      </c>
      <c r="F90" s="200">
        <f t="shared" si="64"/>
        <v>18555</v>
      </c>
      <c r="G90" s="200">
        <f t="shared" si="64"/>
        <v>22748</v>
      </c>
      <c r="H90" s="200">
        <f t="shared" si="64"/>
        <v>23999</v>
      </c>
      <c r="I90" s="201">
        <f t="shared" si="59"/>
        <v>5.4993845612801184E-2</v>
      </c>
      <c r="J90" s="201">
        <f t="shared" si="56"/>
        <v>3.8025627171710291E-2</v>
      </c>
      <c r="K90" s="200">
        <f t="shared" ref="K90:P90" si="65">K82-SUM(K83:K89)</f>
        <v>19234</v>
      </c>
      <c r="L90" s="200">
        <f t="shared" si="65"/>
        <v>27536</v>
      </c>
      <c r="M90" s="200">
        <f t="shared" si="65"/>
        <v>56451</v>
      </c>
      <c r="N90" s="200">
        <f t="shared" si="65"/>
        <v>78287</v>
      </c>
      <c r="O90" s="200">
        <f t="shared" si="65"/>
        <v>93707</v>
      </c>
      <c r="P90" s="200">
        <f t="shared" si="65"/>
        <v>91722</v>
      </c>
      <c r="Q90" s="201">
        <f t="shared" si="60"/>
        <v>-2.1183049291941924E-2</v>
      </c>
      <c r="R90" s="201">
        <f t="shared" si="58"/>
        <v>3.1871255721637827E-2</v>
      </c>
      <c r="S90" s="200">
        <f>S82-SUM(S83:S89)</f>
        <v>26502</v>
      </c>
      <c r="T90" s="200">
        <f>T82-SUM(T83:T89)</f>
        <v>74147</v>
      </c>
      <c r="U90" s="200">
        <f>U82-SUM(U83:U89)</f>
        <v>96842</v>
      </c>
      <c r="V90" s="200">
        <f>V82-SUM(V83:V89)</f>
        <v>116455</v>
      </c>
      <c r="W90" s="200">
        <f>W82-SUM(W83:W89)</f>
        <v>115721</v>
      </c>
      <c r="X90" s="201">
        <f t="shared" si="61"/>
        <v>-6.3028637671203036E-3</v>
      </c>
      <c r="Y90" s="201">
        <f t="shared" si="62"/>
        <v>3.2978172240780756E-2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3393</v>
      </c>
      <c r="F92" s="209">
        <f t="shared" si="66"/>
        <v>5194</v>
      </c>
      <c r="G92" s="209">
        <f t="shared" si="66"/>
        <v>6178</v>
      </c>
      <c r="H92" s="209">
        <f t="shared" si="66"/>
        <v>6765</v>
      </c>
      <c r="I92" s="210">
        <f>IFERROR(H92/G92-1,"-")</f>
        <v>9.5014567821301466E-2</v>
      </c>
      <c r="J92" s="210">
        <f t="shared" ref="J92:J104" si="67">H92/H$8</f>
        <v>1.0718920280704201E-2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25644</v>
      </c>
      <c r="N92" s="209">
        <f t="shared" si="68"/>
        <v>34429</v>
      </c>
      <c r="O92" s="209">
        <f t="shared" si="68"/>
        <v>40518</v>
      </c>
      <c r="P92" s="209">
        <f t="shared" si="68"/>
        <v>39638</v>
      </c>
      <c r="Q92" s="210">
        <f>IFERROR(P92/O92-1,"-")</f>
        <v>-2.1718742287378467E-2</v>
      </c>
      <c r="R92" s="210">
        <f t="shared" ref="R92:R104" si="69">P92/P$8</f>
        <v>1.3773280502979438E-2</v>
      </c>
      <c r="S92" s="209">
        <f>S93+S96</f>
        <v>19059</v>
      </c>
      <c r="T92" s="209">
        <f>T93+T96</f>
        <v>41481</v>
      </c>
      <c r="U92" s="209">
        <f>U93+U96</f>
        <v>48608</v>
      </c>
      <c r="V92" s="209">
        <f>V93+V96</f>
        <v>46696</v>
      </c>
      <c r="W92" s="209">
        <f>W93+W96</f>
        <v>46403</v>
      </c>
      <c r="X92" s="210">
        <f>IFERROR(W92/V92-1,"-")</f>
        <v>-6.2746273770772909E-3</v>
      </c>
      <c r="Y92" s="210">
        <f>W92/W$8</f>
        <v>1.3223927605956995E-2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2663</v>
      </c>
      <c r="F93" s="191">
        <v>3564</v>
      </c>
      <c r="G93" s="191">
        <v>4493</v>
      </c>
      <c r="H93" s="191">
        <v>4917</v>
      </c>
      <c r="I93" s="192">
        <f>IFERROR(H93/G93-1,"-")</f>
        <v>9.4369018473180466E-2</v>
      </c>
      <c r="J93" s="192">
        <f t="shared" si="67"/>
        <v>7.7908249845118332E-3</v>
      </c>
      <c r="K93" s="191">
        <v>4723</v>
      </c>
      <c r="L93" s="191">
        <v>0</v>
      </c>
      <c r="M93" s="191">
        <v>17928</v>
      </c>
      <c r="N93" s="191">
        <v>22563</v>
      </c>
      <c r="O93" s="191">
        <v>24822</v>
      </c>
      <c r="P93" s="191">
        <v>24573</v>
      </c>
      <c r="Q93" s="192">
        <f>IFERROR(P93/O93-1,"-")</f>
        <v>-1.0031423737007494E-2</v>
      </c>
      <c r="R93" s="192">
        <f t="shared" si="69"/>
        <v>8.5385443715554205E-3</v>
      </c>
      <c r="S93" s="191">
        <v>12382</v>
      </c>
      <c r="T93" s="191">
        <v>27294</v>
      </c>
      <c r="U93" s="191">
        <v>32685</v>
      </c>
      <c r="V93" s="191">
        <v>29315</v>
      </c>
      <c r="W93" s="191">
        <v>29490</v>
      </c>
      <c r="X93" s="192">
        <f>IFERROR(W93/V93-1,"-")</f>
        <v>5.969640115981667E-3</v>
      </c>
      <c r="Y93" s="192">
        <f>W93/W$8</f>
        <v>8.4040606232284928E-3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1960</v>
      </c>
      <c r="F94" s="195">
        <v>2505</v>
      </c>
      <c r="G94" s="195">
        <v>3234</v>
      </c>
      <c r="H94" s="195">
        <v>3138</v>
      </c>
      <c r="I94" s="196">
        <f>IFERROR(H94/G94-1,"-")</f>
        <v>-2.9684601113172504E-2</v>
      </c>
      <c r="J94" s="196">
        <f t="shared" si="67"/>
        <v>4.972057921781195E-3</v>
      </c>
      <c r="K94" s="195">
        <v>2176</v>
      </c>
      <c r="L94" s="195">
        <v>0</v>
      </c>
      <c r="M94" s="195">
        <v>7721</v>
      </c>
      <c r="N94" s="195">
        <v>5043</v>
      </c>
      <c r="O94" s="195">
        <v>5933</v>
      </c>
      <c r="P94" s="195">
        <v>7386</v>
      </c>
      <c r="Q94" s="196">
        <f>IFERROR(P94/O94-1,"-")</f>
        <v>0.24490139895499752</v>
      </c>
      <c r="R94" s="196">
        <f t="shared" si="69"/>
        <v>2.5664627326052306E-3</v>
      </c>
      <c r="S94" s="195">
        <v>6489</v>
      </c>
      <c r="T94" s="195">
        <v>12915</v>
      </c>
      <c r="U94" s="195">
        <v>10196</v>
      </c>
      <c r="V94" s="195">
        <v>9167</v>
      </c>
      <c r="W94" s="195">
        <v>10910</v>
      </c>
      <c r="X94" s="196">
        <f>IFERROR(W94/V94-1,"-")</f>
        <v>0.19013854041671219</v>
      </c>
      <c r="Y94" s="196">
        <f>W94/W$8</f>
        <v>3.1091319565758851E-3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703</v>
      </c>
      <c r="F95" s="195">
        <v>1059</v>
      </c>
      <c r="G95" s="195">
        <v>1259</v>
      </c>
      <c r="H95" s="195">
        <v>1177</v>
      </c>
      <c r="I95" s="196">
        <f>IFERROR(H95/G95-1,"-")</f>
        <v>-6.5131056393963438E-2</v>
      </c>
      <c r="J95" s="196">
        <f t="shared" si="67"/>
        <v>1.8649178374558527E-3</v>
      </c>
      <c r="K95" s="195">
        <v>2547</v>
      </c>
      <c r="L95" s="195">
        <v>0</v>
      </c>
      <c r="M95" s="195">
        <v>10207</v>
      </c>
      <c r="N95" s="195">
        <v>17520</v>
      </c>
      <c r="O95" s="195">
        <v>18889</v>
      </c>
      <c r="P95" s="195">
        <v>17187</v>
      </c>
      <c r="Q95" s="196">
        <f>IFERROR(P95/O95-1,"-")</f>
        <v>-9.0105352321456889E-2</v>
      </c>
      <c r="R95" s="196">
        <f t="shared" si="69"/>
        <v>5.9720816389501894E-3</v>
      </c>
      <c r="S95" s="195">
        <v>5893</v>
      </c>
      <c r="T95" s="195">
        <v>14379</v>
      </c>
      <c r="U95" s="195">
        <v>22489</v>
      </c>
      <c r="V95" s="195">
        <v>20148</v>
      </c>
      <c r="W95" s="195">
        <v>18580</v>
      </c>
      <c r="X95" s="196">
        <f>IFERROR(W95/V95-1,"-")</f>
        <v>-7.7824101647806287E-2</v>
      </c>
      <c r="Y95" s="196">
        <f>W95/W$8</f>
        <v>5.2949286666526081E-3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730</v>
      </c>
      <c r="F96" s="191">
        <v>1630</v>
      </c>
      <c r="G96" s="191">
        <v>1685</v>
      </c>
      <c r="H96" s="191">
        <v>1848</v>
      </c>
      <c r="I96" s="192">
        <f>IFERROR(H96/G96-1,"-")</f>
        <v>9.6735905044510462E-2</v>
      </c>
      <c r="J96" s="192">
        <f t="shared" si="67"/>
        <v>2.928095296192367E-3</v>
      </c>
      <c r="K96" s="191">
        <v>3970</v>
      </c>
      <c r="L96" s="191">
        <v>0</v>
      </c>
      <c r="M96" s="191">
        <v>7716</v>
      </c>
      <c r="N96" s="191">
        <v>11866</v>
      </c>
      <c r="O96" s="191">
        <v>15696</v>
      </c>
      <c r="P96" s="191">
        <v>15065</v>
      </c>
      <c r="Q96" s="192">
        <f>IFERROR(P96/O96-1,"-")</f>
        <v>-4.0201325178389369E-2</v>
      </c>
      <c r="R96" s="192">
        <f t="shared" si="69"/>
        <v>5.2347361314240186E-3</v>
      </c>
      <c r="S96" s="191">
        <v>6677</v>
      </c>
      <c r="T96" s="191">
        <v>14187</v>
      </c>
      <c r="U96" s="191">
        <v>15923</v>
      </c>
      <c r="V96" s="191">
        <v>17381</v>
      </c>
      <c r="W96" s="191">
        <v>16913</v>
      </c>
      <c r="X96" s="192">
        <f>IFERROR(W96/V96-1,"-")</f>
        <v>-2.6925953627524257E-2</v>
      </c>
      <c r="Y96" s="192">
        <f>W96/W$8</f>
        <v>4.8198669827285009E-3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23</v>
      </c>
      <c r="F97" s="195">
        <v>105</v>
      </c>
      <c r="G97" s="195">
        <v>147</v>
      </c>
      <c r="H97" s="195">
        <v>101</v>
      </c>
      <c r="I97" s="196">
        <f t="shared" ref="I97:I104" si="70">IFERROR(H97/G97-1,"-")</f>
        <v>-0.31292517006802723</v>
      </c>
      <c r="J97" s="196">
        <f t="shared" si="67"/>
        <v>1.6003118231354386E-4</v>
      </c>
      <c r="K97" s="195">
        <v>915</v>
      </c>
      <c r="L97" s="195">
        <v>0</v>
      </c>
      <c r="M97" s="195">
        <v>898</v>
      </c>
      <c r="N97" s="195">
        <v>1780</v>
      </c>
      <c r="O97" s="195">
        <v>2303</v>
      </c>
      <c r="P97" s="195">
        <v>1945</v>
      </c>
      <c r="Q97" s="196">
        <f t="shared" ref="Q97:Q104" si="71">IFERROR(P97/O97-1,"-")</f>
        <v>-0.15544941380807642</v>
      </c>
      <c r="R97" s="196">
        <f t="shared" si="69"/>
        <v>6.7584213578624072E-4</v>
      </c>
      <c r="S97" s="195">
        <v>1092</v>
      </c>
      <c r="T97" s="195">
        <v>1836</v>
      </c>
      <c r="U97" s="195">
        <v>2198</v>
      </c>
      <c r="V97" s="195">
        <v>2450</v>
      </c>
      <c r="W97" s="195">
        <v>2046</v>
      </c>
      <c r="X97" s="196">
        <f t="shared" ref="X97:X104" si="72">IFERROR(W97/V97-1,"-")</f>
        <v>-0.16489795918367345</v>
      </c>
      <c r="Y97" s="196">
        <f t="shared" ref="Y97:Y104" si="73">W97/W$8</f>
        <v>5.8306910936336035E-4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92</v>
      </c>
      <c r="F98" s="195">
        <v>197</v>
      </c>
      <c r="G98" s="195">
        <v>278</v>
      </c>
      <c r="H98" s="195">
        <v>255</v>
      </c>
      <c r="I98" s="196">
        <f t="shared" si="70"/>
        <v>-8.2733812949640329E-2</v>
      </c>
      <c r="J98" s="196">
        <f t="shared" si="67"/>
        <v>4.0403912366290779E-4</v>
      </c>
      <c r="K98" s="195">
        <v>772</v>
      </c>
      <c r="L98" s="195">
        <v>0</v>
      </c>
      <c r="M98" s="195">
        <v>1492</v>
      </c>
      <c r="N98" s="195">
        <v>2353</v>
      </c>
      <c r="O98" s="195">
        <v>3037</v>
      </c>
      <c r="P98" s="195">
        <v>2748</v>
      </c>
      <c r="Q98" s="196">
        <f t="shared" si="71"/>
        <v>-9.5159697069476468E-2</v>
      </c>
      <c r="R98" s="196">
        <f t="shared" si="69"/>
        <v>9.5486590701315648E-4</v>
      </c>
      <c r="S98" s="195">
        <v>1239</v>
      </c>
      <c r="T98" s="195">
        <v>2714</v>
      </c>
      <c r="U98" s="195">
        <v>2893</v>
      </c>
      <c r="V98" s="195">
        <v>3315</v>
      </c>
      <c r="W98" s="195">
        <v>3003</v>
      </c>
      <c r="X98" s="196">
        <f t="shared" si="72"/>
        <v>-9.4117647058823528E-2</v>
      </c>
      <c r="Y98" s="196">
        <f t="shared" si="73"/>
        <v>8.5579498309783534E-4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199</v>
      </c>
      <c r="F99" s="195">
        <v>619</v>
      </c>
      <c r="G99" s="195">
        <v>454</v>
      </c>
      <c r="H99" s="195">
        <v>578</v>
      </c>
      <c r="I99" s="196">
        <f t="shared" si="70"/>
        <v>0.27312775330396466</v>
      </c>
      <c r="J99" s="196">
        <f t="shared" si="67"/>
        <v>9.1582201363592426E-4</v>
      </c>
      <c r="K99" s="195">
        <v>622</v>
      </c>
      <c r="L99" s="195">
        <v>0</v>
      </c>
      <c r="M99" s="195">
        <v>1471</v>
      </c>
      <c r="N99" s="195">
        <v>1996</v>
      </c>
      <c r="O99" s="195">
        <v>2584</v>
      </c>
      <c r="P99" s="195">
        <v>2446</v>
      </c>
      <c r="Q99" s="196">
        <f t="shared" si="71"/>
        <v>-5.3405572755417907E-2</v>
      </c>
      <c r="R99" s="196">
        <f t="shared" si="69"/>
        <v>8.4992795071112842E-4</v>
      </c>
      <c r="S99" s="195">
        <v>1648</v>
      </c>
      <c r="T99" s="195">
        <v>2766</v>
      </c>
      <c r="U99" s="195">
        <v>3129</v>
      </c>
      <c r="V99" s="195">
        <v>3038</v>
      </c>
      <c r="W99" s="195">
        <v>3024</v>
      </c>
      <c r="X99" s="196">
        <f t="shared" si="72"/>
        <v>-4.6082949308755561E-3</v>
      </c>
      <c r="Y99" s="196">
        <f t="shared" si="73"/>
        <v>8.6177956339921879E-4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17</v>
      </c>
      <c r="F100" s="195">
        <v>38</v>
      </c>
      <c r="G100" s="195">
        <v>64</v>
      </c>
      <c r="H100" s="195">
        <v>46</v>
      </c>
      <c r="I100" s="196">
        <f t="shared" si="70"/>
        <v>-0.28125</v>
      </c>
      <c r="J100" s="196">
        <f t="shared" si="67"/>
        <v>7.2885488974485323E-5</v>
      </c>
      <c r="K100" s="195">
        <v>210</v>
      </c>
      <c r="L100" s="195">
        <v>0</v>
      </c>
      <c r="M100" s="195">
        <v>539</v>
      </c>
      <c r="N100" s="195">
        <v>589</v>
      </c>
      <c r="O100" s="195">
        <v>716</v>
      </c>
      <c r="P100" s="195">
        <v>674</v>
      </c>
      <c r="Q100" s="196">
        <f t="shared" si="71"/>
        <v>-5.8659217877094938E-2</v>
      </c>
      <c r="R100" s="196">
        <f t="shared" si="69"/>
        <v>2.3419927995883095E-4</v>
      </c>
      <c r="S100" s="195">
        <v>284</v>
      </c>
      <c r="T100" s="195">
        <v>958</v>
      </c>
      <c r="U100" s="195">
        <v>711</v>
      </c>
      <c r="V100" s="195">
        <v>780</v>
      </c>
      <c r="W100" s="195">
        <v>720</v>
      </c>
      <c r="X100" s="196">
        <f t="shared" si="72"/>
        <v>-7.6923076923076872E-2</v>
      </c>
      <c r="Y100" s="196">
        <f t="shared" si="73"/>
        <v>2.0518561033314734E-4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7</v>
      </c>
      <c r="F101" s="195">
        <v>61</v>
      </c>
      <c r="G101" s="195">
        <v>38</v>
      </c>
      <c r="H101" s="195">
        <v>53</v>
      </c>
      <c r="I101" s="196">
        <f t="shared" si="70"/>
        <v>0.39473684210526305</v>
      </c>
      <c r="J101" s="196">
        <f t="shared" si="67"/>
        <v>8.3976759035820047E-5</v>
      </c>
      <c r="K101" s="195">
        <v>102</v>
      </c>
      <c r="L101" s="195">
        <v>0</v>
      </c>
      <c r="M101" s="195">
        <v>303</v>
      </c>
      <c r="N101" s="195">
        <v>313</v>
      </c>
      <c r="O101" s="195">
        <v>658</v>
      </c>
      <c r="P101" s="195">
        <v>617</v>
      </c>
      <c r="Q101" s="196">
        <f t="shared" si="71"/>
        <v>-6.2310030395136828E-2</v>
      </c>
      <c r="R101" s="196">
        <f t="shared" si="69"/>
        <v>2.143931093985144E-4</v>
      </c>
      <c r="S101" s="195">
        <v>256</v>
      </c>
      <c r="T101" s="195">
        <v>560</v>
      </c>
      <c r="U101" s="195">
        <v>466</v>
      </c>
      <c r="V101" s="195">
        <v>696</v>
      </c>
      <c r="W101" s="195">
        <v>670</v>
      </c>
      <c r="X101" s="196">
        <f t="shared" si="72"/>
        <v>-3.7356321839080442E-2</v>
      </c>
      <c r="Y101" s="196">
        <f t="shared" si="73"/>
        <v>1.9093660961556766E-4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20</v>
      </c>
      <c r="H102" s="195">
        <v>12</v>
      </c>
      <c r="I102" s="196">
        <f t="shared" si="70"/>
        <v>-0.4</v>
      </c>
      <c r="J102" s="196">
        <f t="shared" si="67"/>
        <v>1.9013605819430953E-5</v>
      </c>
      <c r="K102" s="195">
        <v>90</v>
      </c>
      <c r="L102" s="195">
        <v>0</v>
      </c>
      <c r="M102" s="195">
        <v>77</v>
      </c>
      <c r="N102" s="195">
        <v>88</v>
      </c>
      <c r="O102" s="195">
        <v>168</v>
      </c>
      <c r="P102" s="195">
        <v>149</v>
      </c>
      <c r="Q102" s="196">
        <f t="shared" si="71"/>
        <v>-0.11309523809523814</v>
      </c>
      <c r="R102" s="196">
        <f t="shared" si="69"/>
        <v>5.1774024798020492E-5</v>
      </c>
      <c r="S102" s="195">
        <v>114</v>
      </c>
      <c r="T102" s="195">
        <v>236</v>
      </c>
      <c r="U102" s="195">
        <v>112</v>
      </c>
      <c r="V102" s="195">
        <v>188</v>
      </c>
      <c r="W102" s="195">
        <v>161</v>
      </c>
      <c r="X102" s="196">
        <f t="shared" si="72"/>
        <v>-0.1436170212765957</v>
      </c>
      <c r="Y102" s="196">
        <f t="shared" si="73"/>
        <v>4.5881782310606557E-5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17</v>
      </c>
      <c r="H103" s="195">
        <v>8</v>
      </c>
      <c r="I103" s="196">
        <f t="shared" si="70"/>
        <v>-0.52941176470588236</v>
      </c>
      <c r="J103" s="196">
        <f t="shared" si="67"/>
        <v>1.267573721295397E-5</v>
      </c>
      <c r="K103" s="195">
        <v>61</v>
      </c>
      <c r="L103" s="195">
        <v>0</v>
      </c>
      <c r="M103" s="195">
        <v>56</v>
      </c>
      <c r="N103" s="195">
        <v>183</v>
      </c>
      <c r="O103" s="195">
        <v>291</v>
      </c>
      <c r="P103" s="195">
        <v>169</v>
      </c>
      <c r="Q103" s="196">
        <f t="shared" si="71"/>
        <v>-0.41924398625429549</v>
      </c>
      <c r="R103" s="196">
        <f t="shared" si="69"/>
        <v>5.8723558327956134E-5</v>
      </c>
      <c r="S103" s="195">
        <v>70</v>
      </c>
      <c r="T103" s="195">
        <v>125</v>
      </c>
      <c r="U103" s="195">
        <v>206</v>
      </c>
      <c r="V103" s="195">
        <v>308</v>
      </c>
      <c r="W103" s="195">
        <v>177</v>
      </c>
      <c r="X103" s="196">
        <f t="shared" si="72"/>
        <v>-0.42532467532467533</v>
      </c>
      <c r="Y103" s="196">
        <f t="shared" si="73"/>
        <v>5.0441462540232055E-5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392</v>
      </c>
      <c r="F104" s="200">
        <f t="shared" si="75"/>
        <v>601</v>
      </c>
      <c r="G104" s="200">
        <f t="shared" si="75"/>
        <v>667</v>
      </c>
      <c r="H104" s="200">
        <f t="shared" si="75"/>
        <v>795</v>
      </c>
      <c r="I104" s="201">
        <f t="shared" si="70"/>
        <v>0.1919040479760119</v>
      </c>
      <c r="J104" s="201">
        <f t="shared" si="67"/>
        <v>1.2596513855373007E-3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2880</v>
      </c>
      <c r="N104" s="200">
        <f t="shared" si="76"/>
        <v>4564</v>
      </c>
      <c r="O104" s="200">
        <f t="shared" si="76"/>
        <v>5939</v>
      </c>
      <c r="P104" s="200">
        <f t="shared" si="76"/>
        <v>6317</v>
      </c>
      <c r="Q104" s="201">
        <f t="shared" si="71"/>
        <v>6.3647078632766529E-2</v>
      </c>
      <c r="R104" s="201">
        <f t="shared" si="69"/>
        <v>2.1950101654301707E-3</v>
      </c>
      <c r="S104" s="200">
        <f>S96-SUM(S97:S103)</f>
        <v>1974</v>
      </c>
      <c r="T104" s="200">
        <f>T96-SUM(T97:T103)</f>
        <v>4992</v>
      </c>
      <c r="U104" s="200">
        <f>U96-SUM(U97:U103)</f>
        <v>6208</v>
      </c>
      <c r="V104" s="200">
        <f>V96-SUM(V97:V103)</f>
        <v>6606</v>
      </c>
      <c r="W104" s="200">
        <f>W96-SUM(W97:W103)</f>
        <v>7112</v>
      </c>
      <c r="X104" s="201">
        <f t="shared" si="72"/>
        <v>7.6597033000302739E-2</v>
      </c>
      <c r="Y104" s="201">
        <f t="shared" si="73"/>
        <v>2.0267778620685333E-3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50483</v>
      </c>
      <c r="T106" s="209">
        <f>T107+T110</f>
        <v>142029</v>
      </c>
      <c r="U106" s="209">
        <f>U107+U110</f>
        <v>186898</v>
      </c>
      <c r="V106" s="209">
        <f>V107+V110</f>
        <v>175551</v>
      </c>
      <c r="W106" s="209">
        <f>W107+W110</f>
        <v>184313</v>
      </c>
      <c r="X106" s="210">
        <f>IFERROR(W106/V106-1,"-")</f>
        <v>4.9911421752083518E-2</v>
      </c>
      <c r="Y106" s="210">
        <f>W106/W$8</f>
        <v>5.2525521385185257E-2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24639</v>
      </c>
      <c r="T107" s="191">
        <v>35155</v>
      </c>
      <c r="U107" s="191">
        <v>42777</v>
      </c>
      <c r="V107" s="191">
        <v>38573</v>
      </c>
      <c r="W107" s="191">
        <v>41587</v>
      </c>
      <c r="X107" s="192">
        <f>IFERROR(W107/V107-1,"-")</f>
        <v>7.8137557358774368E-2</v>
      </c>
      <c r="Y107" s="192">
        <f>W107/W$8</f>
        <v>1.185146385683972E-2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1147</v>
      </c>
      <c r="T108" s="195">
        <v>9838</v>
      </c>
      <c r="U108" s="195">
        <v>13530</v>
      </c>
      <c r="V108" s="195">
        <v>11111</v>
      </c>
      <c r="W108" s="195">
        <v>14821</v>
      </c>
      <c r="X108" s="196">
        <f>IFERROR(W108/V108-1,"-")</f>
        <v>0.33390333903339031</v>
      </c>
      <c r="Y108" s="196">
        <f>W108/W$8</f>
        <v>4.2236887927049674E-3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23492</v>
      </c>
      <c r="T109" s="195">
        <v>25317</v>
      </c>
      <c r="U109" s="195">
        <v>29247</v>
      </c>
      <c r="V109" s="195">
        <v>27462</v>
      </c>
      <c r="W109" s="195">
        <v>26766</v>
      </c>
      <c r="X109" s="196">
        <f>IFERROR(W109/V109-1,"-")</f>
        <v>-2.5344111863666141E-2</v>
      </c>
      <c r="Y109" s="196">
        <f>W109/W$8</f>
        <v>7.627775064134752E-3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25844</v>
      </c>
      <c r="T110" s="191">
        <v>106874</v>
      </c>
      <c r="U110" s="191">
        <v>144121</v>
      </c>
      <c r="V110" s="191">
        <v>136978</v>
      </c>
      <c r="W110" s="191">
        <v>142726</v>
      </c>
      <c r="X110" s="192">
        <f>IFERROR(W110/V110-1,"-")</f>
        <v>4.1962942954343108E-2</v>
      </c>
      <c r="Y110" s="192">
        <f>W110/W$8</f>
        <v>4.0674057528345541E-2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12927</v>
      </c>
      <c r="T111" s="195">
        <v>65016</v>
      </c>
      <c r="U111" s="195">
        <v>96402</v>
      </c>
      <c r="V111" s="195">
        <v>85963</v>
      </c>
      <c r="W111" s="195">
        <v>87643</v>
      </c>
      <c r="X111" s="196">
        <f t="shared" ref="X111:X118" si="83">IFERROR(W111/V111-1,"-")</f>
        <v>1.9543291881390923E-2</v>
      </c>
      <c r="Y111" s="196">
        <f t="shared" ref="Y111:Y118" si="84">W111/W$8</f>
        <v>2.4976503397816711E-2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1947</v>
      </c>
      <c r="T112" s="195">
        <v>4475</v>
      </c>
      <c r="U112" s="195">
        <v>5824</v>
      </c>
      <c r="V112" s="195">
        <v>5696</v>
      </c>
      <c r="W112" s="195">
        <v>6480</v>
      </c>
      <c r="X112" s="196">
        <f t="shared" si="83"/>
        <v>0.13764044943820219</v>
      </c>
      <c r="Y112" s="196">
        <f t="shared" si="84"/>
        <v>1.8466704929983261E-3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1655</v>
      </c>
      <c r="T113" s="195">
        <v>7171</v>
      </c>
      <c r="U113" s="195">
        <v>10604</v>
      </c>
      <c r="V113" s="195">
        <v>10822</v>
      </c>
      <c r="W113" s="195">
        <v>12023</v>
      </c>
      <c r="X113" s="196">
        <f t="shared" si="83"/>
        <v>0.11097763814452044</v>
      </c>
      <c r="Y113" s="196">
        <f t="shared" si="84"/>
        <v>3.4263147125492091E-3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939</v>
      </c>
      <c r="T114" s="195">
        <v>4742</v>
      </c>
      <c r="U114" s="195">
        <v>4787</v>
      </c>
      <c r="V114" s="195">
        <v>4724</v>
      </c>
      <c r="W114" s="195">
        <v>5054</v>
      </c>
      <c r="X114" s="196">
        <f t="shared" si="83"/>
        <v>6.9856054191363315E-2</v>
      </c>
      <c r="Y114" s="196">
        <f t="shared" si="84"/>
        <v>1.4402889925329537E-3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2434</v>
      </c>
      <c r="T115" s="195">
        <v>3767</v>
      </c>
      <c r="U115" s="195">
        <v>4010</v>
      </c>
      <c r="V115" s="195">
        <v>3847</v>
      </c>
      <c r="W115" s="195">
        <v>3672</v>
      </c>
      <c r="X115" s="196">
        <f t="shared" si="83"/>
        <v>-4.5489992201715568E-2</v>
      </c>
      <c r="Y115" s="196">
        <f t="shared" si="84"/>
        <v>1.0464466126990514E-3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839</v>
      </c>
      <c r="U116" s="195">
        <v>884</v>
      </c>
      <c r="V116" s="195">
        <v>877</v>
      </c>
      <c r="W116" s="195">
        <v>907</v>
      </c>
      <c r="X116" s="196">
        <f t="shared" si="83"/>
        <v>3.4207525655644222E-2</v>
      </c>
      <c r="Y116" s="196">
        <f t="shared" si="84"/>
        <v>2.5847687301689532E-4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542</v>
      </c>
      <c r="T117" s="195">
        <v>689</v>
      </c>
      <c r="U117" s="195">
        <v>435</v>
      </c>
      <c r="V117" s="195">
        <v>1083</v>
      </c>
      <c r="W117" s="195">
        <v>727</v>
      </c>
      <c r="X117" s="196">
        <f t="shared" si="83"/>
        <v>-0.32871652816251151</v>
      </c>
      <c r="Y117" s="196">
        <f t="shared" si="84"/>
        <v>2.071804704336085E-4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5177</v>
      </c>
      <c r="T118" s="200">
        <f>T110-SUM(T111:T117)</f>
        <v>20175</v>
      </c>
      <c r="U118" s="200">
        <f>U110-SUM(U111:U117)</f>
        <v>21175</v>
      </c>
      <c r="V118" s="200">
        <f>V110-SUM(V111:V117)</f>
        <v>23966</v>
      </c>
      <c r="W118" s="200">
        <f>W110-SUM(W111:W117)</f>
        <v>26220</v>
      </c>
      <c r="X118" s="201">
        <f t="shared" si="83"/>
        <v>9.4049904030710119E-2</v>
      </c>
      <c r="Y118" s="201">
        <f t="shared" si="84"/>
        <v>7.4721759762987824E-3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37585</v>
      </c>
      <c r="D120" s="209">
        <f t="shared" si="88"/>
        <v>46026</v>
      </c>
      <c r="E120" s="209">
        <f t="shared" si="88"/>
        <v>72456</v>
      </c>
      <c r="F120" s="209">
        <f t="shared" si="88"/>
        <v>77373</v>
      </c>
      <c r="G120" s="209">
        <f t="shared" si="88"/>
        <v>81394</v>
      </c>
      <c r="H120" s="209">
        <f t="shared" si="88"/>
        <v>76373</v>
      </c>
      <c r="I120" s="210">
        <f>IFERROR(H120/G120-1,"-")</f>
        <v>-6.1687593680123887E-2</v>
      </c>
      <c r="J120" s="210">
        <f t="shared" ref="J120:J132" si="89">H120/H$8</f>
        <v>0.12101050977061668</v>
      </c>
      <c r="K120" s="209">
        <f t="shared" ref="K120:P120" si="90">K121+K124</f>
        <v>38765</v>
      </c>
      <c r="L120" s="209">
        <f t="shared" si="90"/>
        <v>77294</v>
      </c>
      <c r="M120" s="209">
        <f t="shared" si="90"/>
        <v>107459</v>
      </c>
      <c r="N120" s="209">
        <f t="shared" si="90"/>
        <v>117492</v>
      </c>
      <c r="O120" s="209">
        <f t="shared" si="90"/>
        <v>119763</v>
      </c>
      <c r="P120" s="209">
        <f t="shared" si="90"/>
        <v>151509</v>
      </c>
      <c r="Q120" s="210">
        <f>IFERROR(P120/O120-1,"-")</f>
        <v>0.26507352020239972</v>
      </c>
      <c r="R120" s="210">
        <f t="shared" ref="R120:R132" si="91">P120/P$8</f>
        <v>5.2645843779350922E-2</v>
      </c>
      <c r="S120" s="209">
        <f>S121+S124</f>
        <v>76350</v>
      </c>
      <c r="T120" s="209">
        <f>T121+T124</f>
        <v>179915</v>
      </c>
      <c r="U120" s="209">
        <f>U121+U124</f>
        <v>194865</v>
      </c>
      <c r="V120" s="209">
        <f>V121+V124</f>
        <v>201157</v>
      </c>
      <c r="W120" s="209">
        <f>W121+W124</f>
        <v>227882</v>
      </c>
      <c r="X120" s="210">
        <f>IFERROR(W120/V120-1,"-")</f>
        <v>0.13285642557803112</v>
      </c>
      <c r="Y120" s="210">
        <f>W120/W$8</f>
        <v>6.4941815630469829E-2</v>
      </c>
    </row>
    <row r="121" spans="1:25" x14ac:dyDescent="0.25">
      <c r="A121" s="74"/>
      <c r="B121" s="190" t="s">
        <v>99</v>
      </c>
      <c r="C121" s="191">
        <v>17927</v>
      </c>
      <c r="D121" s="191">
        <v>24940</v>
      </c>
      <c r="E121" s="191">
        <v>42019</v>
      </c>
      <c r="F121" s="191">
        <v>50974</v>
      </c>
      <c r="G121" s="191">
        <v>56488</v>
      </c>
      <c r="H121" s="191">
        <v>50745</v>
      </c>
      <c r="I121" s="192">
        <f>IFERROR(H121/G121-1,"-")</f>
        <v>-0.1016676108199972</v>
      </c>
      <c r="J121" s="192">
        <f t="shared" si="89"/>
        <v>8.0403785608918643E-2</v>
      </c>
      <c r="K121" s="191">
        <v>25121</v>
      </c>
      <c r="L121" s="191">
        <v>56542</v>
      </c>
      <c r="M121" s="191">
        <v>68386</v>
      </c>
      <c r="N121" s="191">
        <v>71312</v>
      </c>
      <c r="O121" s="191">
        <v>72098</v>
      </c>
      <c r="P121" s="191">
        <v>98240</v>
      </c>
      <c r="Q121" s="192">
        <f>IFERROR(P121/O121-1,"-")</f>
        <v>0.36258980831645826</v>
      </c>
      <c r="R121" s="192">
        <f t="shared" si="91"/>
        <v>3.4136108699043849E-2</v>
      </c>
      <c r="S121" s="191">
        <v>43048</v>
      </c>
      <c r="T121" s="191">
        <v>110405</v>
      </c>
      <c r="U121" s="191">
        <v>122286</v>
      </c>
      <c r="V121" s="191">
        <v>128586</v>
      </c>
      <c r="W121" s="191">
        <v>148985</v>
      </c>
      <c r="X121" s="192">
        <f>IFERROR(W121/V121-1,"-")</f>
        <v>0.15864090958580257</v>
      </c>
      <c r="Y121" s="192">
        <f>W121/W$8</f>
        <v>4.2457747438172162E-2</v>
      </c>
    </row>
    <row r="122" spans="1:25" x14ac:dyDescent="0.25">
      <c r="A122" s="74"/>
      <c r="B122" s="194" t="s">
        <v>105</v>
      </c>
      <c r="C122" s="195">
        <v>8497</v>
      </c>
      <c r="D122" s="195">
        <v>11920</v>
      </c>
      <c r="E122" s="195">
        <v>24274</v>
      </c>
      <c r="F122" s="195">
        <v>23969</v>
      </c>
      <c r="G122" s="195">
        <v>32986</v>
      </c>
      <c r="H122" s="195">
        <v>27525</v>
      </c>
      <c r="I122" s="196">
        <f>IFERROR(H122/G122-1,"-")</f>
        <v>-0.16555508397501972</v>
      </c>
      <c r="J122" s="196">
        <f t="shared" si="89"/>
        <v>4.3612458348319755E-2</v>
      </c>
      <c r="K122" s="195">
        <v>10988</v>
      </c>
      <c r="L122" s="195">
        <v>29583</v>
      </c>
      <c r="M122" s="195">
        <v>33031</v>
      </c>
      <c r="N122" s="195">
        <v>31747</v>
      </c>
      <c r="O122" s="195">
        <v>29471</v>
      </c>
      <c r="P122" s="195">
        <v>47567</v>
      </c>
      <c r="Q122" s="196">
        <f>IFERROR(P122/O122-1,"-")</f>
        <v>0.61402734891927668</v>
      </c>
      <c r="R122" s="196">
        <f t="shared" si="91"/>
        <v>1.6528423070922421E-2</v>
      </c>
      <c r="S122" s="195">
        <v>19485</v>
      </c>
      <c r="T122" s="195">
        <v>57305</v>
      </c>
      <c r="U122" s="195">
        <v>55716</v>
      </c>
      <c r="V122" s="195">
        <v>62457</v>
      </c>
      <c r="W122" s="195">
        <v>78684</v>
      </c>
      <c r="X122" s="196">
        <f>IFERROR(W122/V122-1,"-")</f>
        <v>0.2598107497958595</v>
      </c>
      <c r="Y122" s="196">
        <f>W122/W$8</f>
        <v>2.2423367449240783E-2</v>
      </c>
    </row>
    <row r="123" spans="1:25" x14ac:dyDescent="0.25">
      <c r="A123" s="74"/>
      <c r="B123" s="194" t="s">
        <v>102</v>
      </c>
      <c r="C123" s="195">
        <v>9430</v>
      </c>
      <c r="D123" s="195">
        <v>13020</v>
      </c>
      <c r="E123" s="195">
        <v>17745</v>
      </c>
      <c r="F123" s="195">
        <v>27005</v>
      </c>
      <c r="G123" s="195">
        <v>23502</v>
      </c>
      <c r="H123" s="195">
        <v>17363</v>
      </c>
      <c r="I123" s="196">
        <f>IFERROR(H123/G123-1,"-")</f>
        <v>-0.26121181176070118</v>
      </c>
      <c r="J123" s="196">
        <f t="shared" si="89"/>
        <v>2.7511103153564972E-2</v>
      </c>
      <c r="K123" s="195">
        <v>14133</v>
      </c>
      <c r="L123" s="195">
        <v>26959</v>
      </c>
      <c r="M123" s="195">
        <v>35355</v>
      </c>
      <c r="N123" s="195">
        <v>39565</v>
      </c>
      <c r="O123" s="195">
        <v>42627</v>
      </c>
      <c r="P123" s="195">
        <v>50673</v>
      </c>
      <c r="Q123" s="196">
        <f>IFERROR(P123/O123-1,"-")</f>
        <v>0.18875360686888598</v>
      </c>
      <c r="R123" s="196">
        <f t="shared" si="91"/>
        <v>1.7607685628121428E-2</v>
      </c>
      <c r="S123" s="195">
        <v>23563</v>
      </c>
      <c r="T123" s="195">
        <v>53100</v>
      </c>
      <c r="U123" s="195">
        <v>66570</v>
      </c>
      <c r="V123" s="195">
        <v>66129</v>
      </c>
      <c r="W123" s="195">
        <v>70301</v>
      </c>
      <c r="X123" s="196">
        <f>IFERROR(W123/V123-1,"-")</f>
        <v>6.3088811262834721E-2</v>
      </c>
      <c r="Y123" s="196">
        <f>W123/W$8</f>
        <v>2.0034379988931376E-2</v>
      </c>
    </row>
    <row r="124" spans="1:25" x14ac:dyDescent="0.25">
      <c r="A124" s="74"/>
      <c r="B124" s="190" t="s">
        <v>109</v>
      </c>
      <c r="C124" s="191">
        <v>19658</v>
      </c>
      <c r="D124" s="191">
        <v>21086</v>
      </c>
      <c r="E124" s="191">
        <v>30437</v>
      </c>
      <c r="F124" s="191">
        <v>26399</v>
      </c>
      <c r="G124" s="191">
        <v>24906</v>
      </c>
      <c r="H124" s="191">
        <v>25628</v>
      </c>
      <c r="I124" s="192">
        <f>IFERROR(H124/G124-1,"-")</f>
        <v>2.8988998634867036E-2</v>
      </c>
      <c r="J124" s="192">
        <f t="shared" si="89"/>
        <v>4.0606724161698041E-2</v>
      </c>
      <c r="K124" s="191">
        <v>13644</v>
      </c>
      <c r="L124" s="191">
        <v>20752</v>
      </c>
      <c r="M124" s="191">
        <v>39073</v>
      </c>
      <c r="N124" s="191">
        <v>46180</v>
      </c>
      <c r="O124" s="191">
        <v>47665</v>
      </c>
      <c r="P124" s="191">
        <v>53269</v>
      </c>
      <c r="Q124" s="192">
        <f>IFERROR(P124/O124-1,"-")</f>
        <v>0.11757054442463022</v>
      </c>
      <c r="R124" s="192">
        <f t="shared" si="91"/>
        <v>1.8509735080307073E-2</v>
      </c>
      <c r="S124" s="191">
        <v>33302</v>
      </c>
      <c r="T124" s="191">
        <v>69510</v>
      </c>
      <c r="U124" s="191">
        <v>72579</v>
      </c>
      <c r="V124" s="191">
        <v>72571</v>
      </c>
      <c r="W124" s="191">
        <v>78897</v>
      </c>
      <c r="X124" s="192">
        <f>IFERROR(W124/V124-1,"-")</f>
        <v>8.7169806120902305E-2</v>
      </c>
      <c r="Y124" s="192">
        <f>W124/W$8</f>
        <v>2.2484068192297674E-2</v>
      </c>
    </row>
    <row r="125" spans="1:25" s="74" customFormat="1" x14ac:dyDescent="0.25">
      <c r="B125" s="194" t="s">
        <v>112</v>
      </c>
      <c r="C125" s="195">
        <v>1147</v>
      </c>
      <c r="D125" s="195">
        <v>349</v>
      </c>
      <c r="E125" s="195">
        <v>1970</v>
      </c>
      <c r="F125" s="195">
        <v>2635</v>
      </c>
      <c r="G125" s="195">
        <v>1913</v>
      </c>
      <c r="H125" s="195">
        <v>1912</v>
      </c>
      <c r="I125" s="196">
        <f t="shared" ref="I125:I132" si="92">IFERROR(H125/G125-1,"-")</f>
        <v>-5.2273915316258801E-4</v>
      </c>
      <c r="J125" s="196">
        <f t="shared" si="89"/>
        <v>3.0295011938959986E-3</v>
      </c>
      <c r="K125" s="195">
        <v>2020</v>
      </c>
      <c r="L125" s="195">
        <v>1586</v>
      </c>
      <c r="M125" s="195">
        <v>5717</v>
      </c>
      <c r="N125" s="195">
        <v>6811</v>
      </c>
      <c r="O125" s="195">
        <v>6505</v>
      </c>
      <c r="P125" s="195">
        <v>6276</v>
      </c>
      <c r="Q125" s="196">
        <f t="shared" ref="Q125:Q132" si="93">IFERROR(P125/O125-1,"-")</f>
        <v>-3.5203689469638699E-2</v>
      </c>
      <c r="R125" s="196">
        <f t="shared" si="91"/>
        <v>2.1807636216938028E-3</v>
      </c>
      <c r="S125" s="195">
        <v>3167</v>
      </c>
      <c r="T125" s="195">
        <v>7687</v>
      </c>
      <c r="U125" s="195">
        <v>9446</v>
      </c>
      <c r="V125" s="195">
        <v>8418</v>
      </c>
      <c r="W125" s="195">
        <v>8188</v>
      </c>
      <c r="X125" s="196">
        <f t="shared" ref="X125:X132" si="94">IFERROR(W125/V125-1,"-")</f>
        <v>-2.732240437158473E-2</v>
      </c>
      <c r="Y125" s="196">
        <f t="shared" ref="Y125:Y132" si="95">W125/W$8</f>
        <v>2.3334163575108478E-3</v>
      </c>
    </row>
    <row r="126" spans="1:25" s="74" customFormat="1" x14ac:dyDescent="0.25">
      <c r="B126" s="194" t="s">
        <v>115</v>
      </c>
      <c r="C126" s="195">
        <v>1435</v>
      </c>
      <c r="D126" s="195">
        <v>1562</v>
      </c>
      <c r="E126" s="195">
        <v>2663</v>
      </c>
      <c r="F126" s="195">
        <v>3497</v>
      </c>
      <c r="G126" s="195">
        <v>3376</v>
      </c>
      <c r="H126" s="195">
        <v>3351</v>
      </c>
      <c r="I126" s="196">
        <f t="shared" si="92"/>
        <v>-7.405213270142208E-3</v>
      </c>
      <c r="J126" s="196">
        <f t="shared" si="89"/>
        <v>5.3095494250760943E-3</v>
      </c>
      <c r="K126" s="195">
        <v>1902</v>
      </c>
      <c r="L126" s="195">
        <v>2864</v>
      </c>
      <c r="M126" s="195">
        <v>4835</v>
      </c>
      <c r="N126" s="195">
        <v>6578</v>
      </c>
      <c r="O126" s="195">
        <v>6228</v>
      </c>
      <c r="P126" s="195">
        <v>7392</v>
      </c>
      <c r="Q126" s="196">
        <f t="shared" si="93"/>
        <v>0.18689788053949896</v>
      </c>
      <c r="R126" s="196">
        <f t="shared" si="91"/>
        <v>2.5685475926642116E-3</v>
      </c>
      <c r="S126" s="195">
        <v>3337</v>
      </c>
      <c r="T126" s="195">
        <v>7498</v>
      </c>
      <c r="U126" s="195">
        <v>10075</v>
      </c>
      <c r="V126" s="195">
        <v>9604</v>
      </c>
      <c r="W126" s="195">
        <v>10743</v>
      </c>
      <c r="X126" s="196">
        <f t="shared" si="94"/>
        <v>0.11859641815910038</v>
      </c>
      <c r="Y126" s="196">
        <f t="shared" si="95"/>
        <v>3.0615402941791691E-3</v>
      </c>
    </row>
    <row r="127" spans="1:25" x14ac:dyDescent="0.25">
      <c r="A127" s="74"/>
      <c r="B127" s="194" t="s">
        <v>118</v>
      </c>
      <c r="C127" s="195">
        <v>1093</v>
      </c>
      <c r="D127" s="195">
        <v>1580</v>
      </c>
      <c r="E127" s="195">
        <v>2017</v>
      </c>
      <c r="F127" s="195">
        <v>2372</v>
      </c>
      <c r="G127" s="195">
        <v>2133</v>
      </c>
      <c r="H127" s="195">
        <v>2216</v>
      </c>
      <c r="I127" s="196">
        <f t="shared" si="92"/>
        <v>3.8912330051570576E-2</v>
      </c>
      <c r="J127" s="196">
        <f t="shared" si="89"/>
        <v>3.5111792079882496E-3</v>
      </c>
      <c r="K127" s="195">
        <v>1330</v>
      </c>
      <c r="L127" s="195">
        <v>3936</v>
      </c>
      <c r="M127" s="195">
        <v>4520</v>
      </c>
      <c r="N127" s="195">
        <v>4675</v>
      </c>
      <c r="O127" s="195">
        <v>4790</v>
      </c>
      <c r="P127" s="195">
        <v>5351</v>
      </c>
      <c r="Q127" s="196">
        <f t="shared" si="93"/>
        <v>0.11711899791231728</v>
      </c>
      <c r="R127" s="196">
        <f t="shared" si="91"/>
        <v>1.8593476959342797E-3</v>
      </c>
      <c r="S127" s="195">
        <v>2423</v>
      </c>
      <c r="T127" s="195">
        <v>6537</v>
      </c>
      <c r="U127" s="195">
        <v>7047</v>
      </c>
      <c r="V127" s="195">
        <v>6923</v>
      </c>
      <c r="W127" s="195">
        <v>7567</v>
      </c>
      <c r="X127" s="196">
        <f t="shared" si="94"/>
        <v>9.3023255813953432E-2</v>
      </c>
      <c r="Y127" s="196">
        <f t="shared" si="95"/>
        <v>2.1564437685985083E-3</v>
      </c>
    </row>
    <row r="128" spans="1:25" x14ac:dyDescent="0.25">
      <c r="A128" s="74"/>
      <c r="B128" s="194" t="s">
        <v>125</v>
      </c>
      <c r="C128" s="195">
        <v>315</v>
      </c>
      <c r="D128" s="195">
        <v>233</v>
      </c>
      <c r="E128" s="195">
        <v>627</v>
      </c>
      <c r="F128" s="195">
        <v>540</v>
      </c>
      <c r="G128" s="195">
        <v>467</v>
      </c>
      <c r="H128" s="195">
        <v>601</v>
      </c>
      <c r="I128" s="196">
        <f t="shared" si="92"/>
        <v>0.28693790149892928</v>
      </c>
      <c r="J128" s="196">
        <f t="shared" si="89"/>
        <v>9.5226475812316698E-4</v>
      </c>
      <c r="K128" s="195">
        <v>309</v>
      </c>
      <c r="L128" s="195">
        <v>600</v>
      </c>
      <c r="M128" s="195">
        <v>1350</v>
      </c>
      <c r="N128" s="195">
        <v>1512</v>
      </c>
      <c r="O128" s="195">
        <v>1346</v>
      </c>
      <c r="P128" s="195">
        <v>1555</v>
      </c>
      <c r="Q128" s="196">
        <f t="shared" si="93"/>
        <v>0.15527488855869231</v>
      </c>
      <c r="R128" s="196">
        <f t="shared" si="91"/>
        <v>5.4032623195249577E-4</v>
      </c>
      <c r="S128" s="195">
        <v>624</v>
      </c>
      <c r="T128" s="195">
        <v>1977</v>
      </c>
      <c r="U128" s="195">
        <v>2052</v>
      </c>
      <c r="V128" s="195">
        <v>1813</v>
      </c>
      <c r="W128" s="195">
        <v>2156</v>
      </c>
      <c r="X128" s="196">
        <f t="shared" si="94"/>
        <v>0.18918918918918926</v>
      </c>
      <c r="Y128" s="196">
        <f t="shared" si="95"/>
        <v>6.1441691094203568E-4</v>
      </c>
    </row>
    <row r="129" spans="1:25" x14ac:dyDescent="0.25">
      <c r="A129" s="74"/>
      <c r="B129" s="194" t="s">
        <v>121</v>
      </c>
      <c r="C129" s="195">
        <v>261</v>
      </c>
      <c r="D129" s="195">
        <v>172</v>
      </c>
      <c r="E129" s="195">
        <v>471</v>
      </c>
      <c r="F129" s="195">
        <v>396</v>
      </c>
      <c r="G129" s="195">
        <v>425</v>
      </c>
      <c r="H129" s="195">
        <v>389</v>
      </c>
      <c r="I129" s="196">
        <f t="shared" si="92"/>
        <v>-8.4705882352941186E-2</v>
      </c>
      <c r="J129" s="196">
        <f t="shared" si="89"/>
        <v>6.1635772197988679E-4</v>
      </c>
      <c r="K129" s="195">
        <v>364</v>
      </c>
      <c r="L129" s="195">
        <v>583</v>
      </c>
      <c r="M129" s="195">
        <v>902</v>
      </c>
      <c r="N129" s="195">
        <v>1037</v>
      </c>
      <c r="O129" s="195">
        <v>1121</v>
      </c>
      <c r="P129" s="195">
        <v>1527</v>
      </c>
      <c r="Q129" s="196">
        <f t="shared" si="93"/>
        <v>0.36217662801070483</v>
      </c>
      <c r="R129" s="196">
        <f t="shared" si="91"/>
        <v>5.3059688501058591E-4</v>
      </c>
      <c r="S129" s="195">
        <v>625</v>
      </c>
      <c r="T129" s="195">
        <v>1373</v>
      </c>
      <c r="U129" s="195">
        <v>1433</v>
      </c>
      <c r="V129" s="195">
        <v>1546</v>
      </c>
      <c r="W129" s="195">
        <v>1916</v>
      </c>
      <c r="X129" s="196">
        <f t="shared" si="94"/>
        <v>0.239327296248383</v>
      </c>
      <c r="Y129" s="196">
        <f t="shared" si="95"/>
        <v>5.4602170749765318E-4</v>
      </c>
    </row>
    <row r="130" spans="1:25" x14ac:dyDescent="0.25">
      <c r="A130" s="74"/>
      <c r="B130" s="194" t="s">
        <v>130</v>
      </c>
      <c r="C130" s="195">
        <v>176</v>
      </c>
      <c r="D130" s="195">
        <v>47</v>
      </c>
      <c r="E130" s="195">
        <v>176</v>
      </c>
      <c r="F130" s="195">
        <v>171</v>
      </c>
      <c r="G130" s="195">
        <v>178</v>
      </c>
      <c r="H130" s="195">
        <v>203</v>
      </c>
      <c r="I130" s="196">
        <f t="shared" si="92"/>
        <v>0.1404494382022472</v>
      </c>
      <c r="J130" s="196">
        <f t="shared" si="89"/>
        <v>3.2164683177870698E-4</v>
      </c>
      <c r="K130" s="195">
        <v>476</v>
      </c>
      <c r="L130" s="195">
        <v>160</v>
      </c>
      <c r="M130" s="195">
        <v>609</v>
      </c>
      <c r="N130" s="195">
        <v>805</v>
      </c>
      <c r="O130" s="195">
        <v>880</v>
      </c>
      <c r="P130" s="195">
        <v>611</v>
      </c>
      <c r="Q130" s="196">
        <f t="shared" si="93"/>
        <v>-0.30568181818181817</v>
      </c>
      <c r="R130" s="196">
        <f t="shared" si="91"/>
        <v>2.1230824933953369E-4</v>
      </c>
      <c r="S130" s="195">
        <v>652</v>
      </c>
      <c r="T130" s="195">
        <v>785</v>
      </c>
      <c r="U130" s="195">
        <v>976</v>
      </c>
      <c r="V130" s="195">
        <v>1058</v>
      </c>
      <c r="W130" s="195">
        <v>814</v>
      </c>
      <c r="X130" s="196">
        <f t="shared" si="94"/>
        <v>-0.23062381852551983</v>
      </c>
      <c r="Y130" s="196">
        <f t="shared" si="95"/>
        <v>2.3197373168219713E-4</v>
      </c>
    </row>
    <row r="131" spans="1:25" x14ac:dyDescent="0.25">
      <c r="A131" s="74"/>
      <c r="B131" s="194" t="s">
        <v>133</v>
      </c>
      <c r="C131" s="195">
        <v>172</v>
      </c>
      <c r="D131" s="195">
        <v>101</v>
      </c>
      <c r="E131" s="195">
        <v>175</v>
      </c>
      <c r="F131" s="195">
        <v>296</v>
      </c>
      <c r="G131" s="195">
        <v>231</v>
      </c>
      <c r="H131" s="195">
        <v>226</v>
      </c>
      <c r="I131" s="196">
        <f t="shared" si="92"/>
        <v>-2.1645021645021689E-2</v>
      </c>
      <c r="J131" s="196">
        <f t="shared" si="89"/>
        <v>3.5808957626594964E-4</v>
      </c>
      <c r="K131" s="195">
        <v>858</v>
      </c>
      <c r="L131" s="195">
        <v>257</v>
      </c>
      <c r="M131" s="195">
        <v>1091</v>
      </c>
      <c r="N131" s="195">
        <v>1510</v>
      </c>
      <c r="O131" s="195">
        <v>1424</v>
      </c>
      <c r="P131" s="195">
        <v>1314</v>
      </c>
      <c r="Q131" s="196">
        <f t="shared" si="93"/>
        <v>-7.7247191011236005E-2</v>
      </c>
      <c r="R131" s="196">
        <f t="shared" si="91"/>
        <v>4.5658435291677133E-4</v>
      </c>
      <c r="S131" s="195">
        <v>1030</v>
      </c>
      <c r="T131" s="195">
        <v>1266</v>
      </c>
      <c r="U131" s="195">
        <v>1806</v>
      </c>
      <c r="V131" s="195">
        <v>1655</v>
      </c>
      <c r="W131" s="195">
        <v>1540</v>
      </c>
      <c r="X131" s="196">
        <f t="shared" si="94"/>
        <v>-6.9486404833836835E-2</v>
      </c>
      <c r="Y131" s="196">
        <f t="shared" si="95"/>
        <v>4.3886922210145402E-4</v>
      </c>
    </row>
    <row r="132" spans="1:25" x14ac:dyDescent="0.25">
      <c r="A132" s="74"/>
      <c r="B132" s="199" t="s">
        <v>147</v>
      </c>
      <c r="C132" s="200">
        <f t="shared" ref="C132" si="96">C124-SUM(C125:C131)</f>
        <v>15059</v>
      </c>
      <c r="D132" s="200">
        <f t="shared" ref="D132:H132" si="97">D124-SUM(D125:D131)</f>
        <v>17042</v>
      </c>
      <c r="E132" s="200">
        <f t="shared" si="97"/>
        <v>22338</v>
      </c>
      <c r="F132" s="200">
        <f t="shared" si="97"/>
        <v>16492</v>
      </c>
      <c r="G132" s="200">
        <f t="shared" si="97"/>
        <v>16183</v>
      </c>
      <c r="H132" s="200">
        <f t="shared" si="97"/>
        <v>16730</v>
      </c>
      <c r="I132" s="201">
        <f t="shared" si="92"/>
        <v>3.3800902181301273E-2</v>
      </c>
      <c r="J132" s="201">
        <f t="shared" si="89"/>
        <v>2.6508135446589989E-2</v>
      </c>
      <c r="K132" s="200">
        <f t="shared" ref="K132:P132" si="98">K124-SUM(K125:K131)</f>
        <v>6385</v>
      </c>
      <c r="L132" s="200">
        <f t="shared" si="98"/>
        <v>10766</v>
      </c>
      <c r="M132" s="200">
        <f t="shared" si="98"/>
        <v>20049</v>
      </c>
      <c r="N132" s="200">
        <f t="shared" si="98"/>
        <v>23252</v>
      </c>
      <c r="O132" s="200">
        <f t="shared" si="98"/>
        <v>25371</v>
      </c>
      <c r="P132" s="200">
        <f t="shared" si="98"/>
        <v>29243</v>
      </c>
      <c r="Q132" s="201">
        <f t="shared" si="93"/>
        <v>0.15261519057191286</v>
      </c>
      <c r="R132" s="201">
        <f t="shared" si="91"/>
        <v>1.0161260450795391E-2</v>
      </c>
      <c r="S132" s="200">
        <f>S124-SUM(S125:S131)</f>
        <v>21444</v>
      </c>
      <c r="T132" s="200">
        <f>T124-SUM(T125:T131)</f>
        <v>42387</v>
      </c>
      <c r="U132" s="200">
        <f>U124-SUM(U125:U131)</f>
        <v>39744</v>
      </c>
      <c r="V132" s="200">
        <f>V124-SUM(V125:V131)</f>
        <v>41554</v>
      </c>
      <c r="W132" s="200">
        <f>W124-SUM(W125:W131)</f>
        <v>45973</v>
      </c>
      <c r="X132" s="201">
        <f t="shared" si="94"/>
        <v>0.10634355296722342</v>
      </c>
      <c r="Y132" s="201">
        <f t="shared" si="95"/>
        <v>1.3101386199785809E-2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16912</v>
      </c>
      <c r="E134" s="209">
        <f t="shared" si="99"/>
        <v>40797</v>
      </c>
      <c r="F134" s="209">
        <f t="shared" si="99"/>
        <v>40726</v>
      </c>
      <c r="G134" s="209">
        <f t="shared" si="99"/>
        <v>44646</v>
      </c>
      <c r="H134" s="209">
        <f t="shared" si="99"/>
        <v>42766</v>
      </c>
      <c r="I134" s="210">
        <f>IFERROR(H134/G134-1,"-")</f>
        <v>-4.2109035523899108E-2</v>
      </c>
      <c r="J134" s="210">
        <f t="shared" ref="J134:J146" si="100">H134/H$8</f>
        <v>6.776132220614868E-2</v>
      </c>
      <c r="K134" s="209">
        <f t="shared" ref="K134:P134" si="101">K135+K138</f>
        <v>40956</v>
      </c>
      <c r="L134" s="209">
        <f t="shared" si="101"/>
        <v>39929</v>
      </c>
      <c r="M134" s="209">
        <f t="shared" si="101"/>
        <v>135196</v>
      </c>
      <c r="N134" s="209">
        <f t="shared" si="101"/>
        <v>148772</v>
      </c>
      <c r="O134" s="209">
        <f t="shared" si="101"/>
        <v>154236</v>
      </c>
      <c r="P134" s="209">
        <f t="shared" si="101"/>
        <v>151827</v>
      </c>
      <c r="Q134" s="210">
        <f>IFERROR(P134/O134-1,"-")</f>
        <v>-1.5618921652532536E-2</v>
      </c>
      <c r="R134" s="210">
        <f t="shared" ref="R134:R146" si="102">P134/P$8</f>
        <v>5.2756341362476894E-2</v>
      </c>
      <c r="S134" s="209">
        <f>S135+S138</f>
        <v>61204</v>
      </c>
      <c r="T134" s="209">
        <f>T135+T138</f>
        <v>175993</v>
      </c>
      <c r="U134" s="209">
        <f>U135+U138</f>
        <v>189498</v>
      </c>
      <c r="V134" s="209">
        <f>V135+V138</f>
        <v>198882</v>
      </c>
      <c r="W134" s="209">
        <f>W135+W138</f>
        <v>194593</v>
      </c>
      <c r="X134" s="210">
        <f>IFERROR(W134/V134-1,"-")</f>
        <v>-2.1565551432507712E-2</v>
      </c>
      <c r="Y134" s="210">
        <f>W134/W$8</f>
        <v>5.5455115932719637E-2</v>
      </c>
    </row>
    <row r="135" spans="1:25" x14ac:dyDescent="0.25">
      <c r="A135" s="74"/>
      <c r="B135" s="190" t="s">
        <v>99</v>
      </c>
      <c r="C135" s="191">
        <v>2454</v>
      </c>
      <c r="D135" s="191">
        <v>5722</v>
      </c>
      <c r="E135" s="191">
        <v>5083</v>
      </c>
      <c r="F135" s="191">
        <v>6992</v>
      </c>
      <c r="G135" s="191">
        <v>6555</v>
      </c>
      <c r="H135" s="191">
        <v>2877</v>
      </c>
      <c r="I135" s="192">
        <f>IFERROR(H135/G135-1,"-")</f>
        <v>-0.56109839816933638</v>
      </c>
      <c r="J135" s="192">
        <f t="shared" si="100"/>
        <v>4.5585119952085713E-3</v>
      </c>
      <c r="K135" s="191">
        <v>6197</v>
      </c>
      <c r="L135" s="191">
        <v>12720</v>
      </c>
      <c r="M135" s="191">
        <v>14072</v>
      </c>
      <c r="N135" s="191">
        <v>13710</v>
      </c>
      <c r="O135" s="191">
        <v>12849</v>
      </c>
      <c r="P135" s="191">
        <v>18189</v>
      </c>
      <c r="Q135" s="192">
        <f>IFERROR(P135/O135-1,"-")</f>
        <v>0.41559654447816952</v>
      </c>
      <c r="R135" s="192">
        <f t="shared" si="102"/>
        <v>6.3202532687999646E-3</v>
      </c>
      <c r="S135" s="191">
        <v>15140</v>
      </c>
      <c r="T135" s="191">
        <v>19155</v>
      </c>
      <c r="U135" s="191">
        <v>20702</v>
      </c>
      <c r="V135" s="191">
        <v>19404</v>
      </c>
      <c r="W135" s="191">
        <v>21066</v>
      </c>
      <c r="X135" s="192">
        <f>IFERROR(W135/V135-1,"-")</f>
        <v>8.5652442795300043E-2</v>
      </c>
      <c r="Y135" s="192">
        <f>W135/W$8</f>
        <v>6.0033889823306692E-3</v>
      </c>
    </row>
    <row r="136" spans="1:25" x14ac:dyDescent="0.25">
      <c r="A136" s="74"/>
      <c r="B136" s="194" t="s">
        <v>105</v>
      </c>
      <c r="C136" s="195">
        <v>2454</v>
      </c>
      <c r="D136" s="195">
        <v>5722</v>
      </c>
      <c r="E136" s="195">
        <v>5012</v>
      </c>
      <c r="F136" s="195">
        <v>6992</v>
      </c>
      <c r="G136" s="195">
        <v>6555</v>
      </c>
      <c r="H136" s="195">
        <v>2639</v>
      </c>
      <c r="I136" s="196">
        <f>IFERROR(H136/G136-1,"-")</f>
        <v>-0.59740655987795577</v>
      </c>
      <c r="J136" s="196">
        <f t="shared" si="100"/>
        <v>4.1814088131231905E-3</v>
      </c>
      <c r="K136" s="195">
        <v>3528</v>
      </c>
      <c r="L136" s="195">
        <v>7332</v>
      </c>
      <c r="M136" s="195">
        <v>8329</v>
      </c>
      <c r="N136" s="195">
        <v>6440</v>
      </c>
      <c r="O136" s="195">
        <v>5974</v>
      </c>
      <c r="P136" s="195">
        <v>10537</v>
      </c>
      <c r="Q136" s="196">
        <f>IFERROR(P136/O136-1,"-")</f>
        <v>0.76380984265148988</v>
      </c>
      <c r="R136" s="196">
        <f t="shared" si="102"/>
        <v>3.6613617402465903E-3</v>
      </c>
      <c r="S136" s="195">
        <v>10601</v>
      </c>
      <c r="T136" s="195">
        <v>13341</v>
      </c>
      <c r="U136" s="195">
        <v>13432</v>
      </c>
      <c r="V136" s="195">
        <v>12529</v>
      </c>
      <c r="W136" s="195">
        <v>13414</v>
      </c>
      <c r="X136" s="196">
        <f>IFERROR(W136/V136-1,"-")</f>
        <v>7.0636124191874927E-2</v>
      </c>
      <c r="Y136" s="196">
        <f>W136/W$8</f>
        <v>3.8227219125122757E-3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5388</v>
      </c>
      <c r="M137" s="195">
        <v>5743</v>
      </c>
      <c r="N137" s="195">
        <v>7270</v>
      </c>
      <c r="O137" s="195">
        <v>6875</v>
      </c>
      <c r="P137" s="195">
        <v>7652</v>
      </c>
      <c r="Q137" s="196">
        <f>IFERROR(P137/O137-1,"-")</f>
        <v>0.11301818181818191</v>
      </c>
      <c r="R137" s="196">
        <f t="shared" si="102"/>
        <v>2.6588915285533747E-3</v>
      </c>
      <c r="S137" s="195">
        <v>4539</v>
      </c>
      <c r="T137" s="195">
        <v>5814</v>
      </c>
      <c r="U137" s="195">
        <v>7270</v>
      </c>
      <c r="V137" s="195">
        <v>6875</v>
      </c>
      <c r="W137" s="195">
        <v>7652</v>
      </c>
      <c r="X137" s="196">
        <f>IFERROR(W137/V137-1,"-")</f>
        <v>0.11301818181818191</v>
      </c>
      <c r="Y137" s="196">
        <f>W137/W$8</f>
        <v>2.1806670698183935E-3</v>
      </c>
    </row>
    <row r="138" spans="1:25" x14ac:dyDescent="0.25">
      <c r="A138" s="74"/>
      <c r="B138" s="190" t="s">
        <v>109</v>
      </c>
      <c r="C138" s="191">
        <v>7408</v>
      </c>
      <c r="D138" s="191">
        <v>11190</v>
      </c>
      <c r="E138" s="191">
        <v>35714</v>
      </c>
      <c r="F138" s="191">
        <v>33734</v>
      </c>
      <c r="G138" s="191">
        <v>38091</v>
      </c>
      <c r="H138" s="191">
        <v>39889</v>
      </c>
      <c r="I138" s="192">
        <f>IFERROR(H138/G138-1,"-")</f>
        <v>4.7202751306082869E-2</v>
      </c>
      <c r="J138" s="192">
        <f t="shared" si="100"/>
        <v>6.3202810210940111E-2</v>
      </c>
      <c r="K138" s="191">
        <v>34759</v>
      </c>
      <c r="L138" s="191">
        <v>27209</v>
      </c>
      <c r="M138" s="191">
        <v>121124</v>
      </c>
      <c r="N138" s="191">
        <v>135062</v>
      </c>
      <c r="O138" s="191">
        <v>141387</v>
      </c>
      <c r="P138" s="191">
        <v>133638</v>
      </c>
      <c r="Q138" s="192">
        <f>IFERROR(P138/O138-1,"-")</f>
        <v>-5.4807019032867221E-2</v>
      </c>
      <c r="R138" s="192">
        <f t="shared" si="102"/>
        <v>4.6436088093676935E-2</v>
      </c>
      <c r="S138" s="191">
        <v>46064</v>
      </c>
      <c r="T138" s="191">
        <v>156838</v>
      </c>
      <c r="U138" s="191">
        <v>168796</v>
      </c>
      <c r="V138" s="191">
        <v>179478</v>
      </c>
      <c r="W138" s="191">
        <v>173527</v>
      </c>
      <c r="X138" s="192">
        <f>IFERROR(W138/V138-1,"-")</f>
        <v>-3.3157267185950356E-2</v>
      </c>
      <c r="Y138" s="192">
        <f>W138/W$8</f>
        <v>4.945172695038897E-2</v>
      </c>
    </row>
    <row r="139" spans="1:25" s="74" customFormat="1" x14ac:dyDescent="0.25">
      <c r="B139" s="194" t="s">
        <v>112</v>
      </c>
      <c r="C139" s="195">
        <v>3361</v>
      </c>
      <c r="D139" s="195">
        <v>4944</v>
      </c>
      <c r="E139" s="195">
        <v>18155</v>
      </c>
      <c r="F139" s="195">
        <v>16893</v>
      </c>
      <c r="G139" s="195">
        <v>21651</v>
      </c>
      <c r="H139" s="195">
        <v>22475</v>
      </c>
      <c r="I139" s="196">
        <f t="shared" ref="I139:I146" si="103">IFERROR(H139/G139-1,"-")</f>
        <v>3.8058288300771403E-2</v>
      </c>
      <c r="J139" s="196">
        <f t="shared" si="100"/>
        <v>3.5610899232642559E-2</v>
      </c>
      <c r="K139" s="195">
        <v>12472</v>
      </c>
      <c r="L139" s="195">
        <v>6130</v>
      </c>
      <c r="M139" s="195">
        <v>51140</v>
      </c>
      <c r="N139" s="195">
        <v>57765</v>
      </c>
      <c r="O139" s="195">
        <v>60525</v>
      </c>
      <c r="P139" s="195">
        <v>58955</v>
      </c>
      <c r="Q139" s="196">
        <f t="shared" ref="Q139:Q146" si="104">IFERROR(P139/O139-1,"-")</f>
        <v>-2.5939694341181374E-2</v>
      </c>
      <c r="R139" s="196">
        <f t="shared" si="102"/>
        <v>2.0485487462867772E-2</v>
      </c>
      <c r="S139" s="195">
        <v>16430</v>
      </c>
      <c r="T139" s="195">
        <v>69295</v>
      </c>
      <c r="U139" s="195">
        <v>74658</v>
      </c>
      <c r="V139" s="195">
        <v>82176</v>
      </c>
      <c r="W139" s="195">
        <v>81430</v>
      </c>
      <c r="X139" s="196">
        <f t="shared" ref="X139:X146" si="105">IFERROR(W139/V139-1,"-")</f>
        <v>-9.078076323987494E-3</v>
      </c>
      <c r="Y139" s="196">
        <f t="shared" ref="Y139:Y146" si="106">W139/W$8</f>
        <v>2.3205922568650259E-2</v>
      </c>
    </row>
    <row r="140" spans="1:25" s="74" customFormat="1" x14ac:dyDescent="0.25">
      <c r="B140" s="194" t="s">
        <v>115</v>
      </c>
      <c r="C140" s="195">
        <v>1257</v>
      </c>
      <c r="D140" s="195">
        <v>918</v>
      </c>
      <c r="E140" s="195">
        <v>1164</v>
      </c>
      <c r="F140" s="195">
        <v>1474</v>
      </c>
      <c r="G140" s="195">
        <v>1318</v>
      </c>
      <c r="H140" s="195">
        <v>1543</v>
      </c>
      <c r="I140" s="196">
        <f t="shared" si="103"/>
        <v>0.17071320182094074</v>
      </c>
      <c r="J140" s="196">
        <f t="shared" si="100"/>
        <v>2.4448328149484968E-3</v>
      </c>
      <c r="K140" s="195">
        <v>2280</v>
      </c>
      <c r="L140" s="195">
        <v>2824</v>
      </c>
      <c r="M140" s="195">
        <v>9065</v>
      </c>
      <c r="N140" s="195">
        <v>13107</v>
      </c>
      <c r="O140" s="195">
        <v>13722</v>
      </c>
      <c r="P140" s="195">
        <v>13499</v>
      </c>
      <c r="Q140" s="196">
        <f t="shared" si="104"/>
        <v>-1.625127532429671E-2</v>
      </c>
      <c r="R140" s="196">
        <f t="shared" si="102"/>
        <v>4.6905876560300579E-3</v>
      </c>
      <c r="S140" s="195">
        <v>3774</v>
      </c>
      <c r="T140" s="195">
        <v>10229</v>
      </c>
      <c r="U140" s="195">
        <v>14581</v>
      </c>
      <c r="V140" s="195">
        <v>15040</v>
      </c>
      <c r="W140" s="195">
        <v>15042</v>
      </c>
      <c r="X140" s="196">
        <f t="shared" si="105"/>
        <v>1.3297872340434225E-4</v>
      </c>
      <c r="Y140" s="196">
        <f t="shared" si="106"/>
        <v>4.28666937587667E-3</v>
      </c>
    </row>
    <row r="141" spans="1:25" x14ac:dyDescent="0.25">
      <c r="A141" s="74"/>
      <c r="B141" s="194" t="s">
        <v>118</v>
      </c>
      <c r="C141" s="195">
        <v>147</v>
      </c>
      <c r="D141" s="195">
        <v>762</v>
      </c>
      <c r="E141" s="195">
        <v>5354</v>
      </c>
      <c r="F141" s="195">
        <v>4531</v>
      </c>
      <c r="G141" s="195">
        <v>4507</v>
      </c>
      <c r="H141" s="195">
        <v>4637</v>
      </c>
      <c r="I141" s="196">
        <f t="shared" si="103"/>
        <v>2.8844020412691407E-2</v>
      </c>
      <c r="J141" s="196">
        <f t="shared" si="100"/>
        <v>7.3471741820584444E-3</v>
      </c>
      <c r="K141" s="195">
        <v>3786</v>
      </c>
      <c r="L141" s="195">
        <v>5223</v>
      </c>
      <c r="M141" s="195">
        <v>14810</v>
      </c>
      <c r="N141" s="195">
        <v>13657</v>
      </c>
      <c r="O141" s="195">
        <v>13824</v>
      </c>
      <c r="P141" s="195">
        <v>11981</v>
      </c>
      <c r="Q141" s="196">
        <f t="shared" si="104"/>
        <v>-0.1333188657407407</v>
      </c>
      <c r="R141" s="196">
        <f t="shared" si="102"/>
        <v>4.1631180611079429E-3</v>
      </c>
      <c r="S141" s="195">
        <v>4896</v>
      </c>
      <c r="T141" s="195">
        <v>20164</v>
      </c>
      <c r="U141" s="195">
        <v>18188</v>
      </c>
      <c r="V141" s="195">
        <v>18331</v>
      </c>
      <c r="W141" s="195">
        <v>16618</v>
      </c>
      <c r="X141" s="196">
        <f t="shared" si="105"/>
        <v>-9.3448257050897432E-2</v>
      </c>
      <c r="Y141" s="196">
        <f t="shared" si="106"/>
        <v>4.7357978784947812E-3</v>
      </c>
    </row>
    <row r="142" spans="1:25" x14ac:dyDescent="0.25">
      <c r="A142" s="74"/>
      <c r="B142" s="194" t="s">
        <v>125</v>
      </c>
      <c r="C142" s="195">
        <v>113</v>
      </c>
      <c r="D142" s="195">
        <v>1445</v>
      </c>
      <c r="E142" s="195">
        <v>3857</v>
      </c>
      <c r="F142" s="195">
        <v>3043</v>
      </c>
      <c r="G142" s="195">
        <v>1725</v>
      </c>
      <c r="H142" s="195">
        <v>1039</v>
      </c>
      <c r="I142" s="196">
        <f t="shared" si="103"/>
        <v>-0.39768115942028981</v>
      </c>
      <c r="J142" s="196">
        <f t="shared" si="100"/>
        <v>1.6462613705323969E-3</v>
      </c>
      <c r="K142" s="195">
        <v>447</v>
      </c>
      <c r="L142" s="195">
        <v>615</v>
      </c>
      <c r="M142" s="195">
        <v>3362</v>
      </c>
      <c r="N142" s="195">
        <v>3193</v>
      </c>
      <c r="O142" s="195">
        <v>2610</v>
      </c>
      <c r="P142" s="195">
        <v>2683</v>
      </c>
      <c r="Q142" s="196">
        <f t="shared" si="104"/>
        <v>2.7969348659003801E-2</v>
      </c>
      <c r="R142" s="196">
        <f t="shared" si="102"/>
        <v>9.3227992304086569E-4</v>
      </c>
      <c r="S142" s="195">
        <v>581</v>
      </c>
      <c r="T142" s="195">
        <v>7219</v>
      </c>
      <c r="U142" s="195">
        <v>6236</v>
      </c>
      <c r="V142" s="195">
        <v>4335</v>
      </c>
      <c r="W142" s="195">
        <v>3722</v>
      </c>
      <c r="X142" s="196">
        <f t="shared" si="105"/>
        <v>-0.14140715109573243</v>
      </c>
      <c r="Y142" s="196">
        <f t="shared" si="106"/>
        <v>1.060695613416631E-3</v>
      </c>
    </row>
    <row r="143" spans="1:25" x14ac:dyDescent="0.25">
      <c r="A143" s="74"/>
      <c r="B143" s="194" t="s">
        <v>121</v>
      </c>
      <c r="C143" s="195">
        <v>428</v>
      </c>
      <c r="D143" s="195">
        <v>789</v>
      </c>
      <c r="E143" s="195">
        <v>331</v>
      </c>
      <c r="F143" s="195">
        <v>1067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793</v>
      </c>
      <c r="M143" s="195">
        <v>2633</v>
      </c>
      <c r="N143" s="195">
        <v>2881</v>
      </c>
      <c r="O143" s="195">
        <v>3263</v>
      </c>
      <c r="P143" s="195">
        <v>2995</v>
      </c>
      <c r="Q143" s="196">
        <f t="shared" si="104"/>
        <v>-8.2133006435795242E-2</v>
      </c>
      <c r="R143" s="196">
        <f t="shared" si="102"/>
        <v>1.0406926461078616E-3</v>
      </c>
      <c r="S143" s="195">
        <v>1428</v>
      </c>
      <c r="T143" s="195">
        <v>2964</v>
      </c>
      <c r="U143" s="195">
        <v>3948</v>
      </c>
      <c r="V143" s="195">
        <v>4054</v>
      </c>
      <c r="W143" s="195">
        <v>2995</v>
      </c>
      <c r="X143" s="196">
        <f t="shared" si="105"/>
        <v>-0.26122348297977305</v>
      </c>
      <c r="Y143" s="196">
        <f t="shared" si="106"/>
        <v>8.5351514298302256E-4</v>
      </c>
    </row>
    <row r="144" spans="1:25" x14ac:dyDescent="0.25">
      <c r="A144" s="74"/>
      <c r="B144" s="194" t="s">
        <v>130</v>
      </c>
      <c r="C144" s="195">
        <v>142</v>
      </c>
      <c r="D144" s="195">
        <v>15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238</v>
      </c>
      <c r="M144" s="195">
        <v>1633</v>
      </c>
      <c r="N144" s="195">
        <v>1884</v>
      </c>
      <c r="O144" s="195">
        <v>1992</v>
      </c>
      <c r="P144" s="195">
        <v>2134</v>
      </c>
      <c r="Q144" s="196">
        <f t="shared" si="104"/>
        <v>7.1285140562248994E-2</v>
      </c>
      <c r="R144" s="196">
        <f t="shared" si="102"/>
        <v>7.4151522764413249E-4</v>
      </c>
      <c r="S144" s="195">
        <v>1583</v>
      </c>
      <c r="T144" s="195">
        <v>1712</v>
      </c>
      <c r="U144" s="195">
        <v>2023</v>
      </c>
      <c r="V144" s="195">
        <v>1998</v>
      </c>
      <c r="W144" s="195">
        <v>2134</v>
      </c>
      <c r="X144" s="196">
        <f t="shared" si="105"/>
        <v>6.8068068068068088E-2</v>
      </c>
      <c r="Y144" s="196">
        <f t="shared" si="106"/>
        <v>6.0814735062630053E-4</v>
      </c>
    </row>
    <row r="145" spans="1:25" x14ac:dyDescent="0.25">
      <c r="A145" s="74"/>
      <c r="B145" s="194" t="s">
        <v>133</v>
      </c>
      <c r="C145" s="195">
        <v>815</v>
      </c>
      <c r="D145" s="195">
        <v>20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113</v>
      </c>
      <c r="M145" s="195">
        <v>798</v>
      </c>
      <c r="N145" s="195">
        <v>1356</v>
      </c>
      <c r="O145" s="195">
        <v>1282</v>
      </c>
      <c r="P145" s="195">
        <v>983</v>
      </c>
      <c r="Q145" s="196">
        <f t="shared" si="104"/>
        <v>-0.23322932917316697</v>
      </c>
      <c r="R145" s="196">
        <f t="shared" si="102"/>
        <v>3.4156957299633653E-4</v>
      </c>
      <c r="S145" s="195">
        <v>3337</v>
      </c>
      <c r="T145" s="195">
        <v>847</v>
      </c>
      <c r="U145" s="195">
        <v>1418</v>
      </c>
      <c r="V145" s="195">
        <v>1336</v>
      </c>
      <c r="W145" s="195">
        <v>983</v>
      </c>
      <c r="X145" s="196">
        <f t="shared" si="105"/>
        <v>-0.2642215568862275</v>
      </c>
      <c r="Y145" s="196">
        <f t="shared" si="106"/>
        <v>2.8013535410761643E-4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2297</v>
      </c>
      <c r="E146" s="200">
        <f t="shared" si="108"/>
        <v>6725</v>
      </c>
      <c r="F146" s="200">
        <f t="shared" si="108"/>
        <v>6525</v>
      </c>
      <c r="G146" s="200">
        <f t="shared" si="108"/>
        <v>8039</v>
      </c>
      <c r="H146" s="200">
        <f t="shared" si="108"/>
        <v>10195</v>
      </c>
      <c r="I146" s="201">
        <f t="shared" si="103"/>
        <v>0.26819256126383872</v>
      </c>
      <c r="J146" s="201">
        <f t="shared" si="100"/>
        <v>1.6153642610758214E-2</v>
      </c>
      <c r="K146" s="200">
        <f t="shared" ref="K146:P146" si="109">K138-SUM(K139:K145)</f>
        <v>11097</v>
      </c>
      <c r="L146" s="200">
        <f t="shared" si="109"/>
        <v>11273</v>
      </c>
      <c r="M146" s="200">
        <f t="shared" si="109"/>
        <v>37683</v>
      </c>
      <c r="N146" s="200">
        <f t="shared" si="109"/>
        <v>41219</v>
      </c>
      <c r="O146" s="200">
        <f t="shared" si="109"/>
        <v>44169</v>
      </c>
      <c r="P146" s="200">
        <f t="shared" si="109"/>
        <v>40408</v>
      </c>
      <c r="Q146" s="201">
        <f t="shared" si="104"/>
        <v>-8.5150218479023709E-2</v>
      </c>
      <c r="R146" s="201">
        <f t="shared" si="102"/>
        <v>1.4040837543881961E-2</v>
      </c>
      <c r="S146" s="200">
        <f>S138-SUM(S139:S145)</f>
        <v>14035</v>
      </c>
      <c r="T146" s="200">
        <f>T138-SUM(T139:T145)</f>
        <v>44408</v>
      </c>
      <c r="U146" s="200">
        <f>U138-SUM(U139:U145)</f>
        <v>47744</v>
      </c>
      <c r="V146" s="200">
        <f>V138-SUM(V139:V145)</f>
        <v>52208</v>
      </c>
      <c r="W146" s="200">
        <f>W138-SUM(W139:W145)</f>
        <v>50603</v>
      </c>
      <c r="X146" s="201">
        <f t="shared" si="105"/>
        <v>-3.0742414955562403E-2</v>
      </c>
      <c r="Y146" s="201">
        <f t="shared" si="106"/>
        <v>1.4420843666233687E-2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9338</v>
      </c>
      <c r="D148" s="209">
        <f t="shared" si="110"/>
        <v>10511</v>
      </c>
      <c r="E148" s="209">
        <f t="shared" si="110"/>
        <v>24222</v>
      </c>
      <c r="F148" s="209">
        <f t="shared" si="110"/>
        <v>24549</v>
      </c>
      <c r="G148" s="209">
        <f t="shared" si="110"/>
        <v>29212</v>
      </c>
      <c r="H148" s="209">
        <f t="shared" si="110"/>
        <v>28473</v>
      </c>
      <c r="I148" s="210">
        <f>IFERROR(H148/G148-1,"-")</f>
        <v>-2.5297822812542781E-2</v>
      </c>
      <c r="J148" s="210">
        <f t="shared" ref="J148:J160" si="111">H148/H$8</f>
        <v>4.5114533208054794E-2</v>
      </c>
      <c r="K148" s="209">
        <f t="shared" ref="K148:P148" si="112">K149+K152</f>
        <v>23835</v>
      </c>
      <c r="L148" s="209">
        <f t="shared" si="112"/>
        <v>41354</v>
      </c>
      <c r="M148" s="209">
        <f t="shared" si="112"/>
        <v>64030</v>
      </c>
      <c r="N148" s="209">
        <f t="shared" si="112"/>
        <v>68956</v>
      </c>
      <c r="O148" s="209">
        <f t="shared" si="112"/>
        <v>67486</v>
      </c>
      <c r="P148" s="209">
        <f t="shared" si="112"/>
        <v>67111</v>
      </c>
      <c r="Q148" s="210">
        <f>IFERROR(P148/O148-1,"-")</f>
        <v>-5.5567080579675965E-3</v>
      </c>
      <c r="R148" s="210">
        <f t="shared" ref="R148:R160" si="113">P148/P$8</f>
        <v>2.3319507236375527E-2</v>
      </c>
      <c r="S148" s="209">
        <f>S149+S152</f>
        <v>33173</v>
      </c>
      <c r="T148" s="209">
        <f>T149+T152</f>
        <v>88252</v>
      </c>
      <c r="U148" s="209">
        <f>U149+U152</f>
        <v>93505</v>
      </c>
      <c r="V148" s="209">
        <f>V149+V152</f>
        <v>96698</v>
      </c>
      <c r="W148" s="209">
        <f>W149+W152</f>
        <v>95584</v>
      </c>
      <c r="X148" s="210">
        <f>IFERROR(W148/V148-1,"-")</f>
        <v>-1.1520403731204332E-2</v>
      </c>
      <c r="Y148" s="210">
        <f>W148/W$8</f>
        <v>2.7239529691782716E-2</v>
      </c>
    </row>
    <row r="149" spans="1:25" x14ac:dyDescent="0.25">
      <c r="A149" s="74"/>
      <c r="B149" s="190" t="s">
        <v>99</v>
      </c>
      <c r="C149" s="191">
        <v>6543</v>
      </c>
      <c r="D149" s="191">
        <v>6226</v>
      </c>
      <c r="E149" s="191">
        <v>14830</v>
      </c>
      <c r="F149" s="191">
        <v>15270</v>
      </c>
      <c r="G149" s="191">
        <v>16050</v>
      </c>
      <c r="H149" s="191">
        <v>14650</v>
      </c>
      <c r="I149" s="192">
        <f>IFERROR(H149/G149-1,"-")</f>
        <v>-8.7227414330218078E-2</v>
      </c>
      <c r="J149" s="192">
        <f t="shared" si="111"/>
        <v>2.3212443771221957E-2</v>
      </c>
      <c r="K149" s="191">
        <v>9369</v>
      </c>
      <c r="L149" s="191">
        <v>26282</v>
      </c>
      <c r="M149" s="191">
        <v>33749</v>
      </c>
      <c r="N149" s="191">
        <v>34124</v>
      </c>
      <c r="O149" s="191">
        <v>29240</v>
      </c>
      <c r="P149" s="191">
        <v>28476</v>
      </c>
      <c r="Q149" s="192">
        <f>IFERROR(P149/O149-1,"-")</f>
        <v>-2.6128590971272181E-2</v>
      </c>
      <c r="R149" s="192">
        <f t="shared" si="113"/>
        <v>9.894745839922359E-3</v>
      </c>
      <c r="S149" s="191">
        <v>15912</v>
      </c>
      <c r="T149" s="191">
        <v>48579</v>
      </c>
      <c r="U149" s="191">
        <v>49394</v>
      </c>
      <c r="V149" s="191">
        <v>45290</v>
      </c>
      <c r="W149" s="191">
        <v>43126</v>
      </c>
      <c r="X149" s="192">
        <f>IFERROR(W149/V149-1,"-")</f>
        <v>-4.7780967100905292E-2</v>
      </c>
      <c r="Y149" s="192">
        <f>W149/W$8</f>
        <v>1.2290048098926823E-2</v>
      </c>
    </row>
    <row r="150" spans="1:25" x14ac:dyDescent="0.25">
      <c r="A150" s="74"/>
      <c r="B150" s="194" t="s">
        <v>105</v>
      </c>
      <c r="C150" s="195">
        <v>2074</v>
      </c>
      <c r="D150" s="195">
        <v>3003</v>
      </c>
      <c r="E150" s="195">
        <v>5613</v>
      </c>
      <c r="F150" s="195">
        <v>4968</v>
      </c>
      <c r="G150" s="195">
        <v>4774</v>
      </c>
      <c r="H150" s="195">
        <v>4363</v>
      </c>
      <c r="I150" s="196">
        <f>IFERROR(H150/G150-1,"-")</f>
        <v>-8.6091328026811853E-2</v>
      </c>
      <c r="J150" s="196">
        <f t="shared" si="111"/>
        <v>6.9130301825147712E-3</v>
      </c>
      <c r="K150" s="195">
        <v>7182</v>
      </c>
      <c r="L150" s="195">
        <v>23101</v>
      </c>
      <c r="M150" s="195">
        <v>29947</v>
      </c>
      <c r="N150" s="195">
        <v>32092</v>
      </c>
      <c r="O150" s="195">
        <v>26560</v>
      </c>
      <c r="P150" s="195">
        <v>23241</v>
      </c>
      <c r="Q150" s="196">
        <f>IFERROR(P150/O150-1,"-")</f>
        <v>-0.12496234939759032</v>
      </c>
      <c r="R150" s="196">
        <f t="shared" si="113"/>
        <v>8.0757054384617069E-3</v>
      </c>
      <c r="S150" s="195">
        <v>9256</v>
      </c>
      <c r="T150" s="195">
        <v>35560</v>
      </c>
      <c r="U150" s="195">
        <v>37060</v>
      </c>
      <c r="V150" s="195">
        <v>31334</v>
      </c>
      <c r="W150" s="195">
        <v>28288</v>
      </c>
      <c r="X150" s="196">
        <f>IFERROR(W150/V150-1,"-")</f>
        <v>-9.7210697644731003E-2</v>
      </c>
      <c r="Y150" s="196">
        <f>W150/W$8</f>
        <v>8.0615146459778776E-3</v>
      </c>
    </row>
    <row r="151" spans="1:25" x14ac:dyDescent="0.25">
      <c r="A151" s="74"/>
      <c r="B151" s="194" t="s">
        <v>102</v>
      </c>
      <c r="C151" s="195">
        <v>4469</v>
      </c>
      <c r="D151" s="195">
        <v>3223</v>
      </c>
      <c r="E151" s="195">
        <v>9217</v>
      </c>
      <c r="F151" s="195">
        <v>10302</v>
      </c>
      <c r="G151" s="195">
        <v>11276</v>
      </c>
      <c r="H151" s="195">
        <v>8865</v>
      </c>
      <c r="I151" s="196">
        <f>IFERROR(H151/G151-1,"-")</f>
        <v>-0.21381695636750619</v>
      </c>
      <c r="J151" s="196">
        <f t="shared" si="111"/>
        <v>1.4046301299104618E-2</v>
      </c>
      <c r="K151" s="195">
        <v>2187</v>
      </c>
      <c r="L151" s="195">
        <v>3181</v>
      </c>
      <c r="M151" s="195">
        <v>3802</v>
      </c>
      <c r="N151" s="195">
        <v>2032</v>
      </c>
      <c r="O151" s="195">
        <v>2680</v>
      </c>
      <c r="P151" s="195">
        <v>5235</v>
      </c>
      <c r="Q151" s="196">
        <f>IFERROR(P151/O151-1,"-")</f>
        <v>0.95335820895522394</v>
      </c>
      <c r="R151" s="196">
        <f t="shared" si="113"/>
        <v>1.819040401460653E-3</v>
      </c>
      <c r="S151" s="195">
        <v>6656</v>
      </c>
      <c r="T151" s="195">
        <v>13019</v>
      </c>
      <c r="U151" s="195">
        <v>12334</v>
      </c>
      <c r="V151" s="195">
        <v>13956</v>
      </c>
      <c r="W151" s="195">
        <v>14838</v>
      </c>
      <c r="X151" s="196">
        <f>IFERROR(W151/V151-1,"-")</f>
        <v>6.3198624247635449E-2</v>
      </c>
      <c r="Y151" s="196">
        <f>W151/W$8</f>
        <v>4.2285334529489444E-3</v>
      </c>
    </row>
    <row r="152" spans="1:25" x14ac:dyDescent="0.25">
      <c r="A152" s="74"/>
      <c r="B152" s="190" t="s">
        <v>109</v>
      </c>
      <c r="C152" s="191">
        <v>2795</v>
      </c>
      <c r="D152" s="191">
        <v>4285</v>
      </c>
      <c r="E152" s="191">
        <v>9392</v>
      </c>
      <c r="F152" s="191">
        <v>9279</v>
      </c>
      <c r="G152" s="191">
        <v>13162</v>
      </c>
      <c r="H152" s="191">
        <v>13823</v>
      </c>
      <c r="I152" s="192">
        <f>IFERROR(H152/G152-1,"-")</f>
        <v>5.0220331256647821E-2</v>
      </c>
      <c r="J152" s="192">
        <f t="shared" si="111"/>
        <v>2.190208943683284E-2</v>
      </c>
      <c r="K152" s="191">
        <v>14466</v>
      </c>
      <c r="L152" s="191">
        <v>15072</v>
      </c>
      <c r="M152" s="191">
        <v>30281</v>
      </c>
      <c r="N152" s="191">
        <v>34832</v>
      </c>
      <c r="O152" s="191">
        <v>38246</v>
      </c>
      <c r="P152" s="191">
        <v>38635</v>
      </c>
      <c r="Q152" s="192">
        <f>IFERROR(P152/O152-1,"-")</f>
        <v>1.0170998274329435E-2</v>
      </c>
      <c r="R152" s="192">
        <f t="shared" si="113"/>
        <v>1.3424761396453166E-2</v>
      </c>
      <c r="S152" s="191">
        <v>17261</v>
      </c>
      <c r="T152" s="191">
        <v>39673</v>
      </c>
      <c r="U152" s="191">
        <v>44111</v>
      </c>
      <c r="V152" s="191">
        <v>51408</v>
      </c>
      <c r="W152" s="191">
        <v>52458</v>
      </c>
      <c r="X152" s="192">
        <f>IFERROR(W152/V152-1,"-")</f>
        <v>2.0424836601307117E-2</v>
      </c>
      <c r="Y152" s="192">
        <f>W152/W$8</f>
        <v>1.4949481592855893E-2</v>
      </c>
    </row>
    <row r="153" spans="1:25" s="74" customFormat="1" x14ac:dyDescent="0.25">
      <c r="B153" s="194" t="s">
        <v>112</v>
      </c>
      <c r="C153" s="195">
        <v>329</v>
      </c>
      <c r="D153" s="195">
        <v>219</v>
      </c>
      <c r="E153" s="195">
        <v>775</v>
      </c>
      <c r="F153" s="195">
        <v>721</v>
      </c>
      <c r="G153" s="195">
        <v>1063</v>
      </c>
      <c r="H153" s="195">
        <v>1144</v>
      </c>
      <c r="I153" s="196">
        <f t="shared" ref="I153:I160" si="114">IFERROR(H153/G153-1,"-")</f>
        <v>7.6199435559736628E-2</v>
      </c>
      <c r="J153" s="196">
        <f t="shared" si="111"/>
        <v>1.8126304214524176E-3</v>
      </c>
      <c r="K153" s="195">
        <v>4759</v>
      </c>
      <c r="L153" s="195">
        <v>2100</v>
      </c>
      <c r="M153" s="195">
        <v>14126</v>
      </c>
      <c r="N153" s="195">
        <v>13992</v>
      </c>
      <c r="O153" s="195">
        <v>15223</v>
      </c>
      <c r="P153" s="195">
        <v>13359</v>
      </c>
      <c r="Q153" s="196">
        <f t="shared" ref="Q153:Q160" si="115">IFERROR(P153/O153-1,"-")</f>
        <v>-0.1224462983643172</v>
      </c>
      <c r="R153" s="196">
        <f t="shared" si="113"/>
        <v>4.6419409213205084E-3</v>
      </c>
      <c r="S153" s="195">
        <v>5088</v>
      </c>
      <c r="T153" s="195">
        <v>14901</v>
      </c>
      <c r="U153" s="195">
        <v>14713</v>
      </c>
      <c r="V153" s="195">
        <v>16286</v>
      </c>
      <c r="W153" s="195">
        <v>14503</v>
      </c>
      <c r="X153" s="196">
        <f t="shared" ref="X153:X160" si="116">IFERROR(W153/V153-1,"-")</f>
        <v>-0.109480535429203</v>
      </c>
      <c r="Y153" s="196">
        <f t="shared" ref="Y153:Y160" si="117">W153/W$8</f>
        <v>4.1330651481411608E-3</v>
      </c>
    </row>
    <row r="154" spans="1:25" s="74" customFormat="1" x14ac:dyDescent="0.25">
      <c r="B154" s="194" t="s">
        <v>115</v>
      </c>
      <c r="C154" s="195">
        <v>495</v>
      </c>
      <c r="D154" s="195">
        <v>685</v>
      </c>
      <c r="E154" s="195">
        <v>1657</v>
      </c>
      <c r="F154" s="195">
        <v>1750</v>
      </c>
      <c r="G154" s="195">
        <v>2133</v>
      </c>
      <c r="H154" s="195">
        <v>2234</v>
      </c>
      <c r="I154" s="196">
        <f t="shared" si="114"/>
        <v>4.7351148616971317E-2</v>
      </c>
      <c r="J154" s="196">
        <f t="shared" si="111"/>
        <v>3.5396996167173962E-3</v>
      </c>
      <c r="K154" s="195">
        <v>3627</v>
      </c>
      <c r="L154" s="195">
        <v>3670</v>
      </c>
      <c r="M154" s="195">
        <v>5733</v>
      </c>
      <c r="N154" s="195">
        <v>6041</v>
      </c>
      <c r="O154" s="195">
        <v>5427</v>
      </c>
      <c r="P154" s="195">
        <v>5595</v>
      </c>
      <c r="Q154" s="196">
        <f t="shared" si="115"/>
        <v>3.0956329463792231E-2</v>
      </c>
      <c r="R154" s="196">
        <f t="shared" si="113"/>
        <v>1.9441320049994944E-3</v>
      </c>
      <c r="S154" s="195">
        <v>4122</v>
      </c>
      <c r="T154" s="195">
        <v>7390</v>
      </c>
      <c r="U154" s="195">
        <v>7791</v>
      </c>
      <c r="V154" s="195">
        <v>7560</v>
      </c>
      <c r="W154" s="195">
        <v>7829</v>
      </c>
      <c r="X154" s="196">
        <f t="shared" si="116"/>
        <v>3.5582010582010604E-2</v>
      </c>
      <c r="Y154" s="196">
        <f t="shared" si="117"/>
        <v>2.2311085323586258E-3</v>
      </c>
    </row>
    <row r="155" spans="1:25" x14ac:dyDescent="0.25">
      <c r="A155" s="74"/>
      <c r="B155" s="194" t="s">
        <v>118</v>
      </c>
      <c r="C155" s="195">
        <v>419</v>
      </c>
      <c r="D155" s="195">
        <v>971</v>
      </c>
      <c r="E155" s="195">
        <v>1784</v>
      </c>
      <c r="F155" s="195">
        <v>1706</v>
      </c>
      <c r="G155" s="195">
        <v>2313</v>
      </c>
      <c r="H155" s="195">
        <v>2478</v>
      </c>
      <c r="I155" s="196">
        <f t="shared" si="114"/>
        <v>7.133592736705574E-2</v>
      </c>
      <c r="J155" s="196">
        <f t="shared" si="111"/>
        <v>3.9263096017124917E-3</v>
      </c>
      <c r="K155" s="195">
        <v>1591</v>
      </c>
      <c r="L155" s="195">
        <v>3213</v>
      </c>
      <c r="M155" s="195">
        <v>3172</v>
      </c>
      <c r="N155" s="195">
        <v>5619</v>
      </c>
      <c r="O155" s="195">
        <v>6975</v>
      </c>
      <c r="P155" s="195">
        <v>10774</v>
      </c>
      <c r="Q155" s="196">
        <f t="shared" si="115"/>
        <v>0.5446594982078854</v>
      </c>
      <c r="R155" s="196">
        <f t="shared" si="113"/>
        <v>3.7437137125763274E-3</v>
      </c>
      <c r="S155" s="195">
        <v>2010</v>
      </c>
      <c r="T155" s="195">
        <v>4956</v>
      </c>
      <c r="U155" s="195">
        <v>7325</v>
      </c>
      <c r="V155" s="195">
        <v>9288</v>
      </c>
      <c r="W155" s="195">
        <v>13252</v>
      </c>
      <c r="X155" s="196">
        <f t="shared" si="116"/>
        <v>0.42678725236864778</v>
      </c>
      <c r="Y155" s="196">
        <f t="shared" si="117"/>
        <v>3.7765551501873175E-3</v>
      </c>
    </row>
    <row r="156" spans="1:25" x14ac:dyDescent="0.25">
      <c r="A156" s="74"/>
      <c r="B156" s="194" t="s">
        <v>125</v>
      </c>
      <c r="C156" s="195">
        <v>223</v>
      </c>
      <c r="D156" s="195">
        <v>186</v>
      </c>
      <c r="E156" s="195">
        <v>568</v>
      </c>
      <c r="F156" s="195">
        <v>466</v>
      </c>
      <c r="G156" s="195">
        <v>668</v>
      </c>
      <c r="H156" s="195">
        <v>781</v>
      </c>
      <c r="I156" s="196">
        <f t="shared" si="114"/>
        <v>0.16916167664670656</v>
      </c>
      <c r="J156" s="196">
        <f t="shared" si="111"/>
        <v>1.2374688454146313E-3</v>
      </c>
      <c r="K156" s="195">
        <v>316</v>
      </c>
      <c r="L156" s="195">
        <v>411</v>
      </c>
      <c r="M156" s="195">
        <v>677</v>
      </c>
      <c r="N156" s="195">
        <v>644</v>
      </c>
      <c r="O156" s="195">
        <v>791</v>
      </c>
      <c r="P156" s="195">
        <v>721</v>
      </c>
      <c r="Q156" s="196">
        <f t="shared" si="115"/>
        <v>-8.8495575221238965E-2</v>
      </c>
      <c r="R156" s="196">
        <f t="shared" si="113"/>
        <v>2.5053068375417969E-4</v>
      </c>
      <c r="S156" s="195">
        <v>539</v>
      </c>
      <c r="T156" s="195">
        <v>1245</v>
      </c>
      <c r="U156" s="195">
        <v>1110</v>
      </c>
      <c r="V156" s="195">
        <v>1459</v>
      </c>
      <c r="W156" s="195">
        <v>1502</v>
      </c>
      <c r="X156" s="196">
        <f t="shared" si="116"/>
        <v>2.9472241261137677E-2</v>
      </c>
      <c r="Y156" s="196">
        <f t="shared" si="117"/>
        <v>4.2803998155609347E-4</v>
      </c>
    </row>
    <row r="157" spans="1:25" x14ac:dyDescent="0.25">
      <c r="A157" s="74"/>
      <c r="B157" s="194" t="s">
        <v>121</v>
      </c>
      <c r="C157" s="195">
        <v>180</v>
      </c>
      <c r="D157" s="195">
        <v>204</v>
      </c>
      <c r="E157" s="195">
        <v>445</v>
      </c>
      <c r="F157" s="195">
        <v>404</v>
      </c>
      <c r="G157" s="195">
        <v>537</v>
      </c>
      <c r="H157" s="195">
        <v>594</v>
      </c>
      <c r="I157" s="196">
        <f t="shared" si="114"/>
        <v>0.1061452513966481</v>
      </c>
      <c r="J157" s="196">
        <f t="shared" si="111"/>
        <v>9.4117348806183228E-4</v>
      </c>
      <c r="K157" s="195">
        <v>943</v>
      </c>
      <c r="L157" s="195">
        <v>1025</v>
      </c>
      <c r="M157" s="195">
        <v>2104</v>
      </c>
      <c r="N157" s="195">
        <v>2001</v>
      </c>
      <c r="O157" s="195">
        <v>2257</v>
      </c>
      <c r="P157" s="195">
        <v>1455</v>
      </c>
      <c r="Q157" s="196">
        <f t="shared" si="115"/>
        <v>-0.35533894550287992</v>
      </c>
      <c r="R157" s="196">
        <f t="shared" si="113"/>
        <v>5.055785643028176E-4</v>
      </c>
      <c r="S157" s="195">
        <v>1123</v>
      </c>
      <c r="T157" s="195">
        <v>2549</v>
      </c>
      <c r="U157" s="195">
        <v>2405</v>
      </c>
      <c r="V157" s="195">
        <v>2794</v>
      </c>
      <c r="W157" s="195">
        <v>2049</v>
      </c>
      <c r="X157" s="196">
        <f t="shared" si="116"/>
        <v>-0.2666428060128847</v>
      </c>
      <c r="Y157" s="196">
        <f t="shared" si="117"/>
        <v>5.8392404940641515E-4</v>
      </c>
    </row>
    <row r="158" spans="1:25" x14ac:dyDescent="0.25">
      <c r="A158" s="74"/>
      <c r="B158" s="194" t="s">
        <v>130</v>
      </c>
      <c r="C158" s="195">
        <v>46</v>
      </c>
      <c r="D158" s="195">
        <v>33</v>
      </c>
      <c r="E158" s="195">
        <v>88</v>
      </c>
      <c r="F158" s="195">
        <v>82</v>
      </c>
      <c r="G158" s="195">
        <v>79</v>
      </c>
      <c r="H158" s="195">
        <v>54</v>
      </c>
      <c r="I158" s="196">
        <f t="shared" si="114"/>
        <v>-0.31645569620253167</v>
      </c>
      <c r="J158" s="196">
        <f t="shared" si="111"/>
        <v>8.5561226187439292E-5</v>
      </c>
      <c r="K158" s="195">
        <v>172</v>
      </c>
      <c r="L158" s="195">
        <v>83</v>
      </c>
      <c r="M158" s="195">
        <v>215</v>
      </c>
      <c r="N158" s="195">
        <v>207</v>
      </c>
      <c r="O158" s="195">
        <v>220</v>
      </c>
      <c r="P158" s="195">
        <v>179</v>
      </c>
      <c r="Q158" s="196">
        <f t="shared" si="115"/>
        <v>-0.1863636363636364</v>
      </c>
      <c r="R158" s="196">
        <f t="shared" si="113"/>
        <v>6.2198325092923952E-5</v>
      </c>
      <c r="S158" s="195">
        <v>218</v>
      </c>
      <c r="T158" s="195">
        <v>303</v>
      </c>
      <c r="U158" s="195">
        <v>289</v>
      </c>
      <c r="V158" s="195">
        <v>299</v>
      </c>
      <c r="W158" s="195">
        <v>233</v>
      </c>
      <c r="X158" s="196">
        <f t="shared" si="116"/>
        <v>-0.22073578595317722</v>
      </c>
      <c r="Y158" s="196">
        <f t="shared" si="117"/>
        <v>6.6400343343921288E-5</v>
      </c>
    </row>
    <row r="159" spans="1:25" x14ac:dyDescent="0.25">
      <c r="A159" s="74"/>
      <c r="B159" s="194" t="s">
        <v>133</v>
      </c>
      <c r="C159" s="195">
        <v>59</v>
      </c>
      <c r="D159" s="195">
        <v>34</v>
      </c>
      <c r="E159" s="195">
        <v>77</v>
      </c>
      <c r="F159" s="195">
        <v>84</v>
      </c>
      <c r="G159" s="195">
        <v>77</v>
      </c>
      <c r="H159" s="195">
        <v>71</v>
      </c>
      <c r="I159" s="196">
        <f t="shared" si="114"/>
        <v>-7.7922077922077948E-2</v>
      </c>
      <c r="J159" s="196">
        <f t="shared" si="111"/>
        <v>1.1249716776496649E-4</v>
      </c>
      <c r="K159" s="195">
        <v>224</v>
      </c>
      <c r="L159" s="195">
        <v>104</v>
      </c>
      <c r="M159" s="195">
        <v>378</v>
      </c>
      <c r="N159" s="195">
        <v>515</v>
      </c>
      <c r="O159" s="195">
        <v>353</v>
      </c>
      <c r="P159" s="195">
        <v>231</v>
      </c>
      <c r="Q159" s="196">
        <f t="shared" si="115"/>
        <v>-0.34560906515580736</v>
      </c>
      <c r="R159" s="196">
        <f t="shared" si="113"/>
        <v>8.0267112270756611E-5</v>
      </c>
      <c r="S159" s="195">
        <v>283</v>
      </c>
      <c r="T159" s="195">
        <v>455</v>
      </c>
      <c r="U159" s="195">
        <v>599</v>
      </c>
      <c r="V159" s="195">
        <v>430</v>
      </c>
      <c r="W159" s="195">
        <v>302</v>
      </c>
      <c r="X159" s="196">
        <f t="shared" si="116"/>
        <v>-0.29767441860465116</v>
      </c>
      <c r="Y159" s="196">
        <f t="shared" si="117"/>
        <v>8.606396433418124E-5</v>
      </c>
    </row>
    <row r="160" spans="1:25" x14ac:dyDescent="0.25">
      <c r="A160" s="74"/>
      <c r="B160" s="199" t="s">
        <v>147</v>
      </c>
      <c r="C160" s="200">
        <f t="shared" ref="C160" si="118">C152-SUM(C153:C159)</f>
        <v>1044</v>
      </c>
      <c r="D160" s="200">
        <f t="shared" ref="D160:H160" si="119">D152-SUM(D153:D159)</f>
        <v>1953</v>
      </c>
      <c r="E160" s="200">
        <f t="shared" si="119"/>
        <v>3998</v>
      </c>
      <c r="F160" s="200">
        <f t="shared" si="119"/>
        <v>4066</v>
      </c>
      <c r="G160" s="200">
        <f t="shared" si="119"/>
        <v>6292</v>
      </c>
      <c r="H160" s="200">
        <f t="shared" si="119"/>
        <v>6467</v>
      </c>
      <c r="I160" s="201">
        <f t="shared" si="114"/>
        <v>2.7813095994914105E-2</v>
      </c>
      <c r="J160" s="201">
        <f t="shared" si="111"/>
        <v>1.0246749069521666E-2</v>
      </c>
      <c r="K160" s="200">
        <f t="shared" ref="K160:P160" si="120">K152-SUM(K153:K159)</f>
        <v>2834</v>
      </c>
      <c r="L160" s="200">
        <f t="shared" si="120"/>
        <v>4466</v>
      </c>
      <c r="M160" s="200">
        <f t="shared" si="120"/>
        <v>3876</v>
      </c>
      <c r="N160" s="200">
        <f t="shared" si="120"/>
        <v>5813</v>
      </c>
      <c r="O160" s="200">
        <f t="shared" si="120"/>
        <v>7000</v>
      </c>
      <c r="P160" s="200">
        <f t="shared" si="120"/>
        <v>6321</v>
      </c>
      <c r="Q160" s="201">
        <f t="shared" si="115"/>
        <v>-9.6999999999999975E-2</v>
      </c>
      <c r="R160" s="201">
        <f t="shared" si="113"/>
        <v>2.196400072136158E-3</v>
      </c>
      <c r="S160" s="200">
        <f>S152-SUM(S153:S159)</f>
        <v>3878</v>
      </c>
      <c r="T160" s="200">
        <f>T152-SUM(T153:T159)</f>
        <v>7874</v>
      </c>
      <c r="U160" s="200">
        <f>U152-SUM(U153:U159)</f>
        <v>9879</v>
      </c>
      <c r="V160" s="200">
        <f>V152-SUM(V153:V159)</f>
        <v>13292</v>
      </c>
      <c r="W160" s="200">
        <f>W152-SUM(W153:W159)</f>
        <v>12788</v>
      </c>
      <c r="X160" s="201">
        <f t="shared" si="116"/>
        <v>-3.7917544387601532E-2</v>
      </c>
      <c r="Y160" s="201">
        <f t="shared" si="117"/>
        <v>3.6443244235281778E-3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189C-2790-451D-8B91-33F8C9E0441E}">
  <sheetPr>
    <tabColor theme="7" tint="0.79998168889431442"/>
    <pageSetUpPr fitToPage="1"/>
  </sheetPr>
  <dimension ref="A1:Z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DAAD-B7FC-4AB6-B279-590C69C6FCF2}">
  <sheetPr>
    <tabColor theme="8" tint="0.59999389629810485"/>
  </sheetPr>
  <dimension ref="A4:L77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2" x14ac:dyDescent="0.25">
      <c r="B7" s="16" t="s">
        <v>53</v>
      </c>
      <c r="C7" s="17" t="s">
        <v>8</v>
      </c>
      <c r="D7" s="18" t="s">
        <v>32</v>
      </c>
      <c r="E7" s="19">
        <v>19721</v>
      </c>
      <c r="F7" s="19">
        <v>21932</v>
      </c>
      <c r="G7" s="19">
        <v>20553</v>
      </c>
      <c r="H7" s="19">
        <v>19337</v>
      </c>
      <c r="I7" s="19">
        <v>24469</v>
      </c>
      <c r="J7" s="20">
        <f>I7/H7-1</f>
        <v>0.26539794176966436</v>
      </c>
      <c r="K7" s="19">
        <f>I7-H7</f>
        <v>5132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19721</v>
      </c>
      <c r="F8" s="25">
        <v>21932</v>
      </c>
      <c r="G8" s="25">
        <v>20553</v>
      </c>
      <c r="H8" s="25">
        <v>19337</v>
      </c>
      <c r="I8" s="25">
        <v>24469</v>
      </c>
      <c r="J8" s="26">
        <f t="shared" ref="J8:J20" si="0">I8/H8-1</f>
        <v>0.26539794176966436</v>
      </c>
      <c r="K8" s="25">
        <f t="shared" ref="K8:K17" si="1">I8-H8</f>
        <v>5132</v>
      </c>
      <c r="L8" s="27">
        <f>I8/$I$7</f>
        <v>1</v>
      </c>
    </row>
    <row r="9" spans="2:12" x14ac:dyDescent="0.25">
      <c r="B9" s="22"/>
      <c r="C9" s="28"/>
      <c r="D9" s="29" t="s">
        <v>34</v>
      </c>
      <c r="E9" s="30" t="s">
        <v>233</v>
      </c>
      <c r="F9" s="30" t="s">
        <v>233</v>
      </c>
      <c r="G9" s="30" t="s">
        <v>233</v>
      </c>
      <c r="H9" s="30" t="s">
        <v>233</v>
      </c>
      <c r="I9" s="30" t="s">
        <v>233</v>
      </c>
      <c r="J9" s="31" t="str">
        <f>IFERROR(I9/H9-1,"-")</f>
        <v>-</v>
      </c>
      <c r="K9" s="30" t="str">
        <f>IFERROR(I9-H9,"-")</f>
        <v>-</v>
      </c>
      <c r="L9" s="31" t="str">
        <f>IFERROR(I9/$I$7,"-")</f>
        <v>-</v>
      </c>
    </row>
    <row r="10" spans="2:12" x14ac:dyDescent="0.25">
      <c r="B10" s="22"/>
      <c r="C10" s="32" t="s">
        <v>35</v>
      </c>
      <c r="D10" s="33" t="s">
        <v>32</v>
      </c>
      <c r="E10" s="34">
        <v>20259</v>
      </c>
      <c r="F10" s="34">
        <v>22673</v>
      </c>
      <c r="G10" s="34">
        <v>21328</v>
      </c>
      <c r="H10" s="34">
        <v>20067</v>
      </c>
      <c r="I10" s="34">
        <v>25509</v>
      </c>
      <c r="J10" s="35">
        <f t="shared" si="0"/>
        <v>0.27119150844670359</v>
      </c>
      <c r="K10" s="34">
        <f t="shared" si="1"/>
        <v>5442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20259</v>
      </c>
      <c r="F11" s="37">
        <v>22673</v>
      </c>
      <c r="G11" s="37">
        <v>21328</v>
      </c>
      <c r="H11" s="37">
        <v>20067</v>
      </c>
      <c r="I11" s="37">
        <v>25509</v>
      </c>
      <c r="J11" s="38">
        <f t="shared" si="0"/>
        <v>0.27119150844670359</v>
      </c>
      <c r="K11" s="37">
        <f t="shared" si="1"/>
        <v>5442</v>
      </c>
      <c r="L11" s="39">
        <f>I11/$I$10</f>
        <v>1</v>
      </c>
    </row>
    <row r="12" spans="2:12" x14ac:dyDescent="0.25">
      <c r="B12" s="22"/>
      <c r="C12" s="40"/>
      <c r="D12" s="41" t="s">
        <v>34</v>
      </c>
      <c r="E12" s="42" t="s">
        <v>233</v>
      </c>
      <c r="F12" s="42" t="s">
        <v>233</v>
      </c>
      <c r="G12" s="42" t="s">
        <v>233</v>
      </c>
      <c r="H12" s="42" t="s">
        <v>233</v>
      </c>
      <c r="I12" s="42" t="s">
        <v>233</v>
      </c>
      <c r="J12" s="43" t="str">
        <f>IFERROR(I12/H12-1,"-")</f>
        <v>-</v>
      </c>
      <c r="K12" s="42" t="str">
        <f>IFERROR(I12-H12,"-")</f>
        <v>-</v>
      </c>
      <c r="L12" s="43" t="str">
        <f>IFERROR(I12/$I$10,"-")</f>
        <v>-</v>
      </c>
    </row>
    <row r="13" spans="2:12" x14ac:dyDescent="0.25">
      <c r="B13" s="22"/>
      <c r="C13" s="17" t="s">
        <v>21</v>
      </c>
      <c r="D13" s="18" t="s">
        <v>32</v>
      </c>
      <c r="E13" s="19">
        <v>42785</v>
      </c>
      <c r="F13" s="19">
        <v>48246</v>
      </c>
      <c r="G13" s="19">
        <v>49321</v>
      </c>
      <c r="H13" s="19">
        <v>43124</v>
      </c>
      <c r="I13" s="19">
        <v>55510</v>
      </c>
      <c r="J13" s="20">
        <f t="shared" si="0"/>
        <v>0.28721825433633241</v>
      </c>
      <c r="K13" s="19">
        <f t="shared" si="1"/>
        <v>12386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42785</v>
      </c>
      <c r="F14" s="25">
        <v>48246</v>
      </c>
      <c r="G14" s="25">
        <v>49321</v>
      </c>
      <c r="H14" s="25">
        <v>43124</v>
      </c>
      <c r="I14" s="25">
        <v>55510</v>
      </c>
      <c r="J14" s="26">
        <f t="shared" si="0"/>
        <v>0.28721825433633241</v>
      </c>
      <c r="K14" s="25">
        <f t="shared" si="1"/>
        <v>12386</v>
      </c>
      <c r="L14" s="27">
        <f>I14/$I$13</f>
        <v>1</v>
      </c>
    </row>
    <row r="15" spans="2:12" x14ac:dyDescent="0.25">
      <c r="B15" s="22"/>
      <c r="C15" s="28"/>
      <c r="D15" s="29" t="s">
        <v>34</v>
      </c>
      <c r="E15" s="30" t="s">
        <v>233</v>
      </c>
      <c r="F15" s="30" t="s">
        <v>233</v>
      </c>
      <c r="G15" s="30" t="s">
        <v>233</v>
      </c>
      <c r="H15" s="30" t="s">
        <v>233</v>
      </c>
      <c r="I15" s="30" t="s">
        <v>233</v>
      </c>
      <c r="J15" s="31" t="str">
        <f>IFERROR(I15/H15-1,"-")</f>
        <v>-</v>
      </c>
      <c r="K15" s="30" t="str">
        <f>IFERROR(I15-H15,"-")</f>
        <v>-</v>
      </c>
      <c r="L15" s="31" t="str">
        <f>IFERROR(I15/$I$13,"-")</f>
        <v>-</v>
      </c>
    </row>
    <row r="16" spans="2:12" x14ac:dyDescent="0.25">
      <c r="B16" s="22"/>
      <c r="C16" s="32" t="s">
        <v>22</v>
      </c>
      <c r="D16" s="33" t="s">
        <v>32</v>
      </c>
      <c r="E16" s="44">
        <v>2.1695147304903402</v>
      </c>
      <c r="F16" s="44">
        <v>2.1997993799015139</v>
      </c>
      <c r="G16" s="44">
        <v>2.3996983408748114</v>
      </c>
      <c r="H16" s="44">
        <v>2.2301287686818019</v>
      </c>
      <c r="I16" s="44">
        <v>2.2685847398749437</v>
      </c>
      <c r="J16" s="45">
        <f t="shared" si="0"/>
        <v>1.7243834406868164E-2</v>
      </c>
      <c r="K16" s="46">
        <f t="shared" si="1"/>
        <v>3.8455971193141814E-2</v>
      </c>
      <c r="L16" s="47"/>
    </row>
    <row r="17" spans="2:12" x14ac:dyDescent="0.25">
      <c r="B17" s="22"/>
      <c r="C17" s="36"/>
      <c r="D17" s="4" t="s">
        <v>33</v>
      </c>
      <c r="E17" s="48">
        <f>E14/E8</f>
        <v>2.1695147304903402</v>
      </c>
      <c r="F17" s="48">
        <f t="shared" ref="F17:I17" si="2">F14/F8</f>
        <v>2.1997993799015139</v>
      </c>
      <c r="G17" s="48">
        <f t="shared" si="2"/>
        <v>2.3996983408748114</v>
      </c>
      <c r="H17" s="48">
        <f t="shared" si="2"/>
        <v>2.2301287686818019</v>
      </c>
      <c r="I17" s="48">
        <f t="shared" si="2"/>
        <v>2.2685847398749437</v>
      </c>
      <c r="J17" s="49">
        <f t="shared" si="0"/>
        <v>1.7243834406868164E-2</v>
      </c>
      <c r="K17" s="50">
        <f t="shared" si="1"/>
        <v>3.8455971193141814E-2</v>
      </c>
      <c r="L17" s="51"/>
    </row>
    <row r="18" spans="2:12" x14ac:dyDescent="0.25">
      <c r="B18" s="22"/>
      <c r="C18" s="40"/>
      <c r="D18" s="41" t="s">
        <v>34</v>
      </c>
      <c r="E18" s="52" t="str">
        <f>IFERROR(E15/E9,"-")</f>
        <v>-</v>
      </c>
      <c r="F18" s="52" t="str">
        <f t="shared" ref="F18:I18" si="3">IFERROR(F15/F9,"-")</f>
        <v>-</v>
      </c>
      <c r="G18" s="52" t="str">
        <f t="shared" si="3"/>
        <v>-</v>
      </c>
      <c r="H18" s="52" t="str">
        <f t="shared" si="3"/>
        <v>-</v>
      </c>
      <c r="I18" s="52" t="str">
        <f t="shared" si="3"/>
        <v>-</v>
      </c>
      <c r="J18" s="43" t="str">
        <f>IFERROR(I18/H18-1,"-")</f>
        <v>-</v>
      </c>
      <c r="K18" s="42" t="str">
        <f>IFERROR(I18-H18,"-")</f>
        <v>-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0.5554</v>
      </c>
      <c r="F19" s="21">
        <v>0.54949999999999999</v>
      </c>
      <c r="G19" s="21">
        <v>0.57689999999999997</v>
      </c>
      <c r="H19" s="21">
        <v>0.52039999999999997</v>
      </c>
      <c r="I19" s="21">
        <v>0.6694</v>
      </c>
      <c r="J19" s="20">
        <f t="shared" si="0"/>
        <v>0.28631821675634139</v>
      </c>
      <c r="K19" s="54">
        <f>(I19-H19)*100</f>
        <v>14.900000000000002</v>
      </c>
      <c r="L19" s="21"/>
    </row>
    <row r="20" spans="2:12" x14ac:dyDescent="0.25">
      <c r="B20" s="22"/>
      <c r="C20" s="55"/>
      <c r="D20" s="24" t="s">
        <v>33</v>
      </c>
      <c r="E20" s="27">
        <v>0.5554</v>
      </c>
      <c r="F20" s="27">
        <v>0.54949999999999999</v>
      </c>
      <c r="G20" s="27">
        <v>0.57689999999999997</v>
      </c>
      <c r="H20" s="27">
        <v>0.52039999999999997</v>
      </c>
      <c r="I20" s="27">
        <v>0.6694</v>
      </c>
      <c r="J20" s="26">
        <f t="shared" si="0"/>
        <v>0.28631821675634139</v>
      </c>
      <c r="K20" s="56">
        <f>(I20-H20)*100</f>
        <v>14.900000000000002</v>
      </c>
      <c r="L20" s="27"/>
    </row>
    <row r="21" spans="2:12" x14ac:dyDescent="0.25">
      <c r="B21" s="22"/>
      <c r="C21" s="57"/>
      <c r="D21" s="29" t="s">
        <v>34</v>
      </c>
      <c r="E21" s="31" t="s">
        <v>233</v>
      </c>
      <c r="F21" s="31" t="s">
        <v>233</v>
      </c>
      <c r="G21" s="31" t="s">
        <v>233</v>
      </c>
      <c r="H21" s="31" t="s">
        <v>233</v>
      </c>
      <c r="I21" s="31" t="s">
        <v>233</v>
      </c>
      <c r="J21" s="31" t="str">
        <f>IFERROR(I21/H21-1,"-")</f>
        <v>-</v>
      </c>
      <c r="K21" s="30" t="str">
        <f>IFERROR(I21-H21,"-")</f>
        <v>-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2484.9999999999995</v>
      </c>
      <c r="F22" s="34">
        <v>2832</v>
      </c>
      <c r="G22" s="34">
        <v>2758</v>
      </c>
      <c r="H22" s="34">
        <v>2672.9999999999995</v>
      </c>
      <c r="I22" s="34">
        <v>2675.0000000000005</v>
      </c>
      <c r="J22" s="45">
        <f>I22/H22-1</f>
        <v>7.4822297044563335E-4</v>
      </c>
      <c r="K22" s="34">
        <f>I22-H22</f>
        <v>2.0000000000009095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2484.9999999999995</v>
      </c>
      <c r="F23" s="37">
        <v>2832</v>
      </c>
      <c r="G23" s="37">
        <v>2758</v>
      </c>
      <c r="H23" s="37">
        <v>2672.9999999999995</v>
      </c>
      <c r="I23" s="37">
        <v>2675.0000000000005</v>
      </c>
      <c r="J23" s="49">
        <f>I23/H23-1</f>
        <v>7.4822297044563335E-4</v>
      </c>
      <c r="K23" s="37">
        <f>I23-H23</f>
        <v>2.0000000000009095</v>
      </c>
      <c r="L23" s="51">
        <f>I23/$I$22</f>
        <v>1</v>
      </c>
    </row>
    <row r="24" spans="2:12" x14ac:dyDescent="0.25">
      <c r="B24" s="61"/>
      <c r="C24" s="62"/>
      <c r="D24" s="41" t="s">
        <v>34</v>
      </c>
      <c r="E24" s="42" t="s">
        <v>233</v>
      </c>
      <c r="F24" s="42" t="s">
        <v>233</v>
      </c>
      <c r="G24" s="42" t="s">
        <v>233</v>
      </c>
      <c r="H24" s="42" t="s">
        <v>233</v>
      </c>
      <c r="I24" s="42" t="s">
        <v>233</v>
      </c>
      <c r="J24" s="43" t="str">
        <f>IFERROR(I24/H24-1,"-")</f>
        <v>-</v>
      </c>
      <c r="K24" s="42" t="str">
        <f>IFERROR(I24-H24,"-")</f>
        <v>-</v>
      </c>
      <c r="L24" s="43" t="str">
        <f>IFERROR(I24/$I$22,"-")</f>
        <v>-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4" t="s">
        <v>234</v>
      </c>
      <c r="F31" s="14" t="s">
        <v>235</v>
      </c>
      <c r="G31" s="14" t="s">
        <v>236</v>
      </c>
      <c r="H31" s="14" t="s">
        <v>237</v>
      </c>
      <c r="I31" s="14" t="s">
        <v>238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octubre 2025</v>
      </c>
    </row>
    <row r="32" spans="2:12" ht="15" customHeight="1" x14ac:dyDescent="0.25">
      <c r="B32" s="16" t="s">
        <v>53</v>
      </c>
      <c r="C32" s="17" t="s">
        <v>8</v>
      </c>
      <c r="D32" s="18" t="s">
        <v>32</v>
      </c>
      <c r="E32" s="67">
        <v>123320</v>
      </c>
      <c r="F32" s="67">
        <v>179915</v>
      </c>
      <c r="G32" s="67">
        <v>194865</v>
      </c>
      <c r="H32" s="67">
        <v>201157</v>
      </c>
      <c r="I32" s="67">
        <v>227882</v>
      </c>
      <c r="J32" s="20">
        <f>I32/H32-1</f>
        <v>0.13285642557803112</v>
      </c>
      <c r="K32" s="19">
        <f>I32-H32</f>
        <v>26725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123320</v>
      </c>
      <c r="F33" s="68">
        <v>179915</v>
      </c>
      <c r="G33" s="68">
        <v>194865</v>
      </c>
      <c r="H33" s="68">
        <v>201157</v>
      </c>
      <c r="I33" s="68">
        <v>227882</v>
      </c>
      <c r="J33" s="26">
        <f t="shared" ref="J33:J45" si="4">I33/H33-1</f>
        <v>0.13285642557803112</v>
      </c>
      <c r="K33" s="25">
        <f t="shared" ref="K33:K42" si="5">I33-H33</f>
        <v>26725</v>
      </c>
      <c r="L33" s="27">
        <f>I33/$I$32</f>
        <v>1</v>
      </c>
    </row>
    <row r="34" spans="1:12" x14ac:dyDescent="0.25">
      <c r="B34" s="22"/>
      <c r="C34" s="28"/>
      <c r="D34" s="29" t="s">
        <v>34</v>
      </c>
      <c r="E34" s="30" t="s">
        <v>233</v>
      </c>
      <c r="F34" s="30" t="s">
        <v>233</v>
      </c>
      <c r="G34" s="30" t="s">
        <v>233</v>
      </c>
      <c r="H34" s="30" t="s">
        <v>233</v>
      </c>
      <c r="I34" s="30" t="s">
        <v>233</v>
      </c>
      <c r="J34" s="31" t="str">
        <f>IFERROR(I34/H34-1,"-")</f>
        <v>-</v>
      </c>
      <c r="K34" s="30" t="str">
        <f>IFERROR(I34-H34,"-")</f>
        <v>-</v>
      </c>
      <c r="L34" s="31" t="str">
        <f>IFERROR(I34/I32,"-")</f>
        <v>-</v>
      </c>
    </row>
    <row r="35" spans="1:12" x14ac:dyDescent="0.25">
      <c r="B35" s="22"/>
      <c r="C35" s="32" t="s">
        <v>35</v>
      </c>
      <c r="D35" s="33" t="s">
        <v>32</v>
      </c>
      <c r="E35" s="69">
        <v>127034</v>
      </c>
      <c r="F35" s="69">
        <v>187790</v>
      </c>
      <c r="G35" s="69">
        <v>203344</v>
      </c>
      <c r="H35" s="69">
        <v>209772</v>
      </c>
      <c r="I35" s="69">
        <v>237218</v>
      </c>
      <c r="J35" s="35">
        <f t="shared" si="4"/>
        <v>0.13083729001010624</v>
      </c>
      <c r="K35" s="34">
        <f t="shared" si="5"/>
        <v>27446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127034</v>
      </c>
      <c r="F36" s="70">
        <v>187790</v>
      </c>
      <c r="G36" s="70">
        <v>203344</v>
      </c>
      <c r="H36" s="70">
        <v>209772</v>
      </c>
      <c r="I36" s="70">
        <v>237218</v>
      </c>
      <c r="J36" s="38">
        <f t="shared" si="4"/>
        <v>0.13083729001010624</v>
      </c>
      <c r="K36" s="37">
        <f t="shared" si="5"/>
        <v>27446</v>
      </c>
      <c r="L36" s="39">
        <f>I36/$I$35</f>
        <v>1</v>
      </c>
    </row>
    <row r="37" spans="1:12" x14ac:dyDescent="0.25">
      <c r="B37" s="22"/>
      <c r="C37" s="40"/>
      <c r="D37" s="41" t="s">
        <v>34</v>
      </c>
      <c r="E37" s="42" t="s">
        <v>233</v>
      </c>
      <c r="F37" s="42" t="s">
        <v>233</v>
      </c>
      <c r="G37" s="42" t="s">
        <v>233</v>
      </c>
      <c r="H37" s="42" t="s">
        <v>233</v>
      </c>
      <c r="I37" s="42" t="s">
        <v>233</v>
      </c>
      <c r="J37" s="43" t="str">
        <f>IFERROR(I37/H37-1,"-")</f>
        <v>-</v>
      </c>
      <c r="K37" s="42" t="str">
        <f>IFERROR(I37-H37,"-")</f>
        <v>-</v>
      </c>
      <c r="L37" s="43" t="str">
        <f>IFERROR(I37/I35,"-")</f>
        <v>-</v>
      </c>
    </row>
    <row r="38" spans="1:12" x14ac:dyDescent="0.25">
      <c r="B38" s="22"/>
      <c r="C38" s="17" t="s">
        <v>21</v>
      </c>
      <c r="D38" s="18" t="s">
        <v>32</v>
      </c>
      <c r="E38" s="67">
        <v>263278</v>
      </c>
      <c r="F38" s="67">
        <v>433395</v>
      </c>
      <c r="G38" s="67">
        <v>467345</v>
      </c>
      <c r="H38" s="67">
        <v>475889</v>
      </c>
      <c r="I38" s="67">
        <v>503913</v>
      </c>
      <c r="J38" s="20">
        <f t="shared" si="4"/>
        <v>5.8887681791342184E-2</v>
      </c>
      <c r="K38" s="19">
        <f t="shared" si="5"/>
        <v>28024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263278</v>
      </c>
      <c r="F39" s="68">
        <v>433395</v>
      </c>
      <c r="G39" s="68">
        <v>467345</v>
      </c>
      <c r="H39" s="68">
        <v>475889</v>
      </c>
      <c r="I39" s="68">
        <v>503913</v>
      </c>
      <c r="J39" s="26">
        <f t="shared" si="4"/>
        <v>5.8887681791342184E-2</v>
      </c>
      <c r="K39" s="25">
        <f t="shared" si="5"/>
        <v>28024</v>
      </c>
      <c r="L39" s="27">
        <f>I39/$I$38</f>
        <v>1</v>
      </c>
    </row>
    <row r="40" spans="1:12" x14ac:dyDescent="0.25">
      <c r="B40" s="22"/>
      <c r="C40" s="28"/>
      <c r="D40" s="29" t="s">
        <v>34</v>
      </c>
      <c r="E40" s="30" t="s">
        <v>233</v>
      </c>
      <c r="F40" s="30" t="s">
        <v>233</v>
      </c>
      <c r="G40" s="30" t="s">
        <v>233</v>
      </c>
      <c r="H40" s="30" t="s">
        <v>233</v>
      </c>
      <c r="I40" s="30" t="s">
        <v>233</v>
      </c>
      <c r="J40" s="31" t="str">
        <f>IFERROR(I40/H40-1,"-")</f>
        <v>-</v>
      </c>
      <c r="K40" s="30" t="str">
        <f>IFERROR(I40-H40,"-")</f>
        <v>-</v>
      </c>
      <c r="L40" s="31" t="str">
        <f>IFERROR(I40/I38,"-")</f>
        <v>-</v>
      </c>
    </row>
    <row r="41" spans="1:12" x14ac:dyDescent="0.25">
      <c r="B41" s="22"/>
      <c r="C41" s="32" t="s">
        <v>22</v>
      </c>
      <c r="D41" s="33" t="s">
        <v>32</v>
      </c>
      <c r="E41" s="71">
        <v>2.1349172883554979</v>
      </c>
      <c r="F41" s="71">
        <v>2.4088875302226049</v>
      </c>
      <c r="G41" s="71">
        <v>2.3983013881405078</v>
      </c>
      <c r="H41" s="71">
        <v>2.3657590837007909</v>
      </c>
      <c r="I41" s="71">
        <v>2.2112891759770408</v>
      </c>
      <c r="J41" s="45">
        <f t="shared" si="4"/>
        <v>-6.5294014419300273E-2</v>
      </c>
      <c r="K41" s="46">
        <f t="shared" si="5"/>
        <v>-0.15446990772375013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2.1349172883554979</v>
      </c>
      <c r="F42" s="72">
        <f t="shared" si="6"/>
        <v>2.4088875302226049</v>
      </c>
      <c r="G42" s="72">
        <f t="shared" si="6"/>
        <v>2.3983013881405078</v>
      </c>
      <c r="H42" s="72">
        <f t="shared" si="6"/>
        <v>2.3657590837007909</v>
      </c>
      <c r="I42" s="72">
        <f t="shared" si="6"/>
        <v>2.2112891759770408</v>
      </c>
      <c r="J42" s="49">
        <f t="shared" si="4"/>
        <v>-6.5294014419300273E-2</v>
      </c>
      <c r="K42" s="50">
        <f t="shared" si="5"/>
        <v>-0.15446990772375013</v>
      </c>
      <c r="L42" s="51"/>
    </row>
    <row r="43" spans="1:12" x14ac:dyDescent="0.25">
      <c r="B43" s="22"/>
      <c r="C43" s="40"/>
      <c r="D43" s="41" t="s">
        <v>34</v>
      </c>
      <c r="E43" s="52" t="str">
        <f>IFERROR(E40/E34,"-")</f>
        <v>-</v>
      </c>
      <c r="F43" s="52" t="str">
        <f t="shared" ref="F43:I43" si="7">IFERROR(F40/F34,"-")</f>
        <v>-</v>
      </c>
      <c r="G43" s="52" t="str">
        <f t="shared" si="7"/>
        <v>-</v>
      </c>
      <c r="H43" s="52" t="str">
        <f t="shared" si="7"/>
        <v>-</v>
      </c>
      <c r="I43" s="52" t="str">
        <f t="shared" si="7"/>
        <v>-</v>
      </c>
      <c r="J43" s="43" t="str">
        <f>IFERROR(I43/H43-1,"-")</f>
        <v>-</v>
      </c>
      <c r="K43" s="42" t="str">
        <f>IFERROR(I43-H43,"-")</f>
        <v>-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0.38850931585362614</v>
      </c>
      <c r="F44" s="75">
        <v>0.53783303156920248</v>
      </c>
      <c r="G44" s="75">
        <v>0.55364561799642942</v>
      </c>
      <c r="H44" s="75">
        <v>0.57333606414187355</v>
      </c>
      <c r="I44" s="75">
        <v>0.61984129815208655</v>
      </c>
      <c r="J44" s="75">
        <f t="shared" si="4"/>
        <v>8.1113393904181708E-2</v>
      </c>
      <c r="K44" s="54">
        <f>(I44-H44)*100</f>
        <v>4.6505234010213004</v>
      </c>
      <c r="L44" s="21"/>
    </row>
    <row r="45" spans="1:12" x14ac:dyDescent="0.25">
      <c r="B45" s="22"/>
      <c r="C45" s="55"/>
      <c r="D45" s="24" t="s">
        <v>33</v>
      </c>
      <c r="E45" s="76">
        <v>0.38850931585362614</v>
      </c>
      <c r="F45" s="76">
        <v>0.53783303156920248</v>
      </c>
      <c r="G45" s="76">
        <v>0.55364561799642942</v>
      </c>
      <c r="H45" s="76">
        <v>0.57333606414187355</v>
      </c>
      <c r="I45" s="76">
        <v>0.61984129815208655</v>
      </c>
      <c r="J45" s="76">
        <f t="shared" si="4"/>
        <v>8.1113393904181708E-2</v>
      </c>
      <c r="K45" s="56">
        <f>(I45-H45)*100</f>
        <v>4.6505234010213004</v>
      </c>
      <c r="L45" s="27"/>
    </row>
    <row r="46" spans="1:12" x14ac:dyDescent="0.25">
      <c r="B46" s="22"/>
      <c r="C46" s="57"/>
      <c r="D46" s="29" t="s">
        <v>34</v>
      </c>
      <c r="E46" s="77" t="s">
        <v>233</v>
      </c>
      <c r="F46" s="77" t="s">
        <v>233</v>
      </c>
      <c r="G46" s="77" t="s">
        <v>233</v>
      </c>
      <c r="H46" s="77" t="s">
        <v>233</v>
      </c>
      <c r="I46" s="77" t="s">
        <v>233</v>
      </c>
      <c r="J46" s="31" t="str">
        <f>IFERROR(I46/H46-1,"-")</f>
        <v>-</v>
      </c>
      <c r="K46" s="30" t="str">
        <f>IFERROR(I46-H46,"-")</f>
        <v>-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2225.4</v>
      </c>
      <c r="F49" s="69">
        <v>2649.9</v>
      </c>
      <c r="G49" s="69">
        <v>2777.3</v>
      </c>
      <c r="H49" s="69">
        <v>2721.3999999999996</v>
      </c>
      <c r="I49" s="69">
        <v>2674.7000000000003</v>
      </c>
      <c r="J49" s="45">
        <f>I49/H49-1</f>
        <v>-1.7160285147350351E-2</v>
      </c>
      <c r="K49" s="34">
        <f>I49-H49</f>
        <v>-46.699999999999363</v>
      </c>
      <c r="L49" s="47">
        <f>I49/$I$22</f>
        <v>0.99988785046728967</v>
      </c>
    </row>
    <row r="50" spans="2:12" x14ac:dyDescent="0.25">
      <c r="B50" s="22"/>
      <c r="C50" s="36"/>
      <c r="D50" s="4" t="s">
        <v>33</v>
      </c>
      <c r="E50" s="70">
        <v>2225.4</v>
      </c>
      <c r="F50" s="70">
        <v>2649.9</v>
      </c>
      <c r="G50" s="70">
        <v>2777.3</v>
      </c>
      <c r="H50" s="70">
        <v>2721.4</v>
      </c>
      <c r="I50" s="70">
        <v>2674.7000000000003</v>
      </c>
      <c r="J50" s="49">
        <f>I50/H50-1</f>
        <v>-1.7160285147350574E-2</v>
      </c>
      <c r="K50" s="37">
        <f>I50-H50</f>
        <v>-46.699999999999818</v>
      </c>
      <c r="L50" s="51">
        <f>I50/$I$22</f>
        <v>0.99988785046728967</v>
      </c>
    </row>
    <row r="51" spans="2:12" x14ac:dyDescent="0.25">
      <c r="B51" s="61"/>
      <c r="C51" s="40"/>
      <c r="D51" s="41" t="s">
        <v>34</v>
      </c>
      <c r="E51" s="42" t="e">
        <v>#REF!</v>
      </c>
      <c r="F51" s="42" t="e">
        <v>#REF!</v>
      </c>
      <c r="G51" s="42" t="e">
        <v>#REF!</v>
      </c>
      <c r="H51" s="42" t="e">
        <v>#REF!</v>
      </c>
      <c r="I51" s="42" t="e">
        <v>#REF!</v>
      </c>
      <c r="J51" s="43" t="str">
        <f>IFERROR(I51/H51-1,"-")</f>
        <v>-</v>
      </c>
      <c r="K51" s="42" t="str">
        <f>IFERROR(I51-H51,"-")</f>
        <v>-</v>
      </c>
      <c r="L51" s="43" t="str">
        <f>IFERROR(I51/I49,"-")</f>
        <v>-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103516</v>
      </c>
      <c r="F59" s="68">
        <v>164258</v>
      </c>
      <c r="G59" s="68">
        <v>229131</v>
      </c>
      <c r="H59" s="68">
        <v>239109</v>
      </c>
      <c r="I59" s="68">
        <v>250871</v>
      </c>
      <c r="J59" s="26">
        <f t="shared" ref="J59:J74" si="8">I59/H59-1</f>
        <v>4.9190954752853289E-2</v>
      </c>
      <c r="K59" s="25">
        <f t="shared" ref="K59:K74" si="9">I59-H59</f>
        <v>11762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 t="s">
        <v>233</v>
      </c>
      <c r="F60" s="30" t="s">
        <v>233</v>
      </c>
      <c r="G60" s="30" t="s">
        <v>233</v>
      </c>
      <c r="H60" s="30" t="s">
        <v>233</v>
      </c>
      <c r="I60" s="30" t="s">
        <v>233</v>
      </c>
      <c r="J60" s="31" t="str">
        <f>IFERROR(I60/H60-1,"-")</f>
        <v>-</v>
      </c>
      <c r="K60" s="30" t="str">
        <f>IFERROR(I60-H60,"-")</f>
        <v>-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103516</v>
      </c>
      <c r="F61" s="69">
        <v>164258</v>
      </c>
      <c r="G61" s="69">
        <v>229131</v>
      </c>
      <c r="H61" s="69">
        <v>239109</v>
      </c>
      <c r="I61" s="69">
        <v>250871</v>
      </c>
      <c r="J61" s="45">
        <f t="shared" si="8"/>
        <v>4.9190954752853289E-2</v>
      </c>
      <c r="K61" s="69">
        <f t="shared" si="9"/>
        <v>11762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103516</v>
      </c>
      <c r="F62" s="70">
        <v>164258</v>
      </c>
      <c r="G62" s="70">
        <v>229131</v>
      </c>
      <c r="H62" s="70">
        <v>239109</v>
      </c>
      <c r="I62" s="70">
        <v>250871</v>
      </c>
      <c r="J62" s="49">
        <f t="shared" si="8"/>
        <v>4.9190954752853289E-2</v>
      </c>
      <c r="K62" s="70">
        <f t="shared" si="9"/>
        <v>11762</v>
      </c>
      <c r="L62" s="49">
        <f t="shared" ref="L62" si="10">I62/$I$61</f>
        <v>1</v>
      </c>
    </row>
    <row r="63" spans="2:12" x14ac:dyDescent="0.25">
      <c r="B63" s="22"/>
      <c r="C63" s="40"/>
      <c r="D63" s="41" t="s">
        <v>34</v>
      </c>
      <c r="E63" s="42" t="s">
        <v>233</v>
      </c>
      <c r="F63" s="42" t="s">
        <v>233</v>
      </c>
      <c r="G63" s="42" t="s">
        <v>233</v>
      </c>
      <c r="H63" s="42" t="s">
        <v>233</v>
      </c>
      <c r="I63" s="42" t="s">
        <v>233</v>
      </c>
      <c r="J63" s="43" t="str">
        <f>IFERROR(I63/H63-1,"-")</f>
        <v>-</v>
      </c>
      <c r="K63" s="42" t="str">
        <f>IFERROR(I63-H63,"-")</f>
        <v>-</v>
      </c>
      <c r="L63" s="83" t="str">
        <f>IFERROR(I63/I61,"-")</f>
        <v>-</v>
      </c>
    </row>
    <row r="64" spans="2:12" x14ac:dyDescent="0.25">
      <c r="B64" s="22"/>
      <c r="C64" s="17" t="s">
        <v>21</v>
      </c>
      <c r="D64" s="18" t="s">
        <v>32</v>
      </c>
      <c r="E64" s="67">
        <v>216673</v>
      </c>
      <c r="F64" s="67">
        <v>359169</v>
      </c>
      <c r="G64" s="67">
        <v>543499</v>
      </c>
      <c r="H64" s="67">
        <v>576462</v>
      </c>
      <c r="I64" s="67">
        <v>584273</v>
      </c>
      <c r="J64" s="20">
        <f t="shared" si="8"/>
        <v>1.3549895743344642E-2</v>
      </c>
      <c r="K64" s="19">
        <f t="shared" si="9"/>
        <v>7811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216673</v>
      </c>
      <c r="F65" s="68">
        <v>359169</v>
      </c>
      <c r="G65" s="68">
        <v>543499</v>
      </c>
      <c r="H65" s="68">
        <v>576462</v>
      </c>
      <c r="I65" s="68">
        <v>584273</v>
      </c>
      <c r="J65" s="26">
        <f t="shared" si="8"/>
        <v>1.3549895743344642E-2</v>
      </c>
      <c r="K65" s="25">
        <f t="shared" si="9"/>
        <v>7811</v>
      </c>
      <c r="L65" s="26">
        <f t="shared" ref="L65" si="11">I65/$I$64</f>
        <v>1</v>
      </c>
    </row>
    <row r="66" spans="2:12" x14ac:dyDescent="0.25">
      <c r="B66" s="22"/>
      <c r="C66" s="28"/>
      <c r="D66" s="29" t="s">
        <v>34</v>
      </c>
      <c r="E66" s="30" t="s">
        <v>233</v>
      </c>
      <c r="F66" s="30" t="s">
        <v>233</v>
      </c>
      <c r="G66" s="30" t="s">
        <v>233</v>
      </c>
      <c r="H66" s="30" t="s">
        <v>233</v>
      </c>
      <c r="I66" s="30" t="s">
        <v>233</v>
      </c>
      <c r="J66" s="31" t="str">
        <f>IFERROR(I66/H66-1,"-")</f>
        <v>-</v>
      </c>
      <c r="K66" s="30" t="str">
        <f>IFERROR(I66-H66,"-")</f>
        <v>-</v>
      </c>
      <c r="L66" s="31" t="str">
        <f>IFERROR(I66/I64,"-")</f>
        <v>-</v>
      </c>
    </row>
    <row r="67" spans="2:12" x14ac:dyDescent="0.25">
      <c r="B67" s="22"/>
      <c r="C67" s="32" t="s">
        <v>22</v>
      </c>
      <c r="D67" s="33" t="s">
        <v>32</v>
      </c>
      <c r="E67" s="71">
        <v>2.0931353607171839</v>
      </c>
      <c r="F67" s="71">
        <v>2.1866149593931499</v>
      </c>
      <c r="G67" s="71">
        <v>2.3720011696365835</v>
      </c>
      <c r="H67" s="71">
        <v>2.410875374829053</v>
      </c>
      <c r="I67" s="71">
        <v>2.328977841201255</v>
      </c>
      <c r="J67" s="45">
        <f t="shared" si="8"/>
        <v>-3.3970040294432513E-2</v>
      </c>
      <c r="K67" s="46">
        <f t="shared" si="9"/>
        <v>-8.1897533627798058E-2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2.0931353607171839</v>
      </c>
      <c r="F68" s="72">
        <f t="shared" si="12"/>
        <v>2.1866149593931499</v>
      </c>
      <c r="G68" s="72">
        <f t="shared" si="12"/>
        <v>2.3720011696365835</v>
      </c>
      <c r="H68" s="72">
        <f t="shared" si="12"/>
        <v>2.410875374829053</v>
      </c>
      <c r="I68" s="72">
        <f t="shared" si="12"/>
        <v>2.328977841201255</v>
      </c>
      <c r="J68" s="49">
        <f t="shared" si="8"/>
        <v>-3.3970040294432513E-2</v>
      </c>
      <c r="K68" s="50">
        <f t="shared" si="9"/>
        <v>-8.1897533627798058E-2</v>
      </c>
      <c r="L68" s="49"/>
    </row>
    <row r="69" spans="2:12" x14ac:dyDescent="0.25">
      <c r="B69" s="22"/>
      <c r="C69" s="40"/>
      <c r="D69" s="41" t="s">
        <v>34</v>
      </c>
      <c r="E69" s="52" t="str">
        <f>IFERROR(E66/E60,"-")</f>
        <v>-</v>
      </c>
      <c r="F69" s="52" t="str">
        <f t="shared" ref="F69:I69" si="13">IFERROR(F66/F60,"-")</f>
        <v>-</v>
      </c>
      <c r="G69" s="52" t="str">
        <f t="shared" si="13"/>
        <v>-</v>
      </c>
      <c r="H69" s="52" t="str">
        <f t="shared" si="13"/>
        <v>-</v>
      </c>
      <c r="I69" s="52" t="str">
        <f t="shared" si="13"/>
        <v>-</v>
      </c>
      <c r="J69" s="43" t="str">
        <f>IFERROR(I69/H69-1,"-")</f>
        <v>-</v>
      </c>
      <c r="K69" s="42" t="str">
        <f>IFERROR(I69-H69,"-")</f>
        <v>-</v>
      </c>
      <c r="L69" s="83" t="str">
        <f>IFERROR(I69/I67,"-")</f>
        <v>-</v>
      </c>
    </row>
    <row r="70" spans="2:12" x14ac:dyDescent="0.25">
      <c r="B70" s="22"/>
      <c r="C70" s="53" t="s">
        <v>36</v>
      </c>
      <c r="D70" s="18" t="s">
        <v>32</v>
      </c>
      <c r="E70" s="75">
        <v>0.43917828766012645</v>
      </c>
      <c r="F70" s="75">
        <v>0.43287194104141685</v>
      </c>
      <c r="G70" s="75">
        <v>0.55540181632567553</v>
      </c>
      <c r="H70" s="75">
        <v>0.56942335787332776</v>
      </c>
      <c r="I70" s="75">
        <v>0.58812285219043858</v>
      </c>
      <c r="J70" s="75">
        <f t="shared" si="8"/>
        <v>3.283935240547442E-2</v>
      </c>
      <c r="K70" s="54">
        <f t="shared" si="9"/>
        <v>1.8699494317110821E-2</v>
      </c>
      <c r="L70" s="20"/>
    </row>
    <row r="71" spans="2:12" x14ac:dyDescent="0.25">
      <c r="B71" s="22"/>
      <c r="C71" s="55"/>
      <c r="D71" s="24" t="s">
        <v>33</v>
      </c>
      <c r="E71" s="76">
        <v>0.43917828766012645</v>
      </c>
      <c r="F71" s="76">
        <v>0.43287194104141685</v>
      </c>
      <c r="G71" s="76">
        <v>0.55540181632567553</v>
      </c>
      <c r="H71" s="76">
        <v>0.56942335787332776</v>
      </c>
      <c r="I71" s="76">
        <v>0.58812285219043858</v>
      </c>
      <c r="J71" s="76">
        <f t="shared" si="8"/>
        <v>3.283935240547442E-2</v>
      </c>
      <c r="K71" s="56">
        <f t="shared" si="9"/>
        <v>1.8699494317110821E-2</v>
      </c>
      <c r="L71" s="26"/>
    </row>
    <row r="72" spans="2:12" x14ac:dyDescent="0.25">
      <c r="B72" s="22"/>
      <c r="C72" s="57"/>
      <c r="D72" s="29" t="s">
        <v>34</v>
      </c>
      <c r="E72" s="77" t="s">
        <v>233</v>
      </c>
      <c r="F72" s="77" t="s">
        <v>233</v>
      </c>
      <c r="G72" s="77" t="s">
        <v>233</v>
      </c>
      <c r="H72" s="77" t="s">
        <v>233</v>
      </c>
      <c r="I72" s="77" t="s">
        <v>233</v>
      </c>
      <c r="J72" s="31" t="str">
        <f>IFERROR(I72/H72-1,"-")</f>
        <v>-</v>
      </c>
      <c r="K72" s="30" t="str">
        <f>IFERROR(I72-H72,"-")</f>
        <v>-</v>
      </c>
      <c r="L72" s="31" t="str">
        <f>IFERROR(I72/I70,"-")</f>
        <v>-</v>
      </c>
    </row>
    <row r="73" spans="2:12" x14ac:dyDescent="0.25">
      <c r="B73" s="22"/>
      <c r="C73" s="59" t="s">
        <v>41</v>
      </c>
      <c r="D73" s="33" t="s">
        <v>32</v>
      </c>
      <c r="E73" s="69">
        <v>1526</v>
      </c>
      <c r="F73" s="69">
        <v>2270</v>
      </c>
      <c r="G73" s="69">
        <v>2680</v>
      </c>
      <c r="H73" s="69">
        <v>2774</v>
      </c>
      <c r="I73" s="69">
        <v>2714</v>
      </c>
      <c r="J73" s="45">
        <f t="shared" si="8"/>
        <v>-2.1629416005767843E-2</v>
      </c>
      <c r="K73" s="34">
        <f t="shared" si="9"/>
        <v>-60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1526</v>
      </c>
      <c r="F74" s="70">
        <v>2270</v>
      </c>
      <c r="G74" s="70">
        <v>2680</v>
      </c>
      <c r="H74" s="70">
        <v>2774</v>
      </c>
      <c r="I74" s="70">
        <v>2714</v>
      </c>
      <c r="J74" s="49">
        <f t="shared" si="8"/>
        <v>-2.1629416005767843E-2</v>
      </c>
      <c r="K74" s="37">
        <f t="shared" si="9"/>
        <v>-60</v>
      </c>
      <c r="L74" s="49">
        <f t="shared" ref="L74" si="14">I74/$I$73</f>
        <v>1</v>
      </c>
    </row>
    <row r="75" spans="2:12" x14ac:dyDescent="0.25">
      <c r="B75" s="61"/>
      <c r="C75" s="40"/>
      <c r="D75" s="41" t="s">
        <v>34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3" t="str">
        <f>IFERROR(I75/H75-1,"-")</f>
        <v>-</v>
      </c>
      <c r="K75" s="42">
        <f>IFERROR(I75-H75,"-")</f>
        <v>0</v>
      </c>
      <c r="L75" s="83">
        <f>IFERROR(I75/I73,"-")</f>
        <v>0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FDB6-0DE4-4733-8DEB-25740B9B8150}">
  <sheetPr>
    <tabColor rgb="FFFFC00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AC20-EF65-4B90-9D79-66096CCAAEA6}">
  <sheetPr>
    <tabColor rgb="FFFFC000"/>
  </sheetPr>
  <dimension ref="A1:V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53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412044</v>
      </c>
      <c r="D10" s="209">
        <v>499612</v>
      </c>
      <c r="E10" s="209">
        <v>547682</v>
      </c>
      <c r="F10" s="209">
        <v>570452</v>
      </c>
      <c r="G10" s="209">
        <v>569075</v>
      </c>
      <c r="H10" s="210">
        <f t="shared" ref="H10:H22" si="0">IFERROR(G10/F10-1,"-")</f>
        <v>-2.4138753129097079E-3</v>
      </c>
      <c r="I10" s="210">
        <f t="shared" ref="I10:I22" si="1">G10/G$10</f>
        <v>1</v>
      </c>
      <c r="K10" s="187" t="s">
        <v>70</v>
      </c>
      <c r="L10" s="209">
        <v>20259</v>
      </c>
      <c r="M10" s="209">
        <v>22673</v>
      </c>
      <c r="N10" s="209">
        <v>21328</v>
      </c>
      <c r="O10" s="209">
        <v>20067</v>
      </c>
      <c r="P10" s="209">
        <v>25509</v>
      </c>
      <c r="Q10" s="210">
        <f t="shared" ref="Q10:Q22" si="2">IFERROR(P10/O10-1,"-")</f>
        <v>0.27119150844670359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85265</v>
      </c>
      <c r="D11" s="191">
        <v>89263</v>
      </c>
      <c r="E11" s="191">
        <v>89409</v>
      </c>
      <c r="F11" s="191">
        <v>92487</v>
      </c>
      <c r="G11" s="191">
        <v>97318</v>
      </c>
      <c r="H11" s="192">
        <f t="shared" si="0"/>
        <v>5.2234368073350801E-2</v>
      </c>
      <c r="I11" s="192">
        <f t="shared" si="1"/>
        <v>0.17101085094231869</v>
      </c>
      <c r="J11" s="103"/>
      <c r="K11" s="190" t="s">
        <v>99</v>
      </c>
      <c r="L11" s="191">
        <v>12929</v>
      </c>
      <c r="M11" s="191">
        <v>13547</v>
      </c>
      <c r="N11" s="191">
        <v>14315</v>
      </c>
      <c r="O11" s="191">
        <v>13116</v>
      </c>
      <c r="P11" s="191">
        <v>17435</v>
      </c>
      <c r="Q11" s="192">
        <f t="shared" si="2"/>
        <v>0.32929246721561456</v>
      </c>
      <c r="R11" s="192">
        <f t="shared" si="3"/>
        <v>0.68348426045709354</v>
      </c>
    </row>
    <row r="12" spans="1:18" x14ac:dyDescent="0.25">
      <c r="B12" s="194" t="s">
        <v>105</v>
      </c>
      <c r="C12" s="195">
        <v>41081</v>
      </c>
      <c r="D12" s="195">
        <v>35180</v>
      </c>
      <c r="E12" s="195">
        <v>33676</v>
      </c>
      <c r="F12" s="195">
        <v>34581</v>
      </c>
      <c r="G12" s="195">
        <v>40922</v>
      </c>
      <c r="H12" s="196">
        <f t="shared" si="0"/>
        <v>0.18336658858910959</v>
      </c>
      <c r="I12" s="196">
        <f t="shared" si="1"/>
        <v>7.1909677986205678E-2</v>
      </c>
      <c r="J12" s="103"/>
      <c r="K12" s="194" t="s">
        <v>105</v>
      </c>
      <c r="L12" s="195">
        <v>6685</v>
      </c>
      <c r="M12" s="195">
        <v>6793</v>
      </c>
      <c r="N12" s="195">
        <v>7058</v>
      </c>
      <c r="O12" s="195">
        <v>5094</v>
      </c>
      <c r="P12" s="195">
        <v>8584</v>
      </c>
      <c r="Q12" s="196">
        <f t="shared" si="2"/>
        <v>0.68511974872398906</v>
      </c>
      <c r="R12" s="196">
        <f t="shared" si="3"/>
        <v>0.3365086832098475</v>
      </c>
    </row>
    <row r="13" spans="1:18" x14ac:dyDescent="0.25">
      <c r="B13" s="194" t="s">
        <v>102</v>
      </c>
      <c r="C13" s="195">
        <v>44184</v>
      </c>
      <c r="D13" s="195">
        <v>54083</v>
      </c>
      <c r="E13" s="195">
        <v>55733</v>
      </c>
      <c r="F13" s="195">
        <v>57906</v>
      </c>
      <c r="G13" s="195">
        <v>56396</v>
      </c>
      <c r="H13" s="196">
        <f t="shared" si="0"/>
        <v>-2.6076745069595564E-2</v>
      </c>
      <c r="I13" s="196">
        <f t="shared" si="1"/>
        <v>9.9101172956112996E-2</v>
      </c>
      <c r="J13" s="103"/>
      <c r="K13" s="194" t="s">
        <v>102</v>
      </c>
      <c r="L13" s="195">
        <v>6244</v>
      </c>
      <c r="M13" s="195">
        <v>6754</v>
      </c>
      <c r="N13" s="195">
        <v>7257</v>
      </c>
      <c r="O13" s="195">
        <v>8022</v>
      </c>
      <c r="P13" s="195">
        <v>8851</v>
      </c>
      <c r="Q13" s="196">
        <f t="shared" si="2"/>
        <v>0.10334081276489648</v>
      </c>
      <c r="R13" s="196">
        <f>P13/P$10</f>
        <v>0.34697557724724609</v>
      </c>
    </row>
    <row r="14" spans="1:18" x14ac:dyDescent="0.25">
      <c r="B14" s="190" t="s">
        <v>109</v>
      </c>
      <c r="C14" s="191">
        <v>326779</v>
      </c>
      <c r="D14" s="191">
        <v>410349</v>
      </c>
      <c r="E14" s="191">
        <v>458273</v>
      </c>
      <c r="F14" s="191">
        <v>477965</v>
      </c>
      <c r="G14" s="191">
        <v>471757</v>
      </c>
      <c r="H14" s="192">
        <f t="shared" si="0"/>
        <v>-1.2988398732124762E-2</v>
      </c>
      <c r="I14" s="192">
        <f t="shared" si="1"/>
        <v>0.82898914905768128</v>
      </c>
      <c r="J14" s="103"/>
      <c r="K14" s="190" t="s">
        <v>109</v>
      </c>
      <c r="L14" s="191">
        <v>7330</v>
      </c>
      <c r="M14" s="191">
        <v>9126</v>
      </c>
      <c r="N14" s="191">
        <v>7013</v>
      </c>
      <c r="O14" s="191">
        <v>6951</v>
      </c>
      <c r="P14" s="191">
        <v>8074</v>
      </c>
      <c r="Q14" s="192">
        <f t="shared" si="2"/>
        <v>0.16155948784347585</v>
      </c>
      <c r="R14" s="192">
        <f t="shared" si="3"/>
        <v>0.3165157395429064</v>
      </c>
    </row>
    <row r="15" spans="1:18" x14ac:dyDescent="0.25">
      <c r="B15" s="194" t="s">
        <v>112</v>
      </c>
      <c r="C15" s="195">
        <v>132802</v>
      </c>
      <c r="D15" s="195">
        <v>201637</v>
      </c>
      <c r="E15" s="195">
        <v>222399</v>
      </c>
      <c r="F15" s="195">
        <v>227477</v>
      </c>
      <c r="G15" s="195">
        <v>234180</v>
      </c>
      <c r="H15" s="196">
        <f t="shared" si="0"/>
        <v>2.9466715316273762E-2</v>
      </c>
      <c r="I15" s="196">
        <f t="shared" si="1"/>
        <v>0.41150990642709662</v>
      </c>
      <c r="J15" s="103"/>
      <c r="K15" s="194" t="s">
        <v>112</v>
      </c>
      <c r="L15" s="195">
        <v>620</v>
      </c>
      <c r="M15" s="195">
        <v>1017</v>
      </c>
      <c r="N15" s="195">
        <v>898</v>
      </c>
      <c r="O15" s="195">
        <v>663</v>
      </c>
      <c r="P15" s="195">
        <v>869</v>
      </c>
      <c r="Q15" s="196">
        <f t="shared" si="2"/>
        <v>0.31070889894419307</v>
      </c>
      <c r="R15" s="196">
        <f t="shared" si="3"/>
        <v>3.4066407934454507E-2</v>
      </c>
    </row>
    <row r="16" spans="1:18" x14ac:dyDescent="0.25">
      <c r="B16" s="194" t="s">
        <v>115</v>
      </c>
      <c r="C16" s="195">
        <v>45394</v>
      </c>
      <c r="D16" s="195">
        <v>39504</v>
      </c>
      <c r="E16" s="195">
        <v>45786</v>
      </c>
      <c r="F16" s="195">
        <v>49657</v>
      </c>
      <c r="G16" s="195">
        <v>47113</v>
      </c>
      <c r="H16" s="196">
        <f t="shared" si="0"/>
        <v>-5.1231447731437618E-2</v>
      </c>
      <c r="I16" s="196">
        <f t="shared" si="1"/>
        <v>8.2788736106840052E-2</v>
      </c>
      <c r="J16" s="103"/>
      <c r="K16" s="194" t="s">
        <v>115</v>
      </c>
      <c r="L16" s="195">
        <v>1001</v>
      </c>
      <c r="M16" s="195">
        <v>1177</v>
      </c>
      <c r="N16" s="195">
        <v>952</v>
      </c>
      <c r="O16" s="195">
        <v>895</v>
      </c>
      <c r="P16" s="195">
        <v>1159</v>
      </c>
      <c r="Q16" s="196">
        <f t="shared" si="2"/>
        <v>0.29497206703910606</v>
      </c>
      <c r="R16" s="196">
        <f t="shared" si="3"/>
        <v>4.5434944529381786E-2</v>
      </c>
    </row>
    <row r="17" spans="2:22" x14ac:dyDescent="0.25">
      <c r="B17" s="194" t="s">
        <v>118</v>
      </c>
      <c r="C17" s="195">
        <v>18751</v>
      </c>
      <c r="D17" s="195">
        <v>22924</v>
      </c>
      <c r="E17" s="195">
        <v>27893</v>
      </c>
      <c r="F17" s="195">
        <v>27971</v>
      </c>
      <c r="G17" s="195">
        <v>24613</v>
      </c>
      <c r="H17" s="196">
        <f t="shared" si="0"/>
        <v>-0.12005291194451395</v>
      </c>
      <c r="I17" s="196">
        <f t="shared" si="1"/>
        <v>4.3250889601546369E-2</v>
      </c>
      <c r="J17" s="103"/>
      <c r="K17" s="194" t="s">
        <v>118</v>
      </c>
      <c r="L17" s="195">
        <v>655</v>
      </c>
      <c r="M17" s="195">
        <v>677</v>
      </c>
      <c r="N17" s="195">
        <v>745</v>
      </c>
      <c r="O17" s="195">
        <v>710</v>
      </c>
      <c r="P17" s="195">
        <v>794</v>
      </c>
      <c r="Q17" s="196">
        <f t="shared" si="2"/>
        <v>0.11830985915492964</v>
      </c>
      <c r="R17" s="196">
        <f t="shared" si="3"/>
        <v>3.1126269159904348E-2</v>
      </c>
    </row>
    <row r="18" spans="2:22" x14ac:dyDescent="0.25">
      <c r="B18" s="194" t="s">
        <v>125</v>
      </c>
      <c r="C18" s="195">
        <v>23109</v>
      </c>
      <c r="D18" s="195">
        <v>15513</v>
      </c>
      <c r="E18" s="195">
        <v>19208</v>
      </c>
      <c r="F18" s="195">
        <v>21688</v>
      </c>
      <c r="G18" s="195">
        <v>18427</v>
      </c>
      <c r="H18" s="196">
        <f t="shared" si="0"/>
        <v>-0.15035964588712647</v>
      </c>
      <c r="I18" s="196">
        <f t="shared" si="1"/>
        <v>3.2380617669024295E-2</v>
      </c>
      <c r="J18" s="103"/>
      <c r="K18" s="194" t="s">
        <v>125</v>
      </c>
      <c r="L18" s="195">
        <v>171</v>
      </c>
      <c r="M18" s="195">
        <v>136</v>
      </c>
      <c r="N18" s="195">
        <v>165</v>
      </c>
      <c r="O18" s="195">
        <v>130</v>
      </c>
      <c r="P18" s="195">
        <v>204</v>
      </c>
      <c r="Q18" s="196">
        <f t="shared" si="2"/>
        <v>0.56923076923076921</v>
      </c>
      <c r="R18" s="196">
        <f t="shared" si="3"/>
        <v>7.9971774667764312E-3</v>
      </c>
    </row>
    <row r="19" spans="2:22" x14ac:dyDescent="0.25">
      <c r="B19" s="194" t="s">
        <v>121</v>
      </c>
      <c r="C19" s="195">
        <v>18824</v>
      </c>
      <c r="D19" s="195">
        <v>15521</v>
      </c>
      <c r="E19" s="195">
        <v>17225</v>
      </c>
      <c r="F19" s="195">
        <v>17030</v>
      </c>
      <c r="G19" s="195">
        <v>16621</v>
      </c>
      <c r="H19" s="196">
        <f t="shared" si="0"/>
        <v>-2.4016441573693537E-2</v>
      </c>
      <c r="I19" s="196">
        <f t="shared" si="1"/>
        <v>2.9207046522866053E-2</v>
      </c>
      <c r="J19" s="103"/>
      <c r="K19" s="194" t="s">
        <v>121</v>
      </c>
      <c r="L19" s="195">
        <v>181</v>
      </c>
      <c r="M19" s="195">
        <v>116</v>
      </c>
      <c r="N19" s="195">
        <v>138</v>
      </c>
      <c r="O19" s="195">
        <v>158</v>
      </c>
      <c r="P19" s="195">
        <v>204</v>
      </c>
      <c r="Q19" s="196">
        <f t="shared" si="2"/>
        <v>0.29113924050632911</v>
      </c>
      <c r="R19" s="196">
        <f t="shared" si="3"/>
        <v>7.9971774667764312E-3</v>
      </c>
    </row>
    <row r="20" spans="2:22" x14ac:dyDescent="0.25">
      <c r="B20" s="194" t="s">
        <v>130</v>
      </c>
      <c r="C20" s="195">
        <v>5762</v>
      </c>
      <c r="D20" s="195">
        <v>6896</v>
      </c>
      <c r="E20" s="195">
        <v>5735</v>
      </c>
      <c r="F20" s="195">
        <v>5247</v>
      </c>
      <c r="G20" s="195">
        <v>5278</v>
      </c>
      <c r="H20" s="196">
        <f t="shared" si="0"/>
        <v>5.9081379836096737E-3</v>
      </c>
      <c r="I20" s="196">
        <f t="shared" si="1"/>
        <v>9.2747001713306687E-3</v>
      </c>
      <c r="J20" s="103"/>
      <c r="K20" s="194" t="s">
        <v>130</v>
      </c>
      <c r="L20" s="195">
        <v>111</v>
      </c>
      <c r="M20" s="195">
        <v>144</v>
      </c>
      <c r="N20" s="195">
        <v>115</v>
      </c>
      <c r="O20" s="195">
        <v>114</v>
      </c>
      <c r="P20" s="195">
        <v>54</v>
      </c>
      <c r="Q20" s="196">
        <f t="shared" si="2"/>
        <v>-0.52631578947368429</v>
      </c>
      <c r="R20" s="196">
        <f t="shared" si="3"/>
        <v>2.1168999176761141E-3</v>
      </c>
    </row>
    <row r="21" spans="2:22" x14ac:dyDescent="0.25">
      <c r="B21" s="194" t="s">
        <v>133</v>
      </c>
      <c r="C21" s="195">
        <v>3707</v>
      </c>
      <c r="D21" s="195">
        <v>6156</v>
      </c>
      <c r="E21" s="195">
        <v>6594</v>
      </c>
      <c r="F21" s="195">
        <v>5833</v>
      </c>
      <c r="G21" s="195">
        <v>5026</v>
      </c>
      <c r="H21" s="196">
        <f t="shared" si="0"/>
        <v>-0.13835076290073722</v>
      </c>
      <c r="I21" s="196">
        <f t="shared" si="1"/>
        <v>8.8318762904713785E-3</v>
      </c>
      <c r="J21" s="103"/>
      <c r="K21" s="194" t="s">
        <v>133</v>
      </c>
      <c r="L21" s="195">
        <v>131</v>
      </c>
      <c r="M21" s="195">
        <v>164</v>
      </c>
      <c r="N21" s="195">
        <v>244</v>
      </c>
      <c r="O21" s="195">
        <v>228</v>
      </c>
      <c r="P21" s="195">
        <v>87</v>
      </c>
      <c r="Q21" s="196">
        <f t="shared" si="2"/>
        <v>-0.61842105263157898</v>
      </c>
      <c r="R21" s="196">
        <f t="shared" si="3"/>
        <v>3.4105609784781843E-3</v>
      </c>
    </row>
    <row r="22" spans="2:22" x14ac:dyDescent="0.25">
      <c r="B22" s="199" t="s">
        <v>147</v>
      </c>
      <c r="C22" s="200">
        <f>C14-SUM(C15:C21)</f>
        <v>78430</v>
      </c>
      <c r="D22" s="200">
        <f>D14-SUM(D15:D21)</f>
        <v>102198</v>
      </c>
      <c r="E22" s="200">
        <f>E14-SUM(E15:E21)</f>
        <v>113433</v>
      </c>
      <c r="F22" s="200">
        <f>F14-SUM(F15:F21)</f>
        <v>123062</v>
      </c>
      <c r="G22" s="200">
        <f>G14-SUM(G15:G21)</f>
        <v>120499</v>
      </c>
      <c r="H22" s="201">
        <f t="shared" si="0"/>
        <v>-2.0826900261656678E-2</v>
      </c>
      <c r="I22" s="201">
        <f t="shared" si="1"/>
        <v>0.2117453762685059</v>
      </c>
      <c r="J22" s="103"/>
      <c r="K22" s="199" t="s">
        <v>147</v>
      </c>
      <c r="L22" s="200">
        <f>L14-SUM(L15:L21)</f>
        <v>4460</v>
      </c>
      <c r="M22" s="200">
        <f>M14-SUM(M15:M21)</f>
        <v>5695</v>
      </c>
      <c r="N22" s="200">
        <f>N14-SUM(N15:N21)</f>
        <v>3756</v>
      </c>
      <c r="O22" s="200">
        <f>O14-SUM(O15:O21)</f>
        <v>4053</v>
      </c>
      <c r="P22" s="200">
        <f>P14-SUM(P15:P21)</f>
        <v>4703</v>
      </c>
      <c r="Q22" s="201">
        <f t="shared" si="2"/>
        <v>0.16037503084135207</v>
      </c>
      <c r="R22" s="201">
        <f t="shared" si="3"/>
        <v>0.18436630208945862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157938</v>
      </c>
      <c r="D24" s="209">
        <v>186101</v>
      </c>
      <c r="E24" s="209">
        <v>202954</v>
      </c>
      <c r="F24" s="209">
        <v>203516</v>
      </c>
      <c r="G24" s="209">
        <v>198487</v>
      </c>
      <c r="H24" s="210">
        <f t="shared" ref="H24:H36" si="4">IFERROR(G24/F24-1,"-")</f>
        <v>-2.4710587865327538E-2</v>
      </c>
      <c r="I24" s="210">
        <f t="shared" ref="I24:I36" si="5">G24/G$10</f>
        <v>0.34878882396872118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18331</v>
      </c>
      <c r="D25" s="191">
        <v>13996</v>
      </c>
      <c r="E25" s="191">
        <v>14026</v>
      </c>
      <c r="F25" s="191">
        <v>11998</v>
      </c>
      <c r="G25" s="191">
        <v>11748</v>
      </c>
      <c r="H25" s="192">
        <f t="shared" si="4"/>
        <v>-2.0836806134355679E-2</v>
      </c>
      <c r="I25" s="192">
        <f t="shared" si="5"/>
        <v>2.0644027588630674E-2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7798</v>
      </c>
      <c r="D26" s="195">
        <v>4763</v>
      </c>
      <c r="E26" s="195">
        <v>5460</v>
      </c>
      <c r="F26" s="195">
        <v>4155</v>
      </c>
      <c r="G26" s="195">
        <v>5166</v>
      </c>
      <c r="H26" s="196">
        <f t="shared" si="4"/>
        <v>0.24332129963898907</v>
      </c>
      <c r="I26" s="196">
        <f t="shared" si="5"/>
        <v>9.0778895576154282E-3</v>
      </c>
    </row>
    <row r="27" spans="2:22" x14ac:dyDescent="0.25">
      <c r="B27" s="194" t="s">
        <v>102</v>
      </c>
      <c r="C27" s="195">
        <v>10533</v>
      </c>
      <c r="D27" s="195">
        <v>9233</v>
      </c>
      <c r="E27" s="195">
        <v>8566</v>
      </c>
      <c r="F27" s="195">
        <v>7843</v>
      </c>
      <c r="G27" s="195">
        <v>6582</v>
      </c>
      <c r="H27" s="196">
        <f t="shared" si="4"/>
        <v>-0.16078031365548895</v>
      </c>
      <c r="I27" s="196">
        <f t="shared" si="5"/>
        <v>1.1566138031015244E-2</v>
      </c>
    </row>
    <row r="28" spans="2:22" x14ac:dyDescent="0.25">
      <c r="B28" s="190" t="s">
        <v>109</v>
      </c>
      <c r="C28" s="191">
        <v>139607</v>
      </c>
      <c r="D28" s="191">
        <v>172105</v>
      </c>
      <c r="E28" s="191">
        <v>188928</v>
      </c>
      <c r="F28" s="191">
        <v>191518</v>
      </c>
      <c r="G28" s="191">
        <v>186739</v>
      </c>
      <c r="H28" s="192">
        <f t="shared" si="4"/>
        <v>-2.4953268100126325E-2</v>
      </c>
      <c r="I28" s="192">
        <f t="shared" si="5"/>
        <v>0.32814479638009048</v>
      </c>
    </row>
    <row r="29" spans="2:22" x14ac:dyDescent="0.25">
      <c r="B29" s="194" t="s">
        <v>112</v>
      </c>
      <c r="C29" s="195">
        <v>60774</v>
      </c>
      <c r="D29" s="195">
        <v>91730</v>
      </c>
      <c r="E29" s="195">
        <v>100727</v>
      </c>
      <c r="F29" s="195">
        <v>102322</v>
      </c>
      <c r="G29" s="195">
        <v>104367</v>
      </c>
      <c r="H29" s="196">
        <f t="shared" si="4"/>
        <v>1.9985926780164531E-2</v>
      </c>
      <c r="I29" s="196">
        <f t="shared" si="5"/>
        <v>0.18339761894302156</v>
      </c>
    </row>
    <row r="30" spans="2:22" x14ac:dyDescent="0.25">
      <c r="B30" s="194" t="s">
        <v>115</v>
      </c>
      <c r="C30" s="195">
        <v>21716</v>
      </c>
      <c r="D30" s="195">
        <v>17946</v>
      </c>
      <c r="E30" s="195">
        <v>20285</v>
      </c>
      <c r="F30" s="195">
        <v>21093</v>
      </c>
      <c r="G30" s="195">
        <v>18841</v>
      </c>
      <c r="H30" s="196">
        <f t="shared" si="4"/>
        <v>-0.1067652775802399</v>
      </c>
      <c r="I30" s="196">
        <f t="shared" si="5"/>
        <v>3.31081140447217E-2</v>
      </c>
    </row>
    <row r="31" spans="2:22" x14ac:dyDescent="0.25">
      <c r="B31" s="194" t="s">
        <v>118</v>
      </c>
      <c r="C31" s="195">
        <v>5902</v>
      </c>
      <c r="D31" s="195">
        <v>7267</v>
      </c>
      <c r="E31" s="195">
        <v>8150</v>
      </c>
      <c r="F31" s="195">
        <v>5914</v>
      </c>
      <c r="G31" s="195">
        <v>5449</v>
      </c>
      <c r="H31" s="196">
        <f t="shared" si="4"/>
        <v>-7.8626986810957034E-2</v>
      </c>
      <c r="I31" s="196">
        <f t="shared" si="5"/>
        <v>9.5751878047708999E-3</v>
      </c>
    </row>
    <row r="32" spans="2:22" x14ac:dyDescent="0.25">
      <c r="B32" s="194" t="s">
        <v>125</v>
      </c>
      <c r="C32" s="195">
        <v>10654</v>
      </c>
      <c r="D32" s="195">
        <v>7026</v>
      </c>
      <c r="E32" s="195">
        <v>8076</v>
      </c>
      <c r="F32" s="195">
        <v>8512</v>
      </c>
      <c r="G32" s="195">
        <v>7632</v>
      </c>
      <c r="H32" s="196">
        <f t="shared" si="4"/>
        <v>-0.10338345864661658</v>
      </c>
      <c r="I32" s="196">
        <f t="shared" si="5"/>
        <v>1.3411237534595616E-2</v>
      </c>
    </row>
    <row r="33" spans="2:9" x14ac:dyDescent="0.25">
      <c r="B33" s="194" t="s">
        <v>121</v>
      </c>
      <c r="C33" s="195">
        <v>10277</v>
      </c>
      <c r="D33" s="195">
        <v>8922</v>
      </c>
      <c r="E33" s="195">
        <v>9025</v>
      </c>
      <c r="F33" s="195">
        <v>8845</v>
      </c>
      <c r="G33" s="195">
        <v>8762</v>
      </c>
      <c r="H33" s="196">
        <f t="shared" si="4"/>
        <v>-9.3838326738270306E-3</v>
      </c>
      <c r="I33" s="196">
        <f t="shared" si="5"/>
        <v>1.5396916047972588E-2</v>
      </c>
    </row>
    <row r="34" spans="2:9" x14ac:dyDescent="0.25">
      <c r="B34" s="194" t="s">
        <v>130</v>
      </c>
      <c r="C34" s="195">
        <v>2047</v>
      </c>
      <c r="D34" s="195">
        <v>2643</v>
      </c>
      <c r="E34" s="195">
        <v>2231</v>
      </c>
      <c r="F34" s="195">
        <v>2202</v>
      </c>
      <c r="G34" s="195">
        <v>2301</v>
      </c>
      <c r="H34" s="196">
        <f t="shared" si="4"/>
        <v>4.4959128065395149E-2</v>
      </c>
      <c r="I34" s="196">
        <f t="shared" si="5"/>
        <v>4.0434037692747005E-3</v>
      </c>
    </row>
    <row r="35" spans="2:9" x14ac:dyDescent="0.25">
      <c r="B35" s="194" t="s">
        <v>133</v>
      </c>
      <c r="C35" s="195">
        <v>1133</v>
      </c>
      <c r="D35" s="195">
        <v>2379</v>
      </c>
      <c r="E35" s="195">
        <v>2451</v>
      </c>
      <c r="F35" s="195">
        <v>2280</v>
      </c>
      <c r="G35" s="195">
        <v>1970</v>
      </c>
      <c r="H35" s="196">
        <f t="shared" si="4"/>
        <v>-0.13596491228070173</v>
      </c>
      <c r="I35" s="196">
        <f t="shared" si="5"/>
        <v>3.4617581162412689E-3</v>
      </c>
    </row>
    <row r="36" spans="2:9" x14ac:dyDescent="0.25">
      <c r="B36" s="199" t="s">
        <v>147</v>
      </c>
      <c r="C36" s="200">
        <f>C28-SUM(C29:C35)</f>
        <v>27104</v>
      </c>
      <c r="D36" s="200">
        <f>D28-SUM(D29:D35)</f>
        <v>34192</v>
      </c>
      <c r="E36" s="200">
        <f>E28-SUM(E29:E35)</f>
        <v>37983</v>
      </c>
      <c r="F36" s="200">
        <f>F28-SUM(F29:F35)</f>
        <v>40350</v>
      </c>
      <c r="G36" s="200">
        <f>G28-SUM(G29:G35)</f>
        <v>37417</v>
      </c>
      <c r="H36" s="201">
        <f t="shared" si="4"/>
        <v>-7.2688971499380473E-2</v>
      </c>
      <c r="I36" s="201">
        <f t="shared" si="5"/>
        <v>6.5750560119492152E-2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102187</v>
      </c>
      <c r="D38" s="209">
        <v>133462</v>
      </c>
      <c r="E38" s="209">
        <v>142059</v>
      </c>
      <c r="F38" s="209">
        <v>146652</v>
      </c>
      <c r="G38" s="209">
        <v>153574</v>
      </c>
      <c r="H38" s="210">
        <f t="shared" ref="H38:H50" si="6">IFERROR(G38/F38-1,"-")</f>
        <v>4.7200174562910924E-2</v>
      </c>
      <c r="I38" s="210">
        <f t="shared" ref="I38:I50" si="7">G38/G$10</f>
        <v>0.26986601063128762</v>
      </c>
    </row>
    <row r="39" spans="2:9" x14ac:dyDescent="0.25">
      <c r="B39" s="190" t="s">
        <v>99</v>
      </c>
      <c r="C39" s="191">
        <v>8315</v>
      </c>
      <c r="D39" s="191">
        <v>10513</v>
      </c>
      <c r="E39" s="191">
        <v>10987</v>
      </c>
      <c r="F39" s="191">
        <v>10782</v>
      </c>
      <c r="G39" s="191">
        <v>11665</v>
      </c>
      <c r="H39" s="192">
        <f t="shared" si="6"/>
        <v>8.1895752179558468E-2</v>
      </c>
      <c r="I39" s="192">
        <f t="shared" si="7"/>
        <v>2.0498176865966701E-2</v>
      </c>
    </row>
    <row r="40" spans="2:9" x14ac:dyDescent="0.25">
      <c r="B40" s="194" t="s">
        <v>105</v>
      </c>
      <c r="C40" s="195">
        <v>3017</v>
      </c>
      <c r="D40" s="195">
        <v>3332</v>
      </c>
      <c r="E40" s="195">
        <v>4846</v>
      </c>
      <c r="F40" s="195">
        <v>4334</v>
      </c>
      <c r="G40" s="195">
        <v>5181</v>
      </c>
      <c r="H40" s="196">
        <f t="shared" si="6"/>
        <v>0.19543147208121825</v>
      </c>
      <c r="I40" s="196">
        <f t="shared" si="7"/>
        <v>9.1042481219522908E-3</v>
      </c>
    </row>
    <row r="41" spans="2:9" x14ac:dyDescent="0.25">
      <c r="B41" s="194" t="s">
        <v>102</v>
      </c>
      <c r="C41" s="195">
        <v>5298</v>
      </c>
      <c r="D41" s="195">
        <v>7181</v>
      </c>
      <c r="E41" s="195">
        <v>6141</v>
      </c>
      <c r="F41" s="195">
        <v>6448</v>
      </c>
      <c r="G41" s="195">
        <v>6484</v>
      </c>
      <c r="H41" s="196">
        <f t="shared" si="6"/>
        <v>5.5831265508685668E-3</v>
      </c>
      <c r="I41" s="196">
        <f t="shared" si="7"/>
        <v>1.139392874401441E-2</v>
      </c>
    </row>
    <row r="42" spans="2:9" x14ac:dyDescent="0.25">
      <c r="B42" s="190" t="s">
        <v>109</v>
      </c>
      <c r="C42" s="191">
        <v>93872</v>
      </c>
      <c r="D42" s="191">
        <v>122949</v>
      </c>
      <c r="E42" s="191">
        <v>131072</v>
      </c>
      <c r="F42" s="191">
        <v>135870</v>
      </c>
      <c r="G42" s="191">
        <v>141909</v>
      </c>
      <c r="H42" s="192">
        <f t="shared" si="6"/>
        <v>4.4446897769927052E-2</v>
      </c>
      <c r="I42" s="192">
        <f t="shared" si="7"/>
        <v>0.24936783376532093</v>
      </c>
    </row>
    <row r="43" spans="2:9" x14ac:dyDescent="0.25">
      <c r="B43" s="194" t="s">
        <v>112</v>
      </c>
      <c r="C43" s="195">
        <v>43972</v>
      </c>
      <c r="D43" s="195">
        <v>68112</v>
      </c>
      <c r="E43" s="195">
        <v>71602</v>
      </c>
      <c r="F43" s="195">
        <v>74208</v>
      </c>
      <c r="G43" s="195">
        <v>78556</v>
      </c>
      <c r="H43" s="196">
        <f t="shared" si="6"/>
        <v>5.8592065545493677E-2</v>
      </c>
      <c r="I43" s="196">
        <f t="shared" si="7"/>
        <v>0.13804155866977111</v>
      </c>
    </row>
    <row r="44" spans="2:9" x14ac:dyDescent="0.25">
      <c r="B44" s="194" t="s">
        <v>115</v>
      </c>
      <c r="C44" s="195">
        <v>4578</v>
      </c>
      <c r="D44" s="195">
        <v>3797</v>
      </c>
      <c r="E44" s="195">
        <v>4582</v>
      </c>
      <c r="F44" s="195">
        <v>4857</v>
      </c>
      <c r="G44" s="195">
        <v>5395</v>
      </c>
      <c r="H44" s="196">
        <f t="shared" si="6"/>
        <v>0.11076796376364006</v>
      </c>
      <c r="I44" s="196">
        <f t="shared" si="7"/>
        <v>9.4802969731581956E-3</v>
      </c>
    </row>
    <row r="45" spans="2:9" x14ac:dyDescent="0.25">
      <c r="B45" s="194" t="s">
        <v>118</v>
      </c>
      <c r="C45" s="195">
        <v>2859</v>
      </c>
      <c r="D45" s="195">
        <v>3111</v>
      </c>
      <c r="E45" s="195">
        <v>3425</v>
      </c>
      <c r="F45" s="195">
        <v>3183</v>
      </c>
      <c r="G45" s="195">
        <v>3453</v>
      </c>
      <c r="H45" s="196">
        <f t="shared" si="6"/>
        <v>8.4825636192271459E-2</v>
      </c>
      <c r="I45" s="196">
        <f t="shared" si="7"/>
        <v>6.0677415103457368E-3</v>
      </c>
    </row>
    <row r="46" spans="2:9" x14ac:dyDescent="0.25">
      <c r="B46" s="194" t="s">
        <v>125</v>
      </c>
      <c r="C46" s="195">
        <v>7622</v>
      </c>
      <c r="D46" s="195">
        <v>5171</v>
      </c>
      <c r="E46" s="195">
        <v>6460</v>
      </c>
      <c r="F46" s="195">
        <v>7247</v>
      </c>
      <c r="G46" s="195">
        <v>6130</v>
      </c>
      <c r="H46" s="196">
        <f t="shared" si="6"/>
        <v>-0.15413274458396575</v>
      </c>
      <c r="I46" s="196">
        <f t="shared" si="7"/>
        <v>1.0771866625664456E-2</v>
      </c>
    </row>
    <row r="47" spans="2:9" x14ac:dyDescent="0.25">
      <c r="B47" s="194" t="s">
        <v>121</v>
      </c>
      <c r="C47" s="195">
        <v>5467</v>
      </c>
      <c r="D47" s="195">
        <v>4578</v>
      </c>
      <c r="E47" s="195">
        <v>5249</v>
      </c>
      <c r="F47" s="195">
        <v>4872</v>
      </c>
      <c r="G47" s="195">
        <v>4706</v>
      </c>
      <c r="H47" s="196">
        <f t="shared" si="6"/>
        <v>-3.4072249589490955E-2</v>
      </c>
      <c r="I47" s="196">
        <f t="shared" si="7"/>
        <v>8.2695602512849794E-3</v>
      </c>
    </row>
    <row r="48" spans="2:9" x14ac:dyDescent="0.25">
      <c r="B48" s="194" t="s">
        <v>130</v>
      </c>
      <c r="C48" s="195">
        <v>2522</v>
      </c>
      <c r="D48" s="195">
        <v>2265</v>
      </c>
      <c r="E48" s="195">
        <v>2162</v>
      </c>
      <c r="F48" s="195">
        <v>1727</v>
      </c>
      <c r="G48" s="195">
        <v>1815</v>
      </c>
      <c r="H48" s="196">
        <f t="shared" si="6"/>
        <v>5.0955414012738842E-2</v>
      </c>
      <c r="I48" s="196">
        <f t="shared" si="7"/>
        <v>3.1893862847603566E-3</v>
      </c>
    </row>
    <row r="49" spans="2:9" x14ac:dyDescent="0.25">
      <c r="B49" s="194" t="s">
        <v>133</v>
      </c>
      <c r="C49" s="195">
        <v>1740</v>
      </c>
      <c r="D49" s="195">
        <v>2301</v>
      </c>
      <c r="E49" s="195">
        <v>2651</v>
      </c>
      <c r="F49" s="195">
        <v>2162</v>
      </c>
      <c r="G49" s="195">
        <v>1827</v>
      </c>
      <c r="H49" s="196">
        <f t="shared" si="6"/>
        <v>-0.15494912118408877</v>
      </c>
      <c r="I49" s="196">
        <f t="shared" si="7"/>
        <v>3.2104731362298466E-3</v>
      </c>
    </row>
    <row r="50" spans="2:9" x14ac:dyDescent="0.25">
      <c r="B50" s="199" t="s">
        <v>147</v>
      </c>
      <c r="C50" s="200">
        <f>C42-SUM(C43:C49)</f>
        <v>25112</v>
      </c>
      <c r="D50" s="200">
        <f>D42-SUM(D43:D49)</f>
        <v>33614</v>
      </c>
      <c r="E50" s="200">
        <f>E42-SUM(E43:E49)</f>
        <v>34941</v>
      </c>
      <c r="F50" s="200">
        <f>F42-SUM(F43:F49)</f>
        <v>37614</v>
      </c>
      <c r="G50" s="200">
        <f>G42-SUM(G43:G49)</f>
        <v>40027</v>
      </c>
      <c r="H50" s="201">
        <f t="shared" si="6"/>
        <v>6.4151645663848678E-2</v>
      </c>
      <c r="I50" s="201">
        <f t="shared" si="7"/>
        <v>7.0336950314106222E-2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3543</v>
      </c>
      <c r="D52" s="209">
        <v>3705</v>
      </c>
      <c r="E52" s="209">
        <v>4644</v>
      </c>
      <c r="F52" s="209">
        <v>4440</v>
      </c>
      <c r="G52" s="209">
        <v>4520</v>
      </c>
      <c r="H52" s="210">
        <f t="shared" ref="H52:H64" si="8">IFERROR(G52/F52-1,"-")</f>
        <v>1.8018018018018056E-2</v>
      </c>
      <c r="I52" s="210">
        <f t="shared" ref="I52:I64" si="9">G52/G$10</f>
        <v>7.9427140535078856E-3</v>
      </c>
    </row>
    <row r="53" spans="2:9" x14ac:dyDescent="0.25">
      <c r="B53" s="190" t="s">
        <v>99</v>
      </c>
      <c r="C53" s="191">
        <v>655</v>
      </c>
      <c r="D53" s="191">
        <v>662</v>
      </c>
      <c r="E53" s="191">
        <v>1117</v>
      </c>
      <c r="F53" s="191">
        <v>1125</v>
      </c>
      <c r="G53" s="191">
        <v>1177</v>
      </c>
      <c r="H53" s="192">
        <f t="shared" si="8"/>
        <v>4.6222222222222165E-2</v>
      </c>
      <c r="I53" s="192">
        <f t="shared" si="9"/>
        <v>2.0682686816324738E-3</v>
      </c>
    </row>
    <row r="54" spans="2:9" x14ac:dyDescent="0.25">
      <c r="B54" s="194" t="s">
        <v>105</v>
      </c>
      <c r="C54" s="195">
        <v>347</v>
      </c>
      <c r="D54" s="195">
        <v>406</v>
      </c>
      <c r="E54" s="195">
        <v>649</v>
      </c>
      <c r="F54" s="195">
        <v>804</v>
      </c>
      <c r="G54" s="195">
        <v>628</v>
      </c>
      <c r="H54" s="196">
        <f t="shared" si="8"/>
        <v>-0.21890547263681592</v>
      </c>
      <c r="I54" s="196">
        <f t="shared" si="9"/>
        <v>1.103545226903308E-3</v>
      </c>
    </row>
    <row r="55" spans="2:9" x14ac:dyDescent="0.25">
      <c r="B55" s="194" t="s">
        <v>102</v>
      </c>
      <c r="C55" s="195">
        <v>308</v>
      </c>
      <c r="D55" s="195">
        <v>256</v>
      </c>
      <c r="E55" s="195">
        <v>468</v>
      </c>
      <c r="F55" s="195">
        <v>321</v>
      </c>
      <c r="G55" s="195">
        <v>549</v>
      </c>
      <c r="H55" s="196">
        <f t="shared" si="8"/>
        <v>0.71028037383177578</v>
      </c>
      <c r="I55" s="196">
        <f t="shared" si="9"/>
        <v>9.6472345472916579E-4</v>
      </c>
    </row>
    <row r="56" spans="2:9" x14ac:dyDescent="0.25">
      <c r="B56" s="190" t="s">
        <v>109</v>
      </c>
      <c r="C56" s="191">
        <v>2888</v>
      </c>
      <c r="D56" s="191">
        <v>3043</v>
      </c>
      <c r="E56" s="191">
        <v>3527</v>
      </c>
      <c r="F56" s="191">
        <v>3315</v>
      </c>
      <c r="G56" s="191">
        <v>3343</v>
      </c>
      <c r="H56" s="192">
        <f t="shared" si="8"/>
        <v>8.4464555052790047E-3</v>
      </c>
      <c r="I56" s="192">
        <f t="shared" si="9"/>
        <v>5.8744453718754122E-3</v>
      </c>
    </row>
    <row r="57" spans="2:9" x14ac:dyDescent="0.25">
      <c r="B57" s="194" t="s">
        <v>112</v>
      </c>
      <c r="C57" s="195">
        <v>887</v>
      </c>
      <c r="D57" s="195">
        <v>1071</v>
      </c>
      <c r="E57" s="195">
        <v>983</v>
      </c>
      <c r="F57" s="195">
        <v>1149</v>
      </c>
      <c r="G57" s="195">
        <v>1158</v>
      </c>
      <c r="H57" s="196">
        <f t="shared" si="8"/>
        <v>7.8328981723236879E-3</v>
      </c>
      <c r="I57" s="196">
        <f t="shared" si="9"/>
        <v>2.0348811668057811E-3</v>
      </c>
    </row>
    <row r="58" spans="2:9" x14ac:dyDescent="0.25">
      <c r="B58" s="194" t="s">
        <v>115</v>
      </c>
      <c r="C58" s="195">
        <v>814</v>
      </c>
      <c r="D58" s="195">
        <v>608</v>
      </c>
      <c r="E58" s="195">
        <v>740</v>
      </c>
      <c r="F58" s="195">
        <v>655</v>
      </c>
      <c r="G58" s="195">
        <v>718</v>
      </c>
      <c r="H58" s="196">
        <f t="shared" si="8"/>
        <v>9.6183206106870145E-2</v>
      </c>
      <c r="I58" s="196">
        <f t="shared" si="9"/>
        <v>1.2616966129244827E-3</v>
      </c>
    </row>
    <row r="59" spans="2:9" x14ac:dyDescent="0.25">
      <c r="B59" s="194" t="s">
        <v>118</v>
      </c>
      <c r="C59" s="195">
        <v>355</v>
      </c>
      <c r="D59" s="195">
        <v>306</v>
      </c>
      <c r="E59" s="195">
        <v>297</v>
      </c>
      <c r="F59" s="195">
        <v>274</v>
      </c>
      <c r="G59" s="195">
        <v>275</v>
      </c>
      <c r="H59" s="196">
        <f t="shared" si="8"/>
        <v>3.6496350364962904E-3</v>
      </c>
      <c r="I59" s="196">
        <f t="shared" si="9"/>
        <v>4.8324034617581161E-4</v>
      </c>
    </row>
    <row r="60" spans="2:9" x14ac:dyDescent="0.25">
      <c r="B60" s="194" t="s">
        <v>125</v>
      </c>
      <c r="C60" s="195">
        <v>61</v>
      </c>
      <c r="D60" s="195">
        <v>118</v>
      </c>
      <c r="E60" s="195">
        <v>144</v>
      </c>
      <c r="F60" s="195">
        <v>110</v>
      </c>
      <c r="G60" s="195">
        <v>113</v>
      </c>
      <c r="H60" s="196">
        <f t="shared" si="8"/>
        <v>2.7272727272727337E-2</v>
      </c>
      <c r="I60" s="196">
        <f t="shared" si="9"/>
        <v>1.9856785133769714E-4</v>
      </c>
    </row>
    <row r="61" spans="2:9" x14ac:dyDescent="0.25">
      <c r="B61" s="194" t="s">
        <v>121</v>
      </c>
      <c r="C61" s="195">
        <v>73</v>
      </c>
      <c r="D61" s="195">
        <v>14</v>
      </c>
      <c r="E61" s="195">
        <v>75</v>
      </c>
      <c r="F61" s="195">
        <v>91</v>
      </c>
      <c r="G61" s="195">
        <v>66</v>
      </c>
      <c r="H61" s="196">
        <f t="shared" si="8"/>
        <v>-0.27472527472527475</v>
      </c>
      <c r="I61" s="196">
        <f t="shared" si="9"/>
        <v>1.1597768308219479E-4</v>
      </c>
    </row>
    <row r="62" spans="2:9" x14ac:dyDescent="0.25">
      <c r="B62" s="194" t="s">
        <v>130</v>
      </c>
      <c r="C62" s="195">
        <v>5</v>
      </c>
      <c r="D62" s="195">
        <v>8</v>
      </c>
      <c r="E62" s="195">
        <v>17</v>
      </c>
      <c r="F62" s="195">
        <v>4</v>
      </c>
      <c r="G62" s="195">
        <v>6</v>
      </c>
      <c r="H62" s="196">
        <f t="shared" si="8"/>
        <v>0.5</v>
      </c>
      <c r="I62" s="196">
        <f t="shared" si="9"/>
        <v>1.0543425734744981E-5</v>
      </c>
    </row>
    <row r="63" spans="2:9" x14ac:dyDescent="0.25">
      <c r="B63" s="194" t="s">
        <v>133</v>
      </c>
      <c r="C63" s="195">
        <v>21</v>
      </c>
      <c r="D63" s="195">
        <v>13</v>
      </c>
      <c r="E63" s="195">
        <v>16</v>
      </c>
      <c r="F63" s="195">
        <v>8</v>
      </c>
      <c r="G63" s="195">
        <v>18</v>
      </c>
      <c r="H63" s="196">
        <f t="shared" si="8"/>
        <v>1.25</v>
      </c>
      <c r="I63" s="196">
        <f t="shared" si="9"/>
        <v>3.1630277204234942E-5</v>
      </c>
    </row>
    <row r="64" spans="2:9" x14ac:dyDescent="0.25">
      <c r="B64" s="199" t="s">
        <v>147</v>
      </c>
      <c r="C64" s="200">
        <f>C56-SUM(C57:C63)</f>
        <v>672</v>
      </c>
      <c r="D64" s="200">
        <f>D56-SUM(D57:D63)</f>
        <v>905</v>
      </c>
      <c r="E64" s="200">
        <f>E56-SUM(E57:E63)</f>
        <v>1255</v>
      </c>
      <c r="F64" s="200">
        <f>F56-SUM(F57:F63)</f>
        <v>1024</v>
      </c>
      <c r="G64" s="200">
        <f>G56-SUM(G57:G63)</f>
        <v>989</v>
      </c>
      <c r="H64" s="201">
        <f t="shared" si="8"/>
        <v>-3.41796875E-2</v>
      </c>
      <c r="I64" s="201">
        <f t="shared" si="9"/>
        <v>1.7379080086104644E-3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14701</v>
      </c>
      <c r="D66" s="209">
        <v>16163</v>
      </c>
      <c r="E66" s="209">
        <v>19106</v>
      </c>
      <c r="F66" s="209">
        <v>27860</v>
      </c>
      <c r="G66" s="209">
        <v>18834</v>
      </c>
      <c r="H66" s="210">
        <f t="shared" ref="H66:H78" si="10">IFERROR(G66/F66-1,"-")</f>
        <v>-0.32397702799712846</v>
      </c>
      <c r="I66" s="210">
        <f t="shared" ref="I66:I78" si="11">G66/G$10</f>
        <v>3.3095813381364497E-2</v>
      </c>
    </row>
    <row r="67" spans="2:9" x14ac:dyDescent="0.25">
      <c r="B67" s="190" t="s">
        <v>99</v>
      </c>
      <c r="C67" s="191">
        <v>4760</v>
      </c>
      <c r="D67" s="191">
        <v>1317</v>
      </c>
      <c r="E67" s="191">
        <v>1873</v>
      </c>
      <c r="F67" s="191">
        <v>5408</v>
      </c>
      <c r="G67" s="191">
        <v>3647</v>
      </c>
      <c r="H67" s="192">
        <f t="shared" si="10"/>
        <v>-0.32562869822485208</v>
      </c>
      <c r="I67" s="192">
        <f t="shared" si="11"/>
        <v>6.4086456091024908E-3</v>
      </c>
    </row>
    <row r="68" spans="2:9" x14ac:dyDescent="0.25">
      <c r="B68" s="194" t="s">
        <v>105</v>
      </c>
      <c r="C68" s="195">
        <v>3722</v>
      </c>
      <c r="D68" s="195">
        <v>339</v>
      </c>
      <c r="E68" s="195">
        <v>132</v>
      </c>
      <c r="F68" s="195">
        <v>3070</v>
      </c>
      <c r="G68" s="195">
        <v>1455</v>
      </c>
      <c r="H68" s="196">
        <f t="shared" si="10"/>
        <v>-0.52605863192182412</v>
      </c>
      <c r="I68" s="196">
        <f t="shared" si="11"/>
        <v>2.5567807406756578E-3</v>
      </c>
    </row>
    <row r="69" spans="2:9" x14ac:dyDescent="0.25">
      <c r="B69" s="194" t="s">
        <v>102</v>
      </c>
      <c r="C69" s="195">
        <v>1038</v>
      </c>
      <c r="D69" s="195">
        <v>978</v>
      </c>
      <c r="E69" s="195">
        <v>1741</v>
      </c>
      <c r="F69" s="195">
        <v>2338</v>
      </c>
      <c r="G69" s="195">
        <v>2192</v>
      </c>
      <c r="H69" s="196">
        <f t="shared" si="10"/>
        <v>-6.2446535500427669E-2</v>
      </c>
      <c r="I69" s="196">
        <f t="shared" si="11"/>
        <v>3.851864868426833E-3</v>
      </c>
    </row>
    <row r="70" spans="2:9" x14ac:dyDescent="0.25">
      <c r="B70" s="190" t="s">
        <v>109</v>
      </c>
      <c r="C70" s="191">
        <v>9941</v>
      </c>
      <c r="D70" s="191">
        <v>14846</v>
      </c>
      <c r="E70" s="191">
        <v>17233</v>
      </c>
      <c r="F70" s="191">
        <v>22452</v>
      </c>
      <c r="G70" s="191">
        <v>15187</v>
      </c>
      <c r="H70" s="192">
        <f t="shared" si="10"/>
        <v>-0.32357919116337075</v>
      </c>
      <c r="I70" s="192">
        <f t="shared" si="11"/>
        <v>2.6687167772262006E-2</v>
      </c>
    </row>
    <row r="71" spans="2:9" x14ac:dyDescent="0.25">
      <c r="B71" s="194" t="s">
        <v>112</v>
      </c>
      <c r="C71" s="195">
        <v>4955</v>
      </c>
      <c r="D71" s="195">
        <v>6243</v>
      </c>
      <c r="E71" s="195">
        <v>5025</v>
      </c>
      <c r="F71" s="195">
        <v>8352</v>
      </c>
      <c r="G71" s="195">
        <v>7899</v>
      </c>
      <c r="H71" s="196">
        <f t="shared" si="10"/>
        <v>-5.4238505747126409E-2</v>
      </c>
      <c r="I71" s="196">
        <f t="shared" si="11"/>
        <v>1.3880419979791767E-2</v>
      </c>
    </row>
    <row r="72" spans="2:9" x14ac:dyDescent="0.25">
      <c r="B72" s="194" t="s">
        <v>115</v>
      </c>
      <c r="C72" s="195">
        <v>1083</v>
      </c>
      <c r="D72" s="195">
        <v>445</v>
      </c>
      <c r="E72" s="195">
        <v>879</v>
      </c>
      <c r="F72" s="195">
        <v>1231</v>
      </c>
      <c r="G72" s="195">
        <v>1157</v>
      </c>
      <c r="H72" s="196">
        <f t="shared" si="10"/>
        <v>-6.0113728675873279E-2</v>
      </c>
      <c r="I72" s="196">
        <f t="shared" si="11"/>
        <v>2.033123929183324E-3</v>
      </c>
    </row>
    <row r="73" spans="2:9" x14ac:dyDescent="0.25">
      <c r="B73" s="194" t="s">
        <v>118</v>
      </c>
      <c r="C73" s="195">
        <v>951</v>
      </c>
      <c r="D73" s="195">
        <v>3483</v>
      </c>
      <c r="E73" s="195">
        <v>4362</v>
      </c>
      <c r="F73" s="195">
        <v>4324</v>
      </c>
      <c r="G73" s="195">
        <v>1060</v>
      </c>
      <c r="H73" s="196">
        <f t="shared" si="10"/>
        <v>-0.75485661424606842</v>
      </c>
      <c r="I73" s="196">
        <f t="shared" si="11"/>
        <v>1.8626718798049465E-3</v>
      </c>
    </row>
    <row r="74" spans="2:9" x14ac:dyDescent="0.25">
      <c r="B74" s="194" t="s">
        <v>125</v>
      </c>
      <c r="C74" s="195">
        <v>1092</v>
      </c>
      <c r="D74" s="195">
        <v>280</v>
      </c>
      <c r="E74" s="195">
        <v>418</v>
      </c>
      <c r="F74" s="195">
        <v>1121</v>
      </c>
      <c r="G74" s="195">
        <v>645</v>
      </c>
      <c r="H74" s="196">
        <f t="shared" si="10"/>
        <v>-0.42462087421944694</v>
      </c>
      <c r="I74" s="196">
        <f t="shared" si="11"/>
        <v>1.1334182664850855E-3</v>
      </c>
    </row>
    <row r="75" spans="2:9" x14ac:dyDescent="0.25">
      <c r="B75" s="194" t="s">
        <v>121</v>
      </c>
      <c r="C75" s="195">
        <v>267</v>
      </c>
      <c r="D75" s="195">
        <v>213</v>
      </c>
      <c r="E75" s="195">
        <v>304</v>
      </c>
      <c r="F75" s="195">
        <v>590</v>
      </c>
      <c r="G75" s="195">
        <v>347</v>
      </c>
      <c r="H75" s="196">
        <f t="shared" si="10"/>
        <v>-0.41186440677966096</v>
      </c>
      <c r="I75" s="196">
        <f t="shared" si="11"/>
        <v>6.0976145499275138E-4</v>
      </c>
    </row>
    <row r="76" spans="2:9" x14ac:dyDescent="0.25">
      <c r="B76" s="194" t="s">
        <v>130</v>
      </c>
      <c r="C76" s="195">
        <v>110</v>
      </c>
      <c r="D76" s="195">
        <v>352</v>
      </c>
      <c r="E76" s="195">
        <v>284</v>
      </c>
      <c r="F76" s="195">
        <v>256</v>
      </c>
      <c r="G76" s="195">
        <v>97</v>
      </c>
      <c r="H76" s="196">
        <f t="shared" si="10"/>
        <v>-0.62109375</v>
      </c>
      <c r="I76" s="196">
        <f t="shared" si="11"/>
        <v>1.704520493783772E-4</v>
      </c>
    </row>
    <row r="77" spans="2:9" x14ac:dyDescent="0.25">
      <c r="B77" s="194" t="s">
        <v>133</v>
      </c>
      <c r="C77" s="195">
        <v>55</v>
      </c>
      <c r="D77" s="195">
        <v>48</v>
      </c>
      <c r="E77" s="195">
        <v>95</v>
      </c>
      <c r="F77" s="195">
        <v>150</v>
      </c>
      <c r="G77" s="195">
        <v>207</v>
      </c>
      <c r="H77" s="196">
        <f t="shared" si="10"/>
        <v>0.37999999999999989</v>
      </c>
      <c r="I77" s="196">
        <f t="shared" si="11"/>
        <v>3.6374818784870182E-4</v>
      </c>
    </row>
    <row r="78" spans="2:9" x14ac:dyDescent="0.25">
      <c r="B78" s="199" t="s">
        <v>147</v>
      </c>
      <c r="C78" s="200">
        <f>C70-SUM(C71:C77)</f>
        <v>1428</v>
      </c>
      <c r="D78" s="200">
        <f>D70-SUM(D71:D77)</f>
        <v>3782</v>
      </c>
      <c r="E78" s="200">
        <f>E70-SUM(E71:E77)</f>
        <v>5866</v>
      </c>
      <c r="F78" s="200">
        <f>F70-SUM(F71:F77)</f>
        <v>6428</v>
      </c>
      <c r="G78" s="200">
        <f>G70-SUM(G71:G77)</f>
        <v>3775</v>
      </c>
      <c r="H78" s="201">
        <f t="shared" si="10"/>
        <v>-0.41272557560672063</v>
      </c>
      <c r="I78" s="201">
        <f t="shared" si="11"/>
        <v>6.6335720247770501E-3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58767</v>
      </c>
      <c r="D80" s="209">
        <v>73725</v>
      </c>
      <c r="E80" s="209">
        <v>81280</v>
      </c>
      <c r="F80" s="209">
        <v>93990</v>
      </c>
      <c r="G80" s="209">
        <v>94842</v>
      </c>
      <c r="H80" s="210">
        <f t="shared" ref="H80:H92" si="12">IFERROR(G80/F80-1,"-")</f>
        <v>9.0647941270347587E-3</v>
      </c>
      <c r="I80" s="210">
        <f t="shared" ref="I80:I92" si="13">G80/G$10</f>
        <v>0.16665993058911391</v>
      </c>
    </row>
    <row r="81" spans="2:9" x14ac:dyDescent="0.25">
      <c r="B81" s="190" t="s">
        <v>99</v>
      </c>
      <c r="C81" s="191">
        <v>26313</v>
      </c>
      <c r="D81" s="191">
        <v>33919</v>
      </c>
      <c r="E81" s="191">
        <v>29650</v>
      </c>
      <c r="F81" s="191">
        <v>33511</v>
      </c>
      <c r="G81" s="191">
        <v>34854</v>
      </c>
      <c r="H81" s="192">
        <f t="shared" si="12"/>
        <v>4.0076392826236207E-2</v>
      </c>
      <c r="I81" s="192">
        <f t="shared" si="13"/>
        <v>6.1246760093133595E-2</v>
      </c>
    </row>
    <row r="82" spans="2:9" x14ac:dyDescent="0.25">
      <c r="B82" s="194" t="s">
        <v>105</v>
      </c>
      <c r="C82" s="195">
        <v>10331</v>
      </c>
      <c r="D82" s="195">
        <v>11235</v>
      </c>
      <c r="E82" s="195">
        <v>6821</v>
      </c>
      <c r="F82" s="195">
        <v>8344</v>
      </c>
      <c r="G82" s="195">
        <v>10420</v>
      </c>
      <c r="H82" s="196">
        <f t="shared" si="12"/>
        <v>0.24880153403643335</v>
      </c>
      <c r="I82" s="196">
        <f t="shared" si="13"/>
        <v>1.8310416026007116E-2</v>
      </c>
    </row>
    <row r="83" spans="2:9" x14ac:dyDescent="0.25">
      <c r="B83" s="194" t="s">
        <v>102</v>
      </c>
      <c r="C83" s="195">
        <v>15982</v>
      </c>
      <c r="D83" s="195">
        <v>22684</v>
      </c>
      <c r="E83" s="195">
        <v>22829</v>
      </c>
      <c r="F83" s="195">
        <v>25167</v>
      </c>
      <c r="G83" s="195">
        <v>24434</v>
      </c>
      <c r="H83" s="196">
        <f t="shared" si="12"/>
        <v>-2.9125442047125194E-2</v>
      </c>
      <c r="I83" s="196">
        <f t="shared" si="13"/>
        <v>4.2936344067126479E-2</v>
      </c>
    </row>
    <row r="84" spans="2:9" x14ac:dyDescent="0.25">
      <c r="B84" s="190" t="s">
        <v>109</v>
      </c>
      <c r="C84" s="191">
        <v>32454</v>
      </c>
      <c r="D84" s="191">
        <v>39806</v>
      </c>
      <c r="E84" s="191">
        <v>51630</v>
      </c>
      <c r="F84" s="191">
        <v>60479</v>
      </c>
      <c r="G84" s="191">
        <v>59988</v>
      </c>
      <c r="H84" s="192">
        <f t="shared" si="12"/>
        <v>-8.1185204781825115E-3</v>
      </c>
      <c r="I84" s="192">
        <f t="shared" si="13"/>
        <v>0.10541317049598031</v>
      </c>
    </row>
    <row r="85" spans="2:9" x14ac:dyDescent="0.25">
      <c r="B85" s="194" t="s">
        <v>112</v>
      </c>
      <c r="C85" s="195">
        <v>4595</v>
      </c>
      <c r="D85" s="195">
        <v>8377</v>
      </c>
      <c r="E85" s="195">
        <v>11393</v>
      </c>
      <c r="F85" s="195">
        <v>12978</v>
      </c>
      <c r="G85" s="195">
        <v>14424</v>
      </c>
      <c r="H85" s="196">
        <f t="shared" si="12"/>
        <v>0.11141932501155805</v>
      </c>
      <c r="I85" s="196">
        <f t="shared" si="13"/>
        <v>2.5346395466326933E-2</v>
      </c>
    </row>
    <row r="86" spans="2:9" x14ac:dyDescent="0.25">
      <c r="B86" s="194" t="s">
        <v>115</v>
      </c>
      <c r="C86" s="195">
        <v>11137</v>
      </c>
      <c r="D86" s="195">
        <v>11583</v>
      </c>
      <c r="E86" s="195">
        <v>13286</v>
      </c>
      <c r="F86" s="195">
        <v>16010</v>
      </c>
      <c r="G86" s="195">
        <v>14172</v>
      </c>
      <c r="H86" s="196">
        <f t="shared" si="12"/>
        <v>-0.11480324797001873</v>
      </c>
      <c r="I86" s="196">
        <f t="shared" si="13"/>
        <v>2.4903571585467646E-2</v>
      </c>
    </row>
    <row r="87" spans="2:9" x14ac:dyDescent="0.25">
      <c r="B87" s="194" t="s">
        <v>118</v>
      </c>
      <c r="C87" s="195">
        <v>3193</v>
      </c>
      <c r="D87" s="195">
        <v>3143</v>
      </c>
      <c r="E87" s="195">
        <v>5624</v>
      </c>
      <c r="F87" s="195">
        <v>6818</v>
      </c>
      <c r="G87" s="195">
        <v>6502</v>
      </c>
      <c r="H87" s="196">
        <f t="shared" si="12"/>
        <v>-4.6347902610736291E-2</v>
      </c>
      <c r="I87" s="196">
        <f t="shared" si="13"/>
        <v>1.1425559021218645E-2</v>
      </c>
    </row>
    <row r="88" spans="2:9" x14ac:dyDescent="0.25">
      <c r="B88" s="194" t="s">
        <v>125</v>
      </c>
      <c r="C88" s="195">
        <v>1259</v>
      </c>
      <c r="D88" s="195">
        <v>1106</v>
      </c>
      <c r="E88" s="195">
        <v>1670</v>
      </c>
      <c r="F88" s="195">
        <v>2507</v>
      </c>
      <c r="G88" s="195">
        <v>2040</v>
      </c>
      <c r="H88" s="196">
        <f t="shared" si="12"/>
        <v>-0.18627842042281606</v>
      </c>
      <c r="I88" s="196">
        <f t="shared" si="13"/>
        <v>3.5847647498132933E-3</v>
      </c>
    </row>
    <row r="89" spans="2:9" x14ac:dyDescent="0.25">
      <c r="B89" s="194" t="s">
        <v>121</v>
      </c>
      <c r="C89" s="195">
        <v>1067</v>
      </c>
      <c r="D89" s="195">
        <v>498</v>
      </c>
      <c r="E89" s="195">
        <v>809</v>
      </c>
      <c r="F89" s="195">
        <v>1014</v>
      </c>
      <c r="G89" s="195">
        <v>1168</v>
      </c>
      <c r="H89" s="196">
        <f t="shared" si="12"/>
        <v>0.15187376725838275</v>
      </c>
      <c r="I89" s="196">
        <f t="shared" si="13"/>
        <v>2.0524535430303564E-3</v>
      </c>
    </row>
    <row r="90" spans="2:9" x14ac:dyDescent="0.25">
      <c r="B90" s="194" t="s">
        <v>130</v>
      </c>
      <c r="C90" s="195">
        <v>491</v>
      </c>
      <c r="D90" s="195">
        <v>960</v>
      </c>
      <c r="E90" s="195">
        <v>719</v>
      </c>
      <c r="F90" s="195">
        <v>675</v>
      </c>
      <c r="G90" s="195">
        <v>729</v>
      </c>
      <c r="H90" s="196">
        <f t="shared" si="12"/>
        <v>8.0000000000000071E-2</v>
      </c>
      <c r="I90" s="196">
        <f t="shared" si="13"/>
        <v>1.2810262267715152E-3</v>
      </c>
    </row>
    <row r="91" spans="2:9" x14ac:dyDescent="0.25">
      <c r="B91" s="194" t="s">
        <v>133</v>
      </c>
      <c r="C91" s="195">
        <v>358</v>
      </c>
      <c r="D91" s="195">
        <v>978</v>
      </c>
      <c r="E91" s="195">
        <v>878</v>
      </c>
      <c r="F91" s="195">
        <v>644</v>
      </c>
      <c r="G91" s="195">
        <v>571</v>
      </c>
      <c r="H91" s="196">
        <f t="shared" si="12"/>
        <v>-0.11335403726708071</v>
      </c>
      <c r="I91" s="196">
        <f t="shared" si="13"/>
        <v>1.0033826824232307E-3</v>
      </c>
    </row>
    <row r="92" spans="2:9" x14ac:dyDescent="0.25">
      <c r="B92" s="199" t="s">
        <v>147</v>
      </c>
      <c r="C92" s="200">
        <f>C84-SUM(C85:C91)</f>
        <v>10354</v>
      </c>
      <c r="D92" s="200">
        <f>D84-SUM(D85:D91)</f>
        <v>13161</v>
      </c>
      <c r="E92" s="200">
        <f>E84-SUM(E85:E91)</f>
        <v>17251</v>
      </c>
      <c r="F92" s="200">
        <f>F84-SUM(F85:F91)</f>
        <v>19833</v>
      </c>
      <c r="G92" s="200">
        <f>G84-SUM(G85:G91)</f>
        <v>20382</v>
      </c>
      <c r="H92" s="201">
        <f t="shared" si="12"/>
        <v>2.7681137498109187E-2</v>
      </c>
      <c r="I92" s="201">
        <f t="shared" si="13"/>
        <v>3.5816017220928698E-2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3518</v>
      </c>
      <c r="D94" s="209">
        <v>4228</v>
      </c>
      <c r="E94" s="209">
        <v>4556</v>
      </c>
      <c r="F94" s="209">
        <v>5166</v>
      </c>
      <c r="G94" s="209">
        <v>6283</v>
      </c>
      <c r="H94" s="210">
        <f t="shared" ref="H94:H106" si="14">IFERROR(G94/F94-1,"-")</f>
        <v>0.21622144792876496</v>
      </c>
      <c r="I94" s="210">
        <f t="shared" ref="I94:I106" si="15">G94/G$10</f>
        <v>1.1040723981900452E-2</v>
      </c>
    </row>
    <row r="95" spans="2:9" x14ac:dyDescent="0.25">
      <c r="B95" s="190" t="s">
        <v>99</v>
      </c>
      <c r="C95" s="191">
        <v>2160</v>
      </c>
      <c r="D95" s="191">
        <v>2626</v>
      </c>
      <c r="E95" s="191">
        <v>2873</v>
      </c>
      <c r="F95" s="191">
        <v>3292</v>
      </c>
      <c r="G95" s="191">
        <v>4348</v>
      </c>
      <c r="H95" s="192">
        <f t="shared" si="14"/>
        <v>0.32077764277035237</v>
      </c>
      <c r="I95" s="192">
        <f t="shared" si="15"/>
        <v>7.6404691824451965E-3</v>
      </c>
    </row>
    <row r="96" spans="2:9" x14ac:dyDescent="0.25">
      <c r="B96" s="194" t="s">
        <v>105</v>
      </c>
      <c r="C96" s="195">
        <v>1201</v>
      </c>
      <c r="D96" s="195">
        <v>1070</v>
      </c>
      <c r="E96" s="195">
        <v>677</v>
      </c>
      <c r="F96" s="195">
        <v>971</v>
      </c>
      <c r="G96" s="195">
        <v>2053</v>
      </c>
      <c r="H96" s="196">
        <f t="shared" si="14"/>
        <v>1.1143151390319259</v>
      </c>
      <c r="I96" s="196">
        <f t="shared" si="15"/>
        <v>3.6076088389052408E-3</v>
      </c>
    </row>
    <row r="97" spans="2:9" x14ac:dyDescent="0.25">
      <c r="B97" s="194" t="s">
        <v>102</v>
      </c>
      <c r="C97" s="195">
        <v>959</v>
      </c>
      <c r="D97" s="195">
        <v>1556</v>
      </c>
      <c r="E97" s="195">
        <v>2196</v>
      </c>
      <c r="F97" s="195">
        <v>2321</v>
      </c>
      <c r="G97" s="195">
        <v>2295</v>
      </c>
      <c r="H97" s="196">
        <f t="shared" si="14"/>
        <v>-1.1202068074105953E-2</v>
      </c>
      <c r="I97" s="196">
        <f t="shared" si="15"/>
        <v>4.0328603435399553E-3</v>
      </c>
    </row>
    <row r="98" spans="2:9" x14ac:dyDescent="0.25">
      <c r="B98" s="190" t="s">
        <v>109</v>
      </c>
      <c r="C98" s="191">
        <v>1358</v>
      </c>
      <c r="D98" s="191">
        <v>1602</v>
      </c>
      <c r="E98" s="191">
        <v>1683</v>
      </c>
      <c r="F98" s="191">
        <v>1874</v>
      </c>
      <c r="G98" s="191">
        <v>1935</v>
      </c>
      <c r="H98" s="192">
        <f t="shared" si="14"/>
        <v>3.2550693703308431E-2</v>
      </c>
      <c r="I98" s="192">
        <f t="shared" si="15"/>
        <v>3.4002547994552565E-3</v>
      </c>
    </row>
    <row r="99" spans="2:9" x14ac:dyDescent="0.25">
      <c r="B99" s="194" t="s">
        <v>112</v>
      </c>
      <c r="C99" s="195">
        <v>172</v>
      </c>
      <c r="D99" s="195">
        <v>182</v>
      </c>
      <c r="E99" s="195">
        <v>194</v>
      </c>
      <c r="F99" s="195">
        <v>216</v>
      </c>
      <c r="G99" s="195">
        <v>192</v>
      </c>
      <c r="H99" s="196">
        <f t="shared" si="14"/>
        <v>-0.11111111111111116</v>
      </c>
      <c r="I99" s="196">
        <f t="shared" si="15"/>
        <v>3.3738962351183939E-4</v>
      </c>
    </row>
    <row r="100" spans="2:9" x14ac:dyDescent="0.25">
      <c r="B100" s="194" t="s">
        <v>115</v>
      </c>
      <c r="C100" s="195">
        <v>463</v>
      </c>
      <c r="D100" s="195">
        <v>360</v>
      </c>
      <c r="E100" s="195">
        <v>335</v>
      </c>
      <c r="F100" s="195">
        <v>363</v>
      </c>
      <c r="G100" s="195">
        <v>379</v>
      </c>
      <c r="H100" s="196">
        <f t="shared" si="14"/>
        <v>4.4077134986225897E-2</v>
      </c>
      <c r="I100" s="196">
        <f t="shared" si="15"/>
        <v>6.6599305891139131E-4</v>
      </c>
    </row>
    <row r="101" spans="2:9" x14ac:dyDescent="0.25">
      <c r="B101" s="194" t="s">
        <v>118</v>
      </c>
      <c r="C101" s="195">
        <v>208</v>
      </c>
      <c r="D101" s="195">
        <v>224</v>
      </c>
      <c r="E101" s="195">
        <v>298</v>
      </c>
      <c r="F101" s="195">
        <v>300</v>
      </c>
      <c r="G101" s="195">
        <v>302</v>
      </c>
      <c r="H101" s="196">
        <f t="shared" si="14"/>
        <v>6.6666666666665986E-3</v>
      </c>
      <c r="I101" s="196">
        <f t="shared" si="15"/>
        <v>5.3068576198216403E-4</v>
      </c>
    </row>
    <row r="102" spans="2:9" x14ac:dyDescent="0.25">
      <c r="B102" s="194" t="s">
        <v>125</v>
      </c>
      <c r="C102" s="195">
        <v>49</v>
      </c>
      <c r="D102" s="195">
        <v>84</v>
      </c>
      <c r="E102" s="195">
        <v>72</v>
      </c>
      <c r="F102" s="195">
        <v>81</v>
      </c>
      <c r="G102" s="195">
        <v>56</v>
      </c>
      <c r="H102" s="196">
        <f t="shared" si="14"/>
        <v>-0.30864197530864201</v>
      </c>
      <c r="I102" s="196">
        <f t="shared" si="15"/>
        <v>9.8405306857619817E-5</v>
      </c>
    </row>
    <row r="103" spans="2:9" x14ac:dyDescent="0.25">
      <c r="B103" s="194" t="s">
        <v>121</v>
      </c>
      <c r="C103" s="195">
        <v>66</v>
      </c>
      <c r="D103" s="195">
        <v>40</v>
      </c>
      <c r="E103" s="195">
        <v>45</v>
      </c>
      <c r="F103" s="195">
        <v>59</v>
      </c>
      <c r="G103" s="195">
        <v>69</v>
      </c>
      <c r="H103" s="196">
        <f t="shared" si="14"/>
        <v>0.16949152542372881</v>
      </c>
      <c r="I103" s="196">
        <f t="shared" si="15"/>
        <v>1.2124939594956729E-4</v>
      </c>
    </row>
    <row r="104" spans="2:9" x14ac:dyDescent="0.25">
      <c r="B104" s="194" t="s">
        <v>130</v>
      </c>
      <c r="C104" s="195">
        <v>31</v>
      </c>
      <c r="D104" s="195">
        <v>14</v>
      </c>
      <c r="E104" s="195">
        <v>6</v>
      </c>
      <c r="F104" s="195">
        <v>10</v>
      </c>
      <c r="G104" s="195">
        <v>6</v>
      </c>
      <c r="H104" s="196">
        <f t="shared" si="14"/>
        <v>-0.4</v>
      </c>
      <c r="I104" s="196">
        <f t="shared" si="15"/>
        <v>1.0543425734744981E-5</v>
      </c>
    </row>
    <row r="105" spans="2:9" x14ac:dyDescent="0.25">
      <c r="B105" s="194" t="s">
        <v>133</v>
      </c>
      <c r="C105" s="195">
        <v>6</v>
      </c>
      <c r="D105" s="195">
        <v>11</v>
      </c>
      <c r="E105" s="195">
        <v>16</v>
      </c>
      <c r="F105" s="195">
        <v>27</v>
      </c>
      <c r="G105" s="195">
        <v>18</v>
      </c>
      <c r="H105" s="196">
        <f t="shared" si="14"/>
        <v>-0.33333333333333337</v>
      </c>
      <c r="I105" s="196">
        <f t="shared" si="15"/>
        <v>3.1630277204234942E-5</v>
      </c>
    </row>
    <row r="106" spans="2:9" x14ac:dyDescent="0.25">
      <c r="B106" s="199" t="s">
        <v>147</v>
      </c>
      <c r="C106" s="200">
        <f>C98-SUM(C99:C105)</f>
        <v>363</v>
      </c>
      <c r="D106" s="200">
        <f>D98-SUM(D99:D105)</f>
        <v>687</v>
      </c>
      <c r="E106" s="200">
        <f>E98-SUM(E99:E105)</f>
        <v>717</v>
      </c>
      <c r="F106" s="200">
        <f>F98-SUM(F99:F105)</f>
        <v>818</v>
      </c>
      <c r="G106" s="200">
        <f>G98-SUM(G99:G105)</f>
        <v>913</v>
      </c>
      <c r="H106" s="201">
        <f t="shared" si="14"/>
        <v>0.11613691931540338</v>
      </c>
      <c r="I106" s="201">
        <f t="shared" si="15"/>
        <v>1.6043579493036945E-3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15495</v>
      </c>
      <c r="D108" s="209">
        <v>22985</v>
      </c>
      <c r="E108" s="209">
        <v>29771</v>
      </c>
      <c r="F108" s="209">
        <v>24336</v>
      </c>
      <c r="G108" s="209">
        <v>23284</v>
      </c>
      <c r="H108" s="210">
        <f t="shared" ref="H108:H120" si="16">IFERROR(G108/F108-1,"-")</f>
        <v>-4.3228139381985553E-2</v>
      </c>
      <c r="I108" s="210">
        <f t="shared" ref="I108:I120" si="17">G108/G$10</f>
        <v>4.0915520801300356E-2</v>
      </c>
    </row>
    <row r="109" spans="2:9" x14ac:dyDescent="0.25">
      <c r="B109" s="190" t="s">
        <v>99</v>
      </c>
      <c r="C109" s="191">
        <v>2156</v>
      </c>
      <c r="D109" s="191">
        <v>4883</v>
      </c>
      <c r="E109" s="191">
        <v>6370</v>
      </c>
      <c r="F109" s="191">
        <v>4123</v>
      </c>
      <c r="G109" s="191">
        <v>3952</v>
      </c>
      <c r="H109" s="192">
        <f t="shared" si="16"/>
        <v>-4.1474654377880227E-2</v>
      </c>
      <c r="I109" s="192">
        <f t="shared" si="17"/>
        <v>6.9446030839520273E-3</v>
      </c>
    </row>
    <row r="110" spans="2:9" x14ac:dyDescent="0.25">
      <c r="B110" s="194" t="s">
        <v>105</v>
      </c>
      <c r="C110" s="195">
        <v>341</v>
      </c>
      <c r="D110" s="195">
        <v>1566</v>
      </c>
      <c r="E110" s="195">
        <v>1565</v>
      </c>
      <c r="F110" s="195">
        <v>1459</v>
      </c>
      <c r="G110" s="195">
        <v>1710</v>
      </c>
      <c r="H110" s="196">
        <f t="shared" si="16"/>
        <v>0.17203564084989709</v>
      </c>
      <c r="I110" s="196">
        <f t="shared" si="17"/>
        <v>3.0048763344023197E-3</v>
      </c>
    </row>
    <row r="111" spans="2:9" x14ac:dyDescent="0.25">
      <c r="B111" s="194" t="s">
        <v>102</v>
      </c>
      <c r="C111" s="195">
        <v>1815</v>
      </c>
      <c r="D111" s="195">
        <v>3317</v>
      </c>
      <c r="E111" s="195">
        <v>4805</v>
      </c>
      <c r="F111" s="195">
        <v>2664</v>
      </c>
      <c r="G111" s="195">
        <v>2242</v>
      </c>
      <c r="H111" s="196">
        <f t="shared" si="16"/>
        <v>-0.15840840840840842</v>
      </c>
      <c r="I111" s="196">
        <f t="shared" si="17"/>
        <v>3.9397267495497081E-3</v>
      </c>
    </row>
    <row r="112" spans="2:9" x14ac:dyDescent="0.25">
      <c r="B112" s="190" t="s">
        <v>109</v>
      </c>
      <c r="C112" s="191">
        <v>13339</v>
      </c>
      <c r="D112" s="191">
        <v>18102</v>
      </c>
      <c r="E112" s="191">
        <v>23401</v>
      </c>
      <c r="F112" s="191">
        <v>20213</v>
      </c>
      <c r="G112" s="191">
        <v>19332</v>
      </c>
      <c r="H112" s="192">
        <f t="shared" si="16"/>
        <v>-4.3585811111660822E-2</v>
      </c>
      <c r="I112" s="192">
        <f t="shared" si="17"/>
        <v>3.397091771734833E-2</v>
      </c>
    </row>
    <row r="113" spans="2:9" x14ac:dyDescent="0.25">
      <c r="B113" s="194" t="s">
        <v>112</v>
      </c>
      <c r="C113" s="195">
        <v>8148</v>
      </c>
      <c r="D113" s="195">
        <v>11873</v>
      </c>
      <c r="E113" s="195">
        <v>16951</v>
      </c>
      <c r="F113" s="195">
        <v>12496</v>
      </c>
      <c r="G113" s="195">
        <v>12185</v>
      </c>
      <c r="H113" s="196">
        <f t="shared" si="16"/>
        <v>-2.4887964148527564E-2</v>
      </c>
      <c r="I113" s="196">
        <f t="shared" si="17"/>
        <v>2.1411940429644599E-2</v>
      </c>
    </row>
    <row r="114" spans="2:9" x14ac:dyDescent="0.25">
      <c r="B114" s="194" t="s">
        <v>115</v>
      </c>
      <c r="C114" s="195">
        <v>776</v>
      </c>
      <c r="D114" s="195">
        <v>567</v>
      </c>
      <c r="E114" s="195">
        <v>688</v>
      </c>
      <c r="F114" s="195">
        <v>845</v>
      </c>
      <c r="G114" s="195">
        <v>1006</v>
      </c>
      <c r="H114" s="196">
        <f t="shared" si="16"/>
        <v>0.19053254437869827</v>
      </c>
      <c r="I114" s="196">
        <f t="shared" si="17"/>
        <v>1.7677810481922418E-3</v>
      </c>
    </row>
    <row r="115" spans="2:9" x14ac:dyDescent="0.25">
      <c r="B115" s="194" t="s">
        <v>118</v>
      </c>
      <c r="C115" s="195">
        <v>817</v>
      </c>
      <c r="D115" s="195">
        <v>1241</v>
      </c>
      <c r="E115" s="195">
        <v>913</v>
      </c>
      <c r="F115" s="195">
        <v>1845</v>
      </c>
      <c r="G115" s="195">
        <v>1571</v>
      </c>
      <c r="H115" s="196">
        <f t="shared" si="16"/>
        <v>-0.14850948509485096</v>
      </c>
      <c r="I115" s="196">
        <f t="shared" si="17"/>
        <v>2.7606203048807275E-3</v>
      </c>
    </row>
    <row r="116" spans="2:9" x14ac:dyDescent="0.25">
      <c r="B116" s="194" t="s">
        <v>125</v>
      </c>
      <c r="C116" s="195">
        <v>705</v>
      </c>
      <c r="D116" s="195">
        <v>559</v>
      </c>
      <c r="E116" s="195">
        <v>1004</v>
      </c>
      <c r="F116" s="195">
        <v>833</v>
      </c>
      <c r="G116" s="195">
        <v>661</v>
      </c>
      <c r="H116" s="196">
        <f t="shared" si="16"/>
        <v>-0.20648259303721483</v>
      </c>
      <c r="I116" s="196">
        <f t="shared" si="17"/>
        <v>1.1615340684444054E-3</v>
      </c>
    </row>
    <row r="117" spans="2:9" x14ac:dyDescent="0.25">
      <c r="B117" s="194" t="s">
        <v>121</v>
      </c>
      <c r="C117" s="195">
        <v>754</v>
      </c>
      <c r="D117" s="195">
        <v>417</v>
      </c>
      <c r="E117" s="195">
        <v>480</v>
      </c>
      <c r="F117" s="195">
        <v>690</v>
      </c>
      <c r="G117" s="195">
        <v>496</v>
      </c>
      <c r="H117" s="196">
        <f t="shared" si="16"/>
        <v>-0.28115942028985508</v>
      </c>
      <c r="I117" s="196">
        <f t="shared" si="17"/>
        <v>8.7158986073891838E-4</v>
      </c>
    </row>
    <row r="118" spans="2:9" x14ac:dyDescent="0.25">
      <c r="B118" s="194" t="s">
        <v>130</v>
      </c>
      <c r="C118" s="195">
        <v>78</v>
      </c>
      <c r="D118" s="195">
        <v>388</v>
      </c>
      <c r="E118" s="195">
        <v>99</v>
      </c>
      <c r="F118" s="195">
        <v>61</v>
      </c>
      <c r="G118" s="195">
        <v>89</v>
      </c>
      <c r="H118" s="196">
        <f t="shared" si="16"/>
        <v>0.45901639344262302</v>
      </c>
      <c r="I118" s="196">
        <f t="shared" si="17"/>
        <v>1.5639414839871722E-4</v>
      </c>
    </row>
    <row r="119" spans="2:9" x14ac:dyDescent="0.25">
      <c r="B119" s="194" t="s">
        <v>133</v>
      </c>
      <c r="C119" s="195">
        <v>62</v>
      </c>
      <c r="D119" s="195">
        <v>58</v>
      </c>
      <c r="E119" s="195">
        <v>40</v>
      </c>
      <c r="F119" s="195">
        <v>47</v>
      </c>
      <c r="G119" s="195">
        <v>56</v>
      </c>
      <c r="H119" s="196">
        <f t="shared" si="16"/>
        <v>0.1914893617021276</v>
      </c>
      <c r="I119" s="196">
        <f t="shared" si="17"/>
        <v>9.8405306857619817E-5</v>
      </c>
    </row>
    <row r="120" spans="2:9" x14ac:dyDescent="0.25">
      <c r="B120" s="199" t="s">
        <v>147</v>
      </c>
      <c r="C120" s="200">
        <f>C112-SUM(C113:C119)</f>
        <v>1999</v>
      </c>
      <c r="D120" s="200">
        <f>D112-SUM(D113:D119)</f>
        <v>2999</v>
      </c>
      <c r="E120" s="200">
        <f>E112-SUM(E113:E119)</f>
        <v>3226</v>
      </c>
      <c r="F120" s="200">
        <f>F112-SUM(F113:F119)</f>
        <v>3396</v>
      </c>
      <c r="G120" s="200">
        <f>G112-SUM(G113:G119)</f>
        <v>3268</v>
      </c>
      <c r="H120" s="201">
        <f t="shared" si="16"/>
        <v>-3.7691401648998868E-2</v>
      </c>
      <c r="I120" s="201">
        <f t="shared" si="17"/>
        <v>5.7426525501910993E-3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20259</v>
      </c>
      <c r="D122" s="209">
        <v>22673</v>
      </c>
      <c r="E122" s="209">
        <v>21328</v>
      </c>
      <c r="F122" s="209">
        <v>20067</v>
      </c>
      <c r="G122" s="209">
        <v>25509</v>
      </c>
      <c r="H122" s="210">
        <f t="shared" ref="H122:H134" si="18">IFERROR(G122/F122-1,"-")</f>
        <v>0.27119150844670359</v>
      </c>
      <c r="I122" s="210">
        <f t="shared" ref="I122:I134" si="19">G122/G$10</f>
        <v>4.4825374511268286E-2</v>
      </c>
    </row>
    <row r="123" spans="2:9" x14ac:dyDescent="0.25">
      <c r="B123" s="190" t="s">
        <v>99</v>
      </c>
      <c r="C123" s="191">
        <v>12929</v>
      </c>
      <c r="D123" s="191">
        <v>13547</v>
      </c>
      <c r="E123" s="191">
        <v>14315</v>
      </c>
      <c r="F123" s="191">
        <v>13116</v>
      </c>
      <c r="G123" s="191">
        <v>17435</v>
      </c>
      <c r="H123" s="192">
        <f t="shared" si="18"/>
        <v>0.32929246721561456</v>
      </c>
      <c r="I123" s="192">
        <f t="shared" si="19"/>
        <v>3.0637437947546458E-2</v>
      </c>
    </row>
    <row r="124" spans="2:9" x14ac:dyDescent="0.25">
      <c r="B124" s="194" t="s">
        <v>105</v>
      </c>
      <c r="C124" s="195">
        <v>6685</v>
      </c>
      <c r="D124" s="195">
        <v>6793</v>
      </c>
      <c r="E124" s="195">
        <v>7058</v>
      </c>
      <c r="F124" s="195">
        <v>5094</v>
      </c>
      <c r="G124" s="195">
        <v>8584</v>
      </c>
      <c r="H124" s="196">
        <f t="shared" si="18"/>
        <v>0.68511974872398906</v>
      </c>
      <c r="I124" s="196">
        <f t="shared" si="19"/>
        <v>1.5084127751175153E-2</v>
      </c>
    </row>
    <row r="125" spans="2:9" x14ac:dyDescent="0.25">
      <c r="B125" s="194" t="s">
        <v>102</v>
      </c>
      <c r="C125" s="195">
        <v>6244</v>
      </c>
      <c r="D125" s="195">
        <v>6754</v>
      </c>
      <c r="E125" s="195">
        <v>7257</v>
      </c>
      <c r="F125" s="195">
        <v>8022</v>
      </c>
      <c r="G125" s="195">
        <v>8851</v>
      </c>
      <c r="H125" s="196">
        <f t="shared" si="18"/>
        <v>0.10334081276489648</v>
      </c>
      <c r="I125" s="196">
        <f t="shared" si="19"/>
        <v>1.5553310196371304E-2</v>
      </c>
    </row>
    <row r="126" spans="2:9" x14ac:dyDescent="0.25">
      <c r="B126" s="190" t="s">
        <v>109</v>
      </c>
      <c r="C126" s="191">
        <v>7330</v>
      </c>
      <c r="D126" s="191">
        <v>9126</v>
      </c>
      <c r="E126" s="191">
        <v>7013</v>
      </c>
      <c r="F126" s="191">
        <v>6951</v>
      </c>
      <c r="G126" s="191">
        <v>8074</v>
      </c>
      <c r="H126" s="192">
        <f t="shared" si="18"/>
        <v>0.16155948784347585</v>
      </c>
      <c r="I126" s="192">
        <f t="shared" si="19"/>
        <v>1.418793656372183E-2</v>
      </c>
    </row>
    <row r="127" spans="2:9" x14ac:dyDescent="0.25">
      <c r="B127" s="194" t="s">
        <v>112</v>
      </c>
      <c r="C127" s="195">
        <v>620</v>
      </c>
      <c r="D127" s="195">
        <v>1017</v>
      </c>
      <c r="E127" s="195">
        <v>898</v>
      </c>
      <c r="F127" s="195">
        <v>663</v>
      </c>
      <c r="G127" s="195">
        <v>869</v>
      </c>
      <c r="H127" s="196">
        <f t="shared" si="18"/>
        <v>0.31070889894419307</v>
      </c>
      <c r="I127" s="196">
        <f t="shared" si="19"/>
        <v>1.5270394939155647E-3</v>
      </c>
    </row>
    <row r="128" spans="2:9" x14ac:dyDescent="0.25">
      <c r="B128" s="194" t="s">
        <v>115</v>
      </c>
      <c r="C128" s="195">
        <v>1001</v>
      </c>
      <c r="D128" s="195">
        <v>1177</v>
      </c>
      <c r="E128" s="195">
        <v>952</v>
      </c>
      <c r="F128" s="195">
        <v>895</v>
      </c>
      <c r="G128" s="195">
        <v>1159</v>
      </c>
      <c r="H128" s="196">
        <f t="shared" si="18"/>
        <v>0.29497206703910606</v>
      </c>
      <c r="I128" s="196">
        <f t="shared" si="19"/>
        <v>2.0366384044282386E-3</v>
      </c>
    </row>
    <row r="129" spans="2:9" x14ac:dyDescent="0.25">
      <c r="B129" s="194" t="s">
        <v>118</v>
      </c>
      <c r="C129" s="195">
        <v>655</v>
      </c>
      <c r="D129" s="195">
        <v>677</v>
      </c>
      <c r="E129" s="195">
        <v>745</v>
      </c>
      <c r="F129" s="195">
        <v>710</v>
      </c>
      <c r="G129" s="195">
        <v>794</v>
      </c>
      <c r="H129" s="196">
        <f t="shared" si="18"/>
        <v>0.11830985915492964</v>
      </c>
      <c r="I129" s="196">
        <f t="shared" si="19"/>
        <v>1.3952466722312524E-3</v>
      </c>
    </row>
    <row r="130" spans="2:9" x14ac:dyDescent="0.25">
      <c r="B130" s="194" t="s">
        <v>125</v>
      </c>
      <c r="C130" s="195">
        <v>171</v>
      </c>
      <c r="D130" s="195">
        <v>136</v>
      </c>
      <c r="E130" s="195">
        <v>165</v>
      </c>
      <c r="F130" s="195">
        <v>130</v>
      </c>
      <c r="G130" s="195">
        <v>204</v>
      </c>
      <c r="H130" s="196">
        <f t="shared" si="18"/>
        <v>0.56923076923076921</v>
      </c>
      <c r="I130" s="196">
        <f t="shared" si="19"/>
        <v>3.5847647498132938E-4</v>
      </c>
    </row>
    <row r="131" spans="2:9" x14ac:dyDescent="0.25">
      <c r="B131" s="194" t="s">
        <v>121</v>
      </c>
      <c r="C131" s="195">
        <v>181</v>
      </c>
      <c r="D131" s="195">
        <v>116</v>
      </c>
      <c r="E131" s="195">
        <v>138</v>
      </c>
      <c r="F131" s="195">
        <v>158</v>
      </c>
      <c r="G131" s="195">
        <v>204</v>
      </c>
      <c r="H131" s="196">
        <f t="shared" si="18"/>
        <v>0.29113924050632911</v>
      </c>
      <c r="I131" s="196">
        <f t="shared" si="19"/>
        <v>3.5847647498132938E-4</v>
      </c>
    </row>
    <row r="132" spans="2:9" x14ac:dyDescent="0.25">
      <c r="B132" s="194" t="s">
        <v>130</v>
      </c>
      <c r="C132" s="195">
        <v>111</v>
      </c>
      <c r="D132" s="195">
        <v>144</v>
      </c>
      <c r="E132" s="195">
        <v>115</v>
      </c>
      <c r="F132" s="195">
        <v>114</v>
      </c>
      <c r="G132" s="195">
        <v>54</v>
      </c>
      <c r="H132" s="196">
        <f t="shared" si="18"/>
        <v>-0.52631578947368429</v>
      </c>
      <c r="I132" s="196">
        <f t="shared" si="19"/>
        <v>9.4890831612704827E-5</v>
      </c>
    </row>
    <row r="133" spans="2:9" x14ac:dyDescent="0.25">
      <c r="B133" s="194" t="s">
        <v>133</v>
      </c>
      <c r="C133" s="195">
        <v>131</v>
      </c>
      <c r="D133" s="195">
        <v>164</v>
      </c>
      <c r="E133" s="195">
        <v>244</v>
      </c>
      <c r="F133" s="195">
        <v>228</v>
      </c>
      <c r="G133" s="195">
        <v>87</v>
      </c>
      <c r="H133" s="196">
        <f t="shared" si="18"/>
        <v>-0.61842105263157898</v>
      </c>
      <c r="I133" s="196">
        <f t="shared" si="19"/>
        <v>1.5287967315380223E-4</v>
      </c>
    </row>
    <row r="134" spans="2:9" x14ac:dyDescent="0.25">
      <c r="B134" s="199" t="s">
        <v>147</v>
      </c>
      <c r="C134" s="200">
        <f>C126-SUM(C127:C133)</f>
        <v>4460</v>
      </c>
      <c r="D134" s="200">
        <f>D126-SUM(D127:D133)</f>
        <v>5695</v>
      </c>
      <c r="E134" s="200">
        <f>E126-SUM(E127:E133)</f>
        <v>3756</v>
      </c>
      <c r="F134" s="200">
        <f>F126-SUM(F127:F133)</f>
        <v>4053</v>
      </c>
      <c r="G134" s="200">
        <f>G126-SUM(G127:G133)</f>
        <v>4703</v>
      </c>
      <c r="H134" s="201">
        <f t="shared" si="18"/>
        <v>0.16037503084135207</v>
      </c>
      <c r="I134" s="201">
        <f t="shared" si="19"/>
        <v>8.2642885384176072E-3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25271</v>
      </c>
      <c r="D136" s="209">
        <v>25947</v>
      </c>
      <c r="E136" s="209">
        <v>29384</v>
      </c>
      <c r="F136" s="209">
        <v>31676</v>
      </c>
      <c r="G136" s="209">
        <v>30882</v>
      </c>
      <c r="H136" s="210">
        <f t="shared" ref="H136:H148" si="20">IFERROR(G136/F136-1,"-")</f>
        <v>-2.5066296249526498E-2</v>
      </c>
      <c r="I136" s="210">
        <f t="shared" ref="I136:I148" si="21">G136/G$10</f>
        <v>5.4267012256732416E-2</v>
      </c>
    </row>
    <row r="137" spans="2:9" x14ac:dyDescent="0.25">
      <c r="B137" s="190" t="s">
        <v>99</v>
      </c>
      <c r="C137" s="191">
        <v>4503</v>
      </c>
      <c r="D137" s="191">
        <v>1973</v>
      </c>
      <c r="E137" s="191">
        <v>2519</v>
      </c>
      <c r="F137" s="191">
        <v>3687</v>
      </c>
      <c r="G137" s="191">
        <v>3089</v>
      </c>
      <c r="H137" s="192">
        <f t="shared" si="20"/>
        <v>-0.16219148359099544</v>
      </c>
      <c r="I137" s="192">
        <f t="shared" si="21"/>
        <v>5.4281070157712078E-3</v>
      </c>
    </row>
    <row r="138" spans="2:9" x14ac:dyDescent="0.25">
      <c r="B138" s="194" t="s">
        <v>105</v>
      </c>
      <c r="C138" s="195">
        <v>3429</v>
      </c>
      <c r="D138" s="195">
        <v>1308</v>
      </c>
      <c r="E138" s="195">
        <v>1721</v>
      </c>
      <c r="F138" s="195">
        <v>2633</v>
      </c>
      <c r="G138" s="195">
        <v>1857</v>
      </c>
      <c r="H138" s="196">
        <f t="shared" si="20"/>
        <v>-0.29472085074060006</v>
      </c>
      <c r="I138" s="196">
        <f t="shared" si="21"/>
        <v>3.2631902649035717E-3</v>
      </c>
    </row>
    <row r="139" spans="2:9" x14ac:dyDescent="0.25">
      <c r="B139" s="194" t="s">
        <v>102</v>
      </c>
      <c r="C139" s="195">
        <v>1074</v>
      </c>
      <c r="D139" s="195">
        <v>665</v>
      </c>
      <c r="E139" s="195">
        <v>798</v>
      </c>
      <c r="F139" s="195">
        <v>1054</v>
      </c>
      <c r="G139" s="195">
        <v>1232</v>
      </c>
      <c r="H139" s="196">
        <f t="shared" si="20"/>
        <v>0.1688804554079697</v>
      </c>
      <c r="I139" s="196">
        <f t="shared" si="21"/>
        <v>2.1649167508676361E-3</v>
      </c>
    </row>
    <row r="140" spans="2:9" x14ac:dyDescent="0.25">
      <c r="B140" s="190" t="s">
        <v>109</v>
      </c>
      <c r="C140" s="191">
        <v>20768</v>
      </c>
      <c r="D140" s="191">
        <v>23974</v>
      </c>
      <c r="E140" s="191">
        <v>26865</v>
      </c>
      <c r="F140" s="191">
        <v>27989</v>
      </c>
      <c r="G140" s="191">
        <v>27793</v>
      </c>
      <c r="H140" s="192">
        <f t="shared" si="20"/>
        <v>-7.0027510807817439E-3</v>
      </c>
      <c r="I140" s="192">
        <f t="shared" si="21"/>
        <v>4.8838905240961211E-2</v>
      </c>
    </row>
    <row r="141" spans="2:9" x14ac:dyDescent="0.25">
      <c r="B141" s="194" t="s">
        <v>112</v>
      </c>
      <c r="C141" s="195">
        <v>7645</v>
      </c>
      <c r="D141" s="195">
        <v>11480</v>
      </c>
      <c r="E141" s="195">
        <v>12844</v>
      </c>
      <c r="F141" s="195">
        <v>13327</v>
      </c>
      <c r="G141" s="195">
        <v>13024</v>
      </c>
      <c r="H141" s="196">
        <f t="shared" si="20"/>
        <v>-2.2735799504764787E-2</v>
      </c>
      <c r="I141" s="196">
        <f t="shared" si="21"/>
        <v>2.2886262794886439E-2</v>
      </c>
    </row>
    <row r="142" spans="2:9" x14ac:dyDescent="0.25">
      <c r="B142" s="194" t="s">
        <v>115</v>
      </c>
      <c r="C142" s="195">
        <v>2033</v>
      </c>
      <c r="D142" s="195">
        <v>1887</v>
      </c>
      <c r="E142" s="195">
        <v>2549</v>
      </c>
      <c r="F142" s="195">
        <v>2369</v>
      </c>
      <c r="G142" s="195">
        <v>2778</v>
      </c>
      <c r="H142" s="196">
        <f t="shared" si="20"/>
        <v>0.17264668636555514</v>
      </c>
      <c r="I142" s="196">
        <f t="shared" si="21"/>
        <v>4.8816061151869261E-3</v>
      </c>
    </row>
    <row r="143" spans="2:9" x14ac:dyDescent="0.25">
      <c r="B143" s="194" t="s">
        <v>118</v>
      </c>
      <c r="C143" s="195">
        <v>3065</v>
      </c>
      <c r="D143" s="195">
        <v>2954</v>
      </c>
      <c r="E143" s="195">
        <v>2891</v>
      </c>
      <c r="F143" s="195">
        <v>3079</v>
      </c>
      <c r="G143" s="195">
        <v>3216</v>
      </c>
      <c r="H143" s="196">
        <f t="shared" si="20"/>
        <v>4.4494965898018934E-2</v>
      </c>
      <c r="I143" s="196">
        <f t="shared" si="21"/>
        <v>5.65127619382331E-3</v>
      </c>
    </row>
    <row r="144" spans="2:9" x14ac:dyDescent="0.25">
      <c r="B144" s="194" t="s">
        <v>125</v>
      </c>
      <c r="C144" s="195">
        <v>1352</v>
      </c>
      <c r="D144" s="195">
        <v>839</v>
      </c>
      <c r="E144" s="195">
        <v>981</v>
      </c>
      <c r="F144" s="195">
        <v>833</v>
      </c>
      <c r="G144" s="195">
        <v>701</v>
      </c>
      <c r="H144" s="196">
        <f t="shared" si="20"/>
        <v>-0.15846338535414162</v>
      </c>
      <c r="I144" s="196">
        <f t="shared" si="21"/>
        <v>1.2318235733427053E-3</v>
      </c>
    </row>
    <row r="145" spans="2:9" x14ac:dyDescent="0.25">
      <c r="B145" s="194" t="s">
        <v>121</v>
      </c>
      <c r="C145" s="195">
        <v>470</v>
      </c>
      <c r="D145" s="195">
        <v>414</v>
      </c>
      <c r="E145" s="195">
        <v>717</v>
      </c>
      <c r="F145" s="195">
        <v>382</v>
      </c>
      <c r="G145" s="195">
        <v>524</v>
      </c>
      <c r="H145" s="196">
        <f t="shared" si="20"/>
        <v>0.37172774869109948</v>
      </c>
      <c r="I145" s="196">
        <f t="shared" si="21"/>
        <v>9.2079251416772828E-4</v>
      </c>
    </row>
    <row r="146" spans="2:9" x14ac:dyDescent="0.25">
      <c r="B146" s="194" t="s">
        <v>130</v>
      </c>
      <c r="C146" s="195">
        <v>287</v>
      </c>
      <c r="D146" s="195">
        <v>90</v>
      </c>
      <c r="E146" s="195">
        <v>79</v>
      </c>
      <c r="F146" s="195">
        <v>182</v>
      </c>
      <c r="G146" s="195">
        <v>153</v>
      </c>
      <c r="H146" s="196">
        <f t="shared" si="20"/>
        <v>-0.15934065934065933</v>
      </c>
      <c r="I146" s="196">
        <f t="shared" si="21"/>
        <v>2.6885735623599703E-4</v>
      </c>
    </row>
    <row r="147" spans="2:9" x14ac:dyDescent="0.25">
      <c r="B147" s="194" t="s">
        <v>133</v>
      </c>
      <c r="C147" s="195">
        <v>142</v>
      </c>
      <c r="D147" s="195">
        <v>151</v>
      </c>
      <c r="E147" s="195">
        <v>132</v>
      </c>
      <c r="F147" s="195">
        <v>235</v>
      </c>
      <c r="G147" s="195">
        <v>228</v>
      </c>
      <c r="H147" s="196">
        <f t="shared" si="20"/>
        <v>-2.9787234042553234E-2</v>
      </c>
      <c r="I147" s="196">
        <f t="shared" si="21"/>
        <v>4.006501779203093E-4</v>
      </c>
    </row>
    <row r="148" spans="2:9" x14ac:dyDescent="0.25">
      <c r="B148" s="199" t="s">
        <v>147</v>
      </c>
      <c r="C148" s="200">
        <f>C140-SUM(C141:C147)</f>
        <v>5774</v>
      </c>
      <c r="D148" s="200">
        <f>D140-SUM(D141:D147)</f>
        <v>6159</v>
      </c>
      <c r="E148" s="200">
        <f>E140-SUM(E141:E147)</f>
        <v>6672</v>
      </c>
      <c r="F148" s="200">
        <f>F140-SUM(F141:F147)</f>
        <v>7582</v>
      </c>
      <c r="G148" s="200">
        <f>G140-SUM(G141:G147)</f>
        <v>7169</v>
      </c>
      <c r="H148" s="201">
        <f t="shared" si="20"/>
        <v>-5.4471115800580283E-2</v>
      </c>
      <c r="I148" s="201">
        <f t="shared" si="21"/>
        <v>1.2597636515397794E-2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10365</v>
      </c>
      <c r="D150" s="209">
        <v>10623</v>
      </c>
      <c r="E150" s="209">
        <v>12600</v>
      </c>
      <c r="F150" s="209">
        <v>12749</v>
      </c>
      <c r="G150" s="209">
        <v>12860</v>
      </c>
      <c r="H150" s="210">
        <f t="shared" ref="H150:H162" si="22">IFERROR(G150/F150-1,"-")</f>
        <v>8.7065652208015987E-3</v>
      </c>
      <c r="I150" s="210">
        <f t="shared" ref="I150:I162" si="23">G150/G$10</f>
        <v>2.2598075824803408E-2</v>
      </c>
    </row>
    <row r="151" spans="2:9" x14ac:dyDescent="0.25">
      <c r="B151" s="190" t="s">
        <v>99</v>
      </c>
      <c r="C151" s="191">
        <v>5143</v>
      </c>
      <c r="D151" s="191">
        <v>5827</v>
      </c>
      <c r="E151" s="191">
        <v>5679</v>
      </c>
      <c r="F151" s="191">
        <v>5445</v>
      </c>
      <c r="G151" s="191">
        <v>5403</v>
      </c>
      <c r="H151" s="192">
        <f t="shared" si="22"/>
        <v>-7.7134986225895208E-3</v>
      </c>
      <c r="I151" s="192">
        <f t="shared" si="23"/>
        <v>9.4943548741378558E-3</v>
      </c>
    </row>
    <row r="152" spans="2:9" x14ac:dyDescent="0.25">
      <c r="B152" s="194" t="s">
        <v>105</v>
      </c>
      <c r="C152" s="195">
        <v>4210</v>
      </c>
      <c r="D152" s="195">
        <v>4368</v>
      </c>
      <c r="E152" s="195">
        <v>4747</v>
      </c>
      <c r="F152" s="195">
        <v>3717</v>
      </c>
      <c r="G152" s="195">
        <v>3868</v>
      </c>
      <c r="H152" s="196">
        <f t="shared" si="22"/>
        <v>4.0624159268227045E-2</v>
      </c>
      <c r="I152" s="196">
        <f t="shared" si="23"/>
        <v>6.7969951236655978E-3</v>
      </c>
    </row>
    <row r="153" spans="2:9" x14ac:dyDescent="0.25">
      <c r="B153" s="194" t="s">
        <v>102</v>
      </c>
      <c r="C153" s="195">
        <v>933</v>
      </c>
      <c r="D153" s="195">
        <v>1459</v>
      </c>
      <c r="E153" s="195">
        <v>932</v>
      </c>
      <c r="F153" s="195">
        <v>1728</v>
      </c>
      <c r="G153" s="195">
        <v>1535</v>
      </c>
      <c r="H153" s="196">
        <f t="shared" si="22"/>
        <v>-0.11168981481481477</v>
      </c>
      <c r="I153" s="196">
        <f t="shared" si="23"/>
        <v>2.6973597504722576E-3</v>
      </c>
    </row>
    <row r="154" spans="2:9" x14ac:dyDescent="0.25">
      <c r="B154" s="190" t="s">
        <v>109</v>
      </c>
      <c r="C154" s="191">
        <v>5222</v>
      </c>
      <c r="D154" s="191">
        <v>4796</v>
      </c>
      <c r="E154" s="191">
        <v>6921</v>
      </c>
      <c r="F154" s="191">
        <v>7304</v>
      </c>
      <c r="G154" s="191">
        <v>7457</v>
      </c>
      <c r="H154" s="192">
        <f t="shared" si="22"/>
        <v>2.0947426067907893E-2</v>
      </c>
      <c r="I154" s="192">
        <f t="shared" si="23"/>
        <v>1.3103720950665554E-2</v>
      </c>
    </row>
    <row r="155" spans="2:9" x14ac:dyDescent="0.25">
      <c r="B155" s="194" t="s">
        <v>112</v>
      </c>
      <c r="C155" s="195">
        <v>1034</v>
      </c>
      <c r="D155" s="195">
        <v>1552</v>
      </c>
      <c r="E155" s="195">
        <v>1782</v>
      </c>
      <c r="F155" s="195">
        <v>1766</v>
      </c>
      <c r="G155" s="195">
        <v>1506</v>
      </c>
      <c r="H155" s="196">
        <f t="shared" si="22"/>
        <v>-0.14722536806342013</v>
      </c>
      <c r="I155" s="196">
        <f t="shared" si="23"/>
        <v>2.6463998594209903E-3</v>
      </c>
    </row>
    <row r="156" spans="2:9" x14ac:dyDescent="0.25">
      <c r="B156" s="194" t="s">
        <v>115</v>
      </c>
      <c r="C156" s="195">
        <v>1793</v>
      </c>
      <c r="D156" s="195">
        <v>1134</v>
      </c>
      <c r="E156" s="195">
        <v>1490</v>
      </c>
      <c r="F156" s="195">
        <v>1339</v>
      </c>
      <c r="G156" s="195">
        <v>1508</v>
      </c>
      <c r="H156" s="196">
        <f t="shared" si="22"/>
        <v>0.12621359223300965</v>
      </c>
      <c r="I156" s="196">
        <f t="shared" si="23"/>
        <v>2.6499143346659054E-3</v>
      </c>
    </row>
    <row r="157" spans="2:9" x14ac:dyDescent="0.25">
      <c r="B157" s="194" t="s">
        <v>118</v>
      </c>
      <c r="C157" s="195">
        <v>746</v>
      </c>
      <c r="D157" s="195">
        <v>518</v>
      </c>
      <c r="E157" s="195">
        <v>1188</v>
      </c>
      <c r="F157" s="195">
        <v>1524</v>
      </c>
      <c r="G157" s="195">
        <v>1991</v>
      </c>
      <c r="H157" s="196">
        <f t="shared" si="22"/>
        <v>0.30643044619422577</v>
      </c>
      <c r="I157" s="196">
        <f t="shared" si="23"/>
        <v>3.4986601063128763E-3</v>
      </c>
    </row>
    <row r="158" spans="2:9" x14ac:dyDescent="0.25">
      <c r="B158" s="194" t="s">
        <v>125</v>
      </c>
      <c r="C158" s="195">
        <v>144</v>
      </c>
      <c r="D158" s="195">
        <v>194</v>
      </c>
      <c r="E158" s="195">
        <v>218</v>
      </c>
      <c r="F158" s="195">
        <v>314</v>
      </c>
      <c r="G158" s="195">
        <v>245</v>
      </c>
      <c r="H158" s="196">
        <f t="shared" si="22"/>
        <v>-0.21974522292993626</v>
      </c>
      <c r="I158" s="196">
        <f t="shared" si="23"/>
        <v>4.3052321750208675E-4</v>
      </c>
    </row>
    <row r="159" spans="2:9" x14ac:dyDescent="0.25">
      <c r="B159" s="194" t="s">
        <v>121</v>
      </c>
      <c r="C159" s="195">
        <v>202</v>
      </c>
      <c r="D159" s="195">
        <v>309</v>
      </c>
      <c r="E159" s="195">
        <v>383</v>
      </c>
      <c r="F159" s="195">
        <v>329</v>
      </c>
      <c r="G159" s="195">
        <v>279</v>
      </c>
      <c r="H159" s="196">
        <f t="shared" si="22"/>
        <v>-0.15197568389057747</v>
      </c>
      <c r="I159" s="196">
        <f t="shared" si="23"/>
        <v>4.9026929666564159E-4</v>
      </c>
    </row>
    <row r="160" spans="2:9" x14ac:dyDescent="0.25">
      <c r="B160" s="194" t="s">
        <v>130</v>
      </c>
      <c r="C160" s="195">
        <v>80</v>
      </c>
      <c r="D160" s="195">
        <v>32</v>
      </c>
      <c r="E160" s="195">
        <v>23</v>
      </c>
      <c r="F160" s="195">
        <v>16</v>
      </c>
      <c r="G160" s="195">
        <v>28</v>
      </c>
      <c r="H160" s="196">
        <f t="shared" si="22"/>
        <v>0.75</v>
      </c>
      <c r="I160" s="196">
        <f t="shared" si="23"/>
        <v>4.9202653428809908E-5</v>
      </c>
    </row>
    <row r="161" spans="2:9" x14ac:dyDescent="0.25">
      <c r="B161" s="194" t="s">
        <v>133</v>
      </c>
      <c r="C161" s="195">
        <v>59</v>
      </c>
      <c r="D161" s="195">
        <v>53</v>
      </c>
      <c r="E161" s="195">
        <v>71</v>
      </c>
      <c r="F161" s="195">
        <v>52</v>
      </c>
      <c r="G161" s="195">
        <v>44</v>
      </c>
      <c r="H161" s="196">
        <f t="shared" si="22"/>
        <v>-0.15384615384615385</v>
      </c>
      <c r="I161" s="196">
        <f t="shared" si="23"/>
        <v>7.7318455388129855E-5</v>
      </c>
    </row>
    <row r="162" spans="2:9" x14ac:dyDescent="0.25">
      <c r="B162" s="199" t="s">
        <v>147</v>
      </c>
      <c r="C162" s="200">
        <f>C154-SUM(C155:C161)</f>
        <v>1164</v>
      </c>
      <c r="D162" s="200">
        <f>D154-SUM(D155:D161)</f>
        <v>1004</v>
      </c>
      <c r="E162" s="200">
        <f>E154-SUM(E155:E161)</f>
        <v>1766</v>
      </c>
      <c r="F162" s="200">
        <f>F154-SUM(F155:F161)</f>
        <v>1964</v>
      </c>
      <c r="G162" s="200">
        <f>G154-SUM(G155:G161)</f>
        <v>1856</v>
      </c>
      <c r="H162" s="201">
        <f t="shared" si="22"/>
        <v>-5.4989816700610983E-2</v>
      </c>
      <c r="I162" s="201">
        <f t="shared" si="23"/>
        <v>3.2614330272811142E-3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CDBA-4A76-444E-917E-A09F9F167943}">
  <sheetPr>
    <tabColor rgb="FFFFC000"/>
    <pageSetUpPr fitToPage="1"/>
  </sheetPr>
  <dimension ref="A1:X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53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4818735</v>
      </c>
      <c r="D9" s="209">
        <v>1697973</v>
      </c>
      <c r="E9" s="209">
        <v>1889322</v>
      </c>
      <c r="F9" s="209">
        <v>4616324</v>
      </c>
      <c r="G9" s="209">
        <v>5103072</v>
      </c>
      <c r="H9" s="209">
        <v>5417451</v>
      </c>
      <c r="I9" s="209">
        <v>5353030</v>
      </c>
      <c r="J9" s="210">
        <f>IFERROR(I9/H9-1,"-")</f>
        <v>-1.1891385819640998E-2</v>
      </c>
      <c r="K9" s="209">
        <f t="shared" ref="K9:K21" si="0">I9-H9</f>
        <v>-64421</v>
      </c>
      <c r="L9" s="210">
        <f t="shared" ref="L9:L21" si="1">I9/I$9</f>
        <v>1</v>
      </c>
      <c r="O9" s="187" t="s">
        <v>70</v>
      </c>
      <c r="P9" s="209">
        <v>80046</v>
      </c>
      <c r="Q9" s="209">
        <v>127034</v>
      </c>
      <c r="R9" s="209">
        <v>187790</v>
      </c>
      <c r="S9" s="209">
        <v>203344</v>
      </c>
      <c r="T9" s="209">
        <v>209772</v>
      </c>
      <c r="U9" s="209">
        <v>237218</v>
      </c>
      <c r="V9" s="210">
        <f>IFERROR(U9/T9-1,"-")</f>
        <v>0.13083729001010624</v>
      </c>
      <c r="W9" s="209">
        <f>U9-T9</f>
        <v>27446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1002718</v>
      </c>
      <c r="D10" s="191">
        <v>445131</v>
      </c>
      <c r="E10" s="191">
        <v>734994</v>
      </c>
      <c r="F10" s="191">
        <v>962381</v>
      </c>
      <c r="G10" s="191">
        <v>1002645</v>
      </c>
      <c r="H10" s="191">
        <v>1005384</v>
      </c>
      <c r="I10" s="191">
        <v>1015916</v>
      </c>
      <c r="J10" s="211">
        <f>IFERROR(I10/H10-1,"-")</f>
        <v>1.047559937297593E-2</v>
      </c>
      <c r="K10" s="190">
        <f t="shared" si="0"/>
        <v>10532</v>
      </c>
      <c r="L10" s="192">
        <f t="shared" si="1"/>
        <v>0.18978335634210905</v>
      </c>
      <c r="O10" s="190" t="s">
        <v>99</v>
      </c>
      <c r="P10" s="191">
        <v>44623</v>
      </c>
      <c r="Q10" s="191">
        <v>83554</v>
      </c>
      <c r="R10" s="191">
        <v>113642</v>
      </c>
      <c r="S10" s="191">
        <v>126216</v>
      </c>
      <c r="T10" s="191">
        <v>132125</v>
      </c>
      <c r="U10" s="191">
        <v>153721</v>
      </c>
      <c r="V10" s="211">
        <f>IFERROR(U10/T10-1,"-")</f>
        <v>0.16345127719962149</v>
      </c>
      <c r="W10" s="190">
        <f t="shared" ref="W10:W20" si="3">U10-T10</f>
        <v>21596</v>
      </c>
      <c r="X10" s="192">
        <f t="shared" si="2"/>
        <v>0.64801574922644989</v>
      </c>
    </row>
    <row r="11" spans="1:24" x14ac:dyDescent="0.25">
      <c r="A11" s="193" t="s">
        <v>105</v>
      </c>
      <c r="B11" s="194" t="s">
        <v>105</v>
      </c>
      <c r="C11" s="195">
        <v>386522</v>
      </c>
      <c r="D11" s="195">
        <v>189999</v>
      </c>
      <c r="E11" s="195">
        <v>383697</v>
      </c>
      <c r="F11" s="195">
        <v>392981</v>
      </c>
      <c r="G11" s="195">
        <v>405259</v>
      </c>
      <c r="H11" s="195">
        <v>395283</v>
      </c>
      <c r="I11" s="195">
        <v>390370</v>
      </c>
      <c r="J11" s="212">
        <f>IFERROR(I11/H11-1,"-")</f>
        <v>-1.2429069805683479E-2</v>
      </c>
      <c r="K11" s="194">
        <f t="shared" si="0"/>
        <v>-4913</v>
      </c>
      <c r="L11" s="196">
        <f t="shared" si="1"/>
        <v>7.2925053661197489E-2</v>
      </c>
      <c r="O11" s="194" t="s">
        <v>105</v>
      </c>
      <c r="P11" s="195">
        <v>20055</v>
      </c>
      <c r="Q11" s="195">
        <v>42370</v>
      </c>
      <c r="R11" s="195">
        <v>58791</v>
      </c>
      <c r="S11" s="195">
        <v>57284</v>
      </c>
      <c r="T11" s="195">
        <v>63881</v>
      </c>
      <c r="U11" s="195">
        <v>80468</v>
      </c>
      <c r="V11" s="212">
        <f>IFERROR(U11/T11-1,"-")</f>
        <v>0.25965467040278023</v>
      </c>
      <c r="W11" s="194">
        <f t="shared" si="3"/>
        <v>16587</v>
      </c>
      <c r="X11" s="196">
        <f t="shared" si="2"/>
        <v>0.33921540523906279</v>
      </c>
    </row>
    <row r="12" spans="1:24" x14ac:dyDescent="0.25">
      <c r="A12" s="193" t="s">
        <v>102</v>
      </c>
      <c r="B12" s="194" t="s">
        <v>102</v>
      </c>
      <c r="C12" s="195">
        <v>616196</v>
      </c>
      <c r="D12" s="195">
        <v>255132</v>
      </c>
      <c r="E12" s="195">
        <v>351297</v>
      </c>
      <c r="F12" s="195">
        <v>569400</v>
      </c>
      <c r="G12" s="195">
        <v>597386</v>
      </c>
      <c r="H12" s="195">
        <v>610101</v>
      </c>
      <c r="I12" s="195">
        <v>625546</v>
      </c>
      <c r="J12" s="212">
        <f>IFERROR(I12/H12-1,"-")</f>
        <v>2.5315480551580727E-2</v>
      </c>
      <c r="K12" s="194">
        <f t="shared" si="0"/>
        <v>15445</v>
      </c>
      <c r="L12" s="196">
        <f t="shared" si="1"/>
        <v>0.11685830268091156</v>
      </c>
      <c r="O12" s="194" t="s">
        <v>102</v>
      </c>
      <c r="P12" s="195">
        <v>24568</v>
      </c>
      <c r="Q12" s="195">
        <v>41184</v>
      </c>
      <c r="R12" s="195">
        <v>54851</v>
      </c>
      <c r="S12" s="195">
        <v>68932</v>
      </c>
      <c r="T12" s="195">
        <v>68244</v>
      </c>
      <c r="U12" s="195">
        <v>73253</v>
      </c>
      <c r="V12" s="212">
        <f>IFERROR(U12/T12-1,"-")</f>
        <v>7.3398393998007183E-2</v>
      </c>
      <c r="W12" s="194">
        <f t="shared" si="3"/>
        <v>5009</v>
      </c>
      <c r="X12" s="196">
        <f t="shared" si="2"/>
        <v>0.30880034398738715</v>
      </c>
    </row>
    <row r="13" spans="1:24" x14ac:dyDescent="0.25">
      <c r="A13" s="1"/>
      <c r="B13" s="190" t="s">
        <v>109</v>
      </c>
      <c r="C13" s="191">
        <v>3816017</v>
      </c>
      <c r="D13" s="191">
        <v>1252842</v>
      </c>
      <c r="E13" s="191">
        <v>1154328</v>
      </c>
      <c r="F13" s="191">
        <v>3653943</v>
      </c>
      <c r="G13" s="191">
        <v>4100427</v>
      </c>
      <c r="H13" s="191">
        <v>4412067</v>
      </c>
      <c r="I13" s="191">
        <v>4337114</v>
      </c>
      <c r="J13" s="211">
        <f>IFERROR(I13/H13-1,"-")</f>
        <v>-1.6988182636392457E-2</v>
      </c>
      <c r="K13" s="190">
        <f t="shared" si="0"/>
        <v>-74953</v>
      </c>
      <c r="L13" s="192">
        <f t="shared" si="1"/>
        <v>0.81021664365789092</v>
      </c>
      <c r="O13" s="190" t="s">
        <v>109</v>
      </c>
      <c r="P13" s="191">
        <v>35423</v>
      </c>
      <c r="Q13" s="191">
        <v>43480</v>
      </c>
      <c r="R13" s="191">
        <v>74148</v>
      </c>
      <c r="S13" s="191">
        <v>77128</v>
      </c>
      <c r="T13" s="191">
        <v>77647</v>
      </c>
      <c r="U13" s="191">
        <v>83497</v>
      </c>
      <c r="V13" s="211">
        <f>IFERROR(U13/T13-1,"-")</f>
        <v>7.5340966167398715E-2</v>
      </c>
      <c r="W13" s="190">
        <f t="shared" si="3"/>
        <v>5850</v>
      </c>
      <c r="X13" s="192">
        <f t="shared" si="2"/>
        <v>0.35198425077355006</v>
      </c>
    </row>
    <row r="14" spans="1:24" s="74" customFormat="1" x14ac:dyDescent="0.25">
      <c r="B14" s="194" t="s">
        <v>112</v>
      </c>
      <c r="C14" s="195">
        <v>1770999</v>
      </c>
      <c r="D14" s="195">
        <v>488986</v>
      </c>
      <c r="E14" s="195">
        <v>302459</v>
      </c>
      <c r="F14" s="195">
        <v>1722651</v>
      </c>
      <c r="G14" s="195">
        <v>1952814</v>
      </c>
      <c r="H14" s="195">
        <v>2103110</v>
      </c>
      <c r="I14" s="195">
        <v>2089250</v>
      </c>
      <c r="J14" s="212">
        <f t="shared" ref="J14:J21" si="4">IFERROR(I14/H14-1,"-")</f>
        <v>-6.5902401681319223E-3</v>
      </c>
      <c r="K14" s="194">
        <f t="shared" si="0"/>
        <v>-13860</v>
      </c>
      <c r="L14" s="196">
        <f t="shared" si="1"/>
        <v>0.3902929742594381</v>
      </c>
      <c r="O14" s="194" t="s">
        <v>112</v>
      </c>
      <c r="P14" s="195">
        <v>3445</v>
      </c>
      <c r="Q14" s="195">
        <v>2029</v>
      </c>
      <c r="R14" s="195">
        <v>8307</v>
      </c>
      <c r="S14" s="195">
        <v>10172</v>
      </c>
      <c r="T14" s="195">
        <v>9158</v>
      </c>
      <c r="U14" s="195">
        <v>8741</v>
      </c>
      <c r="V14" s="212">
        <f t="shared" ref="V14:V21" si="5">IFERROR(U14/T14-1,"-")</f>
        <v>-4.5533959379777222E-2</v>
      </c>
      <c r="W14" s="194">
        <f t="shared" si="3"/>
        <v>-417</v>
      </c>
      <c r="X14" s="196">
        <f t="shared" si="2"/>
        <v>3.6847962633526965E-2</v>
      </c>
    </row>
    <row r="15" spans="1:24" s="74" customFormat="1" x14ac:dyDescent="0.25">
      <c r="B15" s="194" t="s">
        <v>115</v>
      </c>
      <c r="C15" s="195">
        <v>508092</v>
      </c>
      <c r="D15" s="195">
        <v>161656</v>
      </c>
      <c r="E15" s="195">
        <v>172055</v>
      </c>
      <c r="F15" s="195">
        <v>369343</v>
      </c>
      <c r="G15" s="195">
        <v>420084</v>
      </c>
      <c r="H15" s="195">
        <v>441010</v>
      </c>
      <c r="I15" s="195">
        <v>428461</v>
      </c>
      <c r="J15" s="212">
        <f t="shared" si="4"/>
        <v>-2.8455137071721759E-2</v>
      </c>
      <c r="K15" s="194">
        <f t="shared" si="0"/>
        <v>-12549</v>
      </c>
      <c r="L15" s="196">
        <f t="shared" si="1"/>
        <v>8.0040836685017644E-2</v>
      </c>
      <c r="O15" s="194" t="s">
        <v>115</v>
      </c>
      <c r="P15" s="195">
        <v>3648</v>
      </c>
      <c r="Q15" s="195">
        <v>4641</v>
      </c>
      <c r="R15" s="195">
        <v>8165</v>
      </c>
      <c r="S15" s="195">
        <v>10909</v>
      </c>
      <c r="T15" s="195">
        <v>10490</v>
      </c>
      <c r="U15" s="195">
        <v>11505</v>
      </c>
      <c r="V15" s="212">
        <f t="shared" si="5"/>
        <v>9.6758817921830387E-2</v>
      </c>
      <c r="W15" s="194">
        <f t="shared" si="3"/>
        <v>1015</v>
      </c>
      <c r="X15" s="196">
        <f t="shared" si="2"/>
        <v>4.8499692266185536E-2</v>
      </c>
    </row>
    <row r="16" spans="1:24" x14ac:dyDescent="0.25">
      <c r="A16" s="1"/>
      <c r="B16" s="194" t="s">
        <v>118</v>
      </c>
      <c r="C16" s="195">
        <v>169640</v>
      </c>
      <c r="D16" s="195">
        <v>61543</v>
      </c>
      <c r="E16" s="195">
        <v>112428</v>
      </c>
      <c r="F16" s="195">
        <v>189595</v>
      </c>
      <c r="G16" s="195">
        <v>216757</v>
      </c>
      <c r="H16" s="195">
        <v>235699</v>
      </c>
      <c r="I16" s="195">
        <v>223167</v>
      </c>
      <c r="J16" s="212">
        <f t="shared" si="4"/>
        <v>-5.3169508568131407E-2</v>
      </c>
      <c r="K16" s="194">
        <f t="shared" si="0"/>
        <v>-12532</v>
      </c>
      <c r="L16" s="196">
        <f t="shared" si="1"/>
        <v>4.1689846684961604E-2</v>
      </c>
      <c r="O16" s="194" t="s">
        <v>118</v>
      </c>
      <c r="P16" s="195">
        <v>2556</v>
      </c>
      <c r="Q16" s="195">
        <v>5763</v>
      </c>
      <c r="R16" s="195">
        <v>6960</v>
      </c>
      <c r="S16" s="195">
        <v>7511</v>
      </c>
      <c r="T16" s="195">
        <v>7375</v>
      </c>
      <c r="U16" s="195">
        <v>8010</v>
      </c>
      <c r="V16" s="212">
        <f t="shared" si="5"/>
        <v>8.6101694915254212E-2</v>
      </c>
      <c r="W16" s="194">
        <f t="shared" si="3"/>
        <v>635</v>
      </c>
      <c r="X16" s="196">
        <f t="shared" si="2"/>
        <v>3.3766408957161764E-2</v>
      </c>
    </row>
    <row r="17" spans="1:24" x14ac:dyDescent="0.25">
      <c r="A17" s="1"/>
      <c r="B17" s="194" t="s">
        <v>125</v>
      </c>
      <c r="C17" s="195">
        <v>146053</v>
      </c>
      <c r="D17" s="195">
        <v>44574</v>
      </c>
      <c r="E17" s="195">
        <v>73083</v>
      </c>
      <c r="F17" s="195">
        <v>179886</v>
      </c>
      <c r="G17" s="195">
        <v>173008</v>
      </c>
      <c r="H17" s="195">
        <v>180424</v>
      </c>
      <c r="I17" s="195">
        <v>167452</v>
      </c>
      <c r="J17" s="212">
        <f t="shared" si="4"/>
        <v>-7.1897308562053786E-2</v>
      </c>
      <c r="K17" s="194">
        <f t="shared" si="0"/>
        <v>-12972</v>
      </c>
      <c r="L17" s="196">
        <f t="shared" si="1"/>
        <v>3.1281722687898257E-2</v>
      </c>
      <c r="O17" s="194" t="s">
        <v>125</v>
      </c>
      <c r="P17" s="195">
        <v>658</v>
      </c>
      <c r="Q17" s="195">
        <v>862</v>
      </c>
      <c r="R17" s="195">
        <v>2080</v>
      </c>
      <c r="S17" s="195">
        <v>2175</v>
      </c>
      <c r="T17" s="195">
        <v>1944</v>
      </c>
      <c r="U17" s="195">
        <v>2328</v>
      </c>
      <c r="V17" s="212">
        <f t="shared" si="5"/>
        <v>0.19753086419753085</v>
      </c>
      <c r="W17" s="194">
        <f t="shared" si="3"/>
        <v>384</v>
      </c>
      <c r="X17" s="196">
        <f t="shared" si="2"/>
        <v>9.8137578092724834E-3</v>
      </c>
    </row>
    <row r="18" spans="1:24" x14ac:dyDescent="0.25">
      <c r="A18" s="1"/>
      <c r="B18" s="194" t="s">
        <v>121</v>
      </c>
      <c r="C18" s="195">
        <v>133661</v>
      </c>
      <c r="D18" s="195">
        <v>63364</v>
      </c>
      <c r="E18" s="195">
        <v>73196</v>
      </c>
      <c r="F18" s="195">
        <v>146627</v>
      </c>
      <c r="G18" s="195">
        <v>149379</v>
      </c>
      <c r="H18" s="195">
        <v>158085</v>
      </c>
      <c r="I18" s="195">
        <v>144908</v>
      </c>
      <c r="J18" s="212">
        <f t="shared" si="4"/>
        <v>-8.3353891893601539E-2</v>
      </c>
      <c r="K18" s="194">
        <f t="shared" si="0"/>
        <v>-13177</v>
      </c>
      <c r="L18" s="196">
        <f t="shared" si="1"/>
        <v>2.7070276086627574E-2</v>
      </c>
      <c r="O18" s="194" t="s">
        <v>121</v>
      </c>
      <c r="P18" s="195">
        <v>658</v>
      </c>
      <c r="Q18" s="195">
        <v>797</v>
      </c>
      <c r="R18" s="195">
        <v>1474</v>
      </c>
      <c r="S18" s="195">
        <v>1524</v>
      </c>
      <c r="T18" s="195">
        <v>1629</v>
      </c>
      <c r="U18" s="195">
        <v>2016</v>
      </c>
      <c r="V18" s="212">
        <f t="shared" si="5"/>
        <v>0.23756906077348061</v>
      </c>
      <c r="W18" s="194">
        <f t="shared" si="3"/>
        <v>387</v>
      </c>
      <c r="X18" s="196">
        <f t="shared" si="2"/>
        <v>8.4985119173081308E-3</v>
      </c>
    </row>
    <row r="19" spans="1:24" x14ac:dyDescent="0.25">
      <c r="A19" s="1"/>
      <c r="B19" s="194" t="s">
        <v>130</v>
      </c>
      <c r="C19" s="195">
        <v>70012</v>
      </c>
      <c r="D19" s="195">
        <v>35732</v>
      </c>
      <c r="E19" s="195">
        <v>10310</v>
      </c>
      <c r="F19" s="195">
        <v>53846</v>
      </c>
      <c r="G19" s="195">
        <v>62423</v>
      </c>
      <c r="H19" s="195">
        <v>59079</v>
      </c>
      <c r="I19" s="195">
        <v>55949</v>
      </c>
      <c r="J19" s="212">
        <f t="shared" si="4"/>
        <v>-5.2979908258433572E-2</v>
      </c>
      <c r="K19" s="194">
        <f t="shared" si="0"/>
        <v>-3130</v>
      </c>
      <c r="L19" s="196">
        <f t="shared" si="1"/>
        <v>1.045183755742075E-2</v>
      </c>
      <c r="O19" s="194" t="s">
        <v>130</v>
      </c>
      <c r="P19" s="195">
        <v>695</v>
      </c>
      <c r="Q19" s="195">
        <v>217</v>
      </c>
      <c r="R19" s="195">
        <v>848</v>
      </c>
      <c r="S19" s="195">
        <v>1030</v>
      </c>
      <c r="T19" s="195">
        <v>1142</v>
      </c>
      <c r="U19" s="195">
        <v>886</v>
      </c>
      <c r="V19" s="212">
        <f t="shared" si="5"/>
        <v>-0.22416812609457093</v>
      </c>
      <c r="W19" s="194">
        <f t="shared" si="3"/>
        <v>-256</v>
      </c>
      <c r="X19" s="196">
        <f t="shared" si="2"/>
        <v>3.7349610906423627E-3</v>
      </c>
    </row>
    <row r="20" spans="1:24" x14ac:dyDescent="0.25">
      <c r="A20" s="193" t="s">
        <v>146</v>
      </c>
      <c r="B20" s="194" t="s">
        <v>133</v>
      </c>
      <c r="C20" s="195">
        <v>90242</v>
      </c>
      <c r="D20" s="195">
        <v>52569</v>
      </c>
      <c r="E20" s="195">
        <v>7939</v>
      </c>
      <c r="F20" s="195">
        <v>41647</v>
      </c>
      <c r="G20" s="195">
        <v>58019</v>
      </c>
      <c r="H20" s="195">
        <v>60115</v>
      </c>
      <c r="I20" s="195">
        <v>47908</v>
      </c>
      <c r="J20" s="212">
        <f t="shared" si="4"/>
        <v>-0.20306080013307826</v>
      </c>
      <c r="K20" s="194">
        <f t="shared" si="0"/>
        <v>-12207</v>
      </c>
      <c r="L20" s="196">
        <f t="shared" si="1"/>
        <v>8.9496976478741948E-3</v>
      </c>
      <c r="O20" s="194" t="s">
        <v>133</v>
      </c>
      <c r="P20" s="195">
        <v>1083</v>
      </c>
      <c r="Q20" s="195">
        <v>374</v>
      </c>
      <c r="R20" s="195">
        <v>1320</v>
      </c>
      <c r="S20" s="195">
        <v>1881</v>
      </c>
      <c r="T20" s="195">
        <v>1771</v>
      </c>
      <c r="U20" s="195">
        <v>1574</v>
      </c>
      <c r="V20" s="212">
        <f t="shared" si="5"/>
        <v>-0.11123658949745907</v>
      </c>
      <c r="W20" s="194">
        <f t="shared" si="3"/>
        <v>-197</v>
      </c>
      <c r="X20" s="196">
        <f t="shared" si="2"/>
        <v>6.6352469036919624E-3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927318</v>
      </c>
      <c r="D21" s="200">
        <f t="shared" ref="D21:I21" si="7">D13-SUM(D14:D20)</f>
        <v>344418</v>
      </c>
      <c r="E21" s="200">
        <f t="shared" si="7"/>
        <v>402858</v>
      </c>
      <c r="F21" s="200">
        <f t="shared" si="7"/>
        <v>950348</v>
      </c>
      <c r="G21" s="200">
        <f t="shared" si="7"/>
        <v>1067943</v>
      </c>
      <c r="H21" s="200">
        <f t="shared" si="7"/>
        <v>1174545</v>
      </c>
      <c r="I21" s="200">
        <f t="shared" si="7"/>
        <v>1180019</v>
      </c>
      <c r="J21" s="213">
        <f t="shared" si="4"/>
        <v>4.6605281193994319E-3</v>
      </c>
      <c r="K21" s="199">
        <f t="shared" si="0"/>
        <v>5474</v>
      </c>
      <c r="L21" s="201">
        <f t="shared" si="1"/>
        <v>0.22043945204865281</v>
      </c>
      <c r="O21" s="199" t="s">
        <v>147</v>
      </c>
      <c r="P21" s="200">
        <f t="shared" ref="P21:U21" si="8">P13-SUM(P14:P20)</f>
        <v>22680</v>
      </c>
      <c r="Q21" s="200">
        <f t="shared" si="8"/>
        <v>28797</v>
      </c>
      <c r="R21" s="200">
        <f t="shared" si="8"/>
        <v>44994</v>
      </c>
      <c r="S21" s="200">
        <f t="shared" si="8"/>
        <v>41926</v>
      </c>
      <c r="T21" s="200">
        <f t="shared" si="8"/>
        <v>44138</v>
      </c>
      <c r="U21" s="200">
        <f t="shared" si="8"/>
        <v>48437</v>
      </c>
      <c r="V21" s="213">
        <f t="shared" si="5"/>
        <v>9.7399066563958581E-2</v>
      </c>
      <c r="W21" s="199">
        <f>U21-T21</f>
        <v>4299</v>
      </c>
      <c r="X21" s="201">
        <f t="shared" si="2"/>
        <v>0.20418770919576087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1790925</v>
      </c>
      <c r="D23" s="209">
        <v>574736</v>
      </c>
      <c r="E23" s="209">
        <v>737549</v>
      </c>
      <c r="F23" s="209">
        <v>1744787</v>
      </c>
      <c r="G23" s="209">
        <v>1889434</v>
      </c>
      <c r="H23" s="209">
        <v>1951443</v>
      </c>
      <c r="I23" s="209">
        <v>1852490</v>
      </c>
      <c r="J23" s="210">
        <f>IFERROR(I23/H23-1,"-")</f>
        <v>-5.0707604577740706E-2</v>
      </c>
      <c r="K23" s="209">
        <f>I23-H23</f>
        <v>-98953</v>
      </c>
      <c r="L23" s="210">
        <f t="shared" ref="L23:L35" si="9">I23/I$9</f>
        <v>0.34606381806192005</v>
      </c>
    </row>
    <row r="24" spans="1:24" x14ac:dyDescent="0.25">
      <c r="A24" s="1" t="s">
        <v>98</v>
      </c>
      <c r="B24" s="190" t="s">
        <v>99</v>
      </c>
      <c r="C24" s="191">
        <v>221949</v>
      </c>
      <c r="D24" s="191">
        <v>99356</v>
      </c>
      <c r="E24" s="191">
        <v>243708</v>
      </c>
      <c r="F24" s="191">
        <v>203094</v>
      </c>
      <c r="G24" s="191">
        <v>179444</v>
      </c>
      <c r="H24" s="191">
        <v>160491</v>
      </c>
      <c r="I24" s="191">
        <v>144571</v>
      </c>
      <c r="J24" s="211">
        <f>IFERROR(I24/H24-1,"-")</f>
        <v>-9.9195593522378167E-2</v>
      </c>
      <c r="K24" s="190">
        <f t="shared" ref="K24:K34" si="10">I24-H24</f>
        <v>-15920</v>
      </c>
      <c r="L24" s="192">
        <f t="shared" si="9"/>
        <v>2.7007321087309431E-2</v>
      </c>
    </row>
    <row r="25" spans="1:24" x14ac:dyDescent="0.25">
      <c r="A25" s="193" t="s">
        <v>105</v>
      </c>
      <c r="B25" s="194" t="s">
        <v>105</v>
      </c>
      <c r="C25" s="195">
        <v>111266</v>
      </c>
      <c r="D25" s="195">
        <v>55545</v>
      </c>
      <c r="E25" s="195">
        <v>124575</v>
      </c>
      <c r="F25" s="195">
        <v>83132</v>
      </c>
      <c r="G25" s="195">
        <v>73587</v>
      </c>
      <c r="H25" s="195">
        <v>59707</v>
      </c>
      <c r="I25" s="195">
        <v>64841</v>
      </c>
      <c r="J25" s="212">
        <f>IFERROR(I25/H25-1,"-")</f>
        <v>8.5986567739126052E-2</v>
      </c>
      <c r="K25" s="194">
        <f t="shared" si="10"/>
        <v>5134</v>
      </c>
      <c r="L25" s="196">
        <f t="shared" si="9"/>
        <v>1.2112952851002144E-2</v>
      </c>
    </row>
    <row r="26" spans="1:24" x14ac:dyDescent="0.25">
      <c r="A26" s="193" t="s">
        <v>102</v>
      </c>
      <c r="B26" s="194" t="s">
        <v>102</v>
      </c>
      <c r="C26" s="195">
        <v>110683</v>
      </c>
      <c r="D26" s="195">
        <v>43811</v>
      </c>
      <c r="E26" s="195">
        <v>119133</v>
      </c>
      <c r="F26" s="195">
        <v>119962</v>
      </c>
      <c r="G26" s="195">
        <v>105857</v>
      </c>
      <c r="H26" s="195">
        <v>100784</v>
      </c>
      <c r="I26" s="195">
        <v>79730</v>
      </c>
      <c r="J26" s="212">
        <f>IFERROR(I26/H26-1,"-")</f>
        <v>-0.20890220669947612</v>
      </c>
      <c r="K26" s="194">
        <f t="shared" si="10"/>
        <v>-21054</v>
      </c>
      <c r="L26" s="196">
        <f t="shared" si="9"/>
        <v>1.4894368236307288E-2</v>
      </c>
    </row>
    <row r="27" spans="1:24" x14ac:dyDescent="0.25">
      <c r="A27" s="1"/>
      <c r="B27" s="190" t="s">
        <v>109</v>
      </c>
      <c r="C27" s="191">
        <v>1568976</v>
      </c>
      <c r="D27" s="191">
        <v>475380</v>
      </c>
      <c r="E27" s="191">
        <v>493841</v>
      </c>
      <c r="F27" s="191">
        <v>1541693</v>
      </c>
      <c r="G27" s="191">
        <v>1709990</v>
      </c>
      <c r="H27" s="191">
        <v>1790952</v>
      </c>
      <c r="I27" s="191">
        <v>1707919</v>
      </c>
      <c r="J27" s="211">
        <f>IFERROR(I27/H27-1,"-")</f>
        <v>-4.6362493243816694E-2</v>
      </c>
      <c r="K27" s="190">
        <f t="shared" si="10"/>
        <v>-83033</v>
      </c>
      <c r="L27" s="192">
        <f t="shared" si="9"/>
        <v>0.31905649697461064</v>
      </c>
    </row>
    <row r="28" spans="1:24" s="74" customFormat="1" x14ac:dyDescent="0.25">
      <c r="B28" s="194" t="s">
        <v>112</v>
      </c>
      <c r="C28" s="195">
        <v>778392</v>
      </c>
      <c r="D28" s="195">
        <v>207753</v>
      </c>
      <c r="E28" s="195">
        <v>142196</v>
      </c>
      <c r="F28" s="195">
        <v>787510</v>
      </c>
      <c r="G28" s="195">
        <v>895790</v>
      </c>
      <c r="H28" s="195">
        <v>944279</v>
      </c>
      <c r="I28" s="195">
        <v>916533</v>
      </c>
      <c r="J28" s="212">
        <f t="shared" ref="J28:J35" si="11">IFERROR(I28/H28-1,"-")</f>
        <v>-2.9383264903699025E-2</v>
      </c>
      <c r="K28" s="194">
        <f t="shared" si="10"/>
        <v>-27746</v>
      </c>
      <c r="L28" s="196">
        <f t="shared" si="9"/>
        <v>0.17121760946604073</v>
      </c>
    </row>
    <row r="29" spans="1:24" s="74" customFormat="1" x14ac:dyDescent="0.25">
      <c r="B29" s="194" t="s">
        <v>115</v>
      </c>
      <c r="C29" s="195">
        <v>211456</v>
      </c>
      <c r="D29" s="195">
        <v>59666</v>
      </c>
      <c r="E29" s="195">
        <v>86791</v>
      </c>
      <c r="F29" s="195">
        <v>167550</v>
      </c>
      <c r="G29" s="195">
        <v>182276</v>
      </c>
      <c r="H29" s="195">
        <v>183716</v>
      </c>
      <c r="I29" s="195">
        <v>170020</v>
      </c>
      <c r="J29" s="212">
        <f t="shared" si="11"/>
        <v>-7.4549848679483555E-2</v>
      </c>
      <c r="K29" s="194">
        <f t="shared" si="10"/>
        <v>-13696</v>
      </c>
      <c r="L29" s="196">
        <f t="shared" si="9"/>
        <v>3.1761450991307727E-2</v>
      </c>
    </row>
    <row r="30" spans="1:24" x14ac:dyDescent="0.25">
      <c r="A30" s="1"/>
      <c r="B30" s="194" t="s">
        <v>118</v>
      </c>
      <c r="C30" s="195">
        <v>54445</v>
      </c>
      <c r="D30" s="195">
        <v>21619</v>
      </c>
      <c r="E30" s="195">
        <v>39408</v>
      </c>
      <c r="F30" s="195">
        <v>63108</v>
      </c>
      <c r="G30" s="195">
        <v>67398</v>
      </c>
      <c r="H30" s="195">
        <v>61312</v>
      </c>
      <c r="I30" s="195">
        <v>52246</v>
      </c>
      <c r="J30" s="212">
        <f t="shared" si="11"/>
        <v>-0.14786664926931103</v>
      </c>
      <c r="K30" s="194">
        <f t="shared" si="10"/>
        <v>-9066</v>
      </c>
      <c r="L30" s="196">
        <f t="shared" si="9"/>
        <v>9.7600798052691652E-3</v>
      </c>
    </row>
    <row r="31" spans="1:24" x14ac:dyDescent="0.25">
      <c r="A31" s="1"/>
      <c r="B31" s="194" t="s">
        <v>125</v>
      </c>
      <c r="C31" s="195">
        <v>65584</v>
      </c>
      <c r="D31" s="195">
        <v>19029</v>
      </c>
      <c r="E31" s="195">
        <v>34140</v>
      </c>
      <c r="F31" s="195">
        <v>82485</v>
      </c>
      <c r="G31" s="195">
        <v>75657</v>
      </c>
      <c r="H31" s="195">
        <v>74278</v>
      </c>
      <c r="I31" s="195">
        <v>70117</v>
      </c>
      <c r="J31" s="212">
        <f t="shared" si="11"/>
        <v>-5.6019278925119154E-2</v>
      </c>
      <c r="K31" s="194">
        <f t="shared" si="10"/>
        <v>-4161</v>
      </c>
      <c r="L31" s="196">
        <f t="shared" si="9"/>
        <v>1.3098562870000729E-2</v>
      </c>
    </row>
    <row r="32" spans="1:24" x14ac:dyDescent="0.25">
      <c r="A32" s="1"/>
      <c r="B32" s="194" t="s">
        <v>121</v>
      </c>
      <c r="C32" s="195">
        <v>70452</v>
      </c>
      <c r="D32" s="195">
        <v>31110</v>
      </c>
      <c r="E32" s="195">
        <v>40623</v>
      </c>
      <c r="F32" s="195">
        <v>83889</v>
      </c>
      <c r="G32" s="195">
        <v>79021</v>
      </c>
      <c r="H32" s="195">
        <v>81887</v>
      </c>
      <c r="I32" s="195">
        <v>75804</v>
      </c>
      <c r="J32" s="212">
        <f t="shared" si="11"/>
        <v>-7.4285295590264644E-2</v>
      </c>
      <c r="K32" s="194">
        <f t="shared" si="10"/>
        <v>-6083</v>
      </c>
      <c r="L32" s="196">
        <f t="shared" si="9"/>
        <v>1.416095183475527E-2</v>
      </c>
    </row>
    <row r="33" spans="1:12" x14ac:dyDescent="0.25">
      <c r="A33" s="1"/>
      <c r="B33" s="194" t="s">
        <v>130</v>
      </c>
      <c r="C33" s="195">
        <v>29693</v>
      </c>
      <c r="D33" s="195">
        <v>14181</v>
      </c>
      <c r="E33" s="195">
        <v>2869</v>
      </c>
      <c r="F33" s="195">
        <v>20513</v>
      </c>
      <c r="G33" s="195">
        <v>22690</v>
      </c>
      <c r="H33" s="195">
        <v>22592</v>
      </c>
      <c r="I33" s="195">
        <v>20063</v>
      </c>
      <c r="J33" s="212">
        <f t="shared" si="11"/>
        <v>-0.11194228045325783</v>
      </c>
      <c r="K33" s="194">
        <f t="shared" si="10"/>
        <v>-2529</v>
      </c>
      <c r="L33" s="196">
        <f t="shared" si="9"/>
        <v>3.74797077542999E-3</v>
      </c>
    </row>
    <row r="34" spans="1:12" x14ac:dyDescent="0.25">
      <c r="A34" s="193" t="s">
        <v>146</v>
      </c>
      <c r="B34" s="194" t="s">
        <v>133</v>
      </c>
      <c r="C34" s="195">
        <v>29637</v>
      </c>
      <c r="D34" s="195">
        <v>16238</v>
      </c>
      <c r="E34" s="195">
        <v>1796</v>
      </c>
      <c r="F34" s="195">
        <v>13666</v>
      </c>
      <c r="G34" s="195">
        <v>20682</v>
      </c>
      <c r="H34" s="195">
        <v>20332</v>
      </c>
      <c r="I34" s="195">
        <v>15991</v>
      </c>
      <c r="J34" s="212">
        <f t="shared" si="11"/>
        <v>-0.21350580365925631</v>
      </c>
      <c r="K34" s="194">
        <f t="shared" si="10"/>
        <v>-4341</v>
      </c>
      <c r="L34" s="196">
        <f t="shared" si="9"/>
        <v>2.9872801011763431E-3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329317</v>
      </c>
      <c r="D35" s="200">
        <f t="shared" ref="D35:I35" si="13">D27-SUM(D28:D34)</f>
        <v>105784</v>
      </c>
      <c r="E35" s="200">
        <f t="shared" si="13"/>
        <v>146018</v>
      </c>
      <c r="F35" s="200">
        <f t="shared" si="13"/>
        <v>322972</v>
      </c>
      <c r="G35" s="200">
        <f t="shared" si="13"/>
        <v>366476</v>
      </c>
      <c r="H35" s="200">
        <f t="shared" si="13"/>
        <v>402556</v>
      </c>
      <c r="I35" s="200">
        <f t="shared" si="13"/>
        <v>387145</v>
      </c>
      <c r="J35" s="213">
        <f t="shared" si="11"/>
        <v>-3.8282872445075999E-2</v>
      </c>
      <c r="K35" s="199">
        <f>I35-H35</f>
        <v>-15411</v>
      </c>
      <c r="L35" s="201">
        <f t="shared" si="9"/>
        <v>7.2322591130630692E-2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1318345</v>
      </c>
      <c r="D37" s="209">
        <v>405945</v>
      </c>
      <c r="E37" s="209">
        <v>371706</v>
      </c>
      <c r="F37" s="209">
        <v>1225539</v>
      </c>
      <c r="G37" s="209">
        <v>1319858</v>
      </c>
      <c r="H37" s="209">
        <v>1391730</v>
      </c>
      <c r="I37" s="209">
        <v>1422731</v>
      </c>
      <c r="J37" s="210">
        <f>IFERROR(I37/H37-1,"-")</f>
        <v>2.2275153945089832E-2</v>
      </c>
      <c r="K37" s="209">
        <f>I37-H37</f>
        <v>31001</v>
      </c>
      <c r="L37" s="210">
        <f t="shared" ref="L37:L49" si="14">I37/I$9</f>
        <v>0.26578050188397973</v>
      </c>
    </row>
    <row r="38" spans="1:12" x14ac:dyDescent="0.25">
      <c r="A38" s="1" t="s">
        <v>98</v>
      </c>
      <c r="B38" s="190" t="s">
        <v>99</v>
      </c>
      <c r="C38" s="191">
        <v>123295</v>
      </c>
      <c r="D38" s="191">
        <v>47744</v>
      </c>
      <c r="E38" s="191">
        <v>75673</v>
      </c>
      <c r="F38" s="191">
        <v>119167</v>
      </c>
      <c r="G38" s="191">
        <v>115994</v>
      </c>
      <c r="H38" s="191">
        <v>113040</v>
      </c>
      <c r="I38" s="191">
        <v>115456</v>
      </c>
      <c r="J38" s="211">
        <f>IFERROR(I38/H38-1,"-")</f>
        <v>2.1372965322009829E-2</v>
      </c>
      <c r="K38" s="190">
        <f t="shared" ref="K38:K48" si="15">I38-H38</f>
        <v>2416</v>
      </c>
      <c r="L38" s="192">
        <f t="shared" si="14"/>
        <v>2.1568345404378454E-2</v>
      </c>
    </row>
    <row r="39" spans="1:12" x14ac:dyDescent="0.25">
      <c r="A39" s="193" t="s">
        <v>105</v>
      </c>
      <c r="B39" s="194" t="s">
        <v>105</v>
      </c>
      <c r="C39" s="195">
        <v>49330</v>
      </c>
      <c r="D39" s="195">
        <v>22468</v>
      </c>
      <c r="E39" s="195">
        <v>41026</v>
      </c>
      <c r="F39" s="195">
        <v>46674</v>
      </c>
      <c r="G39" s="195">
        <v>50252</v>
      </c>
      <c r="H39" s="195">
        <v>50793</v>
      </c>
      <c r="I39" s="195">
        <v>49974</v>
      </c>
      <c r="J39" s="212">
        <f>IFERROR(I39/H39-1,"-")</f>
        <v>-1.6124269092197774E-2</v>
      </c>
      <c r="K39" s="194">
        <f t="shared" si="15"/>
        <v>-819</v>
      </c>
      <c r="L39" s="196">
        <f t="shared" si="14"/>
        <v>9.335647287610941E-3</v>
      </c>
    </row>
    <row r="40" spans="1:12" x14ac:dyDescent="0.25">
      <c r="A40" s="193" t="s">
        <v>102</v>
      </c>
      <c r="B40" s="194" t="s">
        <v>102</v>
      </c>
      <c r="C40" s="195">
        <v>73965</v>
      </c>
      <c r="D40" s="195">
        <v>25276</v>
      </c>
      <c r="E40" s="195">
        <v>34647</v>
      </c>
      <c r="F40" s="195">
        <v>72493</v>
      </c>
      <c r="G40" s="195">
        <v>65742</v>
      </c>
      <c r="H40" s="195">
        <v>62247</v>
      </c>
      <c r="I40" s="195">
        <v>65482</v>
      </c>
      <c r="J40" s="212">
        <f>IFERROR(I40/H40-1,"-")</f>
        <v>5.1970376082381531E-2</v>
      </c>
      <c r="K40" s="194">
        <f t="shared" si="15"/>
        <v>3235</v>
      </c>
      <c r="L40" s="196">
        <f t="shared" si="14"/>
        <v>1.2232698116767513E-2</v>
      </c>
    </row>
    <row r="41" spans="1:12" x14ac:dyDescent="0.25">
      <c r="A41" s="1"/>
      <c r="B41" s="190" t="s">
        <v>109</v>
      </c>
      <c r="C41" s="191">
        <v>1195050</v>
      </c>
      <c r="D41" s="191">
        <v>358201</v>
      </c>
      <c r="E41" s="191">
        <v>296033</v>
      </c>
      <c r="F41" s="191">
        <v>1106372</v>
      </c>
      <c r="G41" s="191">
        <v>1203864</v>
      </c>
      <c r="H41" s="191">
        <v>1278690</v>
      </c>
      <c r="I41" s="191">
        <v>1307275</v>
      </c>
      <c r="J41" s="211">
        <f>IFERROR(I41/H41-1,"-")</f>
        <v>2.2354910103308923E-2</v>
      </c>
      <c r="K41" s="190">
        <f t="shared" si="15"/>
        <v>28585</v>
      </c>
      <c r="L41" s="192">
        <f t="shared" si="14"/>
        <v>0.24421215647960126</v>
      </c>
    </row>
    <row r="42" spans="1:12" s="74" customFormat="1" x14ac:dyDescent="0.25">
      <c r="B42" s="194" t="s">
        <v>112</v>
      </c>
      <c r="C42" s="195">
        <v>670467</v>
      </c>
      <c r="D42" s="195">
        <v>161174</v>
      </c>
      <c r="E42" s="195">
        <v>96128</v>
      </c>
      <c r="F42" s="195">
        <v>582171</v>
      </c>
      <c r="G42" s="195">
        <v>645799</v>
      </c>
      <c r="H42" s="195">
        <v>696863</v>
      </c>
      <c r="I42" s="195">
        <v>706074</v>
      </c>
      <c r="J42" s="212">
        <f t="shared" ref="J42:J49" si="16">IFERROR(I42/H42-1,"-")</f>
        <v>1.321780608240064E-2</v>
      </c>
      <c r="K42" s="194">
        <f t="shared" si="15"/>
        <v>9211</v>
      </c>
      <c r="L42" s="196">
        <f t="shared" si="14"/>
        <v>0.13190174536664281</v>
      </c>
    </row>
    <row r="43" spans="1:12" s="74" customFormat="1" x14ac:dyDescent="0.25">
      <c r="B43" s="194" t="s">
        <v>115</v>
      </c>
      <c r="C43" s="195">
        <v>54222</v>
      </c>
      <c r="D43" s="195">
        <v>17231</v>
      </c>
      <c r="E43" s="195">
        <v>15745</v>
      </c>
      <c r="F43" s="195">
        <v>36280</v>
      </c>
      <c r="G43" s="195">
        <v>43120</v>
      </c>
      <c r="H43" s="195">
        <v>42358</v>
      </c>
      <c r="I43" s="195">
        <v>46194</v>
      </c>
      <c r="J43" s="212">
        <f t="shared" si="16"/>
        <v>9.0561405165494158E-2</v>
      </c>
      <c r="K43" s="194">
        <f t="shared" si="15"/>
        <v>3836</v>
      </c>
      <c r="L43" s="196">
        <f t="shared" si="14"/>
        <v>8.6295051587605524E-3</v>
      </c>
    </row>
    <row r="44" spans="1:12" x14ac:dyDescent="0.25">
      <c r="A44" s="1"/>
      <c r="B44" s="194" t="s">
        <v>118</v>
      </c>
      <c r="C44" s="195">
        <v>24509</v>
      </c>
      <c r="D44" s="195">
        <v>9971</v>
      </c>
      <c r="E44" s="195">
        <v>17357</v>
      </c>
      <c r="F44" s="195">
        <v>26572</v>
      </c>
      <c r="G44" s="195">
        <v>29856</v>
      </c>
      <c r="H44" s="195">
        <v>30263</v>
      </c>
      <c r="I44" s="195">
        <v>32238</v>
      </c>
      <c r="J44" s="212">
        <f t="shared" si="16"/>
        <v>6.5261210058487285E-2</v>
      </c>
      <c r="K44" s="194">
        <f t="shared" si="15"/>
        <v>1975</v>
      </c>
      <c r="L44" s="196">
        <f t="shared" si="14"/>
        <v>6.022383584624035E-3</v>
      </c>
    </row>
    <row r="45" spans="1:12" x14ac:dyDescent="0.25">
      <c r="A45" s="1"/>
      <c r="B45" s="194" t="s">
        <v>125</v>
      </c>
      <c r="C45" s="195">
        <v>57631</v>
      </c>
      <c r="D45" s="195">
        <v>15531</v>
      </c>
      <c r="E45" s="195">
        <v>24648</v>
      </c>
      <c r="F45" s="195">
        <v>61932</v>
      </c>
      <c r="G45" s="195">
        <v>59584</v>
      </c>
      <c r="H45" s="195">
        <v>61266</v>
      </c>
      <c r="I45" s="195">
        <v>56175</v>
      </c>
      <c r="J45" s="212">
        <f t="shared" si="16"/>
        <v>-8.3096660464205274E-2</v>
      </c>
      <c r="K45" s="194">
        <f t="shared" si="15"/>
        <v>-5091</v>
      </c>
      <c r="L45" s="196">
        <f t="shared" si="14"/>
        <v>1.0494056637082175E-2</v>
      </c>
    </row>
    <row r="46" spans="1:12" x14ac:dyDescent="0.25">
      <c r="A46" s="1"/>
      <c r="B46" s="194" t="s">
        <v>121</v>
      </c>
      <c r="C46" s="195">
        <v>40994</v>
      </c>
      <c r="D46" s="195">
        <v>17382</v>
      </c>
      <c r="E46" s="195">
        <v>17499</v>
      </c>
      <c r="F46" s="195">
        <v>38288</v>
      </c>
      <c r="G46" s="195">
        <v>44460</v>
      </c>
      <c r="H46" s="195">
        <v>45898</v>
      </c>
      <c r="I46" s="195">
        <v>41322</v>
      </c>
      <c r="J46" s="212">
        <f t="shared" si="16"/>
        <v>-9.9699333304283377E-2</v>
      </c>
      <c r="K46" s="194">
        <f t="shared" si="15"/>
        <v>-4576</v>
      </c>
      <c r="L46" s="196">
        <f t="shared" si="14"/>
        <v>7.7193664149089397E-3</v>
      </c>
    </row>
    <row r="47" spans="1:12" x14ac:dyDescent="0.25">
      <c r="A47" s="1"/>
      <c r="B47" s="194" t="s">
        <v>130</v>
      </c>
      <c r="C47" s="195">
        <v>25469</v>
      </c>
      <c r="D47" s="195">
        <v>12239</v>
      </c>
      <c r="E47" s="195">
        <v>5313</v>
      </c>
      <c r="F47" s="195">
        <v>20242</v>
      </c>
      <c r="G47" s="195">
        <v>21694</v>
      </c>
      <c r="H47" s="195">
        <v>20276</v>
      </c>
      <c r="I47" s="195">
        <v>20559</v>
      </c>
      <c r="J47" s="212">
        <f t="shared" si="16"/>
        <v>1.3957388044979258E-2</v>
      </c>
      <c r="K47" s="194">
        <f t="shared" si="15"/>
        <v>283</v>
      </c>
      <c r="L47" s="196">
        <f t="shared" si="14"/>
        <v>3.8406285785807289E-3</v>
      </c>
    </row>
    <row r="48" spans="1:12" x14ac:dyDescent="0.25">
      <c r="A48" s="193" t="s">
        <v>146</v>
      </c>
      <c r="B48" s="194" t="s">
        <v>133</v>
      </c>
      <c r="C48" s="195">
        <v>37110</v>
      </c>
      <c r="D48" s="195">
        <v>20602</v>
      </c>
      <c r="E48" s="195">
        <v>4098</v>
      </c>
      <c r="F48" s="195">
        <v>17511</v>
      </c>
      <c r="G48" s="195">
        <v>21865</v>
      </c>
      <c r="H48" s="195">
        <v>22263</v>
      </c>
      <c r="I48" s="195">
        <v>17822</v>
      </c>
      <c r="J48" s="212">
        <f t="shared" si="16"/>
        <v>-0.19947895611552802</v>
      </c>
      <c r="K48" s="194">
        <f t="shared" si="15"/>
        <v>-4441</v>
      </c>
      <c r="L48" s="196">
        <f t="shared" si="14"/>
        <v>3.3293293704686876E-3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284648</v>
      </c>
      <c r="D49" s="200">
        <f t="shared" ref="D49:I49" si="18">D41-SUM(D42:D48)</f>
        <v>104071</v>
      </c>
      <c r="E49" s="200">
        <f t="shared" si="18"/>
        <v>115245</v>
      </c>
      <c r="F49" s="200">
        <f t="shared" si="18"/>
        <v>323376</v>
      </c>
      <c r="G49" s="200">
        <f t="shared" si="18"/>
        <v>337486</v>
      </c>
      <c r="H49" s="200">
        <f t="shared" si="18"/>
        <v>359503</v>
      </c>
      <c r="I49" s="200">
        <f t="shared" si="18"/>
        <v>386891</v>
      </c>
      <c r="J49" s="213">
        <f t="shared" si="16"/>
        <v>7.6182952576195451E-2</v>
      </c>
      <c r="K49" s="199">
        <f>I49-H49</f>
        <v>27388</v>
      </c>
      <c r="L49" s="201">
        <f t="shared" si="14"/>
        <v>7.227514136853333E-2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41878</v>
      </c>
      <c r="D51" s="209">
        <v>13612</v>
      </c>
      <c r="E51" s="209">
        <v>16241</v>
      </c>
      <c r="F51" s="209">
        <v>32334</v>
      </c>
      <c r="G51" s="209">
        <v>44536</v>
      </c>
      <c r="H51" s="209">
        <v>39815</v>
      </c>
      <c r="I51" s="209">
        <v>40193</v>
      </c>
      <c r="J51" s="210">
        <f>IFERROR(I51/H51-1,"-")</f>
        <v>9.4939093306543043E-3</v>
      </c>
      <c r="K51" s="209">
        <f>I51-H51</f>
        <v>378</v>
      </c>
      <c r="L51" s="210">
        <f t="shared" ref="L51:L63" si="19">I51/I$9</f>
        <v>7.5084578266888099E-3</v>
      </c>
    </row>
    <row r="52" spans="1:12" x14ac:dyDescent="0.25">
      <c r="A52" s="1" t="s">
        <v>98</v>
      </c>
      <c r="B52" s="190" t="s">
        <v>99</v>
      </c>
      <c r="C52" s="191">
        <v>9886</v>
      </c>
      <c r="D52" s="191">
        <v>2402</v>
      </c>
      <c r="E52" s="191">
        <v>4856</v>
      </c>
      <c r="F52" s="191">
        <v>5175</v>
      </c>
      <c r="G52" s="191">
        <v>17966</v>
      </c>
      <c r="H52" s="191">
        <v>10177</v>
      </c>
      <c r="I52" s="191">
        <v>8588</v>
      </c>
      <c r="J52" s="211">
        <f>IFERROR(I52/H52-1,"-")</f>
        <v>-0.15613638596835999</v>
      </c>
      <c r="K52" s="190">
        <f t="shared" ref="K52:K62" si="20">I52-H52</f>
        <v>-1589</v>
      </c>
      <c r="L52" s="192">
        <f t="shared" si="19"/>
        <v>1.6043250271341651E-3</v>
      </c>
    </row>
    <row r="53" spans="1:12" x14ac:dyDescent="0.25">
      <c r="A53" s="193" t="s">
        <v>105</v>
      </c>
      <c r="B53" s="194" t="s">
        <v>105</v>
      </c>
      <c r="C53" s="195">
        <v>5485</v>
      </c>
      <c r="D53" s="195">
        <v>1731</v>
      </c>
      <c r="E53" s="195">
        <v>2440</v>
      </c>
      <c r="F53" s="195">
        <v>2622</v>
      </c>
      <c r="G53" s="195">
        <v>13158</v>
      </c>
      <c r="H53" s="195">
        <v>6850</v>
      </c>
      <c r="I53" s="195">
        <v>4893</v>
      </c>
      <c r="J53" s="212">
        <f>IFERROR(I53/H53-1,"-")</f>
        <v>-0.28569343065693431</v>
      </c>
      <c r="K53" s="194">
        <f t="shared" si="20"/>
        <v>-1957</v>
      </c>
      <c r="L53" s="196">
        <f t="shared" si="19"/>
        <v>9.1406175567855963E-4</v>
      </c>
    </row>
    <row r="54" spans="1:12" x14ac:dyDescent="0.25">
      <c r="A54" s="193" t="s">
        <v>102</v>
      </c>
      <c r="B54" s="194" t="s">
        <v>102</v>
      </c>
      <c r="C54" s="195">
        <v>4401</v>
      </c>
      <c r="D54" s="195">
        <v>671</v>
      </c>
      <c r="E54" s="195">
        <v>2416</v>
      </c>
      <c r="F54" s="195">
        <v>2553</v>
      </c>
      <c r="G54" s="195">
        <v>4808</v>
      </c>
      <c r="H54" s="195">
        <v>3327</v>
      </c>
      <c r="I54" s="195">
        <v>3695</v>
      </c>
      <c r="J54" s="212">
        <f>IFERROR(I54/H54-1,"-")</f>
        <v>0.11061015930267515</v>
      </c>
      <c r="K54" s="194">
        <f t="shared" si="20"/>
        <v>368</v>
      </c>
      <c r="L54" s="196">
        <f t="shared" si="19"/>
        <v>6.9026327145560549E-4</v>
      </c>
    </row>
    <row r="55" spans="1:12" x14ac:dyDescent="0.25">
      <c r="A55" s="1"/>
      <c r="B55" s="190" t="s">
        <v>109</v>
      </c>
      <c r="C55" s="191">
        <v>31992</v>
      </c>
      <c r="D55" s="191">
        <v>11210</v>
      </c>
      <c r="E55" s="191">
        <v>11385</v>
      </c>
      <c r="F55" s="191">
        <v>27159</v>
      </c>
      <c r="G55" s="191">
        <v>26570</v>
      </c>
      <c r="H55" s="191">
        <v>29638</v>
      </c>
      <c r="I55" s="191">
        <v>31605</v>
      </c>
      <c r="J55" s="211">
        <f>IFERROR(I55/H55-1,"-")</f>
        <v>6.6367501180916388E-2</v>
      </c>
      <c r="K55" s="190">
        <f t="shared" si="20"/>
        <v>1967</v>
      </c>
      <c r="L55" s="192">
        <f t="shared" si="19"/>
        <v>5.904132799554645E-3</v>
      </c>
    </row>
    <row r="56" spans="1:12" s="74" customFormat="1" x14ac:dyDescent="0.25">
      <c r="B56" s="194" t="s">
        <v>112</v>
      </c>
      <c r="C56" s="195">
        <v>10157</v>
      </c>
      <c r="D56" s="195">
        <v>3710</v>
      </c>
      <c r="E56" s="195">
        <v>2046</v>
      </c>
      <c r="F56" s="195">
        <v>9995</v>
      </c>
      <c r="G56" s="195">
        <v>8762</v>
      </c>
      <c r="H56" s="195">
        <v>10740</v>
      </c>
      <c r="I56" s="195">
        <v>11625</v>
      </c>
      <c r="J56" s="212">
        <f t="shared" ref="J56:J63" si="21">IFERROR(I56/H56-1,"-")</f>
        <v>8.2402234636871574E-2</v>
      </c>
      <c r="K56" s="194">
        <f t="shared" si="20"/>
        <v>885</v>
      </c>
      <c r="L56" s="196">
        <f t="shared" si="19"/>
        <v>2.1716672613454435E-3</v>
      </c>
    </row>
    <row r="57" spans="1:12" s="74" customFormat="1" x14ac:dyDescent="0.25">
      <c r="B57" s="194" t="s">
        <v>115</v>
      </c>
      <c r="C57" s="195">
        <v>8747</v>
      </c>
      <c r="D57" s="195">
        <v>2898</v>
      </c>
      <c r="E57" s="195">
        <v>3625</v>
      </c>
      <c r="F57" s="195">
        <v>5969</v>
      </c>
      <c r="G57" s="195">
        <v>4825</v>
      </c>
      <c r="H57" s="195">
        <v>5852</v>
      </c>
      <c r="I57" s="195">
        <v>6183</v>
      </c>
      <c r="J57" s="212">
        <f t="shared" si="21"/>
        <v>5.6561859193438035E-2</v>
      </c>
      <c r="K57" s="194">
        <f t="shared" si="20"/>
        <v>331</v>
      </c>
      <c r="L57" s="196">
        <f t="shared" si="19"/>
        <v>1.1550467679052798E-3</v>
      </c>
    </row>
    <row r="58" spans="1:12" x14ac:dyDescent="0.25">
      <c r="A58" s="1"/>
      <c r="B58" s="194" t="s">
        <v>118</v>
      </c>
      <c r="C58" s="195">
        <v>2047</v>
      </c>
      <c r="D58" s="195">
        <v>536</v>
      </c>
      <c r="E58" s="195">
        <v>1438</v>
      </c>
      <c r="F58" s="195">
        <v>2207</v>
      </c>
      <c r="G58" s="195">
        <v>2505</v>
      </c>
      <c r="H58" s="195">
        <v>2062</v>
      </c>
      <c r="I58" s="195">
        <v>2346</v>
      </c>
      <c r="J58" s="212">
        <f t="shared" si="21"/>
        <v>0.13773035887487883</v>
      </c>
      <c r="K58" s="194">
        <f t="shared" si="20"/>
        <v>284</v>
      </c>
      <c r="L58" s="196">
        <f t="shared" si="19"/>
        <v>4.3825646409603535E-4</v>
      </c>
    </row>
    <row r="59" spans="1:12" x14ac:dyDescent="0.25">
      <c r="A59" s="1"/>
      <c r="B59" s="194" t="s">
        <v>125</v>
      </c>
      <c r="C59" s="195">
        <v>747</v>
      </c>
      <c r="D59" s="195">
        <v>262</v>
      </c>
      <c r="E59" s="195">
        <v>292</v>
      </c>
      <c r="F59" s="195">
        <v>767</v>
      </c>
      <c r="G59" s="195">
        <v>633</v>
      </c>
      <c r="H59" s="195">
        <v>983</v>
      </c>
      <c r="I59" s="195">
        <v>999</v>
      </c>
      <c r="J59" s="212">
        <f t="shared" si="21"/>
        <v>1.6276703967446515E-2</v>
      </c>
      <c r="K59" s="194">
        <f t="shared" si="20"/>
        <v>16</v>
      </c>
      <c r="L59" s="196">
        <f t="shared" si="19"/>
        <v>1.8662327691046005E-4</v>
      </c>
    </row>
    <row r="60" spans="1:12" x14ac:dyDescent="0.25">
      <c r="A60" s="1"/>
      <c r="B60" s="194" t="s">
        <v>121</v>
      </c>
      <c r="C60" s="195">
        <v>712</v>
      </c>
      <c r="D60" s="195">
        <v>243</v>
      </c>
      <c r="E60" s="195">
        <v>311</v>
      </c>
      <c r="F60" s="195">
        <v>597</v>
      </c>
      <c r="G60" s="195">
        <v>586</v>
      </c>
      <c r="H60" s="195">
        <v>660</v>
      </c>
      <c r="I60" s="195">
        <v>741</v>
      </c>
      <c r="J60" s="212">
        <f t="shared" si="21"/>
        <v>0.1227272727272728</v>
      </c>
      <c r="K60" s="194">
        <f t="shared" si="20"/>
        <v>81</v>
      </c>
      <c r="L60" s="196">
        <f t="shared" si="19"/>
        <v>1.3842627446511601E-4</v>
      </c>
    </row>
    <row r="61" spans="1:12" x14ac:dyDescent="0.25">
      <c r="A61" s="1"/>
      <c r="B61" s="194" t="s">
        <v>130</v>
      </c>
      <c r="C61" s="195">
        <v>211</v>
      </c>
      <c r="D61" s="195">
        <v>147</v>
      </c>
      <c r="E61" s="195">
        <v>47</v>
      </c>
      <c r="F61" s="195">
        <v>84</v>
      </c>
      <c r="G61" s="195">
        <v>199</v>
      </c>
      <c r="H61" s="195">
        <v>115</v>
      </c>
      <c r="I61" s="195">
        <v>192</v>
      </c>
      <c r="J61" s="212">
        <f t="shared" si="21"/>
        <v>0.66956521739130426</v>
      </c>
      <c r="K61" s="194">
        <f t="shared" si="20"/>
        <v>77</v>
      </c>
      <c r="L61" s="196">
        <f t="shared" si="19"/>
        <v>3.5867536703511841E-5</v>
      </c>
    </row>
    <row r="62" spans="1:12" x14ac:dyDescent="0.25">
      <c r="A62" s="193" t="s">
        <v>146</v>
      </c>
      <c r="B62" s="194" t="s">
        <v>133</v>
      </c>
      <c r="C62" s="195">
        <v>367</v>
      </c>
      <c r="D62" s="195">
        <v>259</v>
      </c>
      <c r="E62" s="195">
        <v>46</v>
      </c>
      <c r="F62" s="195">
        <v>116</v>
      </c>
      <c r="G62" s="195">
        <v>177</v>
      </c>
      <c r="H62" s="195">
        <v>115</v>
      </c>
      <c r="I62" s="195">
        <v>457</v>
      </c>
      <c r="J62" s="212">
        <f t="shared" si="21"/>
        <v>2.973913043478261</v>
      </c>
      <c r="K62" s="194">
        <f t="shared" si="20"/>
        <v>342</v>
      </c>
      <c r="L62" s="196">
        <f t="shared" si="19"/>
        <v>8.5372209757838088E-5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9004</v>
      </c>
      <c r="D63" s="200">
        <f t="shared" ref="D63:I63" si="23">D55-SUM(D56:D62)</f>
        <v>3155</v>
      </c>
      <c r="E63" s="200">
        <f t="shared" si="23"/>
        <v>3580</v>
      </c>
      <c r="F63" s="200">
        <f t="shared" si="23"/>
        <v>7424</v>
      </c>
      <c r="G63" s="200">
        <f t="shared" si="23"/>
        <v>8883</v>
      </c>
      <c r="H63" s="200">
        <f t="shared" si="23"/>
        <v>9111</v>
      </c>
      <c r="I63" s="200">
        <f t="shared" si="23"/>
        <v>9062</v>
      </c>
      <c r="J63" s="213">
        <f t="shared" si="21"/>
        <v>-5.3781143672483323E-3</v>
      </c>
      <c r="K63" s="199">
        <f>I63-H63</f>
        <v>-49</v>
      </c>
      <c r="L63" s="201">
        <f t="shared" si="19"/>
        <v>1.6928730083709601E-3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135240</v>
      </c>
      <c r="D65" s="209">
        <v>48337</v>
      </c>
      <c r="E65" s="209">
        <v>55072</v>
      </c>
      <c r="F65" s="209">
        <v>154928</v>
      </c>
      <c r="G65" s="209">
        <v>178758</v>
      </c>
      <c r="H65" s="209">
        <v>231699</v>
      </c>
      <c r="I65" s="209">
        <v>182828</v>
      </c>
      <c r="J65" s="210">
        <f>IFERROR(I65/H65-1,"-")</f>
        <v>-0.21092451844850435</v>
      </c>
      <c r="K65" s="209">
        <f>I65-H65</f>
        <v>-48871</v>
      </c>
      <c r="L65" s="210">
        <f t="shared" ref="L65:L77" si="24">I65/I$9</f>
        <v>3.415411458557116E-2</v>
      </c>
    </row>
    <row r="66" spans="1:12" x14ac:dyDescent="0.25">
      <c r="A66" s="1" t="s">
        <v>98</v>
      </c>
      <c r="B66" s="190" t="s">
        <v>99</v>
      </c>
      <c r="C66" s="191">
        <v>40983</v>
      </c>
      <c r="D66" s="191">
        <v>22067</v>
      </c>
      <c r="E66" s="191">
        <v>25692</v>
      </c>
      <c r="F66" s="191">
        <v>33212</v>
      </c>
      <c r="G66" s="191">
        <v>45057</v>
      </c>
      <c r="H66" s="191">
        <v>59678</v>
      </c>
      <c r="I66" s="191">
        <v>41266</v>
      </c>
      <c r="J66" s="211">
        <f>IFERROR(I66/H66-1,"-")</f>
        <v>-0.30852240356580318</v>
      </c>
      <c r="K66" s="190">
        <f t="shared" ref="K66:K76" si="25">I66-H66</f>
        <v>-18412</v>
      </c>
      <c r="L66" s="192">
        <f t="shared" si="24"/>
        <v>7.7089050500370815E-3</v>
      </c>
    </row>
    <row r="67" spans="1:12" x14ac:dyDescent="0.25">
      <c r="A67" s="193" t="s">
        <v>105</v>
      </c>
      <c r="B67" s="194" t="s">
        <v>105</v>
      </c>
      <c r="C67" s="195">
        <v>22092</v>
      </c>
      <c r="D67" s="195">
        <v>7735</v>
      </c>
      <c r="E67" s="195">
        <v>21527</v>
      </c>
      <c r="F67" s="195">
        <v>24567</v>
      </c>
      <c r="G67" s="195">
        <v>30531</v>
      </c>
      <c r="H67" s="195">
        <v>35882</v>
      </c>
      <c r="I67" s="195">
        <v>14400</v>
      </c>
      <c r="J67" s="212">
        <f>IFERROR(I67/H67-1,"-")</f>
        <v>-0.59868457722534973</v>
      </c>
      <c r="K67" s="194">
        <f t="shared" si="25"/>
        <v>-21482</v>
      </c>
      <c r="L67" s="196">
        <f t="shared" si="24"/>
        <v>2.6900652527633881E-3</v>
      </c>
    </row>
    <row r="68" spans="1:12" x14ac:dyDescent="0.25">
      <c r="A68" s="193" t="s">
        <v>102</v>
      </c>
      <c r="B68" s="194" t="s">
        <v>102</v>
      </c>
      <c r="C68" s="195">
        <v>18891</v>
      </c>
      <c r="D68" s="195">
        <v>14332</v>
      </c>
      <c r="E68" s="195">
        <v>4165</v>
      </c>
      <c r="F68" s="195">
        <v>8645</v>
      </c>
      <c r="G68" s="195">
        <v>14526</v>
      </c>
      <c r="H68" s="195">
        <v>23796</v>
      </c>
      <c r="I68" s="195">
        <v>26866</v>
      </c>
      <c r="J68" s="212">
        <f>IFERROR(I68/H68-1,"-")</f>
        <v>0.1290132795427803</v>
      </c>
      <c r="K68" s="194">
        <f t="shared" si="25"/>
        <v>3070</v>
      </c>
      <c r="L68" s="196">
        <f t="shared" si="24"/>
        <v>5.0188397972736939E-3</v>
      </c>
    </row>
    <row r="69" spans="1:12" x14ac:dyDescent="0.25">
      <c r="A69" s="1"/>
      <c r="B69" s="190" t="s">
        <v>109</v>
      </c>
      <c r="C69" s="191">
        <v>94257</v>
      </c>
      <c r="D69" s="191">
        <v>26270</v>
      </c>
      <c r="E69" s="191">
        <v>29380</v>
      </c>
      <c r="F69" s="191">
        <v>121716</v>
      </c>
      <c r="G69" s="191">
        <v>133701</v>
      </c>
      <c r="H69" s="191">
        <v>172021</v>
      </c>
      <c r="I69" s="191">
        <v>141562</v>
      </c>
      <c r="J69" s="211">
        <f>IFERROR(I69/H69-1,"-")</f>
        <v>-0.17706559082902673</v>
      </c>
      <c r="K69" s="190">
        <f t="shared" si="25"/>
        <v>-30459</v>
      </c>
      <c r="L69" s="192">
        <f t="shared" si="24"/>
        <v>2.644520953553408E-2</v>
      </c>
    </row>
    <row r="70" spans="1:12" s="74" customFormat="1" x14ac:dyDescent="0.25">
      <c r="B70" s="194" t="s">
        <v>112</v>
      </c>
      <c r="C70" s="195">
        <v>40780</v>
      </c>
      <c r="D70" s="195">
        <v>10014</v>
      </c>
      <c r="E70" s="195">
        <v>8710</v>
      </c>
      <c r="F70" s="195">
        <v>57290</v>
      </c>
      <c r="G70" s="195">
        <v>48659</v>
      </c>
      <c r="H70" s="195">
        <v>73362</v>
      </c>
      <c r="I70" s="195">
        <v>73064</v>
      </c>
      <c r="J70" s="212">
        <f t="shared" ref="J70:J77" si="26">IFERROR(I70/H70-1,"-")</f>
        <v>-4.0620484719610106E-3</v>
      </c>
      <c r="K70" s="194">
        <f t="shared" si="25"/>
        <v>-298</v>
      </c>
      <c r="L70" s="196">
        <f t="shared" si="24"/>
        <v>1.3649092196382237E-2</v>
      </c>
    </row>
    <row r="71" spans="1:12" s="74" customFormat="1" x14ac:dyDescent="0.25">
      <c r="B71" s="194" t="s">
        <v>115</v>
      </c>
      <c r="C71" s="195">
        <v>11799</v>
      </c>
      <c r="D71" s="195">
        <v>3271</v>
      </c>
      <c r="E71" s="195">
        <v>3870</v>
      </c>
      <c r="F71" s="195">
        <v>7628</v>
      </c>
      <c r="G71" s="195">
        <v>9458</v>
      </c>
      <c r="H71" s="195">
        <v>9775</v>
      </c>
      <c r="I71" s="195">
        <v>10013</v>
      </c>
      <c r="J71" s="212">
        <f t="shared" si="26"/>
        <v>2.4347826086956514E-2</v>
      </c>
      <c r="K71" s="194">
        <f t="shared" si="25"/>
        <v>238</v>
      </c>
      <c r="L71" s="196">
        <f t="shared" si="24"/>
        <v>1.8705294011055421E-3</v>
      </c>
    </row>
    <row r="72" spans="1:12" x14ac:dyDescent="0.25">
      <c r="A72" s="1"/>
      <c r="B72" s="194" t="s">
        <v>118</v>
      </c>
      <c r="C72" s="195">
        <v>10855</v>
      </c>
      <c r="D72" s="195">
        <v>3309</v>
      </c>
      <c r="E72" s="195">
        <v>4103</v>
      </c>
      <c r="F72" s="195">
        <v>16897</v>
      </c>
      <c r="G72" s="195">
        <v>17324</v>
      </c>
      <c r="H72" s="195">
        <v>21283</v>
      </c>
      <c r="I72" s="195">
        <v>9972</v>
      </c>
      <c r="J72" s="212">
        <f t="shared" si="26"/>
        <v>-0.53145703143353851</v>
      </c>
      <c r="K72" s="194">
        <f t="shared" si="25"/>
        <v>-11311</v>
      </c>
      <c r="L72" s="196">
        <f t="shared" si="24"/>
        <v>1.8628701875386463E-3</v>
      </c>
    </row>
    <row r="73" spans="1:12" x14ac:dyDescent="0.25">
      <c r="A73" s="1"/>
      <c r="B73" s="194" t="s">
        <v>125</v>
      </c>
      <c r="C73" s="195">
        <v>1783</v>
      </c>
      <c r="D73" s="195">
        <v>303</v>
      </c>
      <c r="E73" s="195">
        <v>2186</v>
      </c>
      <c r="F73" s="195">
        <v>3247</v>
      </c>
      <c r="G73" s="195">
        <v>4008</v>
      </c>
      <c r="H73" s="195">
        <v>6723</v>
      </c>
      <c r="I73" s="195">
        <v>5650</v>
      </c>
      <c r="J73" s="212">
        <f t="shared" si="26"/>
        <v>-0.1596013684367098</v>
      </c>
      <c r="K73" s="194">
        <f t="shared" si="25"/>
        <v>-1073</v>
      </c>
      <c r="L73" s="196">
        <f t="shared" si="24"/>
        <v>1.0554769915356349E-3</v>
      </c>
    </row>
    <row r="74" spans="1:12" x14ac:dyDescent="0.25">
      <c r="A74" s="1"/>
      <c r="B74" s="194" t="s">
        <v>121</v>
      </c>
      <c r="C74" s="195">
        <v>2137</v>
      </c>
      <c r="D74" s="195">
        <v>1049</v>
      </c>
      <c r="E74" s="195">
        <v>1560</v>
      </c>
      <c r="F74" s="195">
        <v>3254</v>
      </c>
      <c r="G74" s="195">
        <v>2822</v>
      </c>
      <c r="H74" s="195">
        <v>4267</v>
      </c>
      <c r="I74" s="195">
        <v>2903</v>
      </c>
      <c r="J74" s="212">
        <f t="shared" si="26"/>
        <v>-0.31966252636512771</v>
      </c>
      <c r="K74" s="194">
        <f t="shared" si="25"/>
        <v>-1364</v>
      </c>
      <c r="L74" s="196">
        <f t="shared" si="24"/>
        <v>5.4230968255361914E-4</v>
      </c>
    </row>
    <row r="75" spans="1:12" x14ac:dyDescent="0.25">
      <c r="A75" s="1"/>
      <c r="B75" s="194" t="s">
        <v>130</v>
      </c>
      <c r="C75" s="195">
        <v>1797</v>
      </c>
      <c r="D75" s="195">
        <v>835</v>
      </c>
      <c r="E75" s="195">
        <v>134</v>
      </c>
      <c r="F75" s="195">
        <v>1819</v>
      </c>
      <c r="G75" s="195">
        <v>4234</v>
      </c>
      <c r="H75" s="195">
        <v>3124</v>
      </c>
      <c r="I75" s="195">
        <v>1968</v>
      </c>
      <c r="J75" s="212">
        <f t="shared" si="26"/>
        <v>-0.37003841229193346</v>
      </c>
      <c r="K75" s="194">
        <f t="shared" si="25"/>
        <v>-1156</v>
      </c>
      <c r="L75" s="196">
        <f t="shared" si="24"/>
        <v>3.676422512109964E-4</v>
      </c>
    </row>
    <row r="76" spans="1:12" x14ac:dyDescent="0.25">
      <c r="A76" s="193" t="s">
        <v>146</v>
      </c>
      <c r="B76" s="194" t="s">
        <v>133</v>
      </c>
      <c r="C76" s="195">
        <v>1872</v>
      </c>
      <c r="D76" s="195">
        <v>1047</v>
      </c>
      <c r="E76" s="195">
        <v>62</v>
      </c>
      <c r="F76" s="195">
        <v>557</v>
      </c>
      <c r="G76" s="195">
        <v>1200</v>
      </c>
      <c r="H76" s="195">
        <v>2268</v>
      </c>
      <c r="I76" s="195">
        <v>2628</v>
      </c>
      <c r="J76" s="212">
        <f t="shared" si="26"/>
        <v>0.15873015873015883</v>
      </c>
      <c r="K76" s="194">
        <f t="shared" si="25"/>
        <v>360</v>
      </c>
      <c r="L76" s="196">
        <f t="shared" si="24"/>
        <v>4.9093690862931836E-4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23234</v>
      </c>
      <c r="D77" s="200">
        <f t="shared" ref="D77:I77" si="28">D69-SUM(D70:D76)</f>
        <v>6442</v>
      </c>
      <c r="E77" s="200">
        <f t="shared" si="28"/>
        <v>8755</v>
      </c>
      <c r="F77" s="200">
        <f t="shared" si="28"/>
        <v>31024</v>
      </c>
      <c r="G77" s="200">
        <f t="shared" si="28"/>
        <v>45996</v>
      </c>
      <c r="H77" s="200">
        <f t="shared" si="28"/>
        <v>51219</v>
      </c>
      <c r="I77" s="200">
        <f t="shared" si="28"/>
        <v>35364</v>
      </c>
      <c r="J77" s="213">
        <f t="shared" si="26"/>
        <v>-0.30955309553095534</v>
      </c>
      <c r="K77" s="199">
        <f>I77-H77</f>
        <v>-15855</v>
      </c>
      <c r="L77" s="201">
        <f t="shared" si="24"/>
        <v>6.6063519165780876E-3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786209</v>
      </c>
      <c r="D79" s="209">
        <v>242595</v>
      </c>
      <c r="E79" s="209">
        <v>291531</v>
      </c>
      <c r="F79" s="209">
        <v>677880</v>
      </c>
      <c r="G79" s="209">
        <v>780881</v>
      </c>
      <c r="H79" s="209">
        <v>898868</v>
      </c>
      <c r="I79" s="209">
        <v>917708</v>
      </c>
      <c r="J79" s="210">
        <f>IFERROR(I79/H79-1,"-")</f>
        <v>2.0959695973157277E-2</v>
      </c>
      <c r="K79" s="209">
        <f>I79-H79</f>
        <v>18840</v>
      </c>
      <c r="L79" s="210">
        <f t="shared" ref="L79:L91" si="29">I79/I$9</f>
        <v>0.17143711131826275</v>
      </c>
    </row>
    <row r="80" spans="1:12" x14ac:dyDescent="0.25">
      <c r="A80" s="1" t="s">
        <v>98</v>
      </c>
      <c r="B80" s="190" t="s">
        <v>99</v>
      </c>
      <c r="C80" s="191">
        <v>348498</v>
      </c>
      <c r="D80" s="191">
        <v>97710</v>
      </c>
      <c r="E80" s="191">
        <v>162976</v>
      </c>
      <c r="F80" s="191">
        <v>331428</v>
      </c>
      <c r="G80" s="191">
        <v>340825</v>
      </c>
      <c r="H80" s="191">
        <v>368926</v>
      </c>
      <c r="I80" s="191">
        <v>386223</v>
      </c>
      <c r="J80" s="211">
        <f>IFERROR(I80/H80-1,"-")</f>
        <v>4.6884741113393913E-2</v>
      </c>
      <c r="K80" s="190">
        <f t="shared" ref="K80:K90" si="30">I80-H80</f>
        <v>17297</v>
      </c>
      <c r="L80" s="192">
        <f t="shared" si="29"/>
        <v>7.2150352230419032E-2</v>
      </c>
    </row>
    <row r="81" spans="1:12" x14ac:dyDescent="0.25">
      <c r="A81" s="193" t="s">
        <v>105</v>
      </c>
      <c r="B81" s="194" t="s">
        <v>105</v>
      </c>
      <c r="C81" s="195">
        <v>65778</v>
      </c>
      <c r="D81" s="195">
        <v>21899</v>
      </c>
      <c r="E81" s="195">
        <v>58305</v>
      </c>
      <c r="F81" s="195">
        <v>90250</v>
      </c>
      <c r="G81" s="195">
        <v>87831</v>
      </c>
      <c r="H81" s="195">
        <v>99114</v>
      </c>
      <c r="I81" s="195">
        <v>93818</v>
      </c>
      <c r="J81" s="212">
        <f>IFERROR(I81/H81-1,"-")</f>
        <v>-5.3433420102104612E-2</v>
      </c>
      <c r="K81" s="194">
        <f t="shared" si="30"/>
        <v>-5296</v>
      </c>
      <c r="L81" s="196">
        <f t="shared" si="29"/>
        <v>1.7526148741927469E-2</v>
      </c>
    </row>
    <row r="82" spans="1:12" x14ac:dyDescent="0.25">
      <c r="A82" s="193" t="s">
        <v>102</v>
      </c>
      <c r="B82" s="194" t="s">
        <v>102</v>
      </c>
      <c r="C82" s="195">
        <v>282720</v>
      </c>
      <c r="D82" s="195">
        <v>75811</v>
      </c>
      <c r="E82" s="195">
        <v>104671</v>
      </c>
      <c r="F82" s="195">
        <v>241178</v>
      </c>
      <c r="G82" s="195">
        <v>252994</v>
      </c>
      <c r="H82" s="195">
        <v>269812</v>
      </c>
      <c r="I82" s="195">
        <v>292405</v>
      </c>
      <c r="J82" s="212">
        <f>IFERROR(I82/H82-1,"-")</f>
        <v>8.373608290216894E-2</v>
      </c>
      <c r="K82" s="194">
        <f t="shared" si="30"/>
        <v>22593</v>
      </c>
      <c r="L82" s="196">
        <f t="shared" si="29"/>
        <v>5.4624203488491563E-2</v>
      </c>
    </row>
    <row r="83" spans="1:12" x14ac:dyDescent="0.25">
      <c r="A83" s="1"/>
      <c r="B83" s="190" t="s">
        <v>109</v>
      </c>
      <c r="C83" s="191">
        <v>437711</v>
      </c>
      <c r="D83" s="191">
        <v>144885</v>
      </c>
      <c r="E83" s="191">
        <v>128555</v>
      </c>
      <c r="F83" s="191">
        <v>346452</v>
      </c>
      <c r="G83" s="191">
        <v>440056</v>
      </c>
      <c r="H83" s="191">
        <v>529942</v>
      </c>
      <c r="I83" s="191">
        <v>531485</v>
      </c>
      <c r="J83" s="211">
        <f>IFERROR(I83/H83-1,"-")</f>
        <v>2.9116393869517143E-3</v>
      </c>
      <c r="K83" s="190">
        <f t="shared" si="30"/>
        <v>1543</v>
      </c>
      <c r="L83" s="192">
        <f t="shared" si="29"/>
        <v>9.9286759087843707E-2</v>
      </c>
    </row>
    <row r="84" spans="1:12" s="74" customFormat="1" x14ac:dyDescent="0.25">
      <c r="B84" s="194" t="s">
        <v>112</v>
      </c>
      <c r="C84" s="195">
        <v>74915</v>
      </c>
      <c r="D84" s="195">
        <v>23648</v>
      </c>
      <c r="E84" s="195">
        <v>11950</v>
      </c>
      <c r="F84" s="195">
        <v>68876</v>
      </c>
      <c r="G84" s="195">
        <v>91920</v>
      </c>
      <c r="H84" s="195">
        <v>111305</v>
      </c>
      <c r="I84" s="195">
        <v>116864</v>
      </c>
      <c r="J84" s="212">
        <f t="shared" ref="J84:J91" si="31">IFERROR(I84/H84-1,"-")</f>
        <v>4.9943847985265633E-2</v>
      </c>
      <c r="K84" s="194">
        <f t="shared" si="30"/>
        <v>5559</v>
      </c>
      <c r="L84" s="196">
        <f t="shared" si="29"/>
        <v>2.1831374006870876E-2</v>
      </c>
    </row>
    <row r="85" spans="1:12" s="74" customFormat="1" x14ac:dyDescent="0.25">
      <c r="B85" s="194" t="s">
        <v>115</v>
      </c>
      <c r="C85" s="195">
        <v>167682</v>
      </c>
      <c r="D85" s="195">
        <v>50548</v>
      </c>
      <c r="E85" s="195">
        <v>36661</v>
      </c>
      <c r="F85" s="195">
        <v>108547</v>
      </c>
      <c r="G85" s="195">
        <v>125339</v>
      </c>
      <c r="H85" s="195">
        <v>143407</v>
      </c>
      <c r="I85" s="195">
        <v>138493</v>
      </c>
      <c r="J85" s="212">
        <f t="shared" si="31"/>
        <v>-3.4266109743596895E-2</v>
      </c>
      <c r="K85" s="194">
        <f t="shared" si="30"/>
        <v>-4914</v>
      </c>
      <c r="L85" s="196">
        <f t="shared" si="29"/>
        <v>2.5871889378538883E-2</v>
      </c>
    </row>
    <row r="86" spans="1:12" x14ac:dyDescent="0.25">
      <c r="A86" s="1"/>
      <c r="B86" s="194" t="s">
        <v>118</v>
      </c>
      <c r="C86" s="195">
        <v>25481</v>
      </c>
      <c r="D86" s="195">
        <v>8631</v>
      </c>
      <c r="E86" s="195">
        <v>16912</v>
      </c>
      <c r="F86" s="195">
        <v>28991</v>
      </c>
      <c r="G86" s="195">
        <v>41106</v>
      </c>
      <c r="H86" s="195">
        <v>58887</v>
      </c>
      <c r="I86" s="195">
        <v>58392</v>
      </c>
      <c r="J86" s="212">
        <f t="shared" si="31"/>
        <v>-8.4059300015283389E-3</v>
      </c>
      <c r="K86" s="194">
        <f t="shared" si="30"/>
        <v>-495</v>
      </c>
      <c r="L86" s="196">
        <f t="shared" si="29"/>
        <v>1.090821459995554E-2</v>
      </c>
    </row>
    <row r="87" spans="1:12" x14ac:dyDescent="0.25">
      <c r="A87" s="1"/>
      <c r="B87" s="194" t="s">
        <v>125</v>
      </c>
      <c r="C87" s="195">
        <v>9922</v>
      </c>
      <c r="D87" s="195">
        <v>2236</v>
      </c>
      <c r="E87" s="195">
        <v>4211</v>
      </c>
      <c r="F87" s="195">
        <v>10564</v>
      </c>
      <c r="G87" s="195">
        <v>12277</v>
      </c>
      <c r="H87" s="195">
        <v>18683</v>
      </c>
      <c r="I87" s="195">
        <v>16447</v>
      </c>
      <c r="J87" s="212">
        <f t="shared" si="31"/>
        <v>-0.11968099341647487</v>
      </c>
      <c r="K87" s="194">
        <f t="shared" si="30"/>
        <v>-2236</v>
      </c>
      <c r="L87" s="196">
        <f t="shared" si="29"/>
        <v>3.072465500847184E-3</v>
      </c>
    </row>
    <row r="88" spans="1:12" x14ac:dyDescent="0.25">
      <c r="A88" s="1"/>
      <c r="B88" s="194" t="s">
        <v>121</v>
      </c>
      <c r="C88" s="195">
        <v>6649</v>
      </c>
      <c r="D88" s="195">
        <v>2296</v>
      </c>
      <c r="E88" s="195">
        <v>4139</v>
      </c>
      <c r="F88" s="195">
        <v>5401</v>
      </c>
      <c r="G88" s="195">
        <v>6642</v>
      </c>
      <c r="H88" s="195">
        <v>8741</v>
      </c>
      <c r="I88" s="195">
        <v>9253</v>
      </c>
      <c r="J88" s="212">
        <f t="shared" si="31"/>
        <v>5.8574533806200701E-2</v>
      </c>
      <c r="K88" s="194">
        <f t="shared" si="30"/>
        <v>512</v>
      </c>
      <c r="L88" s="196">
        <f t="shared" si="29"/>
        <v>1.7285537349874744E-3</v>
      </c>
    </row>
    <row r="89" spans="1:12" x14ac:dyDescent="0.25">
      <c r="A89" s="1"/>
      <c r="B89" s="194" t="s">
        <v>130</v>
      </c>
      <c r="C89" s="195">
        <v>8053</v>
      </c>
      <c r="D89" s="195">
        <v>4131</v>
      </c>
      <c r="E89" s="195">
        <v>1045</v>
      </c>
      <c r="F89" s="195">
        <v>6146</v>
      </c>
      <c r="G89" s="195">
        <v>7906</v>
      </c>
      <c r="H89" s="195">
        <v>7183</v>
      </c>
      <c r="I89" s="195">
        <v>7640</v>
      </c>
      <c r="J89" s="212">
        <f t="shared" si="31"/>
        <v>6.3622441876653113E-2</v>
      </c>
      <c r="K89" s="194">
        <f t="shared" si="30"/>
        <v>457</v>
      </c>
      <c r="L89" s="196">
        <f t="shared" si="29"/>
        <v>1.4272290646605754E-3</v>
      </c>
    </row>
    <row r="90" spans="1:12" x14ac:dyDescent="0.25">
      <c r="A90" s="193" t="s">
        <v>146</v>
      </c>
      <c r="B90" s="194" t="s">
        <v>133</v>
      </c>
      <c r="C90" s="195">
        <v>11036</v>
      </c>
      <c r="D90" s="195">
        <v>6645</v>
      </c>
      <c r="E90" s="195">
        <v>1042</v>
      </c>
      <c r="F90" s="195">
        <v>5530</v>
      </c>
      <c r="G90" s="195">
        <v>8311</v>
      </c>
      <c r="H90" s="195">
        <v>8721</v>
      </c>
      <c r="I90" s="195">
        <v>6133</v>
      </c>
      <c r="J90" s="212">
        <f t="shared" si="31"/>
        <v>-0.29675495929365903</v>
      </c>
      <c r="K90" s="194">
        <f t="shared" si="30"/>
        <v>-2588</v>
      </c>
      <c r="L90" s="196">
        <f t="shared" si="29"/>
        <v>1.1457062635554069E-3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133973</v>
      </c>
      <c r="D91" s="200">
        <f t="shared" ref="D91:I91" si="33">D83-SUM(D84:D90)</f>
        <v>46750</v>
      </c>
      <c r="E91" s="200">
        <f t="shared" si="33"/>
        <v>52595</v>
      </c>
      <c r="F91" s="200">
        <f t="shared" si="33"/>
        <v>112397</v>
      </c>
      <c r="G91" s="200">
        <f t="shared" si="33"/>
        <v>146555</v>
      </c>
      <c r="H91" s="200">
        <f t="shared" si="33"/>
        <v>173015</v>
      </c>
      <c r="I91" s="200">
        <f t="shared" si="33"/>
        <v>178263</v>
      </c>
      <c r="J91" s="213">
        <f t="shared" si="31"/>
        <v>3.033263011877585E-2</v>
      </c>
      <c r="K91" s="199">
        <f>I91-H91</f>
        <v>5248</v>
      </c>
      <c r="L91" s="201">
        <f t="shared" si="29"/>
        <v>3.3301326538427767E-2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46156</v>
      </c>
      <c r="D93" s="209">
        <v>20050</v>
      </c>
      <c r="E93" s="209">
        <v>25369</v>
      </c>
      <c r="F93" s="209">
        <v>43371</v>
      </c>
      <c r="G93" s="209">
        <v>50896</v>
      </c>
      <c r="H93" s="209">
        <v>49021</v>
      </c>
      <c r="I93" s="209">
        <v>48804</v>
      </c>
      <c r="J93" s="210">
        <f>IFERROR(I93/H93-1,"-")</f>
        <v>-4.4266742824503602E-3</v>
      </c>
      <c r="K93" s="209">
        <f>I93-H93</f>
        <v>-217</v>
      </c>
      <c r="L93" s="210">
        <f t="shared" ref="L93:L105" si="34">I93/I$9</f>
        <v>9.117079485823916E-3</v>
      </c>
    </row>
    <row r="94" spans="1:12" x14ac:dyDescent="0.25">
      <c r="A94" s="1" t="s">
        <v>98</v>
      </c>
      <c r="B94" s="190" t="s">
        <v>99</v>
      </c>
      <c r="C94" s="191">
        <v>30224</v>
      </c>
      <c r="D94" s="191">
        <v>12772</v>
      </c>
      <c r="E94" s="191">
        <v>16368</v>
      </c>
      <c r="F94" s="191">
        <v>27906</v>
      </c>
      <c r="G94" s="191">
        <v>33566</v>
      </c>
      <c r="H94" s="191">
        <v>30089</v>
      </c>
      <c r="I94" s="191">
        <v>30439</v>
      </c>
      <c r="J94" s="211">
        <f>IFERROR(I94/H94-1,"-")</f>
        <v>1.1632157931469989E-2</v>
      </c>
      <c r="K94" s="190">
        <f t="shared" ref="K94:K104" si="35">I94-H94</f>
        <v>350</v>
      </c>
      <c r="L94" s="192">
        <f t="shared" si="34"/>
        <v>5.6863122381156095E-3</v>
      </c>
    </row>
    <row r="95" spans="1:12" x14ac:dyDescent="0.25">
      <c r="A95" s="193" t="s">
        <v>105</v>
      </c>
      <c r="B95" s="194" t="s">
        <v>105</v>
      </c>
      <c r="C95" s="195">
        <v>14872</v>
      </c>
      <c r="D95" s="195">
        <v>6657</v>
      </c>
      <c r="E95" s="195">
        <v>8277</v>
      </c>
      <c r="F95" s="195">
        <v>12883</v>
      </c>
      <c r="G95" s="195">
        <v>10385</v>
      </c>
      <c r="H95" s="195">
        <v>9276</v>
      </c>
      <c r="I95" s="195">
        <v>11235</v>
      </c>
      <c r="J95" s="212">
        <f>IFERROR(I95/H95-1,"-")</f>
        <v>0.21119016817593783</v>
      </c>
      <c r="K95" s="194">
        <f t="shared" si="35"/>
        <v>1959</v>
      </c>
      <c r="L95" s="196">
        <f t="shared" si="34"/>
        <v>2.098811327416435E-3</v>
      </c>
    </row>
    <row r="96" spans="1:12" x14ac:dyDescent="0.25">
      <c r="A96" s="193" t="s">
        <v>102</v>
      </c>
      <c r="B96" s="194" t="s">
        <v>102</v>
      </c>
      <c r="C96" s="195">
        <v>15352</v>
      </c>
      <c r="D96" s="195">
        <v>6115</v>
      </c>
      <c r="E96" s="195">
        <v>8091</v>
      </c>
      <c r="F96" s="195">
        <v>15023</v>
      </c>
      <c r="G96" s="195">
        <v>23181</v>
      </c>
      <c r="H96" s="195">
        <v>20813</v>
      </c>
      <c r="I96" s="195">
        <v>19204</v>
      </c>
      <c r="J96" s="212">
        <f>IFERROR(I96/H96-1,"-")</f>
        <v>-7.7307452073223426E-2</v>
      </c>
      <c r="K96" s="194">
        <f t="shared" si="35"/>
        <v>-1609</v>
      </c>
      <c r="L96" s="196">
        <f t="shared" si="34"/>
        <v>3.587500910699174E-3</v>
      </c>
    </row>
    <row r="97" spans="1:12" x14ac:dyDescent="0.25">
      <c r="A97" s="1"/>
      <c r="B97" s="190" t="s">
        <v>109</v>
      </c>
      <c r="C97" s="191">
        <v>15932</v>
      </c>
      <c r="D97" s="191">
        <v>7278</v>
      </c>
      <c r="E97" s="191">
        <v>9001</v>
      </c>
      <c r="F97" s="191">
        <v>15465</v>
      </c>
      <c r="G97" s="191">
        <v>17330</v>
      </c>
      <c r="H97" s="191">
        <v>18932</v>
      </c>
      <c r="I97" s="191">
        <v>18365</v>
      </c>
      <c r="J97" s="211">
        <f>IFERROR(I97/H97-1,"-")</f>
        <v>-2.994929220367637E-2</v>
      </c>
      <c r="K97" s="190">
        <f t="shared" si="35"/>
        <v>-567</v>
      </c>
      <c r="L97" s="192">
        <f t="shared" si="34"/>
        <v>3.4307672477083074E-3</v>
      </c>
    </row>
    <row r="98" spans="1:12" s="74" customFormat="1" x14ac:dyDescent="0.25">
      <c r="B98" s="194" t="s">
        <v>112</v>
      </c>
      <c r="C98" s="195">
        <v>2048</v>
      </c>
      <c r="D98" s="195">
        <v>1197</v>
      </c>
      <c r="E98" s="195">
        <v>545</v>
      </c>
      <c r="F98" s="195">
        <v>2042</v>
      </c>
      <c r="G98" s="195">
        <v>2458</v>
      </c>
      <c r="H98" s="195">
        <v>2680</v>
      </c>
      <c r="I98" s="195">
        <v>2221</v>
      </c>
      <c r="J98" s="212">
        <f t="shared" ref="J98:J105" si="36">IFERROR(I98/H98-1,"-")</f>
        <v>-0.17126865671641789</v>
      </c>
      <c r="K98" s="194">
        <f t="shared" si="35"/>
        <v>-459</v>
      </c>
      <c r="L98" s="196">
        <f t="shared" si="34"/>
        <v>4.1490520322135313E-4</v>
      </c>
    </row>
    <row r="99" spans="1:12" s="74" customFormat="1" x14ac:dyDescent="0.25">
      <c r="B99" s="194" t="s">
        <v>115</v>
      </c>
      <c r="C99" s="195">
        <v>3474</v>
      </c>
      <c r="D99" s="195">
        <v>1480</v>
      </c>
      <c r="E99" s="195">
        <v>1857</v>
      </c>
      <c r="F99" s="195">
        <v>3193</v>
      </c>
      <c r="G99" s="195">
        <v>3384</v>
      </c>
      <c r="H99" s="195">
        <v>3853</v>
      </c>
      <c r="I99" s="195">
        <v>3531</v>
      </c>
      <c r="J99" s="212">
        <f t="shared" si="36"/>
        <v>-8.3571243187126942E-2</v>
      </c>
      <c r="K99" s="194">
        <f t="shared" si="35"/>
        <v>-322</v>
      </c>
      <c r="L99" s="196">
        <f t="shared" si="34"/>
        <v>6.5962641718802248E-4</v>
      </c>
    </row>
    <row r="100" spans="1:12" x14ac:dyDescent="0.25">
      <c r="A100" s="1"/>
      <c r="B100" s="194" t="s">
        <v>118</v>
      </c>
      <c r="C100" s="195">
        <v>3285</v>
      </c>
      <c r="D100" s="195">
        <v>1719</v>
      </c>
      <c r="E100" s="195">
        <v>2981</v>
      </c>
      <c r="F100" s="195">
        <v>2901</v>
      </c>
      <c r="G100" s="195">
        <v>3219</v>
      </c>
      <c r="H100" s="195">
        <v>3187</v>
      </c>
      <c r="I100" s="195">
        <v>3147</v>
      </c>
      <c r="J100" s="212">
        <f t="shared" si="36"/>
        <v>-1.2550988390335749E-2</v>
      </c>
      <c r="K100" s="194">
        <f t="shared" si="35"/>
        <v>-40</v>
      </c>
      <c r="L100" s="196">
        <f t="shared" si="34"/>
        <v>5.8789134378099878E-4</v>
      </c>
    </row>
    <row r="101" spans="1:12" x14ac:dyDescent="0.25">
      <c r="A101" s="1"/>
      <c r="B101" s="194" t="s">
        <v>125</v>
      </c>
      <c r="C101" s="195">
        <v>564</v>
      </c>
      <c r="D101" s="195">
        <v>301</v>
      </c>
      <c r="E101" s="195">
        <v>227</v>
      </c>
      <c r="F101" s="195">
        <v>1054</v>
      </c>
      <c r="G101" s="195">
        <v>796</v>
      </c>
      <c r="H101" s="195">
        <v>865</v>
      </c>
      <c r="I101" s="195">
        <v>756</v>
      </c>
      <c r="J101" s="212">
        <f t="shared" si="36"/>
        <v>-0.12601156069364161</v>
      </c>
      <c r="K101" s="194">
        <f t="shared" si="35"/>
        <v>-109</v>
      </c>
      <c r="L101" s="196">
        <f t="shared" si="34"/>
        <v>1.4122842577007788E-4</v>
      </c>
    </row>
    <row r="102" spans="1:12" x14ac:dyDescent="0.25">
      <c r="A102" s="1"/>
      <c r="B102" s="194" t="s">
        <v>121</v>
      </c>
      <c r="C102" s="195">
        <v>419</v>
      </c>
      <c r="D102" s="195">
        <v>267</v>
      </c>
      <c r="E102" s="195">
        <v>351</v>
      </c>
      <c r="F102" s="195">
        <v>600</v>
      </c>
      <c r="G102" s="195">
        <v>496</v>
      </c>
      <c r="H102" s="195">
        <v>744</v>
      </c>
      <c r="I102" s="195">
        <v>728</v>
      </c>
      <c r="J102" s="212">
        <f t="shared" si="36"/>
        <v>-2.1505376344086002E-2</v>
      </c>
      <c r="K102" s="194">
        <f t="shared" si="35"/>
        <v>-16</v>
      </c>
      <c r="L102" s="196">
        <f t="shared" si="34"/>
        <v>1.3599774333414907E-4</v>
      </c>
    </row>
    <row r="103" spans="1:12" x14ac:dyDescent="0.25">
      <c r="A103" s="1"/>
      <c r="B103" s="194" t="s">
        <v>130</v>
      </c>
      <c r="C103" s="195">
        <v>138</v>
      </c>
      <c r="D103" s="195">
        <v>127</v>
      </c>
      <c r="E103" s="195">
        <v>51</v>
      </c>
      <c r="F103" s="195">
        <v>240</v>
      </c>
      <c r="G103" s="195">
        <v>115</v>
      </c>
      <c r="H103" s="195">
        <v>202</v>
      </c>
      <c r="I103" s="195">
        <v>165</v>
      </c>
      <c r="J103" s="212">
        <f t="shared" si="36"/>
        <v>-0.18316831683168322</v>
      </c>
      <c r="K103" s="194">
        <f t="shared" si="35"/>
        <v>-37</v>
      </c>
      <c r="L103" s="196">
        <f t="shared" si="34"/>
        <v>3.082366435458049E-5</v>
      </c>
    </row>
    <row r="104" spans="1:12" x14ac:dyDescent="0.25">
      <c r="A104" s="193" t="s">
        <v>146</v>
      </c>
      <c r="B104" s="194" t="s">
        <v>133</v>
      </c>
      <c r="C104" s="195">
        <v>175</v>
      </c>
      <c r="D104" s="195">
        <v>79</v>
      </c>
      <c r="E104" s="195">
        <v>71</v>
      </c>
      <c r="F104" s="195">
        <v>127</v>
      </c>
      <c r="G104" s="195">
        <v>219</v>
      </c>
      <c r="H104" s="195">
        <v>350</v>
      </c>
      <c r="I104" s="195">
        <v>186</v>
      </c>
      <c r="J104" s="212">
        <f t="shared" si="36"/>
        <v>-0.46857142857142853</v>
      </c>
      <c r="K104" s="194">
        <f t="shared" si="35"/>
        <v>-164</v>
      </c>
      <c r="L104" s="196">
        <f t="shared" si="34"/>
        <v>3.4746676181527101E-5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5829</v>
      </c>
      <c r="D105" s="200">
        <f t="shared" ref="D105:I105" si="38">D97-SUM(D98:D104)</f>
        <v>2108</v>
      </c>
      <c r="E105" s="200">
        <f t="shared" si="38"/>
        <v>2918</v>
      </c>
      <c r="F105" s="200">
        <f t="shared" si="38"/>
        <v>5308</v>
      </c>
      <c r="G105" s="200">
        <f t="shared" si="38"/>
        <v>6643</v>
      </c>
      <c r="H105" s="200">
        <f t="shared" si="38"/>
        <v>7051</v>
      </c>
      <c r="I105" s="200">
        <f t="shared" si="38"/>
        <v>7631</v>
      </c>
      <c r="J105" s="213">
        <f t="shared" si="36"/>
        <v>8.2257835767976184E-2</v>
      </c>
      <c r="K105" s="199">
        <f>I105-H105</f>
        <v>580</v>
      </c>
      <c r="L105" s="201">
        <f t="shared" si="34"/>
        <v>1.4255477738775984E-3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143190</v>
      </c>
      <c r="D107" s="209">
        <v>74750</v>
      </c>
      <c r="E107" s="209">
        <v>96624</v>
      </c>
      <c r="F107" s="209">
        <v>194202</v>
      </c>
      <c r="G107" s="209">
        <v>243100</v>
      </c>
      <c r="H107" s="209">
        <v>236128</v>
      </c>
      <c r="I107" s="209">
        <v>244053</v>
      </c>
      <c r="J107" s="210">
        <f>IFERROR(I107/H107-1,"-")</f>
        <v>3.3562305190405262E-2</v>
      </c>
      <c r="K107" s="209">
        <f>I107-H107</f>
        <v>7925</v>
      </c>
      <c r="L107" s="210">
        <f t="shared" ref="L107:L119" si="39">I107/I$9</f>
        <v>4.55915621619905E-2</v>
      </c>
    </row>
    <row r="108" spans="1:12" x14ac:dyDescent="0.25">
      <c r="A108" s="1" t="s">
        <v>98</v>
      </c>
      <c r="B108" s="190" t="s">
        <v>99</v>
      </c>
      <c r="C108" s="191">
        <v>29454</v>
      </c>
      <c r="D108" s="191">
        <v>29625</v>
      </c>
      <c r="E108" s="191">
        <v>43518</v>
      </c>
      <c r="F108" s="191">
        <v>46169</v>
      </c>
      <c r="G108" s="191">
        <v>53721</v>
      </c>
      <c r="H108" s="191">
        <v>49042</v>
      </c>
      <c r="I108" s="191">
        <v>51726</v>
      </c>
      <c r="J108" s="211">
        <f>IFERROR(I108/H108-1,"-")</f>
        <v>5.4728599975531145E-2</v>
      </c>
      <c r="K108" s="190">
        <f t="shared" ref="K108:K118" si="40">I108-H108</f>
        <v>2684</v>
      </c>
      <c r="L108" s="192">
        <f t="shared" si="39"/>
        <v>9.6629385600304867E-3</v>
      </c>
    </row>
    <row r="109" spans="1:12" x14ac:dyDescent="0.25">
      <c r="A109" s="193" t="s">
        <v>105</v>
      </c>
      <c r="B109" s="194" t="s">
        <v>105</v>
      </c>
      <c r="C109" s="195">
        <v>11302</v>
      </c>
      <c r="D109" s="195">
        <v>3001</v>
      </c>
      <c r="E109" s="195">
        <v>24523</v>
      </c>
      <c r="F109" s="195">
        <v>16191</v>
      </c>
      <c r="G109" s="195">
        <v>19192</v>
      </c>
      <c r="H109" s="195">
        <v>15997</v>
      </c>
      <c r="I109" s="195">
        <v>19328</v>
      </c>
      <c r="J109" s="212">
        <f>IFERROR(I109/H109-1,"-")</f>
        <v>0.20822654247671446</v>
      </c>
      <c r="K109" s="194">
        <f t="shared" si="40"/>
        <v>3331</v>
      </c>
      <c r="L109" s="196">
        <f t="shared" si="39"/>
        <v>3.610665361486859E-3</v>
      </c>
    </row>
    <row r="110" spans="1:12" x14ac:dyDescent="0.25">
      <c r="A110" s="193" t="s">
        <v>102</v>
      </c>
      <c r="B110" s="194" t="s">
        <v>102</v>
      </c>
      <c r="C110" s="195">
        <v>18152</v>
      </c>
      <c r="D110" s="195">
        <v>26624</v>
      </c>
      <c r="E110" s="195">
        <v>18995</v>
      </c>
      <c r="F110" s="195">
        <v>29978</v>
      </c>
      <c r="G110" s="195">
        <v>34529</v>
      </c>
      <c r="H110" s="195">
        <v>33045</v>
      </c>
      <c r="I110" s="195">
        <v>32398</v>
      </c>
      <c r="J110" s="212">
        <f>IFERROR(I110/H110-1,"-")</f>
        <v>-1.9579361476774082E-2</v>
      </c>
      <c r="K110" s="194">
        <f t="shared" si="40"/>
        <v>-647</v>
      </c>
      <c r="L110" s="196">
        <f t="shared" si="39"/>
        <v>6.052273198543629E-3</v>
      </c>
    </row>
    <row r="111" spans="1:12" x14ac:dyDescent="0.25">
      <c r="A111" s="1"/>
      <c r="B111" s="190" t="s">
        <v>109</v>
      </c>
      <c r="C111" s="191">
        <v>113736</v>
      </c>
      <c r="D111" s="191">
        <v>45125</v>
      </c>
      <c r="E111" s="191">
        <v>53106</v>
      </c>
      <c r="F111" s="191">
        <v>148033</v>
      </c>
      <c r="G111" s="191">
        <v>189379</v>
      </c>
      <c r="H111" s="191">
        <v>187086</v>
      </c>
      <c r="I111" s="191">
        <v>192327</v>
      </c>
      <c r="J111" s="211">
        <f>IFERROR(I111/H111-1,"-")</f>
        <v>2.8013854590936749E-2</v>
      </c>
      <c r="K111" s="190">
        <f t="shared" si="40"/>
        <v>5241</v>
      </c>
      <c r="L111" s="192">
        <f t="shared" si="39"/>
        <v>3.5928623601960009E-2</v>
      </c>
    </row>
    <row r="112" spans="1:12" s="74" customFormat="1" x14ac:dyDescent="0.25">
      <c r="B112" s="194" t="s">
        <v>112</v>
      </c>
      <c r="C112" s="195">
        <v>62508</v>
      </c>
      <c r="D112" s="195">
        <v>23181</v>
      </c>
      <c r="E112" s="195">
        <v>20866</v>
      </c>
      <c r="F112" s="195">
        <v>90425</v>
      </c>
      <c r="G112" s="195">
        <v>124677</v>
      </c>
      <c r="H112" s="195">
        <v>116530</v>
      </c>
      <c r="I112" s="195">
        <v>116998</v>
      </c>
      <c r="J112" s="212">
        <f t="shared" ref="J112:J119" si="41">IFERROR(I112/H112-1,"-")</f>
        <v>4.0161331845876003E-3</v>
      </c>
      <c r="K112" s="194">
        <f t="shared" si="40"/>
        <v>468</v>
      </c>
      <c r="L112" s="196">
        <f t="shared" si="39"/>
        <v>2.1856406558528534E-2</v>
      </c>
    </row>
    <row r="113" spans="1:12" s="74" customFormat="1" x14ac:dyDescent="0.25">
      <c r="B113" s="194" t="s">
        <v>115</v>
      </c>
      <c r="C113" s="195">
        <v>9745</v>
      </c>
      <c r="D113" s="195">
        <v>3025</v>
      </c>
      <c r="E113" s="195">
        <v>6813</v>
      </c>
      <c r="F113" s="195">
        <v>6017</v>
      </c>
      <c r="G113" s="195">
        <v>8025</v>
      </c>
      <c r="H113" s="195">
        <v>7870</v>
      </c>
      <c r="I113" s="195">
        <v>9144</v>
      </c>
      <c r="J113" s="212">
        <f t="shared" si="41"/>
        <v>0.16188055908513332</v>
      </c>
      <c r="K113" s="194">
        <f t="shared" si="40"/>
        <v>1274</v>
      </c>
      <c r="L113" s="196">
        <f t="shared" si="39"/>
        <v>1.7081914355047516E-3</v>
      </c>
    </row>
    <row r="114" spans="1:12" x14ac:dyDescent="0.25">
      <c r="A114" s="1"/>
      <c r="B114" s="194" t="s">
        <v>118</v>
      </c>
      <c r="C114" s="195">
        <v>13157</v>
      </c>
      <c r="D114" s="195">
        <v>2561</v>
      </c>
      <c r="E114" s="195">
        <v>6955</v>
      </c>
      <c r="F114" s="195">
        <v>9420</v>
      </c>
      <c r="G114" s="195">
        <v>13195</v>
      </c>
      <c r="H114" s="195">
        <v>13720</v>
      </c>
      <c r="I114" s="195">
        <v>15420</v>
      </c>
      <c r="J114" s="212">
        <f t="shared" si="41"/>
        <v>0.12390670553935856</v>
      </c>
      <c r="K114" s="194">
        <f t="shared" si="40"/>
        <v>1700</v>
      </c>
      <c r="L114" s="196">
        <f t="shared" si="39"/>
        <v>2.8806115415007947E-3</v>
      </c>
    </row>
    <row r="115" spans="1:12" x14ac:dyDescent="0.25">
      <c r="A115" s="1"/>
      <c r="B115" s="194" t="s">
        <v>125</v>
      </c>
      <c r="C115" s="195">
        <v>2661</v>
      </c>
      <c r="D115" s="195">
        <v>1229</v>
      </c>
      <c r="E115" s="195">
        <v>3191</v>
      </c>
      <c r="F115" s="195">
        <v>5965</v>
      </c>
      <c r="G115" s="195">
        <v>6341</v>
      </c>
      <c r="H115" s="195">
        <v>6110</v>
      </c>
      <c r="I115" s="195">
        <v>6571</v>
      </c>
      <c r="J115" s="212">
        <f t="shared" si="41"/>
        <v>7.5450081833060567E-2</v>
      </c>
      <c r="K115" s="194">
        <f t="shared" si="40"/>
        <v>461</v>
      </c>
      <c r="L115" s="196">
        <f t="shared" si="39"/>
        <v>1.2275290816602933E-3</v>
      </c>
    </row>
    <row r="116" spans="1:12" x14ac:dyDescent="0.25">
      <c r="A116" s="1"/>
      <c r="B116" s="194" t="s">
        <v>121</v>
      </c>
      <c r="C116" s="195">
        <v>3843</v>
      </c>
      <c r="D116" s="195">
        <v>3033</v>
      </c>
      <c r="E116" s="195">
        <v>3995</v>
      </c>
      <c r="F116" s="195">
        <v>5325</v>
      </c>
      <c r="G116" s="195">
        <v>5187</v>
      </c>
      <c r="H116" s="195">
        <v>4991</v>
      </c>
      <c r="I116" s="195">
        <v>4951</v>
      </c>
      <c r="J116" s="212">
        <f t="shared" si="41"/>
        <v>-8.0144259667401796E-3</v>
      </c>
      <c r="K116" s="194">
        <f t="shared" si="40"/>
        <v>-40</v>
      </c>
      <c r="L116" s="196">
        <f t="shared" si="39"/>
        <v>9.2489674072441218E-4</v>
      </c>
    </row>
    <row r="117" spans="1:12" x14ac:dyDescent="0.25">
      <c r="A117" s="1"/>
      <c r="B117" s="194" t="s">
        <v>130</v>
      </c>
      <c r="C117" s="195">
        <v>688</v>
      </c>
      <c r="D117" s="195">
        <v>459</v>
      </c>
      <c r="E117" s="195">
        <v>147</v>
      </c>
      <c r="F117" s="195">
        <v>1046</v>
      </c>
      <c r="G117" s="195">
        <v>1149</v>
      </c>
      <c r="H117" s="195">
        <v>1291</v>
      </c>
      <c r="I117" s="195">
        <v>1132</v>
      </c>
      <c r="J117" s="212">
        <f t="shared" si="41"/>
        <v>-0.12316034082106897</v>
      </c>
      <c r="K117" s="194">
        <f t="shared" si="40"/>
        <v>-159</v>
      </c>
      <c r="L117" s="196">
        <f t="shared" si="39"/>
        <v>2.114690184811219E-4</v>
      </c>
    </row>
    <row r="118" spans="1:12" x14ac:dyDescent="0.25">
      <c r="A118" s="193" t="s">
        <v>146</v>
      </c>
      <c r="B118" s="194" t="s">
        <v>133</v>
      </c>
      <c r="C118" s="195">
        <v>1246</v>
      </c>
      <c r="D118" s="195">
        <v>1176</v>
      </c>
      <c r="E118" s="195">
        <v>104</v>
      </c>
      <c r="F118" s="195">
        <v>924</v>
      </c>
      <c r="G118" s="195">
        <v>679</v>
      </c>
      <c r="H118" s="195">
        <v>1495</v>
      </c>
      <c r="I118" s="195">
        <v>955</v>
      </c>
      <c r="J118" s="212">
        <f t="shared" si="41"/>
        <v>-0.3612040133779264</v>
      </c>
      <c r="K118" s="194">
        <f t="shared" si="40"/>
        <v>-540</v>
      </c>
      <c r="L118" s="196">
        <f t="shared" si="39"/>
        <v>1.7840363308257193E-4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19888</v>
      </c>
      <c r="D119" s="200">
        <f t="shared" ref="D119:I119" si="43">D111-SUM(D112:D118)</f>
        <v>10461</v>
      </c>
      <c r="E119" s="200">
        <f t="shared" si="43"/>
        <v>11035</v>
      </c>
      <c r="F119" s="200">
        <f t="shared" si="43"/>
        <v>28911</v>
      </c>
      <c r="G119" s="200">
        <f t="shared" si="43"/>
        <v>30126</v>
      </c>
      <c r="H119" s="200">
        <f t="shared" si="43"/>
        <v>35079</v>
      </c>
      <c r="I119" s="200">
        <f t="shared" si="43"/>
        <v>37156</v>
      </c>
      <c r="J119" s="213">
        <f t="shared" si="41"/>
        <v>5.9209213489552104E-2</v>
      </c>
      <c r="K119" s="199">
        <f>I119-H119</f>
        <v>2077</v>
      </c>
      <c r="L119" s="201">
        <f t="shared" si="39"/>
        <v>6.9411155924775318E-3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185319</v>
      </c>
      <c r="D121" s="209">
        <v>80046</v>
      </c>
      <c r="E121" s="209">
        <v>127034</v>
      </c>
      <c r="F121" s="209">
        <v>187790</v>
      </c>
      <c r="G121" s="209">
        <v>203344</v>
      </c>
      <c r="H121" s="209">
        <v>209772</v>
      </c>
      <c r="I121" s="209">
        <v>237218</v>
      </c>
      <c r="J121" s="210">
        <f>IFERROR(I121/H121-1,"-")</f>
        <v>0.13083729001010624</v>
      </c>
      <c r="K121" s="209">
        <f>I121-H121</f>
        <v>27446</v>
      </c>
      <c r="L121" s="210">
        <f t="shared" ref="L121:L133" si="44">I121/I$9</f>
        <v>4.4314715217362875E-2</v>
      </c>
    </row>
    <row r="122" spans="1:12" x14ac:dyDescent="0.25">
      <c r="A122" s="1" t="s">
        <v>98</v>
      </c>
      <c r="B122" s="190" t="s">
        <v>99</v>
      </c>
      <c r="C122" s="191">
        <v>101153</v>
      </c>
      <c r="D122" s="191">
        <v>44623</v>
      </c>
      <c r="E122" s="191">
        <v>83554</v>
      </c>
      <c r="F122" s="191">
        <v>113642</v>
      </c>
      <c r="G122" s="191">
        <v>126216</v>
      </c>
      <c r="H122" s="191">
        <v>132125</v>
      </c>
      <c r="I122" s="191">
        <v>153721</v>
      </c>
      <c r="J122" s="211">
        <f>IFERROR(I122/H122-1,"-")</f>
        <v>0.16345127719962149</v>
      </c>
      <c r="K122" s="190">
        <f t="shared" ref="K122:K132" si="45">I122-H122</f>
        <v>21596</v>
      </c>
      <c r="L122" s="192">
        <f t="shared" si="44"/>
        <v>2.8716633383336167E-2</v>
      </c>
    </row>
    <row r="123" spans="1:12" x14ac:dyDescent="0.25">
      <c r="A123" s="193" t="s">
        <v>105</v>
      </c>
      <c r="B123" s="194" t="s">
        <v>105</v>
      </c>
      <c r="C123" s="195">
        <v>50967</v>
      </c>
      <c r="D123" s="195">
        <v>20055</v>
      </c>
      <c r="E123" s="195">
        <v>42370</v>
      </c>
      <c r="F123" s="195">
        <v>58791</v>
      </c>
      <c r="G123" s="195">
        <v>57284</v>
      </c>
      <c r="H123" s="195">
        <v>63881</v>
      </c>
      <c r="I123" s="195">
        <v>80468</v>
      </c>
      <c r="J123" s="212">
        <f>IFERROR(I123/H123-1,"-")</f>
        <v>0.25965467040278023</v>
      </c>
      <c r="K123" s="194">
        <f t="shared" si="45"/>
        <v>16587</v>
      </c>
      <c r="L123" s="196">
        <f t="shared" si="44"/>
        <v>1.5032234080511412E-2</v>
      </c>
    </row>
    <row r="124" spans="1:12" x14ac:dyDescent="0.25">
      <c r="A124" s="193" t="s">
        <v>102</v>
      </c>
      <c r="B124" s="194" t="s">
        <v>102</v>
      </c>
      <c r="C124" s="195">
        <v>50186</v>
      </c>
      <c r="D124" s="195">
        <v>24568</v>
      </c>
      <c r="E124" s="195">
        <v>41184</v>
      </c>
      <c r="F124" s="195">
        <v>54851</v>
      </c>
      <c r="G124" s="195">
        <v>68932</v>
      </c>
      <c r="H124" s="195">
        <v>68244</v>
      </c>
      <c r="I124" s="195">
        <v>73253</v>
      </c>
      <c r="J124" s="212">
        <f>IFERROR(I124/H124-1,"-")</f>
        <v>7.3398393998007183E-2</v>
      </c>
      <c r="K124" s="194">
        <f t="shared" si="45"/>
        <v>5009</v>
      </c>
      <c r="L124" s="196">
        <f t="shared" si="44"/>
        <v>1.3684399302824755E-2</v>
      </c>
    </row>
    <row r="125" spans="1:12" x14ac:dyDescent="0.25">
      <c r="A125" s="1"/>
      <c r="B125" s="190" t="s">
        <v>109</v>
      </c>
      <c r="C125" s="191">
        <v>84166</v>
      </c>
      <c r="D125" s="191">
        <v>35423</v>
      </c>
      <c r="E125" s="191">
        <v>43480</v>
      </c>
      <c r="F125" s="191">
        <v>74148</v>
      </c>
      <c r="G125" s="191">
        <v>77128</v>
      </c>
      <c r="H125" s="191">
        <v>77647</v>
      </c>
      <c r="I125" s="191">
        <v>83497</v>
      </c>
      <c r="J125" s="211">
        <f>IFERROR(I125/H125-1,"-")</f>
        <v>7.5340966167398715E-2</v>
      </c>
      <c r="K125" s="190">
        <f t="shared" si="45"/>
        <v>5850</v>
      </c>
      <c r="L125" s="192">
        <f t="shared" si="44"/>
        <v>1.559808183402671E-2</v>
      </c>
    </row>
    <row r="126" spans="1:12" s="74" customFormat="1" x14ac:dyDescent="0.25">
      <c r="B126" s="194" t="s">
        <v>112</v>
      </c>
      <c r="C126" s="195">
        <v>8922</v>
      </c>
      <c r="D126" s="195">
        <v>3445</v>
      </c>
      <c r="E126" s="195">
        <v>2029</v>
      </c>
      <c r="F126" s="195">
        <v>8307</v>
      </c>
      <c r="G126" s="195">
        <v>10172</v>
      </c>
      <c r="H126" s="195">
        <v>9158</v>
      </c>
      <c r="I126" s="195">
        <v>8741</v>
      </c>
      <c r="J126" s="212">
        <f t="shared" ref="J126:J133" si="46">IFERROR(I126/H126-1,"-")</f>
        <v>-4.5533959379777222E-2</v>
      </c>
      <c r="K126" s="194">
        <f t="shared" si="45"/>
        <v>-417</v>
      </c>
      <c r="L126" s="196">
        <f t="shared" si="44"/>
        <v>1.6329069704447761E-3</v>
      </c>
    </row>
    <row r="127" spans="1:12" s="74" customFormat="1" x14ac:dyDescent="0.25">
      <c r="B127" s="194" t="s">
        <v>115</v>
      </c>
      <c r="C127" s="195">
        <v>8007</v>
      </c>
      <c r="D127" s="195">
        <v>3648</v>
      </c>
      <c r="E127" s="195">
        <v>4641</v>
      </c>
      <c r="F127" s="195">
        <v>8165</v>
      </c>
      <c r="G127" s="195">
        <v>10909</v>
      </c>
      <c r="H127" s="195">
        <v>10490</v>
      </c>
      <c r="I127" s="195">
        <v>11505</v>
      </c>
      <c r="J127" s="212">
        <f t="shared" si="46"/>
        <v>9.6758817921830387E-2</v>
      </c>
      <c r="K127" s="194">
        <f t="shared" si="45"/>
        <v>1015</v>
      </c>
      <c r="L127" s="196">
        <f t="shared" si="44"/>
        <v>2.1492500509057489E-3</v>
      </c>
    </row>
    <row r="128" spans="1:12" x14ac:dyDescent="0.25">
      <c r="A128" s="1"/>
      <c r="B128" s="194" t="s">
        <v>118</v>
      </c>
      <c r="C128" s="195">
        <v>5944</v>
      </c>
      <c r="D128" s="195">
        <v>2556</v>
      </c>
      <c r="E128" s="195">
        <v>5763</v>
      </c>
      <c r="F128" s="195">
        <v>6960</v>
      </c>
      <c r="G128" s="195">
        <v>7511</v>
      </c>
      <c r="H128" s="195">
        <v>7375</v>
      </c>
      <c r="I128" s="195">
        <v>8010</v>
      </c>
      <c r="J128" s="212">
        <f t="shared" si="46"/>
        <v>8.6101694915254212E-2</v>
      </c>
      <c r="K128" s="194">
        <f t="shared" si="45"/>
        <v>635</v>
      </c>
      <c r="L128" s="196">
        <f t="shared" si="44"/>
        <v>1.4963487968496347E-3</v>
      </c>
    </row>
    <row r="129" spans="1:12" x14ac:dyDescent="0.25">
      <c r="A129" s="1"/>
      <c r="B129" s="194" t="s">
        <v>125</v>
      </c>
      <c r="C129" s="195">
        <v>1408</v>
      </c>
      <c r="D129" s="195">
        <v>658</v>
      </c>
      <c r="E129" s="195">
        <v>862</v>
      </c>
      <c r="F129" s="195">
        <v>2080</v>
      </c>
      <c r="G129" s="195">
        <v>2175</v>
      </c>
      <c r="H129" s="195">
        <v>1944</v>
      </c>
      <c r="I129" s="195">
        <v>2328</v>
      </c>
      <c r="J129" s="212">
        <f t="shared" si="46"/>
        <v>0.19753086419753085</v>
      </c>
      <c r="K129" s="194">
        <f t="shared" si="45"/>
        <v>384</v>
      </c>
      <c r="L129" s="196">
        <f t="shared" si="44"/>
        <v>4.3489388253008108E-4</v>
      </c>
    </row>
    <row r="130" spans="1:12" x14ac:dyDescent="0.25">
      <c r="A130" s="1"/>
      <c r="B130" s="194" t="s">
        <v>121</v>
      </c>
      <c r="C130" s="195">
        <v>1205</v>
      </c>
      <c r="D130" s="195">
        <v>658</v>
      </c>
      <c r="E130" s="195">
        <v>797</v>
      </c>
      <c r="F130" s="195">
        <v>1474</v>
      </c>
      <c r="G130" s="195">
        <v>1524</v>
      </c>
      <c r="H130" s="195">
        <v>1629</v>
      </c>
      <c r="I130" s="195">
        <v>2016</v>
      </c>
      <c r="J130" s="212">
        <f t="shared" si="46"/>
        <v>0.23756906077348061</v>
      </c>
      <c r="K130" s="194">
        <f t="shared" si="45"/>
        <v>387</v>
      </c>
      <c r="L130" s="196">
        <f t="shared" si="44"/>
        <v>3.7660913538687437E-4</v>
      </c>
    </row>
    <row r="131" spans="1:12" x14ac:dyDescent="0.25">
      <c r="A131" s="1"/>
      <c r="B131" s="194" t="s">
        <v>130</v>
      </c>
      <c r="C131" s="195">
        <v>1315</v>
      </c>
      <c r="D131" s="195">
        <v>695</v>
      </c>
      <c r="E131" s="195">
        <v>217</v>
      </c>
      <c r="F131" s="195">
        <v>848</v>
      </c>
      <c r="G131" s="195">
        <v>1030</v>
      </c>
      <c r="H131" s="195">
        <v>1142</v>
      </c>
      <c r="I131" s="195">
        <v>886</v>
      </c>
      <c r="J131" s="212">
        <f t="shared" si="46"/>
        <v>-0.22416812609457093</v>
      </c>
      <c r="K131" s="194">
        <f t="shared" si="45"/>
        <v>-256</v>
      </c>
      <c r="L131" s="196">
        <f t="shared" si="44"/>
        <v>1.6551373707974736E-4</v>
      </c>
    </row>
    <row r="132" spans="1:12" x14ac:dyDescent="0.25">
      <c r="A132" s="193" t="s">
        <v>146</v>
      </c>
      <c r="B132" s="194" t="s">
        <v>133</v>
      </c>
      <c r="C132" s="195">
        <v>2013</v>
      </c>
      <c r="D132" s="195">
        <v>1083</v>
      </c>
      <c r="E132" s="195">
        <v>374</v>
      </c>
      <c r="F132" s="195">
        <v>1320</v>
      </c>
      <c r="G132" s="195">
        <v>1881</v>
      </c>
      <c r="H132" s="195">
        <v>1771</v>
      </c>
      <c r="I132" s="195">
        <v>1574</v>
      </c>
      <c r="J132" s="212">
        <f t="shared" si="46"/>
        <v>-0.11123658949745907</v>
      </c>
      <c r="K132" s="194">
        <f t="shared" si="45"/>
        <v>-197</v>
      </c>
      <c r="L132" s="196">
        <f t="shared" si="44"/>
        <v>2.9403907693399813E-4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55352</v>
      </c>
      <c r="D133" s="200">
        <f t="shared" ref="D133:I133" si="48">D125-SUM(D126:D132)</f>
        <v>22680</v>
      </c>
      <c r="E133" s="200">
        <f t="shared" si="48"/>
        <v>28797</v>
      </c>
      <c r="F133" s="200">
        <f t="shared" si="48"/>
        <v>44994</v>
      </c>
      <c r="G133" s="200">
        <f t="shared" si="48"/>
        <v>41926</v>
      </c>
      <c r="H133" s="200">
        <f t="shared" si="48"/>
        <v>44138</v>
      </c>
      <c r="I133" s="200">
        <f t="shared" si="48"/>
        <v>48437</v>
      </c>
      <c r="J133" s="213">
        <f t="shared" si="46"/>
        <v>9.7399066563958581E-2</v>
      </c>
      <c r="K133" s="199">
        <f>I133-H133</f>
        <v>4299</v>
      </c>
      <c r="L133" s="201">
        <f t="shared" si="44"/>
        <v>9.0485201838958491E-3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250989</v>
      </c>
      <c r="D135" s="209">
        <v>94376</v>
      </c>
      <c r="E135" s="209">
        <v>111634</v>
      </c>
      <c r="F135" s="209">
        <v>252020</v>
      </c>
      <c r="G135" s="209">
        <v>274006</v>
      </c>
      <c r="H135" s="209">
        <v>287742</v>
      </c>
      <c r="I135" s="209">
        <v>285703</v>
      </c>
      <c r="J135" s="210">
        <f>IFERROR(I135/H135-1,"-")</f>
        <v>-7.0862091734956723E-3</v>
      </c>
      <c r="K135" s="209">
        <f>I135-H135</f>
        <v>-2039</v>
      </c>
      <c r="L135" s="210">
        <f t="shared" ref="L135:L147" si="49">I135/I$9</f>
        <v>5.3372202285434607E-2</v>
      </c>
    </row>
    <row r="136" spans="1:12" x14ac:dyDescent="0.25">
      <c r="A136" s="1" t="s">
        <v>98</v>
      </c>
      <c r="B136" s="190" t="s">
        <v>99</v>
      </c>
      <c r="C136" s="191">
        <v>45096</v>
      </c>
      <c r="D136" s="191">
        <v>19769</v>
      </c>
      <c r="E136" s="191">
        <v>44570</v>
      </c>
      <c r="F136" s="191">
        <v>28307</v>
      </c>
      <c r="G136" s="191">
        <v>31454</v>
      </c>
      <c r="H136" s="191">
        <v>28667</v>
      </c>
      <c r="I136" s="191">
        <v>31776</v>
      </c>
      <c r="J136" s="211">
        <f>IFERROR(I136/H136-1,"-")</f>
        <v>0.10845222729968262</v>
      </c>
      <c r="K136" s="190">
        <f t="shared" ref="K136:K146" si="50">I136-H136</f>
        <v>3109</v>
      </c>
      <c r="L136" s="192">
        <f t="shared" si="49"/>
        <v>5.9360773244312099E-3</v>
      </c>
    </row>
    <row r="137" spans="1:12" x14ac:dyDescent="0.25">
      <c r="A137" s="193" t="s">
        <v>105</v>
      </c>
      <c r="B137" s="194" t="s">
        <v>105</v>
      </c>
      <c r="C137" s="195">
        <v>24700</v>
      </c>
      <c r="D137" s="195">
        <v>14147</v>
      </c>
      <c r="E137" s="195">
        <v>33538</v>
      </c>
      <c r="F137" s="195">
        <v>19268</v>
      </c>
      <c r="G137" s="195">
        <v>20465</v>
      </c>
      <c r="H137" s="195">
        <v>18364</v>
      </c>
      <c r="I137" s="195">
        <v>18860</v>
      </c>
      <c r="J137" s="212">
        <f>IFERROR(I137/H137-1,"-")</f>
        <v>2.7009366151165226E-2</v>
      </c>
      <c r="K137" s="194">
        <f t="shared" si="50"/>
        <v>496</v>
      </c>
      <c r="L137" s="196">
        <f t="shared" si="49"/>
        <v>3.5232382407720487E-3</v>
      </c>
    </row>
    <row r="138" spans="1:12" x14ac:dyDescent="0.25">
      <c r="A138" s="193" t="s">
        <v>102</v>
      </c>
      <c r="B138" s="194" t="s">
        <v>102</v>
      </c>
      <c r="C138" s="195">
        <v>20396</v>
      </c>
      <c r="D138" s="195">
        <v>5622</v>
      </c>
      <c r="E138" s="195">
        <v>11032</v>
      </c>
      <c r="F138" s="195">
        <v>9039</v>
      </c>
      <c r="G138" s="195">
        <v>10989</v>
      </c>
      <c r="H138" s="195">
        <v>10303</v>
      </c>
      <c r="I138" s="195">
        <v>12916</v>
      </c>
      <c r="J138" s="212">
        <f>IFERROR(I138/H138-1,"-")</f>
        <v>0.25361545181015233</v>
      </c>
      <c r="K138" s="194">
        <f t="shared" si="50"/>
        <v>2613</v>
      </c>
      <c r="L138" s="196">
        <f t="shared" si="49"/>
        <v>2.4128390836591612E-3</v>
      </c>
    </row>
    <row r="139" spans="1:12" x14ac:dyDescent="0.25">
      <c r="A139" s="1"/>
      <c r="B139" s="190" t="s">
        <v>109</v>
      </c>
      <c r="C139" s="191">
        <v>205893</v>
      </c>
      <c r="D139" s="191">
        <v>74607</v>
      </c>
      <c r="E139" s="191">
        <v>67064</v>
      </c>
      <c r="F139" s="191">
        <v>223713</v>
      </c>
      <c r="G139" s="191">
        <v>242552</v>
      </c>
      <c r="H139" s="191">
        <v>259075</v>
      </c>
      <c r="I139" s="191">
        <v>253927</v>
      </c>
      <c r="J139" s="211">
        <f>IFERROR(I139/H139-1,"-")</f>
        <v>-1.9870693814532436E-2</v>
      </c>
      <c r="K139" s="190">
        <f t="shared" si="50"/>
        <v>-5148</v>
      </c>
      <c r="L139" s="192">
        <f t="shared" si="49"/>
        <v>4.7436124961003391E-2</v>
      </c>
    </row>
    <row r="140" spans="1:12" s="74" customFormat="1" x14ac:dyDescent="0.25">
      <c r="B140" s="194" t="s">
        <v>112</v>
      </c>
      <c r="C140" s="195">
        <v>102733</v>
      </c>
      <c r="D140" s="195">
        <v>30179</v>
      </c>
      <c r="E140" s="195">
        <v>15368</v>
      </c>
      <c r="F140" s="195">
        <v>98327</v>
      </c>
      <c r="G140" s="195">
        <v>105348</v>
      </c>
      <c r="H140" s="195">
        <v>117947</v>
      </c>
      <c r="I140" s="195">
        <v>120063</v>
      </c>
      <c r="J140" s="212">
        <f t="shared" ref="J140:J147" si="51">IFERROR(I140/H140-1,"-")</f>
        <v>1.7940261303805993E-2</v>
      </c>
      <c r="K140" s="194">
        <f t="shared" si="50"/>
        <v>2116</v>
      </c>
      <c r="L140" s="196">
        <f t="shared" si="49"/>
        <v>2.2428979475175741E-2</v>
      </c>
    </row>
    <row r="141" spans="1:12" s="74" customFormat="1" x14ac:dyDescent="0.25">
      <c r="B141" s="194" t="s">
        <v>115</v>
      </c>
      <c r="C141" s="195">
        <v>14456</v>
      </c>
      <c r="D141" s="195">
        <v>5578</v>
      </c>
      <c r="E141" s="195">
        <v>6621</v>
      </c>
      <c r="F141" s="195">
        <v>15310</v>
      </c>
      <c r="G141" s="195">
        <v>20966</v>
      </c>
      <c r="H141" s="195">
        <v>21577</v>
      </c>
      <c r="I141" s="195">
        <v>21479</v>
      </c>
      <c r="J141" s="212">
        <f t="shared" si="51"/>
        <v>-4.5418732910043058E-3</v>
      </c>
      <c r="K141" s="194">
        <f t="shared" si="50"/>
        <v>-98</v>
      </c>
      <c r="L141" s="196">
        <f t="shared" si="49"/>
        <v>4.0124938586183897E-3</v>
      </c>
    </row>
    <row r="142" spans="1:12" x14ac:dyDescent="0.25">
      <c r="A142" s="1"/>
      <c r="B142" s="194" t="s">
        <v>118</v>
      </c>
      <c r="C142" s="195">
        <v>20088</v>
      </c>
      <c r="D142" s="195">
        <v>6504</v>
      </c>
      <c r="E142" s="195">
        <v>12788</v>
      </c>
      <c r="F142" s="195">
        <v>26748</v>
      </c>
      <c r="G142" s="195">
        <v>25049</v>
      </c>
      <c r="H142" s="195">
        <v>25956</v>
      </c>
      <c r="I142" s="195">
        <v>23474</v>
      </c>
      <c r="J142" s="212">
        <f t="shared" si="51"/>
        <v>-9.5623362613653895E-2</v>
      </c>
      <c r="K142" s="194">
        <f t="shared" si="50"/>
        <v>-2482</v>
      </c>
      <c r="L142" s="196">
        <f t="shared" si="49"/>
        <v>4.3851799821783173E-3</v>
      </c>
    </row>
    <row r="143" spans="1:12" x14ac:dyDescent="0.25">
      <c r="A143" s="1"/>
      <c r="B143" s="194" t="s">
        <v>125</v>
      </c>
      <c r="C143" s="195">
        <v>4319</v>
      </c>
      <c r="D143" s="195">
        <v>1170</v>
      </c>
      <c r="E143" s="195">
        <v>2687</v>
      </c>
      <c r="F143" s="195">
        <v>10336</v>
      </c>
      <c r="G143" s="195">
        <v>9722</v>
      </c>
      <c r="H143" s="195">
        <v>6946</v>
      </c>
      <c r="I143" s="195">
        <v>6202</v>
      </c>
      <c r="J143" s="212">
        <f t="shared" si="51"/>
        <v>-0.10711200691045208</v>
      </c>
      <c r="K143" s="194">
        <f t="shared" si="50"/>
        <v>-744</v>
      </c>
      <c r="L143" s="196">
        <f t="shared" si="49"/>
        <v>1.1585961595582314E-3</v>
      </c>
    </row>
    <row r="144" spans="1:12" x14ac:dyDescent="0.25">
      <c r="A144" s="1"/>
      <c r="B144" s="194" t="s">
        <v>121</v>
      </c>
      <c r="C144" s="195">
        <v>4318</v>
      </c>
      <c r="D144" s="195">
        <v>1988</v>
      </c>
      <c r="E144" s="195">
        <v>2445</v>
      </c>
      <c r="F144" s="195">
        <v>4532</v>
      </c>
      <c r="G144" s="195">
        <v>5507</v>
      </c>
      <c r="H144" s="195">
        <v>5702</v>
      </c>
      <c r="I144" s="195">
        <v>4505</v>
      </c>
      <c r="J144" s="212">
        <f t="shared" si="51"/>
        <v>-0.20992634163451418</v>
      </c>
      <c r="K144" s="194">
        <f t="shared" si="50"/>
        <v>-1197</v>
      </c>
      <c r="L144" s="196">
        <f t="shared" si="49"/>
        <v>8.4157944192354611E-4</v>
      </c>
    </row>
    <row r="145" spans="1:12" x14ac:dyDescent="0.25">
      <c r="A145" s="1"/>
      <c r="B145" s="194" t="s">
        <v>130</v>
      </c>
      <c r="C145" s="195">
        <v>2191</v>
      </c>
      <c r="D145" s="195">
        <v>2363</v>
      </c>
      <c r="E145" s="195">
        <v>362</v>
      </c>
      <c r="F145" s="195">
        <v>2541</v>
      </c>
      <c r="G145" s="195">
        <v>2860</v>
      </c>
      <c r="H145" s="195">
        <v>2755</v>
      </c>
      <c r="I145" s="195">
        <v>2954</v>
      </c>
      <c r="J145" s="212">
        <f t="shared" si="51"/>
        <v>7.2232304900181399E-2</v>
      </c>
      <c r="K145" s="194">
        <f t="shared" si="50"/>
        <v>199</v>
      </c>
      <c r="L145" s="196">
        <f t="shared" si="49"/>
        <v>5.5183699699048951E-4</v>
      </c>
    </row>
    <row r="146" spans="1:12" x14ac:dyDescent="0.25">
      <c r="A146" s="193" t="s">
        <v>146</v>
      </c>
      <c r="B146" s="194" t="s">
        <v>133</v>
      </c>
      <c r="C146" s="195">
        <v>5868</v>
      </c>
      <c r="D146" s="195">
        <v>4760</v>
      </c>
      <c r="E146" s="195">
        <v>207</v>
      </c>
      <c r="F146" s="195">
        <v>1315</v>
      </c>
      <c r="G146" s="195">
        <v>2219</v>
      </c>
      <c r="H146" s="195">
        <v>2127</v>
      </c>
      <c r="I146" s="195">
        <v>1617</v>
      </c>
      <c r="J146" s="212">
        <f t="shared" si="51"/>
        <v>-0.23977433004231308</v>
      </c>
      <c r="K146" s="194">
        <f t="shared" si="50"/>
        <v>-510</v>
      </c>
      <c r="L146" s="196">
        <f t="shared" si="49"/>
        <v>3.020719106748888E-4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51920</v>
      </c>
      <c r="D147" s="200">
        <f t="shared" ref="D147:I147" si="53">D139-SUM(D140:D146)</f>
        <v>22065</v>
      </c>
      <c r="E147" s="200">
        <f t="shared" si="53"/>
        <v>26586</v>
      </c>
      <c r="F147" s="200">
        <f t="shared" si="53"/>
        <v>64604</v>
      </c>
      <c r="G147" s="200">
        <f t="shared" si="53"/>
        <v>70881</v>
      </c>
      <c r="H147" s="200">
        <f t="shared" si="53"/>
        <v>76065</v>
      </c>
      <c r="I147" s="200">
        <f t="shared" si="53"/>
        <v>73633</v>
      </c>
      <c r="J147" s="213">
        <f t="shared" si="51"/>
        <v>-3.1972654966147429E-2</v>
      </c>
      <c r="K147" s="199">
        <f>I147-H147</f>
        <v>-2432</v>
      </c>
      <c r="L147" s="201">
        <f t="shared" si="49"/>
        <v>1.3755387135883789E-2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120484</v>
      </c>
      <c r="D149" s="209">
        <v>41203</v>
      </c>
      <c r="E149" s="209">
        <v>56562</v>
      </c>
      <c r="F149" s="209">
        <v>103473</v>
      </c>
      <c r="G149" s="209">
        <v>118259</v>
      </c>
      <c r="H149" s="209">
        <v>121233</v>
      </c>
      <c r="I149" s="209">
        <v>121302</v>
      </c>
      <c r="J149" s="210">
        <f>IFERROR(I149/H149-1,"-")</f>
        <v>5.6915196357421038E-4</v>
      </c>
      <c r="K149" s="209">
        <f>I149-H149</f>
        <v>69</v>
      </c>
      <c r="L149" s="210">
        <f t="shared" ref="L149:L161" si="54">I149/I$9</f>
        <v>2.2660437172965592E-2</v>
      </c>
    </row>
    <row r="150" spans="1:12" x14ac:dyDescent="0.25">
      <c r="A150" s="1" t="s">
        <v>98</v>
      </c>
      <c r="B150" s="190" t="s">
        <v>99</v>
      </c>
      <c r="C150" s="191">
        <v>52180</v>
      </c>
      <c r="D150" s="191">
        <v>18426</v>
      </c>
      <c r="E150" s="191">
        <v>34079</v>
      </c>
      <c r="F150" s="191">
        <v>54281</v>
      </c>
      <c r="G150" s="191">
        <v>58402</v>
      </c>
      <c r="H150" s="191">
        <v>53149</v>
      </c>
      <c r="I150" s="191">
        <v>52150</v>
      </c>
      <c r="J150" s="211">
        <f>IFERROR(I150/H150-1,"-")</f>
        <v>-1.8796214416075596E-2</v>
      </c>
      <c r="K150" s="190">
        <f t="shared" ref="K150:K160" si="55">I150-H150</f>
        <v>-999</v>
      </c>
      <c r="L150" s="192">
        <f t="shared" si="54"/>
        <v>9.7421460369174102E-3</v>
      </c>
    </row>
    <row r="151" spans="1:12" x14ac:dyDescent="0.25">
      <c r="A151" s="193" t="s">
        <v>105</v>
      </c>
      <c r="B151" s="194" t="s">
        <v>105</v>
      </c>
      <c r="C151" s="195">
        <v>30730</v>
      </c>
      <c r="D151" s="195">
        <v>10451</v>
      </c>
      <c r="E151" s="195">
        <v>27116</v>
      </c>
      <c r="F151" s="195">
        <v>38603</v>
      </c>
      <c r="G151" s="195">
        <v>42574</v>
      </c>
      <c r="H151" s="195">
        <v>35419</v>
      </c>
      <c r="I151" s="195">
        <v>32553</v>
      </c>
      <c r="J151" s="212">
        <f>IFERROR(I151/H151-1,"-")</f>
        <v>-8.0917021937378264E-2</v>
      </c>
      <c r="K151" s="194">
        <f t="shared" si="55"/>
        <v>-2866</v>
      </c>
      <c r="L151" s="196">
        <f t="shared" si="54"/>
        <v>6.0812287620282341E-3</v>
      </c>
    </row>
    <row r="152" spans="1:12" x14ac:dyDescent="0.25">
      <c r="A152" s="193" t="s">
        <v>102</v>
      </c>
      <c r="B152" s="194" t="s">
        <v>102</v>
      </c>
      <c r="C152" s="195">
        <v>21450</v>
      </c>
      <c r="D152" s="195">
        <v>7975</v>
      </c>
      <c r="E152" s="195">
        <v>6963</v>
      </c>
      <c r="F152" s="195">
        <v>15678</v>
      </c>
      <c r="G152" s="195">
        <v>15828</v>
      </c>
      <c r="H152" s="195">
        <v>17730</v>
      </c>
      <c r="I152" s="195">
        <v>19597</v>
      </c>
      <c r="J152" s="212">
        <f>IFERROR(I152/H152-1,"-")</f>
        <v>0.10530174844895668</v>
      </c>
      <c r="K152" s="194">
        <f t="shared" si="55"/>
        <v>1867</v>
      </c>
      <c r="L152" s="196">
        <f t="shared" si="54"/>
        <v>3.6609172748891749E-3</v>
      </c>
    </row>
    <row r="153" spans="1:12" x14ac:dyDescent="0.25">
      <c r="A153" s="1"/>
      <c r="B153" s="190" t="s">
        <v>109</v>
      </c>
      <c r="C153" s="191">
        <v>68304</v>
      </c>
      <c r="D153" s="191">
        <v>22777</v>
      </c>
      <c r="E153" s="191">
        <v>22483</v>
      </c>
      <c r="F153" s="191">
        <v>49192</v>
      </c>
      <c r="G153" s="191">
        <v>59857</v>
      </c>
      <c r="H153" s="191">
        <v>68084</v>
      </c>
      <c r="I153" s="191">
        <v>69152</v>
      </c>
      <c r="J153" s="211">
        <f>IFERROR(I153/H153-1,"-")</f>
        <v>1.5686504905704668E-2</v>
      </c>
      <c r="K153" s="190">
        <f t="shared" si="55"/>
        <v>1068</v>
      </c>
      <c r="L153" s="192">
        <f t="shared" si="54"/>
        <v>1.2918291136048182E-2</v>
      </c>
    </row>
    <row r="154" spans="1:12" s="74" customFormat="1" x14ac:dyDescent="0.25">
      <c r="B154" s="194" t="s">
        <v>112</v>
      </c>
      <c r="C154" s="195">
        <v>20077</v>
      </c>
      <c r="D154" s="195">
        <v>6054</v>
      </c>
      <c r="E154" s="195">
        <v>2621</v>
      </c>
      <c r="F154" s="195">
        <v>17708</v>
      </c>
      <c r="G154" s="195">
        <v>19229</v>
      </c>
      <c r="H154" s="195">
        <v>20246</v>
      </c>
      <c r="I154" s="195">
        <v>17067</v>
      </c>
      <c r="J154" s="212">
        <f t="shared" ref="J154:J161" si="56">IFERROR(I154/H154-1,"-")</f>
        <v>-0.1570186703546379</v>
      </c>
      <c r="K154" s="194">
        <f t="shared" si="55"/>
        <v>-3179</v>
      </c>
      <c r="L154" s="196">
        <f t="shared" si="54"/>
        <v>3.1882877547856074E-3</v>
      </c>
    </row>
    <row r="155" spans="1:12" s="74" customFormat="1" x14ac:dyDescent="0.25">
      <c r="B155" s="194" t="s">
        <v>115</v>
      </c>
      <c r="C155" s="195">
        <v>18504</v>
      </c>
      <c r="D155" s="195">
        <v>6169</v>
      </c>
      <c r="E155" s="195">
        <v>5431</v>
      </c>
      <c r="F155" s="195">
        <v>10684</v>
      </c>
      <c r="G155" s="195">
        <v>11782</v>
      </c>
      <c r="H155" s="195">
        <v>12112</v>
      </c>
      <c r="I155" s="195">
        <v>11899</v>
      </c>
      <c r="J155" s="212">
        <f t="shared" si="56"/>
        <v>-1.7585865257595756E-2</v>
      </c>
      <c r="K155" s="194">
        <f t="shared" si="55"/>
        <v>-213</v>
      </c>
      <c r="L155" s="196">
        <f t="shared" si="54"/>
        <v>2.2228532251827469E-3</v>
      </c>
    </row>
    <row r="156" spans="1:12" x14ac:dyDescent="0.25">
      <c r="A156" s="1"/>
      <c r="B156" s="194" t="s">
        <v>118</v>
      </c>
      <c r="C156" s="195">
        <v>9829</v>
      </c>
      <c r="D156" s="195">
        <v>2424</v>
      </c>
      <c r="E156" s="195">
        <v>4723</v>
      </c>
      <c r="F156" s="195">
        <v>5791</v>
      </c>
      <c r="G156" s="195">
        <v>9594</v>
      </c>
      <c r="H156" s="195">
        <v>11654</v>
      </c>
      <c r="I156" s="195">
        <v>17922</v>
      </c>
      <c r="J156" s="212">
        <f t="shared" si="56"/>
        <v>0.53784108460614388</v>
      </c>
      <c r="K156" s="194">
        <f t="shared" si="55"/>
        <v>6268</v>
      </c>
      <c r="L156" s="196">
        <f t="shared" si="54"/>
        <v>3.3480103791684334E-3</v>
      </c>
    </row>
    <row r="157" spans="1:12" x14ac:dyDescent="0.25">
      <c r="A157" s="1"/>
      <c r="B157" s="194" t="s">
        <v>125</v>
      </c>
      <c r="C157" s="195">
        <v>1434</v>
      </c>
      <c r="D157" s="195">
        <v>643</v>
      </c>
      <c r="E157" s="195">
        <v>639</v>
      </c>
      <c r="F157" s="195">
        <v>1456</v>
      </c>
      <c r="G157" s="195">
        <v>1815</v>
      </c>
      <c r="H157" s="195">
        <v>2626</v>
      </c>
      <c r="I157" s="195">
        <v>2207</v>
      </c>
      <c r="J157" s="212">
        <f t="shared" si="56"/>
        <v>-0.15955826351865954</v>
      </c>
      <c r="K157" s="194">
        <f t="shared" si="55"/>
        <v>-419</v>
      </c>
      <c r="L157" s="196">
        <f t="shared" si="54"/>
        <v>4.1228986200338874E-4</v>
      </c>
    </row>
    <row r="158" spans="1:12" x14ac:dyDescent="0.25">
      <c r="A158" s="1"/>
      <c r="B158" s="194" t="s">
        <v>121</v>
      </c>
      <c r="C158" s="195">
        <v>2932</v>
      </c>
      <c r="D158" s="195">
        <v>1469</v>
      </c>
      <c r="E158" s="195">
        <v>1476</v>
      </c>
      <c r="F158" s="195">
        <v>3267</v>
      </c>
      <c r="G158" s="195">
        <v>3134</v>
      </c>
      <c r="H158" s="195">
        <v>3566</v>
      </c>
      <c r="I158" s="195">
        <v>2685</v>
      </c>
      <c r="J158" s="212">
        <f t="shared" si="56"/>
        <v>-0.24705552439708356</v>
      </c>
      <c r="K158" s="194">
        <f t="shared" si="55"/>
        <v>-881</v>
      </c>
      <c r="L158" s="196">
        <f t="shared" si="54"/>
        <v>5.0158508358817341E-4</v>
      </c>
    </row>
    <row r="159" spans="1:12" x14ac:dyDescent="0.25">
      <c r="A159" s="1"/>
      <c r="B159" s="194" t="s">
        <v>130</v>
      </c>
      <c r="C159" s="195">
        <v>457</v>
      </c>
      <c r="D159" s="195">
        <v>444</v>
      </c>
      <c r="E159" s="195">
        <v>125</v>
      </c>
      <c r="F159" s="195">
        <v>367</v>
      </c>
      <c r="G159" s="195">
        <v>546</v>
      </c>
      <c r="H159" s="195">
        <v>399</v>
      </c>
      <c r="I159" s="195">
        <v>390</v>
      </c>
      <c r="J159" s="212">
        <f t="shared" si="56"/>
        <v>-2.2556390977443663E-2</v>
      </c>
      <c r="K159" s="194">
        <f t="shared" si="55"/>
        <v>-9</v>
      </c>
      <c r="L159" s="196">
        <f t="shared" si="54"/>
        <v>7.2855933929008435E-5</v>
      </c>
    </row>
    <row r="160" spans="1:12" x14ac:dyDescent="0.25">
      <c r="A160" s="193" t="s">
        <v>146</v>
      </c>
      <c r="B160" s="194" t="s">
        <v>133</v>
      </c>
      <c r="C160" s="195">
        <v>918</v>
      </c>
      <c r="D160" s="195">
        <v>581</v>
      </c>
      <c r="E160" s="195">
        <v>139</v>
      </c>
      <c r="F160" s="195">
        <v>581</v>
      </c>
      <c r="G160" s="195">
        <v>786</v>
      </c>
      <c r="H160" s="195">
        <v>673</v>
      </c>
      <c r="I160" s="195">
        <v>545</v>
      </c>
      <c r="J160" s="212">
        <f t="shared" si="56"/>
        <v>-0.19019316493313521</v>
      </c>
      <c r="K160" s="194">
        <f t="shared" si="55"/>
        <v>-128</v>
      </c>
      <c r="L160" s="196">
        <f t="shared" si="54"/>
        <v>1.0181149741361434E-4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14153</v>
      </c>
      <c r="D161" s="200">
        <f t="shared" ref="D161:I161" si="58">D153-SUM(D154:D160)</f>
        <v>4993</v>
      </c>
      <c r="E161" s="200">
        <f t="shared" si="58"/>
        <v>7329</v>
      </c>
      <c r="F161" s="200">
        <f t="shared" si="58"/>
        <v>9338</v>
      </c>
      <c r="G161" s="200">
        <f t="shared" si="58"/>
        <v>12971</v>
      </c>
      <c r="H161" s="200">
        <f t="shared" si="58"/>
        <v>16808</v>
      </c>
      <c r="I161" s="200">
        <f t="shared" si="58"/>
        <v>16437</v>
      </c>
      <c r="J161" s="213">
        <f t="shared" si="56"/>
        <v>-2.2072822465492581E-2</v>
      </c>
      <c r="K161" s="199">
        <f>I161-H161</f>
        <v>-371</v>
      </c>
      <c r="L161" s="201">
        <f t="shared" si="54"/>
        <v>3.0705973999772093E-3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E905-81AB-4BE3-88C7-60F572A18514}">
  <sheetPr>
    <tabColor rgb="FFBB5C0D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04A1-E7E6-4521-AE34-B251CA37D8C1}">
  <sheetPr>
    <tabColor rgb="FFF29140"/>
  </sheetPr>
  <dimension ref="A4:O270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46163</v>
      </c>
      <c r="D9" s="147">
        <v>-7.8546049742504676E-2</v>
      </c>
      <c r="E9" s="146">
        <v>9068</v>
      </c>
      <c r="F9" s="147">
        <f t="shared" ref="F9:L21" si="4">IFERROR(E9/C9-1,"-")</f>
        <v>-0.80356562615081339</v>
      </c>
      <c r="G9" s="146">
        <v>40065</v>
      </c>
      <c r="H9" s="147">
        <f t="shared" si="4"/>
        <v>3.4182840758711954</v>
      </c>
      <c r="I9" s="146">
        <v>59578</v>
      </c>
      <c r="J9" s="147">
        <f t="shared" si="4"/>
        <v>0.48703357044802198</v>
      </c>
      <c r="K9" s="146">
        <v>62651</v>
      </c>
      <c r="L9" s="147">
        <f t="shared" si="4"/>
        <v>5.1579442075934123E-2</v>
      </c>
      <c r="M9" s="146">
        <v>57077</v>
      </c>
      <c r="N9" s="147">
        <f>IFERROR(M9/K9-1,"-")</f>
        <v>-8.8969050773331615E-2</v>
      </c>
    </row>
    <row r="10" spans="1:15" x14ac:dyDescent="0.25">
      <c r="A10" s="1" t="s">
        <v>74</v>
      </c>
      <c r="B10" s="145" t="s">
        <v>75</v>
      </c>
      <c r="C10" s="146">
        <v>51846</v>
      </c>
      <c r="D10" s="147">
        <v>9.6411275826337128E-2</v>
      </c>
      <c r="E10" s="146">
        <v>15142</v>
      </c>
      <c r="F10" s="147">
        <f t="shared" si="4"/>
        <v>-0.70794275353932801</v>
      </c>
      <c r="G10" s="146">
        <v>41909</v>
      </c>
      <c r="H10" s="147">
        <f t="shared" si="4"/>
        <v>1.7677321357812708</v>
      </c>
      <c r="I10" s="146">
        <v>52194</v>
      </c>
      <c r="J10" s="147">
        <f t="shared" si="4"/>
        <v>0.24541267985396931</v>
      </c>
      <c r="K10" s="146">
        <v>55957</v>
      </c>
      <c r="L10" s="147">
        <f t="shared" si="4"/>
        <v>7.2096409548990215E-2</v>
      </c>
      <c r="M10" s="146">
        <v>52638</v>
      </c>
      <c r="N10" s="147">
        <f t="shared" ref="N10:N18" si="5">IFERROR(M10/K10-1,"-")</f>
        <v>-5.9313401361759888E-2</v>
      </c>
    </row>
    <row r="11" spans="1:15" x14ac:dyDescent="0.25">
      <c r="A11" s="1" t="s">
        <v>76</v>
      </c>
      <c r="B11" s="145" t="s">
        <v>77</v>
      </c>
      <c r="C11" s="146">
        <v>20252</v>
      </c>
      <c r="D11" s="147">
        <v>-0.59010686528497414</v>
      </c>
      <c r="E11" s="146">
        <v>22329</v>
      </c>
      <c r="F11" s="147">
        <f t="shared" si="4"/>
        <v>0.1025577720718942</v>
      </c>
      <c r="G11" s="146">
        <v>47103</v>
      </c>
      <c r="H11" s="147">
        <f t="shared" si="4"/>
        <v>1.1094988579873708</v>
      </c>
      <c r="I11" s="146">
        <v>58354</v>
      </c>
      <c r="J11" s="147">
        <f t="shared" si="4"/>
        <v>0.23885952062501326</v>
      </c>
      <c r="K11" s="146">
        <v>58643</v>
      </c>
      <c r="L11" s="147">
        <f t="shared" si="4"/>
        <v>4.9525311032663222E-3</v>
      </c>
      <c r="M11" s="146">
        <v>56752</v>
      </c>
      <c r="N11" s="147">
        <f t="shared" si="5"/>
        <v>-3.2245962860017352E-2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19557</v>
      </c>
      <c r="F12" s="147" t="str">
        <f t="shared" si="4"/>
        <v>-</v>
      </c>
      <c r="G12" s="146">
        <v>43531</v>
      </c>
      <c r="H12" s="147">
        <f t="shared" si="4"/>
        <v>1.2258526358848494</v>
      </c>
      <c r="I12" s="146">
        <v>42717</v>
      </c>
      <c r="J12" s="147">
        <f t="shared" si="4"/>
        <v>-1.8699317727596476E-2</v>
      </c>
      <c r="K12" s="146">
        <v>46133</v>
      </c>
      <c r="L12" s="147">
        <f t="shared" si="4"/>
        <v>7.9968162558232025E-2</v>
      </c>
      <c r="M12" s="146">
        <v>47123</v>
      </c>
      <c r="N12" s="147">
        <f t="shared" si="5"/>
        <v>2.1459692627836979E-2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24025</v>
      </c>
      <c r="F13" s="147" t="str">
        <f t="shared" si="4"/>
        <v>-</v>
      </c>
      <c r="G13" s="146">
        <v>44866</v>
      </c>
      <c r="H13" s="147">
        <f t="shared" si="4"/>
        <v>0.8674713839750261</v>
      </c>
      <c r="I13" s="146">
        <v>42611</v>
      </c>
      <c r="J13" s="147">
        <f t="shared" si="4"/>
        <v>-5.0260776534569618E-2</v>
      </c>
      <c r="K13" s="146">
        <v>38316</v>
      </c>
      <c r="L13" s="147">
        <f t="shared" si="4"/>
        <v>-0.10079556921921573</v>
      </c>
      <c r="M13" s="146">
        <v>45582</v>
      </c>
      <c r="N13" s="147">
        <f t="shared" si="5"/>
        <v>0.18963357344190412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26795</v>
      </c>
      <c r="F14" s="147" t="str">
        <f t="shared" si="4"/>
        <v>-</v>
      </c>
      <c r="G14" s="146">
        <v>40470</v>
      </c>
      <c r="H14" s="147">
        <f t="shared" si="4"/>
        <v>0.51035640977794361</v>
      </c>
      <c r="I14" s="146">
        <v>38639</v>
      </c>
      <c r="J14" s="147">
        <f t="shared" si="4"/>
        <v>-4.5243390165554787E-2</v>
      </c>
      <c r="K14" s="146">
        <v>40074</v>
      </c>
      <c r="L14" s="147">
        <f t="shared" si="4"/>
        <v>3.7138642304407554E-2</v>
      </c>
      <c r="M14" s="146">
        <v>42497</v>
      </c>
      <c r="N14" s="147">
        <f t="shared" si="5"/>
        <v>6.0463143185107482E-2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31224</v>
      </c>
      <c r="F15" s="147" t="str">
        <f t="shared" si="4"/>
        <v>-</v>
      </c>
      <c r="G15" s="146">
        <v>43286</v>
      </c>
      <c r="H15" s="147">
        <f t="shared" si="4"/>
        <v>0.38630540609787345</v>
      </c>
      <c r="I15" s="146">
        <v>40407</v>
      </c>
      <c r="J15" s="147">
        <f t="shared" si="4"/>
        <v>-6.651111213787364E-2</v>
      </c>
      <c r="K15" s="146">
        <v>45242</v>
      </c>
      <c r="L15" s="147">
        <f t="shared" si="4"/>
        <v>0.11965748508921714</v>
      </c>
      <c r="M15" s="146">
        <v>49837</v>
      </c>
      <c r="N15" s="147">
        <f t="shared" si="5"/>
        <v>0.10156491755448482</v>
      </c>
    </row>
    <row r="16" spans="1:15" x14ac:dyDescent="0.25">
      <c r="A16" s="1" t="s">
        <v>86</v>
      </c>
      <c r="B16" s="145" t="s">
        <v>87</v>
      </c>
      <c r="C16" s="146">
        <v>15225</v>
      </c>
      <c r="D16" s="147">
        <v>-0.60673141499199257</v>
      </c>
      <c r="E16" s="146">
        <v>36151</v>
      </c>
      <c r="F16" s="147">
        <f t="shared" si="4"/>
        <v>1.3744499178981937</v>
      </c>
      <c r="G16" s="146">
        <v>41695</v>
      </c>
      <c r="H16" s="147">
        <f t="shared" si="4"/>
        <v>0.15335675361677414</v>
      </c>
      <c r="I16" s="146">
        <v>43373</v>
      </c>
      <c r="J16" s="147">
        <f t="shared" si="4"/>
        <v>4.0244633649118677E-2</v>
      </c>
      <c r="K16" s="146">
        <v>42595</v>
      </c>
      <c r="L16" s="147">
        <f t="shared" si="4"/>
        <v>-1.7937426509579746E-2</v>
      </c>
      <c r="M16" s="146">
        <v>49206</v>
      </c>
      <c r="N16" s="147">
        <f t="shared" si="5"/>
        <v>0.15520601009508161</v>
      </c>
    </row>
    <row r="17" spans="1:15" x14ac:dyDescent="0.25">
      <c r="A17" s="1" t="s">
        <v>88</v>
      </c>
      <c r="B17" s="145" t="s">
        <v>89</v>
      </c>
      <c r="C17" s="146">
        <v>14501</v>
      </c>
      <c r="D17" s="147">
        <v>-0.602396424556497</v>
      </c>
      <c r="E17" s="146">
        <v>36202</v>
      </c>
      <c r="F17" s="147">
        <f t="shared" si="4"/>
        <v>1.4965174815529965</v>
      </c>
      <c r="G17" s="146">
        <v>42224</v>
      </c>
      <c r="H17" s="147">
        <f t="shared" si="4"/>
        <v>0.16634440086183089</v>
      </c>
      <c r="I17" s="146">
        <v>40151</v>
      </c>
      <c r="J17" s="147">
        <f t="shared" si="4"/>
        <v>-4.9095301250473677E-2</v>
      </c>
      <c r="K17" s="146">
        <v>43154</v>
      </c>
      <c r="L17" s="147">
        <f t="shared" si="4"/>
        <v>7.479265771711785E-2</v>
      </c>
      <c r="M17" s="146">
        <v>47691</v>
      </c>
      <c r="N17" s="147">
        <f t="shared" si="5"/>
        <v>0.10513509755758443</v>
      </c>
    </row>
    <row r="18" spans="1:15" x14ac:dyDescent="0.25">
      <c r="A18" s="1" t="s">
        <v>90</v>
      </c>
      <c r="B18" s="145" t="s">
        <v>91</v>
      </c>
      <c r="C18" s="146">
        <v>17308</v>
      </c>
      <c r="D18" s="147">
        <v>-0.56855120151560468</v>
      </c>
      <c r="E18" s="146">
        <v>42785</v>
      </c>
      <c r="F18" s="147">
        <f t="shared" si="4"/>
        <v>1.471978275941761</v>
      </c>
      <c r="G18" s="146">
        <v>48246</v>
      </c>
      <c r="H18" s="147">
        <f t="shared" si="4"/>
        <v>0.12763819095477391</v>
      </c>
      <c r="I18" s="146">
        <v>49321</v>
      </c>
      <c r="J18" s="147">
        <f t="shared" si="4"/>
        <v>2.2281639928698693E-2</v>
      </c>
      <c r="K18" s="146">
        <v>43124</v>
      </c>
      <c r="L18" s="147">
        <f t="shared" si="4"/>
        <v>-0.1256462764339733</v>
      </c>
      <c r="M18" s="146">
        <v>55510</v>
      </c>
      <c r="N18" s="147">
        <f t="shared" si="5"/>
        <v>0.28721825433633241</v>
      </c>
    </row>
    <row r="19" spans="1:15" x14ac:dyDescent="0.25">
      <c r="A19" s="1" t="s">
        <v>92</v>
      </c>
      <c r="B19" s="145" t="s">
        <v>93</v>
      </c>
      <c r="C19" s="146">
        <v>14807</v>
      </c>
      <c r="D19" s="147">
        <v>-0.68922889644461227</v>
      </c>
      <c r="E19" s="146">
        <v>49146</v>
      </c>
      <c r="F19" s="147">
        <f t="shared" si="4"/>
        <v>2.319105828324441</v>
      </c>
      <c r="G19" s="146">
        <v>56046</v>
      </c>
      <c r="H19" s="147">
        <f t="shared" si="4"/>
        <v>0.14039799780246609</v>
      </c>
      <c r="I19" s="146">
        <v>55991</v>
      </c>
      <c r="J19" s="147">
        <f t="shared" si="4"/>
        <v>-9.8133675909073403E-4</v>
      </c>
      <c r="K19" s="146">
        <v>53169</v>
      </c>
      <c r="L19" s="147">
        <f t="shared" si="4"/>
        <v>-5.0400957296708349E-2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13546</v>
      </c>
      <c r="D20" s="147">
        <v>-0.72325168038899212</v>
      </c>
      <c r="E20" s="146">
        <v>46745</v>
      </c>
      <c r="F20" s="147">
        <f t="shared" si="4"/>
        <v>2.4508341945961907</v>
      </c>
      <c r="G20" s="146">
        <v>54058</v>
      </c>
      <c r="H20" s="147">
        <f t="shared" si="4"/>
        <v>0.15644453952294368</v>
      </c>
      <c r="I20" s="146">
        <v>53126</v>
      </c>
      <c r="J20" s="147">
        <f t="shared" si="4"/>
        <v>-1.7240741425875949E-2</v>
      </c>
      <c r="K20" s="146">
        <v>55215</v>
      </c>
      <c r="L20" s="147">
        <f t="shared" si="4"/>
        <v>3.9321612769642078E-2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216673</v>
      </c>
      <c r="D21" s="150">
        <v>-0.56961248378645191</v>
      </c>
      <c r="E21" s="149">
        <v>359169</v>
      </c>
      <c r="F21" s="150">
        <f t="shared" si="4"/>
        <v>0.65765462240334505</v>
      </c>
      <c r="G21" s="149">
        <v>543499</v>
      </c>
      <c r="H21" s="150">
        <f t="shared" si="4"/>
        <v>0.51321244316742254</v>
      </c>
      <c r="I21" s="149">
        <v>576462</v>
      </c>
      <c r="J21" s="150">
        <f t="shared" si="4"/>
        <v>6.0649605611049928E-2</v>
      </c>
      <c r="K21" s="149">
        <v>584273</v>
      </c>
      <c r="L21" s="150">
        <f t="shared" si="4"/>
        <v>1.3549895743344642E-2</v>
      </c>
      <c r="M21" s="149">
        <v>503913</v>
      </c>
      <c r="N21" s="150">
        <v>5.8887681791342184E-2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252</v>
      </c>
      <c r="G30" s="144" t="s">
        <v>71</v>
      </c>
      <c r="H30" s="143" t="s">
        <v>252</v>
      </c>
      <c r="I30" s="144" t="s">
        <v>71</v>
      </c>
      <c r="J30" s="143" t="s">
        <v>252</v>
      </c>
      <c r="K30" s="144" t="s">
        <v>71</v>
      </c>
      <c r="L30" s="143" t="s">
        <v>252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18094</v>
      </c>
      <c r="D31" s="147">
        <v>-2.9083494312084124E-2</v>
      </c>
      <c r="E31" s="146">
        <v>4627</v>
      </c>
      <c r="F31" s="147">
        <f t="shared" ref="F31:L43" si="6">IFERROR(E31/C31-1,"-")</f>
        <v>-0.74427987178070076</v>
      </c>
      <c r="G31" s="146">
        <v>15015</v>
      </c>
      <c r="H31" s="147">
        <f t="shared" si="6"/>
        <v>2.2450832072617248</v>
      </c>
      <c r="I31" s="146">
        <v>21636</v>
      </c>
      <c r="J31" s="147">
        <f t="shared" si="6"/>
        <v>0.44095904095904093</v>
      </c>
      <c r="K31" s="146">
        <v>25181</v>
      </c>
      <c r="L31" s="147">
        <f t="shared" si="6"/>
        <v>0.16384729155111843</v>
      </c>
      <c r="M31" s="146">
        <v>23120</v>
      </c>
      <c r="N31" s="147">
        <f t="shared" ref="N31:N40" si="7">IFERROR(M31/K31-1,"-")</f>
        <v>-8.1847424645566047E-2</v>
      </c>
    </row>
    <row r="32" spans="1:15" x14ac:dyDescent="0.25">
      <c r="B32" s="145" t="s">
        <v>75</v>
      </c>
      <c r="C32" s="146">
        <v>23371</v>
      </c>
      <c r="D32" s="147">
        <v>0.24825081450622233</v>
      </c>
      <c r="E32" s="146">
        <v>9380</v>
      </c>
      <c r="F32" s="147">
        <f t="shared" si="6"/>
        <v>-0.59864789696632581</v>
      </c>
      <c r="G32" s="146">
        <v>18026</v>
      </c>
      <c r="H32" s="147">
        <f t="shared" si="6"/>
        <v>0.92174840085287846</v>
      </c>
      <c r="I32" s="146">
        <v>23651</v>
      </c>
      <c r="J32" s="147">
        <f t="shared" si="6"/>
        <v>0.31204926217685558</v>
      </c>
      <c r="K32" s="146">
        <v>24442</v>
      </c>
      <c r="L32" s="147">
        <f t="shared" si="6"/>
        <v>3.3444674643778205E-2</v>
      </c>
      <c r="M32" s="146">
        <v>23832</v>
      </c>
      <c r="N32" s="147">
        <f t="shared" si="7"/>
        <v>-2.4957041158661375E-2</v>
      </c>
    </row>
    <row r="33" spans="2:15" x14ac:dyDescent="0.25">
      <c r="B33" s="145" t="s">
        <v>77</v>
      </c>
      <c r="C33" s="146">
        <v>9500</v>
      </c>
      <c r="D33" s="147">
        <v>-0.5267038660821044</v>
      </c>
      <c r="E33" s="146">
        <v>12289</v>
      </c>
      <c r="F33" s="147">
        <f t="shared" si="6"/>
        <v>0.29357894736842116</v>
      </c>
      <c r="G33" s="146">
        <v>22226</v>
      </c>
      <c r="H33" s="147">
        <f t="shared" si="6"/>
        <v>0.80860932541297093</v>
      </c>
      <c r="I33" s="146">
        <v>30146</v>
      </c>
      <c r="J33" s="147">
        <f t="shared" si="6"/>
        <v>0.35633942229820925</v>
      </c>
      <c r="K33" s="146">
        <v>25658</v>
      </c>
      <c r="L33" s="147">
        <f t="shared" si="6"/>
        <v>-0.14887547269952894</v>
      </c>
      <c r="M33" s="146">
        <v>30942</v>
      </c>
      <c r="N33" s="147">
        <f t="shared" si="7"/>
        <v>0.20593966793982377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11550</v>
      </c>
      <c r="F34" s="147" t="str">
        <f t="shared" si="6"/>
        <v>-</v>
      </c>
      <c r="G34" s="146">
        <v>22061</v>
      </c>
      <c r="H34" s="147">
        <f t="shared" si="6"/>
        <v>0.91004329004328999</v>
      </c>
      <c r="I34" s="146">
        <v>25115</v>
      </c>
      <c r="J34" s="147">
        <f t="shared" si="6"/>
        <v>0.13843434114500708</v>
      </c>
      <c r="K34" s="146">
        <v>22776</v>
      </c>
      <c r="L34" s="147">
        <f t="shared" si="6"/>
        <v>-9.3131594664543127E-2</v>
      </c>
      <c r="M34" s="146">
        <v>26836</v>
      </c>
      <c r="N34" s="147">
        <f t="shared" si="7"/>
        <v>0.17825781524411655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15346</v>
      </c>
      <c r="F35" s="147" t="str">
        <f t="shared" si="6"/>
        <v>-</v>
      </c>
      <c r="G35" s="146">
        <v>26282</v>
      </c>
      <c r="H35" s="147">
        <f t="shared" si="6"/>
        <v>0.71262869803206041</v>
      </c>
      <c r="I35" s="146">
        <v>28209</v>
      </c>
      <c r="J35" s="147">
        <f t="shared" si="6"/>
        <v>7.3320143063693832E-2</v>
      </c>
      <c r="K35" s="146">
        <v>24741</v>
      </c>
      <c r="L35" s="147">
        <f t="shared" si="6"/>
        <v>-0.12293948739763905</v>
      </c>
      <c r="M35" s="146">
        <v>30811</v>
      </c>
      <c r="N35" s="147">
        <f t="shared" si="7"/>
        <v>0.24534174043086376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18447</v>
      </c>
      <c r="F36" s="147" t="str">
        <f t="shared" si="6"/>
        <v>-</v>
      </c>
      <c r="G36" s="146">
        <v>24304</v>
      </c>
      <c r="H36" s="147">
        <f t="shared" si="6"/>
        <v>0.31750420122513145</v>
      </c>
      <c r="I36" s="146">
        <v>25871</v>
      </c>
      <c r="J36" s="147">
        <f t="shared" si="6"/>
        <v>6.4474983541803921E-2</v>
      </c>
      <c r="K36" s="146">
        <v>28215</v>
      </c>
      <c r="L36" s="147">
        <f t="shared" si="6"/>
        <v>9.0603378300027071E-2</v>
      </c>
      <c r="M36" s="146">
        <v>31150</v>
      </c>
      <c r="N36" s="147">
        <f t="shared" si="7"/>
        <v>0.10402268297005146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20547</v>
      </c>
      <c r="F37" s="147" t="str">
        <f t="shared" si="6"/>
        <v>-</v>
      </c>
      <c r="G37" s="146">
        <v>25584</v>
      </c>
      <c r="H37" s="147">
        <f t="shared" si="6"/>
        <v>0.24514527668272734</v>
      </c>
      <c r="I37" s="146">
        <v>25078</v>
      </c>
      <c r="J37" s="147">
        <f t="shared" si="6"/>
        <v>-1.9777986241400924E-2</v>
      </c>
      <c r="K37" s="146">
        <v>30089</v>
      </c>
      <c r="L37" s="147">
        <f t="shared" si="6"/>
        <v>0.19981657229444139</v>
      </c>
      <c r="M37" s="146">
        <v>32508</v>
      </c>
      <c r="N37" s="147">
        <f t="shared" si="7"/>
        <v>8.0394828674930974E-2</v>
      </c>
    </row>
    <row r="38" spans="2:15" x14ac:dyDescent="0.25">
      <c r="B38" s="145" t="s">
        <v>87</v>
      </c>
      <c r="C38" s="146">
        <v>9653</v>
      </c>
      <c r="D38" s="147">
        <v>-0.51242549752500255</v>
      </c>
      <c r="E38" s="146">
        <v>22058</v>
      </c>
      <c r="F38" s="147">
        <f t="shared" si="6"/>
        <v>1.2850927172899618</v>
      </c>
      <c r="G38" s="146">
        <v>20956</v>
      </c>
      <c r="H38" s="147">
        <f t="shared" si="6"/>
        <v>-4.9959198476743127E-2</v>
      </c>
      <c r="I38" s="146">
        <v>22168</v>
      </c>
      <c r="J38" s="147">
        <f t="shared" si="6"/>
        <v>5.7835464783355661E-2</v>
      </c>
      <c r="K38" s="146">
        <v>21698</v>
      </c>
      <c r="L38" s="147">
        <f t="shared" si="6"/>
        <v>-2.1201732226633019E-2</v>
      </c>
      <c r="M38" s="146">
        <v>27336</v>
      </c>
      <c r="N38" s="147">
        <f t="shared" si="7"/>
        <v>0.25983961655452115</v>
      </c>
    </row>
    <row r="39" spans="2:15" x14ac:dyDescent="0.25">
      <c r="B39" s="145" t="s">
        <v>89</v>
      </c>
      <c r="C39" s="146">
        <v>9944</v>
      </c>
      <c r="D39" s="147">
        <v>-0.45130497158307126</v>
      </c>
      <c r="E39" s="146">
        <v>22567</v>
      </c>
      <c r="F39" s="147">
        <f t="shared" si="6"/>
        <v>1.2694086886564762</v>
      </c>
      <c r="G39" s="146">
        <v>24548</v>
      </c>
      <c r="H39" s="147">
        <f t="shared" si="6"/>
        <v>8.7783046040678769E-2</v>
      </c>
      <c r="I39" s="146">
        <v>23087</v>
      </c>
      <c r="J39" s="147">
        <f t="shared" si="6"/>
        <v>-5.9516050187387926E-2</v>
      </c>
      <c r="K39" s="146">
        <v>27092</v>
      </c>
      <c r="L39" s="147">
        <f t="shared" si="6"/>
        <v>0.17347424957768443</v>
      </c>
      <c r="M39" s="146">
        <v>30146</v>
      </c>
      <c r="N39" s="147">
        <f t="shared" si="7"/>
        <v>0.11272700428170679</v>
      </c>
    </row>
    <row r="40" spans="2:15" x14ac:dyDescent="0.25">
      <c r="B40" s="145" t="s">
        <v>91</v>
      </c>
      <c r="C40" s="146">
        <v>12162</v>
      </c>
      <c r="D40" s="147">
        <v>-0.40147637795275593</v>
      </c>
      <c r="E40" s="146">
        <v>24014</v>
      </c>
      <c r="F40" s="147">
        <f t="shared" si="6"/>
        <v>0.97451077125472785</v>
      </c>
      <c r="G40" s="146">
        <v>26214</v>
      </c>
      <c r="H40" s="147">
        <f t="shared" si="6"/>
        <v>9.1613225618389249E-2</v>
      </c>
      <c r="I40" s="146">
        <v>28464</v>
      </c>
      <c r="J40" s="147">
        <f t="shared" si="6"/>
        <v>8.583199816891729E-2</v>
      </c>
      <c r="K40" s="146">
        <v>24346</v>
      </c>
      <c r="L40" s="147">
        <f t="shared" si="6"/>
        <v>-0.14467397414277683</v>
      </c>
      <c r="M40" s="146">
        <v>34755</v>
      </c>
      <c r="N40" s="147">
        <f t="shared" si="7"/>
        <v>0.42754456584243816</v>
      </c>
    </row>
    <row r="41" spans="2:15" x14ac:dyDescent="0.25">
      <c r="B41" s="145" t="s">
        <v>93</v>
      </c>
      <c r="C41" s="146">
        <v>9442</v>
      </c>
      <c r="D41" s="147">
        <v>-0.57268283852280955</v>
      </c>
      <c r="E41" s="146">
        <v>24464</v>
      </c>
      <c r="F41" s="147">
        <f t="shared" si="6"/>
        <v>1.5909764880321964</v>
      </c>
      <c r="G41" s="146">
        <v>25866</v>
      </c>
      <c r="H41" s="147">
        <f t="shared" si="6"/>
        <v>5.7308698495748933E-2</v>
      </c>
      <c r="I41" s="146">
        <v>26745</v>
      </c>
      <c r="J41" s="147">
        <f t="shared" si="6"/>
        <v>3.3982834609139312E-2</v>
      </c>
      <c r="K41" s="146">
        <v>29114</v>
      </c>
      <c r="L41" s="147">
        <f t="shared" si="6"/>
        <v>8.8577304169003446E-2</v>
      </c>
      <c r="M41" s="146"/>
      <c r="N41" s="147"/>
    </row>
    <row r="42" spans="2:15" x14ac:dyDescent="0.25">
      <c r="B42" s="145" t="s">
        <v>95</v>
      </c>
      <c r="C42" s="146">
        <v>7829</v>
      </c>
      <c r="D42" s="147">
        <v>-0.61874847820793766</v>
      </c>
      <c r="E42" s="146">
        <v>21342</v>
      </c>
      <c r="F42" s="147">
        <f t="shared" si="6"/>
        <v>1.7260186486141271</v>
      </c>
      <c r="G42" s="146">
        <v>20862</v>
      </c>
      <c r="H42" s="147">
        <f t="shared" si="6"/>
        <v>-2.2490863086870982E-2</v>
      </c>
      <c r="I42" s="146">
        <v>22180</v>
      </c>
      <c r="J42" s="147">
        <f t="shared" si="6"/>
        <v>6.3177068353944987E-2</v>
      </c>
      <c r="K42" s="146">
        <v>25047</v>
      </c>
      <c r="L42" s="147">
        <f t="shared" si="6"/>
        <v>0.12926059513074839</v>
      </c>
      <c r="M42" s="146"/>
      <c r="N42" s="147"/>
    </row>
    <row r="43" spans="2:15" ht="15.75" x14ac:dyDescent="0.25">
      <c r="B43" s="148" t="s">
        <v>32</v>
      </c>
      <c r="C43" s="149">
        <v>116562</v>
      </c>
      <c r="D43" s="150">
        <v>-0.50485115204241149</v>
      </c>
      <c r="E43" s="149">
        <v>206631</v>
      </c>
      <c r="F43" s="150">
        <f t="shared" si="6"/>
        <v>0.77271323415864512</v>
      </c>
      <c r="G43" s="149">
        <v>271944</v>
      </c>
      <c r="H43" s="150">
        <f t="shared" si="6"/>
        <v>0.31608519534822954</v>
      </c>
      <c r="I43" s="149">
        <v>302350</v>
      </c>
      <c r="J43" s="150">
        <f t="shared" si="6"/>
        <v>0.11180978436736977</v>
      </c>
      <c r="K43" s="149">
        <v>308399</v>
      </c>
      <c r="L43" s="150">
        <f t="shared" si="6"/>
        <v>2.0006614850339055E-2</v>
      </c>
      <c r="M43" s="149">
        <v>291436</v>
      </c>
      <c r="N43" s="150">
        <v>0.14631172366050715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252</v>
      </c>
      <c r="G52" s="144" t="s">
        <v>71</v>
      </c>
      <c r="H52" s="143" t="s">
        <v>252</v>
      </c>
      <c r="I52" s="144" t="s">
        <v>71</v>
      </c>
      <c r="J52" s="143" t="s">
        <v>252</v>
      </c>
      <c r="K52" s="144" t="s">
        <v>71</v>
      </c>
      <c r="L52" s="143" t="s">
        <v>252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9493</v>
      </c>
      <c r="D53" s="147">
        <v>-8.3952523400559698E-2</v>
      </c>
      <c r="E53" s="146">
        <v>2921</v>
      </c>
      <c r="F53" s="147">
        <f>IFERROR(E53/C53-1,"-")</f>
        <v>-0.69229958917096801</v>
      </c>
      <c r="G53" s="146">
        <v>9522</v>
      </c>
      <c r="H53" s="147">
        <f>IFERROR(G53/E53-1,"-")</f>
        <v>2.2598425196850394</v>
      </c>
      <c r="I53" s="146">
        <v>11784</v>
      </c>
      <c r="J53" s="147">
        <f>IFERROR(I53/G53-1,"-")</f>
        <v>0.23755513547574036</v>
      </c>
      <c r="K53" s="146">
        <v>14922</v>
      </c>
      <c r="L53" s="147">
        <f>IFERROR(K53/I53-1,"-")</f>
        <v>0.2662932790224033</v>
      </c>
      <c r="M53" s="146">
        <v>14862</v>
      </c>
      <c r="N53" s="147">
        <f t="shared" ref="N53:N62" si="8">IFERROR(M53/K53-1,"-")</f>
        <v>-4.0209087253719744E-3</v>
      </c>
    </row>
    <row r="54" spans="1:15" x14ac:dyDescent="0.25">
      <c r="A54" s="1">
        <v>2</v>
      </c>
      <c r="B54" s="145" t="s">
        <v>75</v>
      </c>
      <c r="C54" s="146">
        <v>12705</v>
      </c>
      <c r="D54" s="147">
        <v>0.15437034344902778</v>
      </c>
      <c r="E54" s="146">
        <v>5092</v>
      </c>
      <c r="F54" s="147">
        <f t="shared" ref="F54:L65" si="9">IFERROR(E54/C54-1,"-")</f>
        <v>-0.59921290830381735</v>
      </c>
      <c r="G54" s="146">
        <v>10749</v>
      </c>
      <c r="H54" s="147">
        <f t="shared" si="9"/>
        <v>1.1109583660644149</v>
      </c>
      <c r="I54" s="146">
        <v>13893</v>
      </c>
      <c r="J54" s="147">
        <f t="shared" si="9"/>
        <v>0.2924923248674296</v>
      </c>
      <c r="K54" s="146">
        <v>15680</v>
      </c>
      <c r="L54" s="147">
        <f t="shared" si="9"/>
        <v>0.12862592672568929</v>
      </c>
      <c r="M54" s="146">
        <v>14169</v>
      </c>
      <c r="N54" s="147">
        <f t="shared" si="8"/>
        <v>-9.636479591836733E-2</v>
      </c>
    </row>
    <row r="55" spans="1:15" x14ac:dyDescent="0.25">
      <c r="A55" s="1">
        <v>3</v>
      </c>
      <c r="B55" s="145" t="s">
        <v>77</v>
      </c>
      <c r="C55" s="146">
        <v>5294</v>
      </c>
      <c r="D55" s="147">
        <v>-0.56055449489499454</v>
      </c>
      <c r="E55" s="146">
        <v>5922</v>
      </c>
      <c r="F55" s="147">
        <f t="shared" si="9"/>
        <v>0.11862485833018521</v>
      </c>
      <c r="G55" s="146">
        <v>12631</v>
      </c>
      <c r="H55" s="147">
        <f t="shared" si="9"/>
        <v>1.1328942924687606</v>
      </c>
      <c r="I55" s="146">
        <v>18087</v>
      </c>
      <c r="J55" s="147">
        <f t="shared" si="9"/>
        <v>0.43195313118517942</v>
      </c>
      <c r="K55" s="146">
        <v>14870</v>
      </c>
      <c r="L55" s="147">
        <f t="shared" si="9"/>
        <v>-0.17786255321501632</v>
      </c>
      <c r="M55" s="146">
        <v>17196</v>
      </c>
      <c r="N55" s="147">
        <f t="shared" si="8"/>
        <v>0.15642232683254886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6402</v>
      </c>
      <c r="F56" s="147" t="str">
        <f t="shared" si="9"/>
        <v>-</v>
      </c>
      <c r="G56" s="146">
        <v>10238</v>
      </c>
      <c r="H56" s="147">
        <f t="shared" si="9"/>
        <v>0.59918775382692901</v>
      </c>
      <c r="I56" s="146">
        <v>14354</v>
      </c>
      <c r="J56" s="147">
        <f t="shared" si="9"/>
        <v>0.40203164680601677</v>
      </c>
      <c r="K56" s="146">
        <v>13713</v>
      </c>
      <c r="L56" s="147">
        <f t="shared" si="9"/>
        <v>-4.4656541730528021E-2</v>
      </c>
      <c r="M56" s="146">
        <v>14757</v>
      </c>
      <c r="N56" s="147">
        <f t="shared" si="8"/>
        <v>7.613213738788005E-2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7617</v>
      </c>
      <c r="F57" s="147" t="str">
        <f t="shared" si="9"/>
        <v>-</v>
      </c>
      <c r="G57" s="146">
        <v>14454</v>
      </c>
      <c r="H57" s="147">
        <f t="shared" si="9"/>
        <v>0.89759747932256784</v>
      </c>
      <c r="I57" s="146">
        <v>16688</v>
      </c>
      <c r="J57" s="147">
        <f t="shared" si="9"/>
        <v>0.15455929154559289</v>
      </c>
      <c r="K57" s="146">
        <v>14967</v>
      </c>
      <c r="L57" s="147">
        <f t="shared" si="9"/>
        <v>-0.10312799616490886</v>
      </c>
      <c r="M57" s="146">
        <v>15736</v>
      </c>
      <c r="N57" s="147">
        <f t="shared" si="8"/>
        <v>5.13797020110911E-2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8838</v>
      </c>
      <c r="F58" s="147" t="str">
        <f t="shared" si="9"/>
        <v>-</v>
      </c>
      <c r="G58" s="146">
        <v>12044</v>
      </c>
      <c r="H58" s="147">
        <f t="shared" si="9"/>
        <v>0.36275175379045033</v>
      </c>
      <c r="I58" s="146">
        <v>14668</v>
      </c>
      <c r="J58" s="147">
        <f t="shared" si="9"/>
        <v>0.21786781800066413</v>
      </c>
      <c r="K58" s="146">
        <v>15572</v>
      </c>
      <c r="L58" s="147">
        <f t="shared" si="9"/>
        <v>6.1630760839923582E-2</v>
      </c>
      <c r="M58" s="146">
        <v>15923</v>
      </c>
      <c r="N58" s="147">
        <f t="shared" si="8"/>
        <v>2.2540457230927347E-2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11856</v>
      </c>
      <c r="F59" s="147" t="str">
        <f t="shared" si="9"/>
        <v>-</v>
      </c>
      <c r="G59" s="146">
        <v>12331</v>
      </c>
      <c r="H59" s="147">
        <f t="shared" si="9"/>
        <v>4.0064102564102644E-2</v>
      </c>
      <c r="I59" s="146">
        <v>16466</v>
      </c>
      <c r="J59" s="147">
        <f t="shared" si="9"/>
        <v>0.3353337117833104</v>
      </c>
      <c r="K59" s="146">
        <v>13056</v>
      </c>
      <c r="L59" s="147">
        <f t="shared" si="9"/>
        <v>-0.20709340459127901</v>
      </c>
      <c r="M59" s="146">
        <v>14081</v>
      </c>
      <c r="N59" s="147">
        <f t="shared" si="8"/>
        <v>7.8507965686274606E-2</v>
      </c>
    </row>
    <row r="60" spans="1:15" x14ac:dyDescent="0.25">
      <c r="A60" s="1">
        <v>8</v>
      </c>
      <c r="B60" s="145" t="s">
        <v>87</v>
      </c>
      <c r="C60" s="146">
        <v>7712</v>
      </c>
      <c r="D60" s="147">
        <v>-0.10895436164067018</v>
      </c>
      <c r="E60" s="146">
        <v>12416</v>
      </c>
      <c r="F60" s="147">
        <f t="shared" si="9"/>
        <v>0.60995850622406644</v>
      </c>
      <c r="G60" s="146">
        <v>9178</v>
      </c>
      <c r="H60" s="147">
        <f t="shared" si="9"/>
        <v>-0.26079252577319589</v>
      </c>
      <c r="I60" s="146">
        <v>13548</v>
      </c>
      <c r="J60" s="147">
        <f t="shared" si="9"/>
        <v>0.47613859228590116</v>
      </c>
      <c r="K60" s="146">
        <v>9705</v>
      </c>
      <c r="L60" s="147">
        <f t="shared" si="9"/>
        <v>-0.28365810451727191</v>
      </c>
      <c r="M60" s="146">
        <v>13064</v>
      </c>
      <c r="N60" s="147">
        <f t="shared" si="8"/>
        <v>0.34611025244719218</v>
      </c>
    </row>
    <row r="61" spans="1:15" x14ac:dyDescent="0.25">
      <c r="A61" s="1">
        <v>9</v>
      </c>
      <c r="B61" s="145" t="s">
        <v>89</v>
      </c>
      <c r="C61" s="146">
        <v>7090</v>
      </c>
      <c r="D61" s="147">
        <v>-0.28549833719641238</v>
      </c>
      <c r="E61" s="146">
        <v>12801</v>
      </c>
      <c r="F61" s="147">
        <f t="shared" si="9"/>
        <v>0.80550070521861783</v>
      </c>
      <c r="G61" s="146">
        <v>13050</v>
      </c>
      <c r="H61" s="147">
        <f t="shared" si="9"/>
        <v>1.9451605343332456E-2</v>
      </c>
      <c r="I61" s="146">
        <v>15730</v>
      </c>
      <c r="J61" s="147">
        <f t="shared" si="9"/>
        <v>0.20536398467432959</v>
      </c>
      <c r="K61" s="146">
        <v>13601</v>
      </c>
      <c r="L61" s="147">
        <f t="shared" si="9"/>
        <v>-0.13534647171010805</v>
      </c>
      <c r="M61" s="146">
        <v>16617</v>
      </c>
      <c r="N61" s="147">
        <f t="shared" si="8"/>
        <v>0.2217484008528785</v>
      </c>
    </row>
    <row r="62" spans="1:15" x14ac:dyDescent="0.25">
      <c r="A62" s="1">
        <v>10</v>
      </c>
      <c r="B62" s="145" t="s">
        <v>91</v>
      </c>
      <c r="C62" s="146">
        <v>7680</v>
      </c>
      <c r="D62" s="147">
        <v>-0.25825767819200307</v>
      </c>
      <c r="E62" s="146">
        <v>12385</v>
      </c>
      <c r="F62" s="147">
        <f t="shared" si="9"/>
        <v>0.61263020833333326</v>
      </c>
      <c r="G62" s="146">
        <v>14337</v>
      </c>
      <c r="H62" s="147">
        <f t="shared" si="9"/>
        <v>0.157610012111425</v>
      </c>
      <c r="I62" s="146">
        <v>16623</v>
      </c>
      <c r="J62" s="147">
        <f t="shared" si="9"/>
        <v>0.15944758317639685</v>
      </c>
      <c r="K62" s="146">
        <v>16019</v>
      </c>
      <c r="L62" s="147">
        <f t="shared" si="9"/>
        <v>-3.6335198219334619E-2</v>
      </c>
      <c r="M62" s="146">
        <v>21114</v>
      </c>
      <c r="N62" s="147">
        <f t="shared" si="8"/>
        <v>0.31805980398277045</v>
      </c>
    </row>
    <row r="63" spans="1:15" x14ac:dyDescent="0.25">
      <c r="A63" s="1">
        <v>11</v>
      </c>
      <c r="B63" s="145" t="s">
        <v>93</v>
      </c>
      <c r="C63" s="146">
        <v>5836</v>
      </c>
      <c r="D63" s="147">
        <v>-0.53971133370139601</v>
      </c>
      <c r="E63" s="146">
        <v>13540</v>
      </c>
      <c r="F63" s="147">
        <f t="shared" si="9"/>
        <v>1.3200822481151473</v>
      </c>
      <c r="G63" s="146">
        <v>14216</v>
      </c>
      <c r="H63" s="147">
        <f t="shared" si="9"/>
        <v>4.9926144756277768E-2</v>
      </c>
      <c r="I63" s="146">
        <v>17852</v>
      </c>
      <c r="J63" s="147">
        <f t="shared" si="9"/>
        <v>0.25576814856499719</v>
      </c>
      <c r="K63" s="146">
        <v>19160</v>
      </c>
      <c r="L63" s="147">
        <f t="shared" si="9"/>
        <v>7.3269101501232337E-2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4463</v>
      </c>
      <c r="D64" s="147">
        <v>-0.54403351042092352</v>
      </c>
      <c r="E64" s="146">
        <v>10372</v>
      </c>
      <c r="F64" s="147">
        <f t="shared" si="9"/>
        <v>1.3239973112256331</v>
      </c>
      <c r="G64" s="146">
        <v>10635</v>
      </c>
      <c r="H64" s="147">
        <f t="shared" si="9"/>
        <v>2.5356729656768273E-2</v>
      </c>
      <c r="I64" s="146">
        <v>11703</v>
      </c>
      <c r="J64" s="147">
        <f t="shared" si="9"/>
        <v>0.10042313117066293</v>
      </c>
      <c r="K64" s="146">
        <v>13225</v>
      </c>
      <c r="L64" s="147">
        <f t="shared" si="9"/>
        <v>0.13005212338716565</v>
      </c>
      <c r="M64" s="146"/>
      <c r="N64" s="147"/>
    </row>
    <row r="65" spans="1:15" ht="15.75" x14ac:dyDescent="0.25">
      <c r="B65" s="148" t="s">
        <v>32</v>
      </c>
      <c r="C65" s="149">
        <v>71188</v>
      </c>
      <c r="D65" s="150">
        <v>-0.42911216789497741</v>
      </c>
      <c r="E65" s="149">
        <v>110162</v>
      </c>
      <c r="F65" s="150">
        <f t="shared" si="9"/>
        <v>0.54747991234477711</v>
      </c>
      <c r="G65" s="149">
        <v>143385</v>
      </c>
      <c r="H65" s="150">
        <f t="shared" si="9"/>
        <v>0.30158312303698187</v>
      </c>
      <c r="I65" s="149">
        <v>181396</v>
      </c>
      <c r="J65" s="150">
        <f t="shared" si="9"/>
        <v>0.26509746486731522</v>
      </c>
      <c r="K65" s="149">
        <v>174490</v>
      </c>
      <c r="L65" s="150">
        <f t="shared" si="9"/>
        <v>-3.807140179496793E-2</v>
      </c>
      <c r="M65" s="149">
        <v>157519</v>
      </c>
      <c r="N65" s="150">
        <v>0.10846908975757352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252</v>
      </c>
      <c r="G74" s="144" t="s">
        <v>71</v>
      </c>
      <c r="H74" s="143" t="s">
        <v>252</v>
      </c>
      <c r="I74" s="144" t="s">
        <v>71</v>
      </c>
      <c r="J74" s="143" t="s">
        <v>252</v>
      </c>
      <c r="K74" s="144" t="s">
        <v>71</v>
      </c>
      <c r="L74" s="143" t="s">
        <v>252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8601</v>
      </c>
      <c r="D75" s="147">
        <v>3.9647044602925119E-2</v>
      </c>
      <c r="E75" s="146">
        <v>1706</v>
      </c>
      <c r="F75" s="147">
        <f>IFERROR(E75/C75-1,"-")</f>
        <v>-0.80165097081734682</v>
      </c>
      <c r="G75" s="146">
        <v>5493</v>
      </c>
      <c r="H75" s="147">
        <f>IFERROR(G75/E75-1,"-")</f>
        <v>2.2198124267291912</v>
      </c>
      <c r="I75" s="146">
        <v>9852</v>
      </c>
      <c r="J75" s="147">
        <f>IFERROR(I75/G75-1,"-")</f>
        <v>0.79355543418896768</v>
      </c>
      <c r="K75" s="146">
        <v>10259</v>
      </c>
      <c r="L75" s="147">
        <f>IFERROR(K75/I75-1,"-")</f>
        <v>4.1311408850994713E-2</v>
      </c>
      <c r="M75" s="146">
        <v>8258</v>
      </c>
      <c r="N75" s="147">
        <f t="shared" ref="N75:N84" si="10">IFERROR(M75/K75-1,"-")</f>
        <v>-0.19504825031679496</v>
      </c>
    </row>
    <row r="76" spans="1:15" x14ac:dyDescent="0.25">
      <c r="A76" s="1">
        <v>2</v>
      </c>
      <c r="B76" s="145" t="s">
        <v>75</v>
      </c>
      <c r="C76" s="146">
        <v>10666</v>
      </c>
      <c r="D76" s="147">
        <v>0.38214331994298312</v>
      </c>
      <c r="E76" s="146">
        <v>4288</v>
      </c>
      <c r="F76" s="147">
        <f t="shared" ref="F76:L87" si="11">IFERROR(E76/C76-1,"-")</f>
        <v>-0.59797487342958933</v>
      </c>
      <c r="G76" s="146">
        <v>7277</v>
      </c>
      <c r="H76" s="147">
        <f t="shared" si="11"/>
        <v>0.69706156716417911</v>
      </c>
      <c r="I76" s="146">
        <v>9758</v>
      </c>
      <c r="J76" s="147">
        <f t="shared" si="11"/>
        <v>0.34093719939535516</v>
      </c>
      <c r="K76" s="146">
        <v>8762</v>
      </c>
      <c r="L76" s="147">
        <f t="shared" si="11"/>
        <v>-0.10207009633121544</v>
      </c>
      <c r="M76" s="146">
        <v>9663</v>
      </c>
      <c r="N76" s="147">
        <f t="shared" si="10"/>
        <v>0.10283040401734755</v>
      </c>
    </row>
    <row r="77" spans="1:15" x14ac:dyDescent="0.25">
      <c r="A77" s="1">
        <v>3</v>
      </c>
      <c r="B77" s="145" t="s">
        <v>77</v>
      </c>
      <c r="C77" s="146">
        <v>4206</v>
      </c>
      <c r="D77" s="147">
        <v>-0.47588785046728976</v>
      </c>
      <c r="E77" s="146">
        <v>6367</v>
      </c>
      <c r="F77" s="147">
        <f t="shared" si="11"/>
        <v>0.51378982406086537</v>
      </c>
      <c r="G77" s="146">
        <v>9595</v>
      </c>
      <c r="H77" s="147">
        <f t="shared" si="11"/>
        <v>0.50698916287105389</v>
      </c>
      <c r="I77" s="146">
        <v>12059</v>
      </c>
      <c r="J77" s="147">
        <f t="shared" si="11"/>
        <v>0.25680041688379363</v>
      </c>
      <c r="K77" s="146">
        <v>10788</v>
      </c>
      <c r="L77" s="147">
        <f t="shared" si="11"/>
        <v>-0.1053984575835476</v>
      </c>
      <c r="M77" s="146">
        <v>13746</v>
      </c>
      <c r="N77" s="147">
        <f t="shared" si="10"/>
        <v>0.27419354838709675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5148</v>
      </c>
      <c r="F78" s="147" t="str">
        <f t="shared" si="11"/>
        <v>-</v>
      </c>
      <c r="G78" s="146">
        <v>11823</v>
      </c>
      <c r="H78" s="147">
        <f t="shared" si="11"/>
        <v>1.2966200466200468</v>
      </c>
      <c r="I78" s="146">
        <v>10761</v>
      </c>
      <c r="J78" s="147">
        <f t="shared" si="11"/>
        <v>-8.9824917533620874E-2</v>
      </c>
      <c r="K78" s="146">
        <v>9063</v>
      </c>
      <c r="L78" s="147">
        <f t="shared" si="11"/>
        <v>-0.15779202676331194</v>
      </c>
      <c r="M78" s="146">
        <v>12079</v>
      </c>
      <c r="N78" s="147">
        <f t="shared" si="10"/>
        <v>0.33278163963367535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7729</v>
      </c>
      <c r="F79" s="147" t="str">
        <f t="shared" si="11"/>
        <v>-</v>
      </c>
      <c r="G79" s="146">
        <v>11828</v>
      </c>
      <c r="H79" s="147">
        <f t="shared" si="11"/>
        <v>0.53034027687928575</v>
      </c>
      <c r="I79" s="146">
        <v>11521</v>
      </c>
      <c r="J79" s="147">
        <f t="shared" si="11"/>
        <v>-2.5955360162326691E-2</v>
      </c>
      <c r="K79" s="146">
        <v>9774</v>
      </c>
      <c r="L79" s="147">
        <f t="shared" si="11"/>
        <v>-0.1516361426959465</v>
      </c>
      <c r="M79" s="146">
        <v>15075</v>
      </c>
      <c r="N79" s="147">
        <f t="shared" si="10"/>
        <v>0.5423572744014733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9609</v>
      </c>
      <c r="F80" s="147" t="str">
        <f t="shared" si="11"/>
        <v>-</v>
      </c>
      <c r="G80" s="146">
        <v>12260</v>
      </c>
      <c r="H80" s="147">
        <f t="shared" si="11"/>
        <v>0.27588718909355814</v>
      </c>
      <c r="I80" s="146">
        <v>11203</v>
      </c>
      <c r="J80" s="147">
        <f t="shared" si="11"/>
        <v>-8.6215334420880918E-2</v>
      </c>
      <c r="K80" s="146">
        <v>12643</v>
      </c>
      <c r="L80" s="147">
        <f t="shared" si="11"/>
        <v>0.12853699901812021</v>
      </c>
      <c r="M80" s="146">
        <v>15227</v>
      </c>
      <c r="N80" s="147">
        <f t="shared" si="10"/>
        <v>0.20438187139128372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8691</v>
      </c>
      <c r="F81" s="147" t="str">
        <f t="shared" si="11"/>
        <v>-</v>
      </c>
      <c r="G81" s="146">
        <v>13253</v>
      </c>
      <c r="H81" s="147">
        <f t="shared" si="11"/>
        <v>0.52491082729260152</v>
      </c>
      <c r="I81" s="146">
        <v>8612</v>
      </c>
      <c r="J81" s="147">
        <f t="shared" si="11"/>
        <v>-0.3501848638044216</v>
      </c>
      <c r="K81" s="146">
        <v>17033</v>
      </c>
      <c r="L81" s="147">
        <f t="shared" si="11"/>
        <v>0.97782164421737106</v>
      </c>
      <c r="M81" s="146">
        <v>18427</v>
      </c>
      <c r="N81" s="147">
        <f t="shared" si="10"/>
        <v>8.1841131920389776E-2</v>
      </c>
    </row>
    <row r="82" spans="1:15" x14ac:dyDescent="0.25">
      <c r="A82" s="1">
        <v>8</v>
      </c>
      <c r="B82" s="145" t="s">
        <v>87</v>
      </c>
      <c r="C82" s="146">
        <v>1941</v>
      </c>
      <c r="D82" s="147">
        <v>-0.82580992551377541</v>
      </c>
      <c r="E82" s="146">
        <v>9642</v>
      </c>
      <c r="F82" s="147">
        <f t="shared" si="11"/>
        <v>3.9675425038639878</v>
      </c>
      <c r="G82" s="146">
        <v>11778</v>
      </c>
      <c r="H82" s="147">
        <f t="shared" si="11"/>
        <v>0.22153080273802117</v>
      </c>
      <c r="I82" s="146">
        <v>8620</v>
      </c>
      <c r="J82" s="147">
        <f t="shared" si="11"/>
        <v>-0.26812701647138737</v>
      </c>
      <c r="K82" s="146">
        <v>11993</v>
      </c>
      <c r="L82" s="147">
        <f t="shared" si="11"/>
        <v>0.39129930394431556</v>
      </c>
      <c r="M82" s="146">
        <v>14272</v>
      </c>
      <c r="N82" s="147">
        <f t="shared" si="10"/>
        <v>0.19002751605102985</v>
      </c>
    </row>
    <row r="83" spans="1:15" x14ac:dyDescent="0.25">
      <c r="A83" s="1">
        <v>9</v>
      </c>
      <c r="B83" s="145" t="s">
        <v>89</v>
      </c>
      <c r="C83" s="146">
        <v>2854</v>
      </c>
      <c r="D83" s="147">
        <v>-0.65195121951219515</v>
      </c>
      <c r="E83" s="146">
        <v>9766</v>
      </c>
      <c r="F83" s="147">
        <f t="shared" si="11"/>
        <v>2.4218640504555009</v>
      </c>
      <c r="G83" s="146">
        <v>11498</v>
      </c>
      <c r="H83" s="147">
        <f t="shared" si="11"/>
        <v>0.17734998976039318</v>
      </c>
      <c r="I83" s="146">
        <v>7357</v>
      </c>
      <c r="J83" s="147">
        <f t="shared" si="11"/>
        <v>-0.36014959123325796</v>
      </c>
      <c r="K83" s="146">
        <v>13491</v>
      </c>
      <c r="L83" s="147">
        <f t="shared" si="11"/>
        <v>0.83376376240315353</v>
      </c>
      <c r="M83" s="146">
        <v>13529</v>
      </c>
      <c r="N83" s="147">
        <f t="shared" si="10"/>
        <v>2.8166926098880385E-3</v>
      </c>
    </row>
    <row r="84" spans="1:15" x14ac:dyDescent="0.25">
      <c r="A84" s="1">
        <v>10</v>
      </c>
      <c r="B84" s="145" t="s">
        <v>91</v>
      </c>
      <c r="C84" s="146">
        <v>4482</v>
      </c>
      <c r="D84" s="147">
        <v>-0.55027092113184828</v>
      </c>
      <c r="E84" s="146">
        <v>11629</v>
      </c>
      <c r="F84" s="147">
        <f t="shared" si="11"/>
        <v>1.5946006247211066</v>
      </c>
      <c r="G84" s="146">
        <v>11877</v>
      </c>
      <c r="H84" s="147">
        <f t="shared" si="11"/>
        <v>2.1325995356436422E-2</v>
      </c>
      <c r="I84" s="146">
        <v>11841</v>
      </c>
      <c r="J84" s="147">
        <f t="shared" si="11"/>
        <v>-3.0310684516291486E-3</v>
      </c>
      <c r="K84" s="146">
        <v>8327</v>
      </c>
      <c r="L84" s="147">
        <f t="shared" si="11"/>
        <v>-0.29676547588886071</v>
      </c>
      <c r="M84" s="146">
        <v>13641</v>
      </c>
      <c r="N84" s="147">
        <f t="shared" si="10"/>
        <v>0.63816500540410703</v>
      </c>
    </row>
    <row r="85" spans="1:15" x14ac:dyDescent="0.25">
      <c r="A85" s="1">
        <v>11</v>
      </c>
      <c r="B85" s="145" t="s">
        <v>93</v>
      </c>
      <c r="C85" s="146">
        <v>3606</v>
      </c>
      <c r="D85" s="147">
        <v>-0.61707550175215031</v>
      </c>
      <c r="E85" s="146">
        <v>10924</v>
      </c>
      <c r="F85" s="147">
        <f t="shared" si="11"/>
        <v>2.0293954520244037</v>
      </c>
      <c r="G85" s="146">
        <v>11650</v>
      </c>
      <c r="H85" s="147">
        <f t="shared" si="11"/>
        <v>6.6459172464298888E-2</v>
      </c>
      <c r="I85" s="146">
        <v>8893</v>
      </c>
      <c r="J85" s="147">
        <f t="shared" si="11"/>
        <v>-0.23665236051502148</v>
      </c>
      <c r="K85" s="146">
        <v>9954</v>
      </c>
      <c r="L85" s="147">
        <f t="shared" si="11"/>
        <v>0.11930732036433156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3366</v>
      </c>
      <c r="D86" s="147">
        <v>-0.68679631525076767</v>
      </c>
      <c r="E86" s="146">
        <v>10970</v>
      </c>
      <c r="F86" s="147">
        <f t="shared" si="11"/>
        <v>2.2590612002376709</v>
      </c>
      <c r="G86" s="146">
        <v>10227</v>
      </c>
      <c r="H86" s="147">
        <f t="shared" si="11"/>
        <v>-6.7730173199635368E-2</v>
      </c>
      <c r="I86" s="146">
        <v>10477</v>
      </c>
      <c r="J86" s="147">
        <f t="shared" si="11"/>
        <v>2.4445096313679526E-2</v>
      </c>
      <c r="K86" s="146">
        <v>11822</v>
      </c>
      <c r="L86" s="147">
        <f t="shared" si="11"/>
        <v>0.12837644363844603</v>
      </c>
      <c r="M86" s="146"/>
      <c r="N86" s="147"/>
    </row>
    <row r="87" spans="1:15" ht="15.75" x14ac:dyDescent="0.25">
      <c r="B87" s="148" t="s">
        <v>32</v>
      </c>
      <c r="C87" s="149">
        <v>45374</v>
      </c>
      <c r="D87" s="150">
        <v>-0.59015815953247652</v>
      </c>
      <c r="E87" s="149">
        <v>96469</v>
      </c>
      <c r="F87" s="150">
        <f t="shared" si="11"/>
        <v>1.126085423370212</v>
      </c>
      <c r="G87" s="149">
        <v>128559</v>
      </c>
      <c r="H87" s="150">
        <f t="shared" si="11"/>
        <v>0.33264572038686002</v>
      </c>
      <c r="I87" s="149">
        <v>120954</v>
      </c>
      <c r="J87" s="150">
        <f t="shared" si="11"/>
        <v>-5.9155718386110667E-2</v>
      </c>
      <c r="K87" s="149">
        <v>133909</v>
      </c>
      <c r="L87" s="150">
        <f t="shared" si="11"/>
        <v>0.10710683400300947</v>
      </c>
      <c r="M87" s="149">
        <v>133917</v>
      </c>
      <c r="N87" s="150">
        <v>0.19426930520007502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252</v>
      </c>
      <c r="G96" s="144" t="s">
        <v>71</v>
      </c>
      <c r="H96" s="143" t="s">
        <v>252</v>
      </c>
      <c r="I96" s="144" t="s">
        <v>71</v>
      </c>
      <c r="J96" s="143" t="s">
        <v>252</v>
      </c>
      <c r="K96" s="144" t="s">
        <v>71</v>
      </c>
      <c r="L96" s="143" t="s">
        <v>252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28069</v>
      </c>
      <c r="D97" s="147">
        <v>-0.1078443837009726</v>
      </c>
      <c r="E97" s="146">
        <v>4441</v>
      </c>
      <c r="F97" s="147">
        <f t="shared" ref="F97:L109" si="12">IFERROR(E97/C97-1,"-")</f>
        <v>-0.84178274965264177</v>
      </c>
      <c r="G97" s="146">
        <v>25050</v>
      </c>
      <c r="H97" s="147">
        <f t="shared" si="12"/>
        <v>4.6406214816482771</v>
      </c>
      <c r="I97" s="146">
        <v>37942</v>
      </c>
      <c r="J97" s="147">
        <f t="shared" si="12"/>
        <v>0.51465069860279433</v>
      </c>
      <c r="K97" s="146">
        <v>37470</v>
      </c>
      <c r="L97" s="147">
        <f t="shared" si="12"/>
        <v>-1.2440040061145963E-2</v>
      </c>
      <c r="M97" s="146">
        <v>33957</v>
      </c>
      <c r="N97" s="147">
        <f t="shared" ref="N97:N106" si="13">IFERROR(M97/K97-1,"-")</f>
        <v>-9.375500400320258E-2</v>
      </c>
    </row>
    <row r="98" spans="2:14" x14ac:dyDescent="0.25">
      <c r="B98" s="145" t="s">
        <v>75</v>
      </c>
      <c r="C98" s="146">
        <v>28475</v>
      </c>
      <c r="D98" s="147">
        <v>-3.1158101106287805E-3</v>
      </c>
      <c r="E98" s="146">
        <v>5762</v>
      </c>
      <c r="F98" s="147">
        <f t="shared" si="12"/>
        <v>-0.79764705882352938</v>
      </c>
      <c r="G98" s="146">
        <v>23883</v>
      </c>
      <c r="H98" s="147">
        <f t="shared" si="12"/>
        <v>3.1449149600833044</v>
      </c>
      <c r="I98" s="146">
        <v>28543</v>
      </c>
      <c r="J98" s="147">
        <f t="shared" si="12"/>
        <v>0.19511786626470706</v>
      </c>
      <c r="K98" s="146">
        <v>31515</v>
      </c>
      <c r="L98" s="147">
        <f t="shared" si="12"/>
        <v>0.10412360298497014</v>
      </c>
      <c r="M98" s="146">
        <v>28806</v>
      </c>
      <c r="N98" s="147">
        <f t="shared" si="13"/>
        <v>-8.5959067110899623E-2</v>
      </c>
    </row>
    <row r="99" spans="2:14" x14ac:dyDescent="0.25">
      <c r="B99" s="145" t="s">
        <v>77</v>
      </c>
      <c r="C99" s="146">
        <v>10752</v>
      </c>
      <c r="D99" s="147">
        <v>-0.6334878647395692</v>
      </c>
      <c r="E99" s="146">
        <v>10040</v>
      </c>
      <c r="F99" s="147">
        <f t="shared" si="12"/>
        <v>-6.6220238095238138E-2</v>
      </c>
      <c r="G99" s="146">
        <v>24877</v>
      </c>
      <c r="H99" s="147">
        <f t="shared" si="12"/>
        <v>1.4777888446215139</v>
      </c>
      <c r="I99" s="146">
        <v>28208</v>
      </c>
      <c r="J99" s="147">
        <f t="shared" si="12"/>
        <v>0.13389878200747685</v>
      </c>
      <c r="K99" s="146">
        <v>32985</v>
      </c>
      <c r="L99" s="147">
        <f t="shared" si="12"/>
        <v>0.16934912081678966</v>
      </c>
      <c r="M99" s="146">
        <v>25810</v>
      </c>
      <c r="N99" s="147">
        <f t="shared" si="13"/>
        <v>-0.21752311656813705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8007</v>
      </c>
      <c r="F100" s="147" t="str">
        <f t="shared" si="12"/>
        <v>-</v>
      </c>
      <c r="G100" s="146">
        <v>21470</v>
      </c>
      <c r="H100" s="147">
        <f t="shared" si="12"/>
        <v>1.6814037716997627</v>
      </c>
      <c r="I100" s="146">
        <v>17602</v>
      </c>
      <c r="J100" s="147">
        <f t="shared" si="12"/>
        <v>-0.18015836050302747</v>
      </c>
      <c r="K100" s="146">
        <v>23357</v>
      </c>
      <c r="L100" s="147">
        <f t="shared" si="12"/>
        <v>0.32695148278604713</v>
      </c>
      <c r="M100" s="146">
        <v>20287</v>
      </c>
      <c r="N100" s="147">
        <f t="shared" si="13"/>
        <v>-0.13143811277133188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8679</v>
      </c>
      <c r="F101" s="147" t="str">
        <f t="shared" si="12"/>
        <v>-</v>
      </c>
      <c r="G101" s="146">
        <v>18584</v>
      </c>
      <c r="H101" s="147">
        <f t="shared" si="12"/>
        <v>1.1412605138840881</v>
      </c>
      <c r="I101" s="146">
        <v>14402</v>
      </c>
      <c r="J101" s="147">
        <f t="shared" si="12"/>
        <v>-0.22503228583727941</v>
      </c>
      <c r="K101" s="146">
        <v>13575</v>
      </c>
      <c r="L101" s="147">
        <f t="shared" si="12"/>
        <v>-5.7422580197194817E-2</v>
      </c>
      <c r="M101" s="146">
        <v>14771</v>
      </c>
      <c r="N101" s="147">
        <f t="shared" si="13"/>
        <v>8.8103130755064374E-2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8348</v>
      </c>
      <c r="F102" s="147" t="str">
        <f t="shared" si="12"/>
        <v>-</v>
      </c>
      <c r="G102" s="146">
        <v>16166</v>
      </c>
      <c r="H102" s="147">
        <f t="shared" si="12"/>
        <v>0.93651173933876386</v>
      </c>
      <c r="I102" s="146">
        <v>12768</v>
      </c>
      <c r="J102" s="147">
        <f t="shared" si="12"/>
        <v>-0.21019423481380672</v>
      </c>
      <c r="K102" s="146">
        <v>11859</v>
      </c>
      <c r="L102" s="147">
        <f t="shared" si="12"/>
        <v>-7.1193609022556337E-2</v>
      </c>
      <c r="M102" s="146">
        <v>11347</v>
      </c>
      <c r="N102" s="147">
        <f t="shared" si="13"/>
        <v>-4.3173960704949832E-2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10677</v>
      </c>
      <c r="F103" s="147" t="str">
        <f t="shared" si="12"/>
        <v>-</v>
      </c>
      <c r="G103" s="146">
        <v>17702</v>
      </c>
      <c r="H103" s="147">
        <f t="shared" si="12"/>
        <v>0.65795635478130565</v>
      </c>
      <c r="I103" s="146">
        <v>15329</v>
      </c>
      <c r="J103" s="147">
        <f t="shared" si="12"/>
        <v>-0.13405264941814488</v>
      </c>
      <c r="K103" s="146">
        <v>15153</v>
      </c>
      <c r="L103" s="147">
        <f t="shared" si="12"/>
        <v>-1.148150564289907E-2</v>
      </c>
      <c r="M103" s="146">
        <v>17329</v>
      </c>
      <c r="N103" s="147">
        <f t="shared" si="13"/>
        <v>0.14360192701115282</v>
      </c>
    </row>
    <row r="104" spans="2:14" x14ac:dyDescent="0.25">
      <c r="B104" s="145" t="s">
        <v>87</v>
      </c>
      <c r="C104" s="146">
        <v>5572</v>
      </c>
      <c r="D104" s="147">
        <v>-0.70543455275956868</v>
      </c>
      <c r="E104" s="146">
        <v>14093</v>
      </c>
      <c r="F104" s="147">
        <f t="shared" si="12"/>
        <v>1.5292534099066764</v>
      </c>
      <c r="G104" s="146">
        <v>20739</v>
      </c>
      <c r="H104" s="147">
        <f t="shared" si="12"/>
        <v>0.47158163627332716</v>
      </c>
      <c r="I104" s="146">
        <v>21205</v>
      </c>
      <c r="J104" s="147">
        <f t="shared" si="12"/>
        <v>2.2469742996287234E-2</v>
      </c>
      <c r="K104" s="146">
        <v>20897</v>
      </c>
      <c r="L104" s="147">
        <f t="shared" si="12"/>
        <v>-1.4524876208441451E-2</v>
      </c>
      <c r="M104" s="146">
        <v>21870</v>
      </c>
      <c r="N104" s="147">
        <f t="shared" si="13"/>
        <v>4.656170742211807E-2</v>
      </c>
    </row>
    <row r="105" spans="2:14" x14ac:dyDescent="0.25">
      <c r="B105" s="145" t="s">
        <v>89</v>
      </c>
      <c r="C105" s="146">
        <v>4557</v>
      </c>
      <c r="D105" s="147">
        <v>-0.75163505559189014</v>
      </c>
      <c r="E105" s="146">
        <v>13635</v>
      </c>
      <c r="F105" s="147">
        <f t="shared" si="12"/>
        <v>1.9921000658327848</v>
      </c>
      <c r="G105" s="146">
        <v>17676</v>
      </c>
      <c r="H105" s="147">
        <f t="shared" si="12"/>
        <v>0.29636963696369634</v>
      </c>
      <c r="I105" s="146">
        <v>17064</v>
      </c>
      <c r="J105" s="147">
        <f t="shared" si="12"/>
        <v>-3.4623217922606919E-2</v>
      </c>
      <c r="K105" s="146">
        <v>16062</v>
      </c>
      <c r="L105" s="147">
        <f t="shared" si="12"/>
        <v>-5.8720112517580914E-2</v>
      </c>
      <c r="M105" s="146">
        <v>17545</v>
      </c>
      <c r="N105" s="147">
        <f t="shared" si="13"/>
        <v>9.2329722325986907E-2</v>
      </c>
    </row>
    <row r="106" spans="2:14" x14ac:dyDescent="0.25">
      <c r="B106" s="145" t="s">
        <v>91</v>
      </c>
      <c r="C106" s="146">
        <v>5146</v>
      </c>
      <c r="D106" s="147">
        <v>-0.74004849464538291</v>
      </c>
      <c r="E106" s="146">
        <v>18771</v>
      </c>
      <c r="F106" s="147">
        <f t="shared" si="12"/>
        <v>2.6476875242907112</v>
      </c>
      <c r="G106" s="146">
        <v>22032</v>
      </c>
      <c r="H106" s="147">
        <f t="shared" si="12"/>
        <v>0.17372542752117637</v>
      </c>
      <c r="I106" s="146">
        <v>20857</v>
      </c>
      <c r="J106" s="147">
        <f t="shared" si="12"/>
        <v>-5.3331517792302052E-2</v>
      </c>
      <c r="K106" s="146">
        <v>18778</v>
      </c>
      <c r="L106" s="147">
        <f t="shared" si="12"/>
        <v>-9.9678764923047392E-2</v>
      </c>
      <c r="M106" s="146">
        <v>20755</v>
      </c>
      <c r="N106" s="147">
        <f t="shared" si="13"/>
        <v>0.10528277771860695</v>
      </c>
    </row>
    <row r="107" spans="2:14" x14ac:dyDescent="0.25">
      <c r="B107" s="145" t="s">
        <v>93</v>
      </c>
      <c r="C107" s="146">
        <v>5365</v>
      </c>
      <c r="D107" s="147">
        <v>-0.79001956947162433</v>
      </c>
      <c r="E107" s="146">
        <v>24682</v>
      </c>
      <c r="F107" s="147">
        <f t="shared" si="12"/>
        <v>3.6005591798695251</v>
      </c>
      <c r="G107" s="146">
        <v>30180</v>
      </c>
      <c r="H107" s="147">
        <f t="shared" si="12"/>
        <v>0.22275342354752459</v>
      </c>
      <c r="I107" s="146">
        <v>29246</v>
      </c>
      <c r="J107" s="147">
        <f t="shared" si="12"/>
        <v>-3.0947647448641535E-2</v>
      </c>
      <c r="K107" s="146">
        <v>24055</v>
      </c>
      <c r="L107" s="147">
        <f t="shared" si="12"/>
        <v>-0.1774943582028311</v>
      </c>
      <c r="M107" s="146"/>
      <c r="N107" s="147"/>
    </row>
    <row r="108" spans="2:14" x14ac:dyDescent="0.25">
      <c r="B108" s="145" t="s">
        <v>95</v>
      </c>
      <c r="C108" s="146">
        <v>5717</v>
      </c>
      <c r="D108" s="147">
        <v>-0.79878220470223849</v>
      </c>
      <c r="E108" s="146">
        <v>25403</v>
      </c>
      <c r="F108" s="147">
        <f t="shared" si="12"/>
        <v>3.4434143781703694</v>
      </c>
      <c r="G108" s="146">
        <v>33196</v>
      </c>
      <c r="H108" s="147">
        <f t="shared" si="12"/>
        <v>0.30677479037908917</v>
      </c>
      <c r="I108" s="146">
        <v>30946</v>
      </c>
      <c r="J108" s="147">
        <f t="shared" si="12"/>
        <v>-6.7779250512109868E-2</v>
      </c>
      <c r="K108" s="146">
        <v>30168</v>
      </c>
      <c r="L108" s="147">
        <f t="shared" si="12"/>
        <v>-2.5140567440056882E-2</v>
      </c>
      <c r="M108" s="146"/>
      <c r="N108" s="147"/>
    </row>
    <row r="109" spans="2:14" ht="15.75" x14ac:dyDescent="0.25">
      <c r="B109" s="148" t="s">
        <v>32</v>
      </c>
      <c r="C109" s="149">
        <v>100111</v>
      </c>
      <c r="D109" s="150">
        <v>-0.62649190945755873</v>
      </c>
      <c r="E109" s="149">
        <v>152538</v>
      </c>
      <c r="F109" s="150">
        <f t="shared" si="12"/>
        <v>0.52368870553685398</v>
      </c>
      <c r="G109" s="149">
        <v>271555</v>
      </c>
      <c r="H109" s="150">
        <f t="shared" si="12"/>
        <v>0.78024492257666944</v>
      </c>
      <c r="I109" s="149">
        <v>274112</v>
      </c>
      <c r="J109" s="150">
        <f t="shared" si="12"/>
        <v>9.4161403767192287E-3</v>
      </c>
      <c r="K109" s="149">
        <v>275874</v>
      </c>
      <c r="L109" s="150">
        <f t="shared" si="12"/>
        <v>6.4280294186318532E-3</v>
      </c>
      <c r="M109" s="149">
        <v>212477</v>
      </c>
      <c r="N109" s="150">
        <v>-4.1389391430672551E-2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252</v>
      </c>
      <c r="G118" s="144" t="s">
        <v>71</v>
      </c>
      <c r="H118" s="143" t="s">
        <v>252</v>
      </c>
      <c r="I118" s="144" t="s">
        <v>71</v>
      </c>
      <c r="J118" s="143" t="s">
        <v>252</v>
      </c>
      <c r="K118" s="144" t="s">
        <v>71</v>
      </c>
      <c r="L118" s="143" t="s">
        <v>252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4037</v>
      </c>
      <c r="D119" s="147">
        <v>-2.2518159806295346E-2</v>
      </c>
      <c r="E119" s="146">
        <v>105</v>
      </c>
      <c r="F119" s="147">
        <f t="shared" ref="F119:L131" si="14">IFERROR(E119/C119-1,"-")</f>
        <v>-0.97399058706960617</v>
      </c>
      <c r="G119" s="146">
        <v>3433</v>
      </c>
      <c r="H119" s="147">
        <f t="shared" si="14"/>
        <v>31.695238095238096</v>
      </c>
      <c r="I119" s="146">
        <v>5079</v>
      </c>
      <c r="J119" s="147">
        <f t="shared" si="14"/>
        <v>0.47946402563355672</v>
      </c>
      <c r="K119" s="146">
        <v>5741</v>
      </c>
      <c r="L119" s="147">
        <f t="shared" si="14"/>
        <v>0.13034061823193532</v>
      </c>
      <c r="M119" s="146">
        <v>5027</v>
      </c>
      <c r="N119" s="147">
        <f t="shared" ref="N119:N128" si="15">IFERROR(M119/K119-1,"-")</f>
        <v>-0.12436857690297853</v>
      </c>
    </row>
    <row r="120" spans="1:15" x14ac:dyDescent="0.25">
      <c r="B120" s="145" t="s">
        <v>75</v>
      </c>
      <c r="C120" s="146">
        <v>3425</v>
      </c>
      <c r="D120" s="147">
        <v>-0.18335717691940867</v>
      </c>
      <c r="E120" s="146">
        <v>159</v>
      </c>
      <c r="F120" s="147">
        <f t="shared" si="14"/>
        <v>-0.95357664233576644</v>
      </c>
      <c r="G120" s="146">
        <v>3574</v>
      </c>
      <c r="H120" s="147">
        <f t="shared" si="14"/>
        <v>21.477987421383649</v>
      </c>
      <c r="I120" s="146">
        <v>3403</v>
      </c>
      <c r="J120" s="147">
        <f t="shared" si="14"/>
        <v>-4.7845551203133718E-2</v>
      </c>
      <c r="K120" s="146">
        <v>4850</v>
      </c>
      <c r="L120" s="147">
        <f t="shared" si="14"/>
        <v>0.42521304731119591</v>
      </c>
      <c r="M120" s="146">
        <v>3993</v>
      </c>
      <c r="N120" s="147">
        <f t="shared" si="15"/>
        <v>-0.17670103092783507</v>
      </c>
    </row>
    <row r="121" spans="1:15" x14ac:dyDescent="0.25">
      <c r="B121" s="145" t="s">
        <v>77</v>
      </c>
      <c r="C121" s="146">
        <v>1454</v>
      </c>
      <c r="D121" s="147">
        <v>-0.63161895110210287</v>
      </c>
      <c r="E121" s="146">
        <v>623</v>
      </c>
      <c r="F121" s="147">
        <f t="shared" si="14"/>
        <v>-0.57152682255845944</v>
      </c>
      <c r="G121" s="146">
        <v>3753</v>
      </c>
      <c r="H121" s="147">
        <f t="shared" si="14"/>
        <v>5.0240770465489568</v>
      </c>
      <c r="I121" s="146">
        <v>3286</v>
      </c>
      <c r="J121" s="147">
        <f t="shared" si="14"/>
        <v>-0.12443378630428992</v>
      </c>
      <c r="K121" s="146">
        <v>4425</v>
      </c>
      <c r="L121" s="147">
        <f t="shared" si="14"/>
        <v>0.34662203286670734</v>
      </c>
      <c r="M121" s="146">
        <v>2634</v>
      </c>
      <c r="N121" s="147">
        <f t="shared" si="15"/>
        <v>-0.40474576271186435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255</v>
      </c>
      <c r="F122" s="147" t="str">
        <f t="shared" si="14"/>
        <v>-</v>
      </c>
      <c r="G122" s="146">
        <v>2500</v>
      </c>
      <c r="H122" s="147">
        <f t="shared" si="14"/>
        <v>8.8039215686274517</v>
      </c>
      <c r="I122" s="146">
        <v>2023</v>
      </c>
      <c r="J122" s="147">
        <f t="shared" si="14"/>
        <v>-0.19079999999999997</v>
      </c>
      <c r="K122" s="146">
        <v>3860</v>
      </c>
      <c r="L122" s="147">
        <f t="shared" si="14"/>
        <v>0.90805734058329213</v>
      </c>
      <c r="M122" s="146">
        <v>2256</v>
      </c>
      <c r="N122" s="147">
        <f t="shared" si="15"/>
        <v>-0.41554404145077717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352</v>
      </c>
      <c r="F123" s="147" t="str">
        <f t="shared" si="14"/>
        <v>-</v>
      </c>
      <c r="G123" s="146">
        <v>1644</v>
      </c>
      <c r="H123" s="147">
        <f t="shared" si="14"/>
        <v>3.6704545454545459</v>
      </c>
      <c r="I123" s="146">
        <v>1553</v>
      </c>
      <c r="J123" s="147">
        <f t="shared" si="14"/>
        <v>-5.5352798053527996E-2</v>
      </c>
      <c r="K123" s="146">
        <v>1323</v>
      </c>
      <c r="L123" s="147">
        <f t="shared" si="14"/>
        <v>-0.14810045074050227</v>
      </c>
      <c r="M123" s="146">
        <v>1409</v>
      </c>
      <c r="N123" s="147">
        <f t="shared" si="15"/>
        <v>6.5003779289493524E-2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363</v>
      </c>
      <c r="F124" s="147" t="str">
        <f t="shared" si="14"/>
        <v>-</v>
      </c>
      <c r="G124" s="146">
        <v>2004</v>
      </c>
      <c r="H124" s="147">
        <f t="shared" si="14"/>
        <v>4.5206611570247937</v>
      </c>
      <c r="I124" s="146">
        <v>1777</v>
      </c>
      <c r="J124" s="147">
        <f t="shared" si="14"/>
        <v>-0.11327345309381243</v>
      </c>
      <c r="K124" s="146">
        <v>1481</v>
      </c>
      <c r="L124" s="147">
        <f t="shared" si="14"/>
        <v>-0.16657287563308942</v>
      </c>
      <c r="M124" s="146">
        <v>1064</v>
      </c>
      <c r="N124" s="147">
        <f t="shared" si="15"/>
        <v>-0.28156650911546255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433</v>
      </c>
      <c r="F125" s="147" t="str">
        <f t="shared" si="14"/>
        <v>-</v>
      </c>
      <c r="G125" s="146">
        <v>2896</v>
      </c>
      <c r="H125" s="147">
        <f t="shared" si="14"/>
        <v>5.6882217090069283</v>
      </c>
      <c r="I125" s="146">
        <v>1965</v>
      </c>
      <c r="J125" s="147">
        <f t="shared" si="14"/>
        <v>-0.32147790055248615</v>
      </c>
      <c r="K125" s="146">
        <v>1886</v>
      </c>
      <c r="L125" s="147">
        <f t="shared" si="14"/>
        <v>-4.0203562340966892E-2</v>
      </c>
      <c r="M125" s="146">
        <v>1824</v>
      </c>
      <c r="N125" s="147">
        <f t="shared" si="15"/>
        <v>-3.2873806998939603E-2</v>
      </c>
    </row>
    <row r="126" spans="1:15" x14ac:dyDescent="0.25">
      <c r="B126" s="145" t="s">
        <v>87</v>
      </c>
      <c r="C126" s="146">
        <v>231</v>
      </c>
      <c r="D126" s="147">
        <v>-0.89715048975957257</v>
      </c>
      <c r="E126" s="146">
        <v>874</v>
      </c>
      <c r="F126" s="147">
        <f t="shared" si="14"/>
        <v>2.7835497835497836</v>
      </c>
      <c r="G126" s="146">
        <v>2814</v>
      </c>
      <c r="H126" s="147">
        <f t="shared" si="14"/>
        <v>2.2196796338672771</v>
      </c>
      <c r="I126" s="146">
        <v>4366</v>
      </c>
      <c r="J126" s="147">
        <f t="shared" si="14"/>
        <v>0.55152807391613368</v>
      </c>
      <c r="K126" s="146">
        <v>2083</v>
      </c>
      <c r="L126" s="147">
        <f t="shared" si="14"/>
        <v>-0.52290426019239578</v>
      </c>
      <c r="M126" s="146">
        <v>2058</v>
      </c>
      <c r="N126" s="147">
        <f t="shared" si="15"/>
        <v>-1.2001920307249114E-2</v>
      </c>
    </row>
    <row r="127" spans="1:15" x14ac:dyDescent="0.25">
      <c r="B127" s="145" t="s">
        <v>89</v>
      </c>
      <c r="C127" s="146">
        <v>271</v>
      </c>
      <c r="D127" s="147">
        <v>-0.87377736376339077</v>
      </c>
      <c r="E127" s="146">
        <v>1015</v>
      </c>
      <c r="F127" s="147">
        <f t="shared" si="14"/>
        <v>2.7453874538745389</v>
      </c>
      <c r="G127" s="146">
        <v>2245</v>
      </c>
      <c r="H127" s="147">
        <f t="shared" si="14"/>
        <v>1.2118226600985222</v>
      </c>
      <c r="I127" s="146">
        <v>4909</v>
      </c>
      <c r="J127" s="147">
        <f t="shared" si="14"/>
        <v>1.1866369710467706</v>
      </c>
      <c r="K127" s="146">
        <v>2363</v>
      </c>
      <c r="L127" s="147">
        <f t="shared" si="14"/>
        <v>-0.51863923405988999</v>
      </c>
      <c r="M127" s="146">
        <v>1851</v>
      </c>
      <c r="N127" s="147">
        <f t="shared" si="15"/>
        <v>-0.21667371984765127</v>
      </c>
    </row>
    <row r="128" spans="1:15" x14ac:dyDescent="0.25">
      <c r="A128" s="151"/>
      <c r="B128" s="145" t="s">
        <v>91</v>
      </c>
      <c r="C128" s="146">
        <v>273</v>
      </c>
      <c r="D128" s="147">
        <v>-0.86811594202898545</v>
      </c>
      <c r="E128" s="146">
        <v>2145</v>
      </c>
      <c r="F128" s="147">
        <f t="shared" si="14"/>
        <v>6.8571428571428568</v>
      </c>
      <c r="G128" s="146">
        <v>2166</v>
      </c>
      <c r="H128" s="147">
        <f t="shared" si="14"/>
        <v>9.7902097902098362E-3</v>
      </c>
      <c r="I128" s="146">
        <v>4936</v>
      </c>
      <c r="J128" s="147">
        <f t="shared" si="14"/>
        <v>1.2788550323176362</v>
      </c>
      <c r="K128" s="146">
        <v>1826</v>
      </c>
      <c r="L128" s="147">
        <f t="shared" si="14"/>
        <v>-0.63006482982171796</v>
      </c>
      <c r="M128" s="146">
        <v>2377</v>
      </c>
      <c r="N128" s="147">
        <f t="shared" si="15"/>
        <v>0.30175246440306691</v>
      </c>
    </row>
    <row r="129" spans="2:15" x14ac:dyDescent="0.25">
      <c r="B129" s="145" t="s">
        <v>93</v>
      </c>
      <c r="C129" s="146">
        <v>586</v>
      </c>
      <c r="D129" s="147">
        <v>-0.8125399872040947</v>
      </c>
      <c r="E129" s="146">
        <v>2512</v>
      </c>
      <c r="F129" s="147">
        <f t="shared" si="14"/>
        <v>3.2866894197952217</v>
      </c>
      <c r="G129" s="146">
        <v>2705</v>
      </c>
      <c r="H129" s="147">
        <f t="shared" si="14"/>
        <v>7.6831210191082855E-2</v>
      </c>
      <c r="I129" s="146">
        <v>3283</v>
      </c>
      <c r="J129" s="147">
        <f t="shared" si="14"/>
        <v>0.21367837338262485</v>
      </c>
      <c r="K129" s="146">
        <v>2998</v>
      </c>
      <c r="L129" s="147">
        <f t="shared" si="14"/>
        <v>-8.6810843740481314E-2</v>
      </c>
      <c r="M129" s="146"/>
      <c r="N129" s="147"/>
    </row>
    <row r="130" spans="2:15" x14ac:dyDescent="0.25">
      <c r="B130" s="145" t="s">
        <v>95</v>
      </c>
      <c r="C130" s="146">
        <v>669</v>
      </c>
      <c r="D130" s="147">
        <v>-0.81421827270202718</v>
      </c>
      <c r="E130" s="146">
        <v>2281</v>
      </c>
      <c r="F130" s="147">
        <f t="shared" si="14"/>
        <v>2.4095665171898357</v>
      </c>
      <c r="G130" s="146">
        <v>3617</v>
      </c>
      <c r="H130" s="147">
        <f t="shared" si="14"/>
        <v>0.58570802279701883</v>
      </c>
      <c r="I130" s="146">
        <v>3687</v>
      </c>
      <c r="J130" s="147">
        <f t="shared" si="14"/>
        <v>1.9353055017970799E-2</v>
      </c>
      <c r="K130" s="146">
        <v>3685</v>
      </c>
      <c r="L130" s="147">
        <f t="shared" si="14"/>
        <v>-5.4244643341472276E-4</v>
      </c>
      <c r="M130" s="146"/>
      <c r="N130" s="147"/>
    </row>
    <row r="131" spans="2:15" ht="15.75" x14ac:dyDescent="0.25">
      <c r="B131" s="148" t="s">
        <v>32</v>
      </c>
      <c r="C131" s="149">
        <v>11431</v>
      </c>
      <c r="D131" s="150">
        <v>-0.65360606060606052</v>
      </c>
      <c r="E131" s="149">
        <v>11117</v>
      </c>
      <c r="F131" s="150">
        <f t="shared" si="14"/>
        <v>-2.7469162802904346E-2</v>
      </c>
      <c r="G131" s="149">
        <v>33351</v>
      </c>
      <c r="H131" s="150">
        <f t="shared" si="14"/>
        <v>2</v>
      </c>
      <c r="I131" s="149">
        <v>40267</v>
      </c>
      <c r="J131" s="150">
        <f t="shared" si="14"/>
        <v>0.2073700938502594</v>
      </c>
      <c r="K131" s="149">
        <v>36521</v>
      </c>
      <c r="L131" s="150">
        <f t="shared" si="14"/>
        <v>-9.3029031216628977E-2</v>
      </c>
      <c r="M131" s="149">
        <v>24493</v>
      </c>
      <c r="N131" s="150">
        <v>-0.17913399021382126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252</v>
      </c>
      <c r="G140" s="144" t="s">
        <v>71</v>
      </c>
      <c r="H140" s="143" t="s">
        <v>252</v>
      </c>
      <c r="I140" s="144" t="s">
        <v>71</v>
      </c>
      <c r="J140" s="143" t="s">
        <v>252</v>
      </c>
      <c r="K140" s="144" t="s">
        <v>71</v>
      </c>
      <c r="L140" s="143" t="s">
        <v>252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4131</v>
      </c>
      <c r="D141" s="147">
        <v>-0.1395542595292647</v>
      </c>
      <c r="E141" s="146">
        <v>492</v>
      </c>
      <c r="F141" s="147">
        <f t="shared" ref="F141:L153" si="16">IFERROR(E141/C141-1,"-")</f>
        <v>-0.8809005083514887</v>
      </c>
      <c r="G141" s="146">
        <v>3311</v>
      </c>
      <c r="H141" s="147">
        <f t="shared" si="16"/>
        <v>5.7296747967479673</v>
      </c>
      <c r="I141" s="146">
        <v>6542</v>
      </c>
      <c r="J141" s="147">
        <f t="shared" si="16"/>
        <v>0.97583811537299914</v>
      </c>
      <c r="K141" s="146">
        <v>6067</v>
      </c>
      <c r="L141" s="147">
        <f t="shared" si="16"/>
        <v>-7.2607765209416031E-2</v>
      </c>
      <c r="M141" s="146">
        <v>6090</v>
      </c>
      <c r="N141" s="147">
        <f t="shared" ref="N141:N150" si="17">IFERROR(M141/K141-1,"-")</f>
        <v>3.791000494478336E-3</v>
      </c>
    </row>
    <row r="142" spans="2:15" x14ac:dyDescent="0.25">
      <c r="B142" s="145" t="s">
        <v>75</v>
      </c>
      <c r="C142" s="146">
        <v>3220</v>
      </c>
      <c r="D142" s="147">
        <v>-1.3480392156862697E-2</v>
      </c>
      <c r="E142" s="146">
        <v>621</v>
      </c>
      <c r="F142" s="147">
        <f t="shared" si="16"/>
        <v>-0.80714285714285716</v>
      </c>
      <c r="G142" s="146">
        <v>2826</v>
      </c>
      <c r="H142" s="147">
        <f t="shared" si="16"/>
        <v>3.5507246376811592</v>
      </c>
      <c r="I142" s="146">
        <v>4664</v>
      </c>
      <c r="J142" s="147">
        <f t="shared" si="16"/>
        <v>0.65038924274593057</v>
      </c>
      <c r="K142" s="146">
        <v>4561</v>
      </c>
      <c r="L142" s="147">
        <f t="shared" si="16"/>
        <v>-2.2084048027444236E-2</v>
      </c>
      <c r="M142" s="146">
        <v>4794</v>
      </c>
      <c r="N142" s="147">
        <f t="shared" si="17"/>
        <v>5.1085288313966304E-2</v>
      </c>
    </row>
    <row r="143" spans="2:15" x14ac:dyDescent="0.25">
      <c r="B143" s="145" t="s">
        <v>77</v>
      </c>
      <c r="C143" s="146">
        <v>1575</v>
      </c>
      <c r="D143" s="147">
        <v>-0.56322795341098164</v>
      </c>
      <c r="E143" s="146">
        <v>979</v>
      </c>
      <c r="F143" s="147">
        <f t="shared" si="16"/>
        <v>-0.37841269841269842</v>
      </c>
      <c r="G143" s="146">
        <v>3699</v>
      </c>
      <c r="H143" s="147">
        <f t="shared" si="16"/>
        <v>2.7783452502553625</v>
      </c>
      <c r="I143" s="146">
        <v>5403</v>
      </c>
      <c r="J143" s="147">
        <f t="shared" si="16"/>
        <v>0.46066504460665048</v>
      </c>
      <c r="K143" s="146">
        <v>5795</v>
      </c>
      <c r="L143" s="147">
        <f t="shared" si="16"/>
        <v>7.2552285767166325E-2</v>
      </c>
      <c r="M143" s="146">
        <v>4786</v>
      </c>
      <c r="N143" s="147">
        <f t="shared" si="17"/>
        <v>-0.17411561691113031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1047</v>
      </c>
      <c r="F144" s="147" t="str">
        <f t="shared" si="16"/>
        <v>-</v>
      </c>
      <c r="G144" s="146">
        <v>3126</v>
      </c>
      <c r="H144" s="147">
        <f t="shared" si="16"/>
        <v>1.9856733524355299</v>
      </c>
      <c r="I144" s="146">
        <v>3248</v>
      </c>
      <c r="J144" s="147">
        <f t="shared" si="16"/>
        <v>3.902751119641712E-2</v>
      </c>
      <c r="K144" s="146">
        <v>3013</v>
      </c>
      <c r="L144" s="147">
        <f t="shared" si="16"/>
        <v>-7.2352216748768461E-2</v>
      </c>
      <c r="M144" s="146">
        <v>3430</v>
      </c>
      <c r="N144" s="147">
        <f t="shared" si="17"/>
        <v>0.13840026551609697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704</v>
      </c>
      <c r="F145" s="147" t="str">
        <f t="shared" si="16"/>
        <v>-</v>
      </c>
      <c r="G145" s="146">
        <v>1982</v>
      </c>
      <c r="H145" s="147">
        <f t="shared" si="16"/>
        <v>1.8153409090909092</v>
      </c>
      <c r="I145" s="146">
        <v>1617</v>
      </c>
      <c r="J145" s="147">
        <f t="shared" si="16"/>
        <v>-0.18415741675075681</v>
      </c>
      <c r="K145" s="146">
        <v>1644</v>
      </c>
      <c r="L145" s="147">
        <f t="shared" si="16"/>
        <v>1.6697588126159513E-2</v>
      </c>
      <c r="M145" s="146">
        <v>1465</v>
      </c>
      <c r="N145" s="147">
        <f t="shared" si="17"/>
        <v>-0.10888077858880774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1002</v>
      </c>
      <c r="F146" s="147" t="str">
        <f t="shared" si="16"/>
        <v>-</v>
      </c>
      <c r="G146" s="146">
        <v>1123</v>
      </c>
      <c r="H146" s="147">
        <f t="shared" si="16"/>
        <v>0.12075848303393211</v>
      </c>
      <c r="I146" s="146">
        <v>1064</v>
      </c>
      <c r="J146" s="147">
        <f t="shared" si="16"/>
        <v>-5.2537845057880728E-2</v>
      </c>
      <c r="K146" s="146">
        <v>1312</v>
      </c>
      <c r="L146" s="147">
        <f t="shared" si="16"/>
        <v>0.23308270676691722</v>
      </c>
      <c r="M146" s="146">
        <v>1070</v>
      </c>
      <c r="N146" s="147">
        <f t="shared" si="17"/>
        <v>-0.18445121951219512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1279</v>
      </c>
      <c r="F147" s="147" t="str">
        <f t="shared" si="16"/>
        <v>-</v>
      </c>
      <c r="G147" s="146">
        <v>2041</v>
      </c>
      <c r="H147" s="147">
        <f t="shared" si="16"/>
        <v>0.59577795152462865</v>
      </c>
      <c r="I147" s="146">
        <v>1913</v>
      </c>
      <c r="J147" s="147">
        <f t="shared" si="16"/>
        <v>-6.2714355707986336E-2</v>
      </c>
      <c r="K147" s="146">
        <v>1547</v>
      </c>
      <c r="L147" s="147">
        <f t="shared" si="16"/>
        <v>-0.19132253005750133</v>
      </c>
      <c r="M147" s="146">
        <v>1778</v>
      </c>
      <c r="N147" s="147">
        <f t="shared" si="17"/>
        <v>0.14932126696832571</v>
      </c>
    </row>
    <row r="148" spans="1:15" x14ac:dyDescent="0.25">
      <c r="B148" s="145" t="s">
        <v>87</v>
      </c>
      <c r="C148" s="146">
        <v>423</v>
      </c>
      <c r="D148" s="147">
        <v>-0.77818563188253798</v>
      </c>
      <c r="E148" s="146">
        <v>1631</v>
      </c>
      <c r="F148" s="147">
        <f t="shared" si="16"/>
        <v>2.855791962174941</v>
      </c>
      <c r="G148" s="146">
        <v>1858</v>
      </c>
      <c r="H148" s="147">
        <f t="shared" si="16"/>
        <v>0.13917841814837528</v>
      </c>
      <c r="I148" s="146">
        <v>2985</v>
      </c>
      <c r="J148" s="147">
        <f t="shared" si="16"/>
        <v>0.60656620021528518</v>
      </c>
      <c r="K148" s="146">
        <v>2860</v>
      </c>
      <c r="L148" s="147">
        <f t="shared" si="16"/>
        <v>-4.1876046901172526E-2</v>
      </c>
      <c r="M148" s="146">
        <v>1868</v>
      </c>
      <c r="N148" s="147">
        <f t="shared" si="17"/>
        <v>-0.34685314685314683</v>
      </c>
    </row>
    <row r="149" spans="1:15" x14ac:dyDescent="0.25">
      <c r="B149" s="145" t="s">
        <v>89</v>
      </c>
      <c r="C149" s="146">
        <v>265</v>
      </c>
      <c r="D149" s="147">
        <v>-0.82392026578073096</v>
      </c>
      <c r="E149" s="146">
        <v>1556</v>
      </c>
      <c r="F149" s="147">
        <f t="shared" si="16"/>
        <v>4.8716981132075468</v>
      </c>
      <c r="G149" s="146">
        <v>1872</v>
      </c>
      <c r="H149" s="147">
        <f t="shared" si="16"/>
        <v>0.20308483290488422</v>
      </c>
      <c r="I149" s="146">
        <v>2184</v>
      </c>
      <c r="J149" s="147">
        <f t="shared" si="16"/>
        <v>0.16666666666666674</v>
      </c>
      <c r="K149" s="146">
        <v>2212</v>
      </c>
      <c r="L149" s="147">
        <f t="shared" si="16"/>
        <v>1.2820512820512775E-2</v>
      </c>
      <c r="M149" s="146">
        <v>2325</v>
      </c>
      <c r="N149" s="147">
        <f t="shared" si="17"/>
        <v>5.1084990958408572E-2</v>
      </c>
    </row>
    <row r="150" spans="1:15" x14ac:dyDescent="0.25">
      <c r="A150" s="151"/>
      <c r="B150" s="145" t="s">
        <v>91</v>
      </c>
      <c r="C150" s="146">
        <v>260</v>
      </c>
      <c r="D150" s="147">
        <v>-0.8940936863543788</v>
      </c>
      <c r="E150" s="146">
        <v>3109</v>
      </c>
      <c r="F150" s="147">
        <f t="shared" si="16"/>
        <v>10.957692307692307</v>
      </c>
      <c r="G150" s="146">
        <v>2874</v>
      </c>
      <c r="H150" s="147">
        <f t="shared" si="16"/>
        <v>-7.5587005467996127E-2</v>
      </c>
      <c r="I150" s="146">
        <v>3162</v>
      </c>
      <c r="J150" s="147">
        <f t="shared" si="16"/>
        <v>0.10020876826722347</v>
      </c>
      <c r="K150" s="146">
        <v>3189</v>
      </c>
      <c r="L150" s="147">
        <f t="shared" si="16"/>
        <v>8.5388994307400434E-3</v>
      </c>
      <c r="M150" s="146">
        <v>3369</v>
      </c>
      <c r="N150" s="147">
        <f t="shared" si="17"/>
        <v>5.6444026340545683E-2</v>
      </c>
    </row>
    <row r="151" spans="1:15" x14ac:dyDescent="0.25">
      <c r="B151" s="145" t="s">
        <v>93</v>
      </c>
      <c r="C151" s="146">
        <v>688</v>
      </c>
      <c r="D151" s="147">
        <v>-0.80167195157105797</v>
      </c>
      <c r="E151" s="146">
        <v>4992</v>
      </c>
      <c r="F151" s="147">
        <f t="shared" si="16"/>
        <v>6.2558139534883717</v>
      </c>
      <c r="G151" s="146">
        <v>4788</v>
      </c>
      <c r="H151" s="147">
        <f t="shared" si="16"/>
        <v>-4.0865384615384581E-2</v>
      </c>
      <c r="I151" s="146">
        <v>4616</v>
      </c>
      <c r="J151" s="147">
        <f t="shared" si="16"/>
        <v>-3.5923141186299135E-2</v>
      </c>
      <c r="K151" s="146">
        <v>4412</v>
      </c>
      <c r="L151" s="147">
        <f t="shared" si="16"/>
        <v>-4.4194107452339648E-2</v>
      </c>
      <c r="M151" s="146"/>
      <c r="N151" s="147"/>
    </row>
    <row r="152" spans="1:15" x14ac:dyDescent="0.25">
      <c r="B152" s="145" t="s">
        <v>95</v>
      </c>
      <c r="C152" s="146">
        <v>611</v>
      </c>
      <c r="D152" s="147">
        <v>-0.83848797250859108</v>
      </c>
      <c r="E152" s="146">
        <v>6016</v>
      </c>
      <c r="F152" s="147">
        <f t="shared" si="16"/>
        <v>8.8461538461538467</v>
      </c>
      <c r="G152" s="146">
        <v>5291</v>
      </c>
      <c r="H152" s="147">
        <f t="shared" si="16"/>
        <v>-0.12051196808510634</v>
      </c>
      <c r="I152" s="146">
        <v>6047</v>
      </c>
      <c r="J152" s="147">
        <f t="shared" si="16"/>
        <v>0.14288414288414297</v>
      </c>
      <c r="K152" s="146">
        <v>5549</v>
      </c>
      <c r="L152" s="147">
        <f t="shared" si="16"/>
        <v>-8.2354886720687914E-2</v>
      </c>
      <c r="M152" s="146"/>
      <c r="N152" s="147"/>
    </row>
    <row r="153" spans="1:15" ht="15.75" x14ac:dyDescent="0.25">
      <c r="B153" s="148" t="s">
        <v>32</v>
      </c>
      <c r="C153" s="149">
        <v>11548</v>
      </c>
      <c r="D153" s="150">
        <v>-0.62585452778227768</v>
      </c>
      <c r="E153" s="149">
        <v>23428</v>
      </c>
      <c r="F153" s="150">
        <f t="shared" si="16"/>
        <v>1.028749567024593</v>
      </c>
      <c r="G153" s="149">
        <v>34791</v>
      </c>
      <c r="H153" s="150">
        <f t="shared" si="16"/>
        <v>0.48501792726651871</v>
      </c>
      <c r="I153" s="149">
        <v>43445</v>
      </c>
      <c r="J153" s="150">
        <f t="shared" si="16"/>
        <v>0.24874249087407674</v>
      </c>
      <c r="K153" s="149">
        <v>42161</v>
      </c>
      <c r="L153" s="150">
        <f t="shared" si="16"/>
        <v>-2.9554609276096211E-2</v>
      </c>
      <c r="M153" s="149">
        <v>30975</v>
      </c>
      <c r="N153" s="150">
        <v>-3.8043478260869512E-2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252</v>
      </c>
      <c r="G162" s="144" t="s">
        <v>71</v>
      </c>
      <c r="H162" s="143" t="s">
        <v>252</v>
      </c>
      <c r="I162" s="144" t="s">
        <v>71</v>
      </c>
      <c r="J162" s="143" t="s">
        <v>252</v>
      </c>
      <c r="K162" s="144" t="s">
        <v>71</v>
      </c>
      <c r="L162" s="143" t="s">
        <v>252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1856</v>
      </c>
      <c r="D163" s="147">
        <v>2.598120508568269E-2</v>
      </c>
      <c r="E163" s="146">
        <v>580</v>
      </c>
      <c r="F163" s="147">
        <f t="shared" ref="F163:L175" si="18">IFERROR(E163/C163-1,"-")</f>
        <v>-0.6875</v>
      </c>
      <c r="G163" s="146">
        <v>1697</v>
      </c>
      <c r="H163" s="147">
        <f t="shared" si="18"/>
        <v>1.9258620689655173</v>
      </c>
      <c r="I163" s="146">
        <v>3344</v>
      </c>
      <c r="J163" s="147">
        <f t="shared" si="18"/>
        <v>0.97053624042427811</v>
      </c>
      <c r="K163" s="146">
        <v>2895</v>
      </c>
      <c r="L163" s="147">
        <f t="shared" si="18"/>
        <v>-0.13427033492822971</v>
      </c>
      <c r="M163" s="146">
        <v>2278</v>
      </c>
      <c r="N163" s="147">
        <f t="shared" ref="N163:N172" si="19">IFERROR(M163/K163-1,"-")</f>
        <v>-0.21312607944732298</v>
      </c>
    </row>
    <row r="164" spans="2:14" x14ac:dyDescent="0.25">
      <c r="B164" s="145" t="s">
        <v>75</v>
      </c>
      <c r="C164" s="146">
        <v>2151</v>
      </c>
      <c r="D164" s="147">
        <v>-2.7576853526220635E-2</v>
      </c>
      <c r="E164" s="146">
        <v>656</v>
      </c>
      <c r="F164" s="147">
        <f t="shared" si="18"/>
        <v>-0.69502556950255689</v>
      </c>
      <c r="G164" s="146">
        <v>2208</v>
      </c>
      <c r="H164" s="147">
        <f t="shared" si="18"/>
        <v>2.3658536585365852</v>
      </c>
      <c r="I164" s="146">
        <v>2356</v>
      </c>
      <c r="J164" s="147">
        <f t="shared" si="18"/>
        <v>6.7028985507246341E-2</v>
      </c>
      <c r="K164" s="146">
        <v>2461</v>
      </c>
      <c r="L164" s="147">
        <f t="shared" si="18"/>
        <v>4.4567062818336112E-2</v>
      </c>
      <c r="M164" s="146">
        <v>2576</v>
      </c>
      <c r="N164" s="147">
        <f t="shared" si="19"/>
        <v>4.6728971962616717E-2</v>
      </c>
    </row>
    <row r="165" spans="2:14" x14ac:dyDescent="0.25">
      <c r="B165" s="145" t="s">
        <v>77</v>
      </c>
      <c r="C165" s="146">
        <v>911</v>
      </c>
      <c r="D165" s="147">
        <v>-0.44921402660217657</v>
      </c>
      <c r="E165" s="146">
        <v>1078</v>
      </c>
      <c r="F165" s="147">
        <f t="shared" si="18"/>
        <v>0.1833150384193194</v>
      </c>
      <c r="G165" s="146">
        <v>2855</v>
      </c>
      <c r="H165" s="147">
        <f t="shared" si="18"/>
        <v>1.6484230055658626</v>
      </c>
      <c r="I165" s="146">
        <v>2785</v>
      </c>
      <c r="J165" s="147">
        <f t="shared" si="18"/>
        <v>-2.4518388791593737E-2</v>
      </c>
      <c r="K165" s="146">
        <v>2820</v>
      </c>
      <c r="L165" s="147">
        <f t="shared" si="18"/>
        <v>1.2567324955116588E-2</v>
      </c>
      <c r="M165" s="146">
        <v>1872</v>
      </c>
      <c r="N165" s="147">
        <f t="shared" si="19"/>
        <v>-0.33617021276595749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1370</v>
      </c>
      <c r="F166" s="147" t="str">
        <f t="shared" si="18"/>
        <v>-</v>
      </c>
      <c r="G166" s="146">
        <v>1982</v>
      </c>
      <c r="H166" s="147">
        <f t="shared" si="18"/>
        <v>0.44671532846715323</v>
      </c>
      <c r="I166" s="146">
        <v>1759</v>
      </c>
      <c r="J166" s="147">
        <f t="shared" si="18"/>
        <v>-0.11251261352169528</v>
      </c>
      <c r="K166" s="146">
        <v>1879</v>
      </c>
      <c r="L166" s="147">
        <f t="shared" si="18"/>
        <v>6.8220579874928911E-2</v>
      </c>
      <c r="M166" s="146">
        <v>1696</v>
      </c>
      <c r="N166" s="147">
        <f t="shared" si="19"/>
        <v>-9.739222990952634E-2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2061</v>
      </c>
      <c r="F167" s="147" t="str">
        <f t="shared" si="18"/>
        <v>-</v>
      </c>
      <c r="G167" s="146">
        <v>1622</v>
      </c>
      <c r="H167" s="147">
        <f t="shared" si="18"/>
        <v>-0.21300339640950994</v>
      </c>
      <c r="I167" s="146">
        <v>2014</v>
      </c>
      <c r="J167" s="147">
        <f t="shared" si="18"/>
        <v>0.24167694204685564</v>
      </c>
      <c r="K167" s="146">
        <v>1952</v>
      </c>
      <c r="L167" s="147">
        <f t="shared" si="18"/>
        <v>-3.0784508440913627E-2</v>
      </c>
      <c r="M167" s="146">
        <v>1563</v>
      </c>
      <c r="N167" s="147">
        <f t="shared" si="19"/>
        <v>-0.19928278688524592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1029</v>
      </c>
      <c r="F168" s="147" t="str">
        <f t="shared" si="18"/>
        <v>-</v>
      </c>
      <c r="G168" s="146">
        <v>1049</v>
      </c>
      <c r="H168" s="147">
        <f t="shared" si="18"/>
        <v>1.9436345966958202E-2</v>
      </c>
      <c r="I168" s="146">
        <v>1678</v>
      </c>
      <c r="J168" s="147">
        <f t="shared" si="18"/>
        <v>0.59961868446139177</v>
      </c>
      <c r="K168" s="146">
        <v>905</v>
      </c>
      <c r="L168" s="147">
        <f t="shared" si="18"/>
        <v>-0.46066746126340885</v>
      </c>
      <c r="M168" s="146">
        <v>923</v>
      </c>
      <c r="N168" s="147">
        <f t="shared" si="19"/>
        <v>1.9889502762430844E-2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1461</v>
      </c>
      <c r="F169" s="147" t="str">
        <f t="shared" si="18"/>
        <v>-</v>
      </c>
      <c r="G169" s="146">
        <v>1231</v>
      </c>
      <c r="H169" s="147">
        <f t="shared" si="18"/>
        <v>-0.15742642026009579</v>
      </c>
      <c r="I169" s="146">
        <v>1543</v>
      </c>
      <c r="J169" s="147">
        <f t="shared" si="18"/>
        <v>0.25345247766043877</v>
      </c>
      <c r="K169" s="146">
        <v>1293</v>
      </c>
      <c r="L169" s="147">
        <f t="shared" si="18"/>
        <v>-0.1620220349967596</v>
      </c>
      <c r="M169" s="146">
        <v>2132</v>
      </c>
      <c r="N169" s="147">
        <f t="shared" si="19"/>
        <v>0.64887857695282292</v>
      </c>
    </row>
    <row r="170" spans="2:14" x14ac:dyDescent="0.25">
      <c r="B170" s="145" t="s">
        <v>87</v>
      </c>
      <c r="C170" s="146">
        <v>432</v>
      </c>
      <c r="D170" s="147">
        <v>-0.80336822940373231</v>
      </c>
      <c r="E170" s="146">
        <v>2603</v>
      </c>
      <c r="F170" s="147">
        <f t="shared" si="18"/>
        <v>5.0254629629629628</v>
      </c>
      <c r="G170" s="146">
        <v>2883</v>
      </c>
      <c r="H170" s="147">
        <f t="shared" si="18"/>
        <v>0.10756819054936617</v>
      </c>
      <c r="I170" s="146">
        <v>3093</v>
      </c>
      <c r="J170" s="147">
        <f t="shared" si="18"/>
        <v>7.2840790842872094E-2</v>
      </c>
      <c r="K170" s="146">
        <v>3962</v>
      </c>
      <c r="L170" s="147">
        <f t="shared" si="18"/>
        <v>0.28095699967668919</v>
      </c>
      <c r="M170" s="146">
        <v>4537</v>
      </c>
      <c r="N170" s="147">
        <f t="shared" si="19"/>
        <v>0.14512872286723866</v>
      </c>
    </row>
    <row r="171" spans="2:14" x14ac:dyDescent="0.25">
      <c r="B171" s="145" t="s">
        <v>89</v>
      </c>
      <c r="C171" s="146">
        <v>212</v>
      </c>
      <c r="D171" s="147">
        <v>-0.87536743092298652</v>
      </c>
      <c r="E171" s="146">
        <v>1484</v>
      </c>
      <c r="F171" s="147">
        <f t="shared" si="18"/>
        <v>6</v>
      </c>
      <c r="G171" s="146">
        <v>1536</v>
      </c>
      <c r="H171" s="147">
        <f t="shared" si="18"/>
        <v>3.5040431266846417E-2</v>
      </c>
      <c r="I171" s="146">
        <v>1358</v>
      </c>
      <c r="J171" s="147">
        <f t="shared" si="18"/>
        <v>-0.11588541666666663</v>
      </c>
      <c r="K171" s="146">
        <v>2078</v>
      </c>
      <c r="L171" s="147">
        <f t="shared" si="18"/>
        <v>0.53019145802650947</v>
      </c>
      <c r="M171" s="146">
        <v>2364</v>
      </c>
      <c r="N171" s="147">
        <f t="shared" si="19"/>
        <v>0.13763233878729553</v>
      </c>
    </row>
    <row r="172" spans="2:14" x14ac:dyDescent="0.25">
      <c r="B172" s="145" t="s">
        <v>91</v>
      </c>
      <c r="C172" s="146">
        <v>349</v>
      </c>
      <c r="D172" s="147">
        <v>-0.79919447640966634</v>
      </c>
      <c r="E172" s="146">
        <v>1609</v>
      </c>
      <c r="F172" s="147">
        <f t="shared" si="18"/>
        <v>3.6103151862464182</v>
      </c>
      <c r="G172" s="146">
        <v>1751</v>
      </c>
      <c r="H172" s="147">
        <f t="shared" si="18"/>
        <v>8.8253573648228612E-2</v>
      </c>
      <c r="I172" s="146">
        <v>1685</v>
      </c>
      <c r="J172" s="147">
        <f t="shared" si="18"/>
        <v>-3.7692747001713323E-2</v>
      </c>
      <c r="K172" s="146">
        <v>1740</v>
      </c>
      <c r="L172" s="147">
        <f t="shared" si="18"/>
        <v>3.2640949554896048E-2</v>
      </c>
      <c r="M172" s="146">
        <v>2322</v>
      </c>
      <c r="N172" s="147">
        <f t="shared" si="19"/>
        <v>0.33448275862068955</v>
      </c>
    </row>
    <row r="173" spans="2:14" x14ac:dyDescent="0.25">
      <c r="B173" s="145" t="s">
        <v>93</v>
      </c>
      <c r="C173" s="146">
        <v>204</v>
      </c>
      <c r="D173" s="147">
        <v>-0.88565022421524664</v>
      </c>
      <c r="E173" s="146">
        <v>2197</v>
      </c>
      <c r="F173" s="147">
        <f t="shared" si="18"/>
        <v>9.7696078431372548</v>
      </c>
      <c r="G173" s="146">
        <v>2465</v>
      </c>
      <c r="H173" s="147">
        <f t="shared" si="18"/>
        <v>0.12198452435138818</v>
      </c>
      <c r="I173" s="146">
        <v>2852</v>
      </c>
      <c r="J173" s="147">
        <f t="shared" si="18"/>
        <v>0.15699797160243412</v>
      </c>
      <c r="K173" s="146">
        <v>2022</v>
      </c>
      <c r="L173" s="147">
        <f t="shared" si="18"/>
        <v>-0.29102384291725103</v>
      </c>
      <c r="M173" s="146"/>
      <c r="N173" s="147"/>
    </row>
    <row r="174" spans="2:14" x14ac:dyDescent="0.25">
      <c r="B174" s="145" t="s">
        <v>95</v>
      </c>
      <c r="C174" s="146">
        <v>597</v>
      </c>
      <c r="D174" s="147">
        <v>-0.68857589984350542</v>
      </c>
      <c r="E174" s="146">
        <v>2122</v>
      </c>
      <c r="F174" s="147">
        <f t="shared" si="18"/>
        <v>2.5544388609715245</v>
      </c>
      <c r="G174" s="146">
        <v>2595</v>
      </c>
      <c r="H174" s="147">
        <f t="shared" si="18"/>
        <v>0.2229029217719134</v>
      </c>
      <c r="I174" s="146">
        <v>2270</v>
      </c>
      <c r="J174" s="147">
        <f t="shared" si="18"/>
        <v>-0.12524084778420042</v>
      </c>
      <c r="K174" s="146">
        <v>2368</v>
      </c>
      <c r="L174" s="147">
        <f t="shared" si="18"/>
        <v>4.3171806167400906E-2</v>
      </c>
      <c r="M174" s="146"/>
      <c r="N174" s="147"/>
    </row>
    <row r="175" spans="2:14" ht="15.75" x14ac:dyDescent="0.25">
      <c r="B175" s="148" t="s">
        <v>32</v>
      </c>
      <c r="C175" s="149">
        <v>7014</v>
      </c>
      <c r="D175" s="150">
        <v>-0.6546528803545052</v>
      </c>
      <c r="E175" s="149">
        <v>18250</v>
      </c>
      <c r="F175" s="150">
        <f t="shared" si="18"/>
        <v>1.6019389791844882</v>
      </c>
      <c r="G175" s="149">
        <v>23874</v>
      </c>
      <c r="H175" s="150">
        <f t="shared" si="18"/>
        <v>0.30816438356164388</v>
      </c>
      <c r="I175" s="149">
        <v>26737</v>
      </c>
      <c r="J175" s="150">
        <f t="shared" si="18"/>
        <v>0.11992125324620928</v>
      </c>
      <c r="K175" s="149">
        <v>26375</v>
      </c>
      <c r="L175" s="150">
        <f t="shared" si="18"/>
        <v>-1.3539290122302372E-2</v>
      </c>
      <c r="M175" s="149">
        <v>22263</v>
      </c>
      <c r="N175" s="150">
        <v>1.2644985217193483E-2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252</v>
      </c>
      <c r="G184" s="144" t="s">
        <v>71</v>
      </c>
      <c r="H184" s="143" t="s">
        <v>252</v>
      </c>
      <c r="I184" s="144" t="s">
        <v>71</v>
      </c>
      <c r="J184" s="143" t="s">
        <v>252</v>
      </c>
      <c r="K184" s="144" t="s">
        <v>71</v>
      </c>
      <c r="L184" s="143" t="s">
        <v>252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529</v>
      </c>
      <c r="D185" s="147">
        <v>0.63777089783281737</v>
      </c>
      <c r="E185" s="146">
        <v>69</v>
      </c>
      <c r="F185" s="147">
        <f t="shared" ref="F185:L197" si="20">IFERROR(E185/C185-1,"-")</f>
        <v>-0.86956521739130432</v>
      </c>
      <c r="G185" s="146">
        <v>413</v>
      </c>
      <c r="H185" s="147">
        <f t="shared" si="20"/>
        <v>4.9855072463768115</v>
      </c>
      <c r="I185" s="146">
        <v>618</v>
      </c>
      <c r="J185" s="147">
        <f t="shared" si="20"/>
        <v>0.49636803874092017</v>
      </c>
      <c r="K185" s="146">
        <v>796</v>
      </c>
      <c r="L185" s="147">
        <f t="shared" si="20"/>
        <v>0.28802588996763756</v>
      </c>
      <c r="M185" s="146">
        <v>915</v>
      </c>
      <c r="N185" s="147">
        <f t="shared" ref="N185:N194" si="21">IFERROR(M185/K185-1,"-")</f>
        <v>0.14949748743718594</v>
      </c>
    </row>
    <row r="186" spans="1:15" x14ac:dyDescent="0.25">
      <c r="B186" s="145" t="s">
        <v>75</v>
      </c>
      <c r="C186" s="146">
        <v>333</v>
      </c>
      <c r="D186" s="147">
        <v>-6.4606741573033699E-2</v>
      </c>
      <c r="E186" s="146">
        <v>84</v>
      </c>
      <c r="F186" s="147">
        <f t="shared" si="20"/>
        <v>-0.74774774774774777</v>
      </c>
      <c r="G186" s="146">
        <v>507</v>
      </c>
      <c r="H186" s="147">
        <f t="shared" si="20"/>
        <v>5.0357142857142856</v>
      </c>
      <c r="I186" s="146">
        <v>515</v>
      </c>
      <c r="J186" s="147">
        <f t="shared" si="20"/>
        <v>1.5779092702169706E-2</v>
      </c>
      <c r="K186" s="146">
        <v>580</v>
      </c>
      <c r="L186" s="147">
        <f t="shared" si="20"/>
        <v>0.12621359223300965</v>
      </c>
      <c r="M186" s="146">
        <v>590</v>
      </c>
      <c r="N186" s="147">
        <f t="shared" si="21"/>
        <v>1.7241379310344751E-2</v>
      </c>
    </row>
    <row r="187" spans="1:15" x14ac:dyDescent="0.25">
      <c r="B187" s="145" t="s">
        <v>77</v>
      </c>
      <c r="C187" s="146">
        <v>258</v>
      </c>
      <c r="D187" s="147">
        <v>-0.38717339667458428</v>
      </c>
      <c r="E187" s="146">
        <v>53</v>
      </c>
      <c r="F187" s="147">
        <f t="shared" si="20"/>
        <v>-0.79457364341085268</v>
      </c>
      <c r="G187" s="146">
        <v>494</v>
      </c>
      <c r="H187" s="147">
        <f t="shared" si="20"/>
        <v>8.3207547169811313</v>
      </c>
      <c r="I187" s="146">
        <v>852</v>
      </c>
      <c r="J187" s="147">
        <f t="shared" si="20"/>
        <v>0.72469635627530371</v>
      </c>
      <c r="K187" s="146">
        <v>529</v>
      </c>
      <c r="L187" s="147">
        <f t="shared" si="20"/>
        <v>-0.37910798122065725</v>
      </c>
      <c r="M187" s="146">
        <v>411</v>
      </c>
      <c r="N187" s="147">
        <f t="shared" si="21"/>
        <v>-0.22306238185255201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56</v>
      </c>
      <c r="F188" s="147" t="str">
        <f t="shared" si="20"/>
        <v>-</v>
      </c>
      <c r="G188" s="146">
        <v>320</v>
      </c>
      <c r="H188" s="147">
        <f t="shared" si="20"/>
        <v>4.7142857142857144</v>
      </c>
      <c r="I188" s="146">
        <v>425</v>
      </c>
      <c r="J188" s="147">
        <f t="shared" si="20"/>
        <v>0.328125</v>
      </c>
      <c r="K188" s="146">
        <v>432</v>
      </c>
      <c r="L188" s="147">
        <f t="shared" si="20"/>
        <v>1.6470588235294015E-2</v>
      </c>
      <c r="M188" s="146">
        <v>296</v>
      </c>
      <c r="N188" s="147">
        <f t="shared" si="21"/>
        <v>-0.31481481481481477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221</v>
      </c>
      <c r="F189" s="147" t="str">
        <f t="shared" si="20"/>
        <v>-</v>
      </c>
      <c r="G189" s="146">
        <v>325</v>
      </c>
      <c r="H189" s="147">
        <f t="shared" si="20"/>
        <v>0.47058823529411775</v>
      </c>
      <c r="I189" s="146">
        <v>258</v>
      </c>
      <c r="J189" s="147">
        <f t="shared" si="20"/>
        <v>-0.20615384615384613</v>
      </c>
      <c r="K189" s="146">
        <v>367</v>
      </c>
      <c r="L189" s="147">
        <f t="shared" si="20"/>
        <v>0.42248062015503884</v>
      </c>
      <c r="M189" s="146">
        <v>397</v>
      </c>
      <c r="N189" s="147">
        <f t="shared" si="21"/>
        <v>8.1743869209809361E-2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160</v>
      </c>
      <c r="F190" s="147" t="str">
        <f t="shared" si="20"/>
        <v>-</v>
      </c>
      <c r="G190" s="146">
        <v>268</v>
      </c>
      <c r="H190" s="147">
        <f t="shared" si="20"/>
        <v>0.67500000000000004</v>
      </c>
      <c r="I190" s="146">
        <v>221</v>
      </c>
      <c r="J190" s="147">
        <f t="shared" si="20"/>
        <v>-0.17537313432835822</v>
      </c>
      <c r="K190" s="146">
        <v>272</v>
      </c>
      <c r="L190" s="147">
        <f t="shared" si="20"/>
        <v>0.23076923076923084</v>
      </c>
      <c r="M190" s="146">
        <v>281</v>
      </c>
      <c r="N190" s="147">
        <f t="shared" si="21"/>
        <v>3.3088235294117752E-2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213</v>
      </c>
      <c r="F191" s="147" t="str">
        <f t="shared" si="20"/>
        <v>-</v>
      </c>
      <c r="G191" s="146">
        <v>406</v>
      </c>
      <c r="H191" s="147">
        <f t="shared" si="20"/>
        <v>0.9061032863849765</v>
      </c>
      <c r="I191" s="146">
        <v>344</v>
      </c>
      <c r="J191" s="147">
        <f t="shared" si="20"/>
        <v>-0.15270935960591137</v>
      </c>
      <c r="K191" s="146">
        <v>325</v>
      </c>
      <c r="L191" s="147">
        <f t="shared" si="20"/>
        <v>-5.5232558139534871E-2</v>
      </c>
      <c r="M191" s="146">
        <v>634</v>
      </c>
      <c r="N191" s="147">
        <f t="shared" si="21"/>
        <v>0.95076923076923081</v>
      </c>
    </row>
    <row r="192" spans="1:15" x14ac:dyDescent="0.25">
      <c r="B192" s="145" t="s">
        <v>87</v>
      </c>
      <c r="C192" s="146">
        <v>126</v>
      </c>
      <c r="D192" s="147">
        <v>-0.44247787610619471</v>
      </c>
      <c r="E192" s="146">
        <v>289</v>
      </c>
      <c r="F192" s="147">
        <f t="shared" si="20"/>
        <v>1.2936507936507935</v>
      </c>
      <c r="G192" s="146">
        <v>450</v>
      </c>
      <c r="H192" s="147">
        <f t="shared" si="20"/>
        <v>0.55709342560553643</v>
      </c>
      <c r="I192" s="146">
        <v>416</v>
      </c>
      <c r="J192" s="147">
        <f t="shared" si="20"/>
        <v>-7.5555555555555598E-2</v>
      </c>
      <c r="K192" s="146">
        <v>463</v>
      </c>
      <c r="L192" s="147">
        <f t="shared" si="20"/>
        <v>0.11298076923076916</v>
      </c>
      <c r="M192" s="146">
        <v>603</v>
      </c>
      <c r="N192" s="147">
        <f t="shared" si="21"/>
        <v>0.30237580993520519</v>
      </c>
    </row>
    <row r="193" spans="2:15" x14ac:dyDescent="0.25">
      <c r="B193" s="145" t="s">
        <v>89</v>
      </c>
      <c r="C193" s="146">
        <v>140</v>
      </c>
      <c r="D193" s="147">
        <v>-0.57317073170731714</v>
      </c>
      <c r="E193" s="146">
        <v>260</v>
      </c>
      <c r="F193" s="147">
        <f t="shared" si="20"/>
        <v>0.85714285714285721</v>
      </c>
      <c r="G193" s="146">
        <v>243</v>
      </c>
      <c r="H193" s="147">
        <f t="shared" si="20"/>
        <v>-6.5384615384615374E-2</v>
      </c>
      <c r="I193" s="146">
        <v>288</v>
      </c>
      <c r="J193" s="147">
        <f t="shared" si="20"/>
        <v>0.18518518518518512</v>
      </c>
      <c r="K193" s="146">
        <v>439</v>
      </c>
      <c r="L193" s="147">
        <f t="shared" si="20"/>
        <v>0.52430555555555558</v>
      </c>
      <c r="M193" s="146">
        <v>481</v>
      </c>
      <c r="N193" s="147">
        <f t="shared" si="21"/>
        <v>9.567198177676528E-2</v>
      </c>
    </row>
    <row r="194" spans="2:15" x14ac:dyDescent="0.25">
      <c r="B194" s="145" t="s">
        <v>91</v>
      </c>
      <c r="C194" s="146">
        <v>131</v>
      </c>
      <c r="D194" s="147">
        <v>-0.54035087719298247</v>
      </c>
      <c r="E194" s="146">
        <v>411</v>
      </c>
      <c r="F194" s="147">
        <f t="shared" si="20"/>
        <v>2.1374045801526718</v>
      </c>
      <c r="G194" s="146">
        <v>291</v>
      </c>
      <c r="H194" s="147">
        <f t="shared" si="20"/>
        <v>-0.29197080291970801</v>
      </c>
      <c r="I194" s="146">
        <v>386</v>
      </c>
      <c r="J194" s="147">
        <f t="shared" si="20"/>
        <v>0.32646048109965631</v>
      </c>
      <c r="K194" s="146">
        <v>369</v>
      </c>
      <c r="L194" s="147">
        <f t="shared" si="20"/>
        <v>-4.4041450777202118E-2</v>
      </c>
      <c r="M194" s="146">
        <v>582</v>
      </c>
      <c r="N194" s="147">
        <f t="shared" si="21"/>
        <v>0.5772357723577235</v>
      </c>
    </row>
    <row r="195" spans="2:15" x14ac:dyDescent="0.25">
      <c r="B195" s="145" t="s">
        <v>93</v>
      </c>
      <c r="C195" s="146">
        <v>98</v>
      </c>
      <c r="D195" s="147">
        <v>-0.81261950286806883</v>
      </c>
      <c r="E195" s="146">
        <v>1087</v>
      </c>
      <c r="F195" s="147">
        <f t="shared" si="20"/>
        <v>10.091836734693878</v>
      </c>
      <c r="G195" s="146">
        <v>472</v>
      </c>
      <c r="H195" s="147">
        <f t="shared" si="20"/>
        <v>-0.56577736890524377</v>
      </c>
      <c r="I195" s="146">
        <v>961</v>
      </c>
      <c r="J195" s="147">
        <f t="shared" si="20"/>
        <v>1.0360169491525424</v>
      </c>
      <c r="K195" s="146">
        <v>532</v>
      </c>
      <c r="L195" s="147">
        <f t="shared" si="20"/>
        <v>-0.44640998959417277</v>
      </c>
      <c r="M195" s="146"/>
      <c r="N195" s="147"/>
    </row>
    <row r="196" spans="2:15" x14ac:dyDescent="0.25">
      <c r="B196" s="145" t="s">
        <v>95</v>
      </c>
      <c r="C196" s="146">
        <v>193</v>
      </c>
      <c r="D196" s="147">
        <v>-0.47267759562841527</v>
      </c>
      <c r="E196" s="146">
        <v>547</v>
      </c>
      <c r="F196" s="147">
        <f t="shared" si="20"/>
        <v>1.8341968911917097</v>
      </c>
      <c r="G196" s="146">
        <v>662</v>
      </c>
      <c r="H196" s="147">
        <f t="shared" si="20"/>
        <v>0.21023765996343702</v>
      </c>
      <c r="I196" s="146">
        <v>674</v>
      </c>
      <c r="J196" s="147">
        <f t="shared" si="20"/>
        <v>1.812688821752273E-2</v>
      </c>
      <c r="K196" s="146">
        <v>812</v>
      </c>
      <c r="L196" s="147">
        <f t="shared" si="20"/>
        <v>0.20474777448071224</v>
      </c>
      <c r="M196" s="146"/>
      <c r="N196" s="147"/>
    </row>
    <row r="197" spans="2:15" ht="15.75" x14ac:dyDescent="0.25">
      <c r="B197" s="148" t="s">
        <v>32</v>
      </c>
      <c r="C197" s="149">
        <v>1919</v>
      </c>
      <c r="D197" s="150">
        <v>-0.51083354575579909</v>
      </c>
      <c r="E197" s="149">
        <v>3450</v>
      </c>
      <c r="F197" s="150">
        <f t="shared" si="20"/>
        <v>0.79781136008337672</v>
      </c>
      <c r="G197" s="149">
        <v>4851</v>
      </c>
      <c r="H197" s="150">
        <f t="shared" si="20"/>
        <v>0.4060869565217391</v>
      </c>
      <c r="I197" s="149">
        <v>5958</v>
      </c>
      <c r="J197" s="150">
        <f t="shared" si="20"/>
        <v>0.22820037105751401</v>
      </c>
      <c r="K197" s="149">
        <v>5916</v>
      </c>
      <c r="L197" s="150">
        <f t="shared" si="20"/>
        <v>-7.0493454179254567E-3</v>
      </c>
      <c r="M197" s="149">
        <v>5190</v>
      </c>
      <c r="N197" s="150">
        <v>0.13517060367454059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252</v>
      </c>
      <c r="G206" s="144" t="s">
        <v>71</v>
      </c>
      <c r="H206" s="143" t="s">
        <v>252</v>
      </c>
      <c r="I206" s="144" t="s">
        <v>71</v>
      </c>
      <c r="J206" s="143" t="s">
        <v>252</v>
      </c>
      <c r="K206" s="144" t="s">
        <v>71</v>
      </c>
      <c r="L206" s="143" t="s">
        <v>252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661</v>
      </c>
      <c r="D207" s="147">
        <v>2.4806201550387597E-2</v>
      </c>
      <c r="E207" s="146">
        <v>80</v>
      </c>
      <c r="F207" s="147">
        <f t="shared" ref="F207:L219" si="22">IFERROR(E207/C207-1,"-")</f>
        <v>-0.87897125567322243</v>
      </c>
      <c r="G207" s="146">
        <v>841</v>
      </c>
      <c r="H207" s="147">
        <f t="shared" si="22"/>
        <v>9.5124999999999993</v>
      </c>
      <c r="I207" s="146">
        <v>839</v>
      </c>
      <c r="J207" s="147">
        <f t="shared" si="22"/>
        <v>-2.3781212841854638E-3</v>
      </c>
      <c r="K207" s="146">
        <v>913</v>
      </c>
      <c r="L207" s="147">
        <f t="shared" si="22"/>
        <v>8.8200238379022577E-2</v>
      </c>
      <c r="M207" s="146">
        <v>1114</v>
      </c>
      <c r="N207" s="147">
        <f t="shared" ref="N207:N216" si="23">IFERROR(M207/K207-1,"-")</f>
        <v>0.22015334063526826</v>
      </c>
    </row>
    <row r="208" spans="2:15" x14ac:dyDescent="0.25">
      <c r="B208" s="145" t="s">
        <v>75</v>
      </c>
      <c r="C208" s="146">
        <v>450</v>
      </c>
      <c r="D208" s="147">
        <v>8.9686098654708779E-3</v>
      </c>
      <c r="E208" s="146">
        <v>65</v>
      </c>
      <c r="F208" s="147">
        <f t="shared" si="22"/>
        <v>-0.85555555555555562</v>
      </c>
      <c r="G208" s="146">
        <v>652</v>
      </c>
      <c r="H208" s="147">
        <f t="shared" si="22"/>
        <v>9.0307692307692307</v>
      </c>
      <c r="I208" s="146">
        <v>647</v>
      </c>
      <c r="J208" s="147">
        <f t="shared" si="22"/>
        <v>-7.6687116564416735E-3</v>
      </c>
      <c r="K208" s="146">
        <v>794</v>
      </c>
      <c r="L208" s="147">
        <f t="shared" si="22"/>
        <v>0.22720247295208651</v>
      </c>
      <c r="M208" s="146">
        <v>881</v>
      </c>
      <c r="N208" s="147">
        <f t="shared" si="23"/>
        <v>0.10957178841309823</v>
      </c>
    </row>
    <row r="209" spans="2:15" x14ac:dyDescent="0.25">
      <c r="B209" s="145" t="s">
        <v>77</v>
      </c>
      <c r="C209" s="146">
        <v>200</v>
      </c>
      <c r="D209" s="147">
        <v>-0.63636363636363635</v>
      </c>
      <c r="E209" s="146">
        <v>113</v>
      </c>
      <c r="F209" s="147">
        <f t="shared" si="22"/>
        <v>-0.43500000000000005</v>
      </c>
      <c r="G209" s="146">
        <v>550</v>
      </c>
      <c r="H209" s="147">
        <f t="shared" si="22"/>
        <v>3.8672566371681416</v>
      </c>
      <c r="I209" s="146">
        <v>645</v>
      </c>
      <c r="J209" s="147">
        <f t="shared" si="22"/>
        <v>0.17272727272727262</v>
      </c>
      <c r="K209" s="146">
        <v>658</v>
      </c>
      <c r="L209" s="147">
        <f t="shared" si="22"/>
        <v>2.0155038759689825E-2</v>
      </c>
      <c r="M209" s="146">
        <v>653</v>
      </c>
      <c r="N209" s="147">
        <f t="shared" si="23"/>
        <v>-7.5987841945288626E-3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91</v>
      </c>
      <c r="F210" s="147" t="str">
        <f t="shared" si="22"/>
        <v>-</v>
      </c>
      <c r="G210" s="146">
        <v>388</v>
      </c>
      <c r="H210" s="147">
        <f t="shared" si="22"/>
        <v>3.2637362637362637</v>
      </c>
      <c r="I210" s="146">
        <v>482</v>
      </c>
      <c r="J210" s="147">
        <f t="shared" si="22"/>
        <v>0.24226804123711343</v>
      </c>
      <c r="K210" s="146">
        <v>538</v>
      </c>
      <c r="L210" s="147">
        <f t="shared" si="22"/>
        <v>0.11618257261410792</v>
      </c>
      <c r="M210" s="146">
        <v>382</v>
      </c>
      <c r="N210" s="147">
        <f t="shared" si="23"/>
        <v>-0.28996282527881045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94</v>
      </c>
      <c r="F211" s="147" t="str">
        <f t="shared" si="22"/>
        <v>-</v>
      </c>
      <c r="G211" s="146">
        <v>435</v>
      </c>
      <c r="H211" s="147">
        <f t="shared" si="22"/>
        <v>3.6276595744680851</v>
      </c>
      <c r="I211" s="146">
        <v>431</v>
      </c>
      <c r="J211" s="147">
        <f t="shared" si="22"/>
        <v>-9.1954022988506301E-3</v>
      </c>
      <c r="K211" s="146">
        <v>534</v>
      </c>
      <c r="L211" s="147">
        <f t="shared" si="22"/>
        <v>0.23897911832946628</v>
      </c>
      <c r="M211" s="146">
        <v>431</v>
      </c>
      <c r="N211" s="147">
        <f t="shared" si="23"/>
        <v>-0.19288389513108617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197</v>
      </c>
      <c r="F212" s="147" t="str">
        <f t="shared" si="22"/>
        <v>-</v>
      </c>
      <c r="G212" s="146">
        <v>373</v>
      </c>
      <c r="H212" s="147">
        <f t="shared" si="22"/>
        <v>0.89340101522842641</v>
      </c>
      <c r="I212" s="146">
        <v>225</v>
      </c>
      <c r="J212" s="147">
        <f t="shared" si="22"/>
        <v>-0.39678284182305634</v>
      </c>
      <c r="K212" s="146">
        <v>267</v>
      </c>
      <c r="L212" s="147">
        <f t="shared" si="22"/>
        <v>0.18666666666666676</v>
      </c>
      <c r="M212" s="146">
        <v>360</v>
      </c>
      <c r="N212" s="147">
        <f t="shared" si="23"/>
        <v>0.348314606741573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428</v>
      </c>
      <c r="F213" s="147" t="str">
        <f t="shared" si="22"/>
        <v>-</v>
      </c>
      <c r="G213" s="146">
        <v>244</v>
      </c>
      <c r="H213" s="147">
        <f t="shared" si="22"/>
        <v>-0.42990654205607481</v>
      </c>
      <c r="I213" s="146">
        <v>569</v>
      </c>
      <c r="J213" s="147">
        <f t="shared" si="22"/>
        <v>1.331967213114754</v>
      </c>
      <c r="K213" s="146">
        <v>431</v>
      </c>
      <c r="L213" s="147">
        <f t="shared" si="22"/>
        <v>-0.24253075571177507</v>
      </c>
      <c r="M213" s="146">
        <v>835</v>
      </c>
      <c r="N213" s="147">
        <f t="shared" si="23"/>
        <v>0.93735498839907194</v>
      </c>
    </row>
    <row r="214" spans="2:15" x14ac:dyDescent="0.25">
      <c r="B214" s="145" t="s">
        <v>87</v>
      </c>
      <c r="C214" s="146">
        <v>77</v>
      </c>
      <c r="D214" s="147">
        <v>-0.82379862700228834</v>
      </c>
      <c r="E214" s="146">
        <v>407</v>
      </c>
      <c r="F214" s="147">
        <f t="shared" si="22"/>
        <v>4.2857142857142856</v>
      </c>
      <c r="G214" s="146">
        <v>636</v>
      </c>
      <c r="H214" s="147">
        <f t="shared" si="22"/>
        <v>0.5626535626535627</v>
      </c>
      <c r="I214" s="146">
        <v>720</v>
      </c>
      <c r="J214" s="147">
        <f t="shared" si="22"/>
        <v>0.13207547169811318</v>
      </c>
      <c r="K214" s="146">
        <v>977</v>
      </c>
      <c r="L214" s="147">
        <f t="shared" si="22"/>
        <v>0.35694444444444451</v>
      </c>
      <c r="M214" s="146">
        <v>935</v>
      </c>
      <c r="N214" s="147">
        <f t="shared" si="23"/>
        <v>-4.2988741044012291E-2</v>
      </c>
    </row>
    <row r="215" spans="2:15" x14ac:dyDescent="0.25">
      <c r="B215" s="145" t="s">
        <v>89</v>
      </c>
      <c r="C215" s="146">
        <v>29</v>
      </c>
      <c r="D215" s="147">
        <v>-0.91966759002770082</v>
      </c>
      <c r="E215" s="146">
        <v>329</v>
      </c>
      <c r="F215" s="147">
        <f t="shared" si="22"/>
        <v>10.344827586206897</v>
      </c>
      <c r="G215" s="146">
        <v>373</v>
      </c>
      <c r="H215" s="147">
        <f t="shared" si="22"/>
        <v>0.13373860182370811</v>
      </c>
      <c r="I215" s="146">
        <v>576</v>
      </c>
      <c r="J215" s="147">
        <f t="shared" si="22"/>
        <v>0.54423592493297579</v>
      </c>
      <c r="K215" s="146">
        <v>351</v>
      </c>
      <c r="L215" s="147">
        <f t="shared" si="22"/>
        <v>-0.390625</v>
      </c>
      <c r="M215" s="146">
        <v>970</v>
      </c>
      <c r="N215" s="147">
        <f t="shared" si="23"/>
        <v>1.7635327635327633</v>
      </c>
    </row>
    <row r="216" spans="2:15" x14ac:dyDescent="0.25">
      <c r="B216" s="145" t="s">
        <v>91</v>
      </c>
      <c r="C216" s="146">
        <v>47</v>
      </c>
      <c r="D216" s="147">
        <v>-0.84640522875816993</v>
      </c>
      <c r="E216" s="146">
        <v>410</v>
      </c>
      <c r="F216" s="147">
        <f t="shared" si="22"/>
        <v>7.7234042553191493</v>
      </c>
      <c r="G216" s="146">
        <v>371</v>
      </c>
      <c r="H216" s="147">
        <f t="shared" si="22"/>
        <v>-9.5121951219512169E-2</v>
      </c>
      <c r="I216" s="146">
        <v>441</v>
      </c>
      <c r="J216" s="147">
        <f t="shared" si="22"/>
        <v>0.18867924528301883</v>
      </c>
      <c r="K216" s="146">
        <v>517</v>
      </c>
      <c r="L216" s="147">
        <f t="shared" si="22"/>
        <v>0.17233560090702937</v>
      </c>
      <c r="M216" s="146">
        <v>609</v>
      </c>
      <c r="N216" s="147">
        <f t="shared" si="23"/>
        <v>0.17794970986460346</v>
      </c>
    </row>
    <row r="217" spans="2:15" x14ac:dyDescent="0.25">
      <c r="B217" s="145" t="s">
        <v>93</v>
      </c>
      <c r="C217" s="146">
        <v>129</v>
      </c>
      <c r="D217" s="147">
        <v>-0.64850136239782019</v>
      </c>
      <c r="E217" s="146">
        <v>693</v>
      </c>
      <c r="F217" s="147">
        <f t="shared" si="22"/>
        <v>4.3720930232558137</v>
      </c>
      <c r="G217" s="146">
        <v>765</v>
      </c>
      <c r="H217" s="147">
        <f t="shared" si="22"/>
        <v>0.10389610389610393</v>
      </c>
      <c r="I217" s="146">
        <v>827</v>
      </c>
      <c r="J217" s="147">
        <f t="shared" si="22"/>
        <v>8.1045751633986862E-2</v>
      </c>
      <c r="K217" s="146">
        <v>704</v>
      </c>
      <c r="L217" s="147">
        <f t="shared" si="22"/>
        <v>-0.14873035066505447</v>
      </c>
      <c r="M217" s="146"/>
      <c r="N217" s="147"/>
    </row>
    <row r="218" spans="2:15" x14ac:dyDescent="0.25">
      <c r="B218" s="145" t="s">
        <v>95</v>
      </c>
      <c r="C218" s="146">
        <v>101</v>
      </c>
      <c r="D218" s="147">
        <v>-0.86848958333333337</v>
      </c>
      <c r="E218" s="146">
        <v>771</v>
      </c>
      <c r="F218" s="147">
        <f t="shared" si="22"/>
        <v>6.6336633663366333</v>
      </c>
      <c r="G218" s="146">
        <v>835</v>
      </c>
      <c r="H218" s="147">
        <f t="shared" si="22"/>
        <v>8.3009079118028462E-2</v>
      </c>
      <c r="I218" s="146">
        <v>981</v>
      </c>
      <c r="J218" s="147">
        <f t="shared" si="22"/>
        <v>0.17485029940119756</v>
      </c>
      <c r="K218" s="146">
        <v>744</v>
      </c>
      <c r="L218" s="147">
        <f t="shared" si="22"/>
        <v>-0.24159021406727832</v>
      </c>
      <c r="M218" s="146"/>
      <c r="N218" s="147"/>
    </row>
    <row r="219" spans="2:15" ht="15.75" x14ac:dyDescent="0.25">
      <c r="B219" s="148" t="s">
        <v>32</v>
      </c>
      <c r="C219" s="149">
        <v>1882</v>
      </c>
      <c r="D219" s="150">
        <v>-0.61825557809330633</v>
      </c>
      <c r="E219" s="149">
        <v>3678</v>
      </c>
      <c r="F219" s="150">
        <f t="shared" si="22"/>
        <v>0.9543039319872475</v>
      </c>
      <c r="G219" s="149">
        <v>6463</v>
      </c>
      <c r="H219" s="150">
        <f t="shared" si="22"/>
        <v>0.75720500271886904</v>
      </c>
      <c r="I219" s="149">
        <v>7383</v>
      </c>
      <c r="J219" s="150">
        <f t="shared" si="22"/>
        <v>0.14234875444839856</v>
      </c>
      <c r="K219" s="149">
        <v>7428</v>
      </c>
      <c r="L219" s="150">
        <f t="shared" si="22"/>
        <v>6.0950832994717263E-3</v>
      </c>
      <c r="M219" s="149">
        <v>7170</v>
      </c>
      <c r="N219" s="150">
        <v>0.19899665551839463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252</v>
      </c>
      <c r="G228" s="144" t="s">
        <v>71</v>
      </c>
      <c r="H228" s="143" t="s">
        <v>252</v>
      </c>
      <c r="I228" s="144" t="s">
        <v>71</v>
      </c>
      <c r="J228" s="143" t="s">
        <v>252</v>
      </c>
      <c r="K228" s="144" t="s">
        <v>71</v>
      </c>
      <c r="L228" s="143" t="s">
        <v>252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738</v>
      </c>
      <c r="D229" s="147">
        <v>-9.5588235294117641E-2</v>
      </c>
      <c r="E229" s="146">
        <v>4</v>
      </c>
      <c r="F229" s="147">
        <f t="shared" ref="F229:L241" si="24">IFERROR(E229/C229-1,"-")</f>
        <v>-0.99457994579945797</v>
      </c>
      <c r="G229" s="146">
        <v>507</v>
      </c>
      <c r="H229" s="147">
        <f t="shared" si="24"/>
        <v>125.75</v>
      </c>
      <c r="I229" s="146">
        <v>531</v>
      </c>
      <c r="J229" s="147">
        <f t="shared" si="24"/>
        <v>4.7337278106508895E-2</v>
      </c>
      <c r="K229" s="146">
        <v>839</v>
      </c>
      <c r="L229" s="147">
        <f t="shared" si="24"/>
        <v>0.58003766478342755</v>
      </c>
      <c r="M229" s="146">
        <v>555</v>
      </c>
      <c r="N229" s="147">
        <f t="shared" ref="N229:N238" si="25">IFERROR(M229/K229-1,"-")</f>
        <v>-0.33849821215733011</v>
      </c>
    </row>
    <row r="230" spans="2:15" x14ac:dyDescent="0.25">
      <c r="B230" s="145" t="s">
        <v>75</v>
      </c>
      <c r="C230" s="146">
        <v>520</v>
      </c>
      <c r="D230" s="147">
        <v>-3.1657355679702071E-2</v>
      </c>
      <c r="E230" s="146">
        <v>4</v>
      </c>
      <c r="F230" s="147">
        <f t="shared" si="24"/>
        <v>-0.99230769230769234</v>
      </c>
      <c r="G230" s="146">
        <v>218</v>
      </c>
      <c r="H230" s="147">
        <f t="shared" si="24"/>
        <v>53.5</v>
      </c>
      <c r="I230" s="146">
        <v>389</v>
      </c>
      <c r="J230" s="147">
        <f t="shared" si="24"/>
        <v>0.78440366972477071</v>
      </c>
      <c r="K230" s="146">
        <v>667</v>
      </c>
      <c r="L230" s="147">
        <f t="shared" si="24"/>
        <v>0.71465295629820047</v>
      </c>
      <c r="M230" s="146">
        <v>428</v>
      </c>
      <c r="N230" s="147">
        <f t="shared" si="25"/>
        <v>-0.35832083958020988</v>
      </c>
    </row>
    <row r="231" spans="2:15" x14ac:dyDescent="0.25">
      <c r="B231" s="145" t="s">
        <v>77</v>
      </c>
      <c r="C231" s="146">
        <v>322</v>
      </c>
      <c r="D231" s="147">
        <v>-0.65189189189189189</v>
      </c>
      <c r="E231" s="146">
        <v>9</v>
      </c>
      <c r="F231" s="147">
        <f t="shared" si="24"/>
        <v>-0.97204968944099379</v>
      </c>
      <c r="G231" s="146">
        <v>305</v>
      </c>
      <c r="H231" s="147">
        <f t="shared" si="24"/>
        <v>32.888888888888886</v>
      </c>
      <c r="I231" s="146">
        <v>538</v>
      </c>
      <c r="J231" s="147">
        <f t="shared" si="24"/>
        <v>0.76393442622950825</v>
      </c>
      <c r="K231" s="146">
        <v>523</v>
      </c>
      <c r="L231" s="147">
        <f t="shared" si="24"/>
        <v>-2.7881040892193343E-2</v>
      </c>
      <c r="M231" s="146">
        <v>403</v>
      </c>
      <c r="N231" s="147">
        <f t="shared" si="25"/>
        <v>-0.22944550669216057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19</v>
      </c>
      <c r="F232" s="147" t="str">
        <f t="shared" si="24"/>
        <v>-</v>
      </c>
      <c r="G232" s="146">
        <v>251</v>
      </c>
      <c r="H232" s="147">
        <f t="shared" si="24"/>
        <v>12.210526315789474</v>
      </c>
      <c r="I232" s="146">
        <v>210</v>
      </c>
      <c r="J232" s="147">
        <f t="shared" si="24"/>
        <v>-0.1633466135458167</v>
      </c>
      <c r="K232" s="146">
        <v>220</v>
      </c>
      <c r="L232" s="147">
        <f t="shared" si="24"/>
        <v>4.7619047619047672E-2</v>
      </c>
      <c r="M232" s="146">
        <v>184</v>
      </c>
      <c r="N232" s="147">
        <f t="shared" si="25"/>
        <v>-0.16363636363636369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19</v>
      </c>
      <c r="F233" s="147" t="str">
        <f t="shared" si="24"/>
        <v>-</v>
      </c>
      <c r="G233" s="146">
        <v>88</v>
      </c>
      <c r="H233" s="147">
        <f t="shared" si="24"/>
        <v>3.6315789473684212</v>
      </c>
      <c r="I233" s="146">
        <v>51</v>
      </c>
      <c r="J233" s="147">
        <f t="shared" si="24"/>
        <v>-0.42045454545454541</v>
      </c>
      <c r="K233" s="146">
        <v>37</v>
      </c>
      <c r="L233" s="147">
        <f t="shared" si="24"/>
        <v>-0.27450980392156865</v>
      </c>
      <c r="M233" s="146">
        <v>24</v>
      </c>
      <c r="N233" s="147">
        <f t="shared" si="25"/>
        <v>-0.35135135135135132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15</v>
      </c>
      <c r="F234" s="147" t="str">
        <f t="shared" si="24"/>
        <v>-</v>
      </c>
      <c r="G234" s="146">
        <v>91</v>
      </c>
      <c r="H234" s="147">
        <f t="shared" si="24"/>
        <v>5.0666666666666664</v>
      </c>
      <c r="I234" s="146">
        <v>162</v>
      </c>
      <c r="J234" s="147">
        <f t="shared" si="24"/>
        <v>0.78021978021978011</v>
      </c>
      <c r="K234" s="146">
        <v>228</v>
      </c>
      <c r="L234" s="147">
        <f t="shared" si="24"/>
        <v>0.40740740740740744</v>
      </c>
      <c r="M234" s="146">
        <v>75</v>
      </c>
      <c r="N234" s="147">
        <f t="shared" si="25"/>
        <v>-0.67105263157894735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109</v>
      </c>
      <c r="F235" s="147" t="str">
        <f t="shared" si="24"/>
        <v>-</v>
      </c>
      <c r="G235" s="146">
        <v>118</v>
      </c>
      <c r="H235" s="147">
        <f t="shared" si="24"/>
        <v>8.256880733944949E-2</v>
      </c>
      <c r="I235" s="146">
        <v>144</v>
      </c>
      <c r="J235" s="147">
        <f t="shared" si="24"/>
        <v>0.22033898305084754</v>
      </c>
      <c r="K235" s="146">
        <v>319</v>
      </c>
      <c r="L235" s="147">
        <f t="shared" si="24"/>
        <v>1.2152777777777777</v>
      </c>
      <c r="M235" s="146">
        <v>102</v>
      </c>
      <c r="N235" s="147">
        <f t="shared" si="25"/>
        <v>-0.68025078369905956</v>
      </c>
    </row>
    <row r="236" spans="2:15" x14ac:dyDescent="0.25">
      <c r="B236" s="145" t="s">
        <v>87</v>
      </c>
      <c r="C236" s="146">
        <v>11</v>
      </c>
      <c r="D236" s="147">
        <v>-0.94387755102040816</v>
      </c>
      <c r="E236" s="146">
        <v>72</v>
      </c>
      <c r="F236" s="147">
        <f t="shared" si="24"/>
        <v>5.5454545454545459</v>
      </c>
      <c r="G236" s="146">
        <v>75</v>
      </c>
      <c r="H236" s="147">
        <f t="shared" si="24"/>
        <v>4.1666666666666741E-2</v>
      </c>
      <c r="I236" s="146">
        <v>234</v>
      </c>
      <c r="J236" s="147">
        <f t="shared" si="24"/>
        <v>2.12</v>
      </c>
      <c r="K236" s="146">
        <v>102</v>
      </c>
      <c r="L236" s="147">
        <f t="shared" si="24"/>
        <v>-0.5641025641025641</v>
      </c>
      <c r="M236" s="146">
        <v>101</v>
      </c>
      <c r="N236" s="147">
        <f t="shared" si="25"/>
        <v>-9.8039215686274161E-3</v>
      </c>
    </row>
    <row r="237" spans="2:15" x14ac:dyDescent="0.25">
      <c r="B237" s="145" t="s">
        <v>89</v>
      </c>
      <c r="C237" s="146">
        <v>0</v>
      </c>
      <c r="D237" s="147">
        <v>-1</v>
      </c>
      <c r="E237" s="146">
        <v>58</v>
      </c>
      <c r="F237" s="147" t="str">
        <f t="shared" si="24"/>
        <v>-</v>
      </c>
      <c r="G237" s="146">
        <v>50</v>
      </c>
      <c r="H237" s="147">
        <f t="shared" si="24"/>
        <v>-0.13793103448275867</v>
      </c>
      <c r="I237" s="146">
        <v>136</v>
      </c>
      <c r="J237" s="147">
        <f t="shared" si="24"/>
        <v>1.7200000000000002</v>
      </c>
      <c r="K237" s="146">
        <v>55</v>
      </c>
      <c r="L237" s="147">
        <f t="shared" si="24"/>
        <v>-0.59558823529411764</v>
      </c>
      <c r="M237" s="146">
        <v>120</v>
      </c>
      <c r="N237" s="147">
        <f t="shared" si="25"/>
        <v>1.1818181818181817</v>
      </c>
    </row>
    <row r="238" spans="2:15" x14ac:dyDescent="0.25">
      <c r="B238" s="145" t="s">
        <v>91</v>
      </c>
      <c r="C238" s="146">
        <v>45</v>
      </c>
      <c r="D238" s="147">
        <v>-0.73214285714285721</v>
      </c>
      <c r="E238" s="146">
        <v>250</v>
      </c>
      <c r="F238" s="147">
        <f t="shared" si="24"/>
        <v>4.5555555555555554</v>
      </c>
      <c r="G238" s="146">
        <v>275</v>
      </c>
      <c r="H238" s="147">
        <f t="shared" si="24"/>
        <v>0.10000000000000009</v>
      </c>
      <c r="I238" s="146">
        <v>223</v>
      </c>
      <c r="J238" s="147">
        <f t="shared" si="24"/>
        <v>-0.18909090909090909</v>
      </c>
      <c r="K238" s="146">
        <v>251</v>
      </c>
      <c r="L238" s="147">
        <f t="shared" si="24"/>
        <v>0.12556053811659185</v>
      </c>
      <c r="M238" s="146">
        <v>121</v>
      </c>
      <c r="N238" s="147">
        <f t="shared" si="25"/>
        <v>-0.51792828685258963</v>
      </c>
    </row>
    <row r="239" spans="2:15" x14ac:dyDescent="0.25">
      <c r="B239" s="145" t="s">
        <v>93</v>
      </c>
      <c r="C239" s="146">
        <v>18</v>
      </c>
      <c r="D239" s="147">
        <v>-0.94321766561514198</v>
      </c>
      <c r="E239" s="146">
        <v>419</v>
      </c>
      <c r="F239" s="147">
        <f t="shared" si="24"/>
        <v>22.277777777777779</v>
      </c>
      <c r="G239" s="146">
        <v>369</v>
      </c>
      <c r="H239" s="147">
        <f t="shared" si="24"/>
        <v>-0.11933174224343679</v>
      </c>
      <c r="I239" s="146">
        <v>445</v>
      </c>
      <c r="J239" s="147">
        <f t="shared" si="24"/>
        <v>0.20596205962059622</v>
      </c>
      <c r="K239" s="146">
        <v>252</v>
      </c>
      <c r="L239" s="147">
        <f t="shared" si="24"/>
        <v>-0.43370786516853932</v>
      </c>
      <c r="M239" s="146"/>
      <c r="N239" s="147"/>
    </row>
    <row r="240" spans="2:15" x14ac:dyDescent="0.25">
      <c r="B240" s="145" t="s">
        <v>95</v>
      </c>
      <c r="C240" s="146">
        <v>13</v>
      </c>
      <c r="D240" s="147">
        <v>-0.9709821428571429</v>
      </c>
      <c r="E240" s="146">
        <v>464</v>
      </c>
      <c r="F240" s="147">
        <f t="shared" si="24"/>
        <v>34.692307692307693</v>
      </c>
      <c r="G240" s="146">
        <v>400</v>
      </c>
      <c r="H240" s="147">
        <f t="shared" si="24"/>
        <v>-0.13793103448275867</v>
      </c>
      <c r="I240" s="146">
        <v>442</v>
      </c>
      <c r="J240" s="147">
        <f t="shared" si="24"/>
        <v>0.10499999999999998</v>
      </c>
      <c r="K240" s="146">
        <v>377</v>
      </c>
      <c r="L240" s="147">
        <f t="shared" si="24"/>
        <v>-0.1470588235294118</v>
      </c>
      <c r="M240" s="146"/>
      <c r="N240" s="147"/>
    </row>
    <row r="241" spans="2:15" ht="15.75" x14ac:dyDescent="0.25">
      <c r="B241" s="148" t="s">
        <v>32</v>
      </c>
      <c r="C241" s="149">
        <v>1701</v>
      </c>
      <c r="D241" s="150">
        <v>-0.60469439925633273</v>
      </c>
      <c r="E241" s="149">
        <v>1442</v>
      </c>
      <c r="F241" s="150">
        <f t="shared" si="24"/>
        <v>-0.15226337448559668</v>
      </c>
      <c r="G241" s="149">
        <v>2747</v>
      </c>
      <c r="H241" s="150">
        <f t="shared" si="24"/>
        <v>0.90499306518723999</v>
      </c>
      <c r="I241" s="149">
        <v>3505</v>
      </c>
      <c r="J241" s="150">
        <f t="shared" si="24"/>
        <v>0.27593738623953401</v>
      </c>
      <c r="K241" s="149">
        <v>3870</v>
      </c>
      <c r="L241" s="150">
        <f t="shared" si="24"/>
        <v>0.10413694721825961</v>
      </c>
      <c r="M241" s="149">
        <v>2113</v>
      </c>
      <c r="N241" s="150">
        <v>-0.34804072817031784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252</v>
      </c>
      <c r="G254" s="144" t="s">
        <v>71</v>
      </c>
      <c r="H254" s="143" t="s">
        <v>252</v>
      </c>
      <c r="I254" s="144" t="s">
        <v>71</v>
      </c>
      <c r="J254" s="143" t="s">
        <v>252</v>
      </c>
      <c r="K254" s="144" t="s">
        <v>71</v>
      </c>
      <c r="L254" s="143" t="s">
        <v>252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814</v>
      </c>
      <c r="D255" s="147">
        <v>-0.25114995400183993</v>
      </c>
      <c r="E255" s="146">
        <v>32</v>
      </c>
      <c r="F255" s="147">
        <f t="shared" ref="F255:L267" si="26">IFERROR(E255/C255-1,"-")</f>
        <v>-0.9606879606879607</v>
      </c>
      <c r="G255" s="146">
        <v>571</v>
      </c>
      <c r="H255" s="147">
        <f t="shared" si="26"/>
        <v>16.84375</v>
      </c>
      <c r="I255" s="146">
        <v>1003</v>
      </c>
      <c r="J255" s="147">
        <f t="shared" si="26"/>
        <v>0.75656742556917678</v>
      </c>
      <c r="K255" s="146">
        <v>905</v>
      </c>
      <c r="L255" s="147">
        <f t="shared" si="26"/>
        <v>-9.7706879361914245E-2</v>
      </c>
      <c r="M255" s="146">
        <v>985</v>
      </c>
      <c r="N255" s="147">
        <f t="shared" ref="N255:N264" si="27">IFERROR(M255/K255-1,"-")</f>
        <v>8.8397790055248615E-2</v>
      </c>
    </row>
    <row r="256" spans="2:15" x14ac:dyDescent="0.25">
      <c r="B256" s="145" t="s">
        <v>75</v>
      </c>
      <c r="C256" s="146">
        <v>745</v>
      </c>
      <c r="D256" s="147">
        <v>-0.21080508474576276</v>
      </c>
      <c r="E256" s="146">
        <v>17</v>
      </c>
      <c r="F256" s="147">
        <f t="shared" si="26"/>
        <v>-0.97718120805369124</v>
      </c>
      <c r="G256" s="146">
        <v>551</v>
      </c>
      <c r="H256" s="147">
        <f t="shared" si="26"/>
        <v>31.411764705882355</v>
      </c>
      <c r="I256" s="146">
        <v>608</v>
      </c>
      <c r="J256" s="147">
        <f t="shared" si="26"/>
        <v>0.10344827586206895</v>
      </c>
      <c r="K256" s="146">
        <v>788</v>
      </c>
      <c r="L256" s="147">
        <f t="shared" si="26"/>
        <v>0.29605263157894735</v>
      </c>
      <c r="M256" s="146">
        <v>653</v>
      </c>
      <c r="N256" s="147">
        <f t="shared" si="27"/>
        <v>-0.17131979695431476</v>
      </c>
    </row>
    <row r="257" spans="2:14" x14ac:dyDescent="0.25">
      <c r="B257" s="145" t="s">
        <v>77</v>
      </c>
      <c r="C257" s="146">
        <v>339</v>
      </c>
      <c r="D257" s="147">
        <v>-0.57940446650124078</v>
      </c>
      <c r="E257" s="146">
        <v>48</v>
      </c>
      <c r="F257" s="147">
        <f t="shared" si="26"/>
        <v>-0.8584070796460177</v>
      </c>
      <c r="G257" s="146">
        <v>386</v>
      </c>
      <c r="H257" s="147">
        <f t="shared" si="26"/>
        <v>7.0416666666666661</v>
      </c>
      <c r="I257" s="146">
        <v>626</v>
      </c>
      <c r="J257" s="147">
        <f t="shared" si="26"/>
        <v>0.62176165803108807</v>
      </c>
      <c r="K257" s="146">
        <v>694</v>
      </c>
      <c r="L257" s="147">
        <f t="shared" si="26"/>
        <v>0.10862619808306717</v>
      </c>
      <c r="M257" s="146">
        <v>528</v>
      </c>
      <c r="N257" s="147">
        <f t="shared" si="27"/>
        <v>-0.23919308357348701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105</v>
      </c>
      <c r="F258" s="147" t="str">
        <f t="shared" si="26"/>
        <v>-</v>
      </c>
      <c r="G258" s="146">
        <v>324</v>
      </c>
      <c r="H258" s="147">
        <f t="shared" si="26"/>
        <v>2.0857142857142859</v>
      </c>
      <c r="I258" s="146">
        <v>411</v>
      </c>
      <c r="J258" s="147">
        <f t="shared" si="26"/>
        <v>0.2685185185185186</v>
      </c>
      <c r="K258" s="146">
        <v>581</v>
      </c>
      <c r="L258" s="147">
        <f t="shared" si="26"/>
        <v>0.41362530413625298</v>
      </c>
      <c r="M258" s="146">
        <v>256</v>
      </c>
      <c r="N258" s="147">
        <f t="shared" si="27"/>
        <v>-0.55938037865748713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56</v>
      </c>
      <c r="F259" s="147" t="str">
        <f t="shared" si="26"/>
        <v>-</v>
      </c>
      <c r="G259" s="146">
        <v>196</v>
      </c>
      <c r="H259" s="147">
        <f t="shared" si="26"/>
        <v>2.5</v>
      </c>
      <c r="I259" s="146">
        <v>95</v>
      </c>
      <c r="J259" s="147">
        <f t="shared" si="26"/>
        <v>-0.51530612244897966</v>
      </c>
      <c r="K259" s="146">
        <v>78</v>
      </c>
      <c r="L259" s="147">
        <f t="shared" si="26"/>
        <v>-0.17894736842105263</v>
      </c>
      <c r="M259" s="146">
        <v>122</v>
      </c>
      <c r="N259" s="147">
        <f t="shared" si="27"/>
        <v>0.5641025641025641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61</v>
      </c>
      <c r="F260" s="147" t="str">
        <f t="shared" si="26"/>
        <v>-</v>
      </c>
      <c r="G260" s="146">
        <v>343</v>
      </c>
      <c r="H260" s="147">
        <f t="shared" si="26"/>
        <v>4.6229508196721314</v>
      </c>
      <c r="I260" s="146">
        <v>78</v>
      </c>
      <c r="J260" s="147">
        <f t="shared" si="26"/>
        <v>-0.77259475218658891</v>
      </c>
      <c r="K260" s="146">
        <v>57</v>
      </c>
      <c r="L260" s="147">
        <f t="shared" si="26"/>
        <v>-0.26923076923076927</v>
      </c>
      <c r="M260" s="146">
        <v>74</v>
      </c>
      <c r="N260" s="147">
        <f t="shared" si="27"/>
        <v>0.29824561403508776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94</v>
      </c>
      <c r="F261" s="147" t="str">
        <f t="shared" si="26"/>
        <v>-</v>
      </c>
      <c r="G261" s="146">
        <v>64</v>
      </c>
      <c r="H261" s="147">
        <f t="shared" si="26"/>
        <v>-0.31914893617021278</v>
      </c>
      <c r="I261" s="146">
        <v>141</v>
      </c>
      <c r="J261" s="147">
        <f t="shared" si="26"/>
        <v>1.203125</v>
      </c>
      <c r="K261" s="146">
        <v>175</v>
      </c>
      <c r="L261" s="147">
        <f t="shared" si="26"/>
        <v>0.24113475177304955</v>
      </c>
      <c r="M261" s="146">
        <v>197</v>
      </c>
      <c r="N261" s="147">
        <f t="shared" si="27"/>
        <v>0.12571428571428567</v>
      </c>
    </row>
    <row r="262" spans="2:14" x14ac:dyDescent="0.25">
      <c r="B262" s="145" t="s">
        <v>87</v>
      </c>
      <c r="C262" s="146">
        <v>24</v>
      </c>
      <c r="D262" s="147">
        <v>-0.85185185185185186</v>
      </c>
      <c r="E262" s="146">
        <v>62</v>
      </c>
      <c r="F262" s="147">
        <f t="shared" si="26"/>
        <v>1.5833333333333335</v>
      </c>
      <c r="G262" s="146">
        <v>25</v>
      </c>
      <c r="H262" s="147">
        <f t="shared" si="26"/>
        <v>-0.59677419354838712</v>
      </c>
      <c r="I262" s="146">
        <v>102</v>
      </c>
      <c r="J262" s="147">
        <f t="shared" si="26"/>
        <v>3.08</v>
      </c>
      <c r="K262" s="146">
        <v>168</v>
      </c>
      <c r="L262" s="147">
        <f t="shared" si="26"/>
        <v>0.64705882352941169</v>
      </c>
      <c r="M262" s="146">
        <v>34</v>
      </c>
      <c r="N262" s="147">
        <f t="shared" si="27"/>
        <v>-0.79761904761904767</v>
      </c>
    </row>
    <row r="263" spans="2:14" x14ac:dyDescent="0.25">
      <c r="B263" s="145" t="s">
        <v>89</v>
      </c>
      <c r="C263" s="146">
        <v>63</v>
      </c>
      <c r="D263" s="147">
        <v>-0.37623762376237624</v>
      </c>
      <c r="E263" s="146">
        <v>113</v>
      </c>
      <c r="F263" s="147">
        <f t="shared" si="26"/>
        <v>0.79365079365079372</v>
      </c>
      <c r="G263" s="146">
        <v>73</v>
      </c>
      <c r="H263" s="147">
        <f t="shared" si="26"/>
        <v>-0.35398230088495575</v>
      </c>
      <c r="I263" s="146">
        <v>105</v>
      </c>
      <c r="J263" s="147">
        <f t="shared" si="26"/>
        <v>0.43835616438356162</v>
      </c>
      <c r="K263" s="146">
        <v>48</v>
      </c>
      <c r="L263" s="147">
        <f t="shared" si="26"/>
        <v>-0.54285714285714293</v>
      </c>
      <c r="M263" s="146">
        <v>60</v>
      </c>
      <c r="N263" s="147">
        <f t="shared" si="27"/>
        <v>0.25</v>
      </c>
    </row>
    <row r="264" spans="2:14" x14ac:dyDescent="0.25">
      <c r="B264" s="145" t="s">
        <v>91</v>
      </c>
      <c r="C264" s="146">
        <v>33</v>
      </c>
      <c r="D264" s="147">
        <v>-0.93008474576271183</v>
      </c>
      <c r="E264" s="146">
        <v>242</v>
      </c>
      <c r="F264" s="147">
        <f t="shared" si="26"/>
        <v>6.333333333333333</v>
      </c>
      <c r="G264" s="146">
        <v>286</v>
      </c>
      <c r="H264" s="147">
        <f t="shared" si="26"/>
        <v>0.18181818181818188</v>
      </c>
      <c r="I264" s="146">
        <v>452</v>
      </c>
      <c r="J264" s="147">
        <f t="shared" si="26"/>
        <v>0.58041958041958042</v>
      </c>
      <c r="K264" s="146">
        <v>379</v>
      </c>
      <c r="L264" s="147">
        <f t="shared" si="26"/>
        <v>-0.16150442477876104</v>
      </c>
      <c r="M264" s="146">
        <v>184</v>
      </c>
      <c r="N264" s="147">
        <f t="shared" si="27"/>
        <v>-0.51451187335092352</v>
      </c>
    </row>
    <row r="265" spans="2:14" x14ac:dyDescent="0.25">
      <c r="B265" s="145" t="s">
        <v>93</v>
      </c>
      <c r="C265" s="146">
        <v>49</v>
      </c>
      <c r="D265" s="147">
        <v>-0.92449922958397535</v>
      </c>
      <c r="E265" s="146">
        <v>453</v>
      </c>
      <c r="F265" s="147">
        <f t="shared" si="26"/>
        <v>8.2448979591836729</v>
      </c>
      <c r="G265" s="146">
        <v>541</v>
      </c>
      <c r="H265" s="147">
        <f t="shared" si="26"/>
        <v>0.19426048565121423</v>
      </c>
      <c r="I265" s="146">
        <v>635</v>
      </c>
      <c r="J265" s="147">
        <f t="shared" si="26"/>
        <v>0.17375231053604434</v>
      </c>
      <c r="K265" s="146">
        <v>655</v>
      </c>
      <c r="L265" s="147">
        <f t="shared" si="26"/>
        <v>3.1496062992125928E-2</v>
      </c>
      <c r="M265" s="146"/>
      <c r="N265" s="147"/>
    </row>
    <row r="266" spans="2:14" x14ac:dyDescent="0.25">
      <c r="B266" s="145" t="s">
        <v>95</v>
      </c>
      <c r="C266" s="146">
        <v>47</v>
      </c>
      <c r="D266" s="147">
        <v>-0.9438470728793309</v>
      </c>
      <c r="E266" s="146">
        <v>727</v>
      </c>
      <c r="F266" s="147">
        <f t="shared" si="26"/>
        <v>14.468085106382979</v>
      </c>
      <c r="G266" s="146">
        <v>662</v>
      </c>
      <c r="H266" s="147">
        <f t="shared" si="26"/>
        <v>-8.9408528198074322E-2</v>
      </c>
      <c r="I266" s="146">
        <v>656</v>
      </c>
      <c r="J266" s="147">
        <f t="shared" si="26"/>
        <v>-9.0634441087613649E-3</v>
      </c>
      <c r="K266" s="146">
        <v>889</v>
      </c>
      <c r="L266" s="147">
        <f t="shared" si="26"/>
        <v>0.35518292682926833</v>
      </c>
      <c r="M266" s="146"/>
      <c r="N266" s="147"/>
    </row>
    <row r="267" spans="2:14" ht="15.75" x14ac:dyDescent="0.25">
      <c r="B267" s="148" t="s">
        <v>32</v>
      </c>
      <c r="C267" s="149">
        <v>2155</v>
      </c>
      <c r="D267" s="150">
        <v>-0.63344106140500078</v>
      </c>
      <c r="E267" s="149">
        <v>2010</v>
      </c>
      <c r="F267" s="150">
        <f t="shared" si="26"/>
        <v>-6.7285382830626461E-2</v>
      </c>
      <c r="G267" s="149">
        <v>4022</v>
      </c>
      <c r="H267" s="150">
        <f t="shared" si="26"/>
        <v>1.0009950248756221</v>
      </c>
      <c r="I267" s="149">
        <v>4912</v>
      </c>
      <c r="J267" s="150">
        <f t="shared" si="26"/>
        <v>0.22128294380905023</v>
      </c>
      <c r="K267" s="149">
        <v>5417</v>
      </c>
      <c r="L267" s="150">
        <f t="shared" si="26"/>
        <v>0.10280944625407162</v>
      </c>
      <c r="M267" s="149">
        <v>3093</v>
      </c>
      <c r="N267" s="150">
        <v>-0.20139426800929516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A0E4-16BC-42BF-96E9-C368EC7A173A}">
  <sheetPr>
    <tabColor rgb="FFF29140"/>
  </sheetPr>
  <dimension ref="A4:O113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46163</v>
      </c>
      <c r="D9" s="147">
        <v>-7.8546049742504676E-2</v>
      </c>
      <c r="E9" s="146">
        <v>9068</v>
      </c>
      <c r="F9" s="147">
        <f t="shared" ref="F9:L21" si="0">IFERROR(E9/C9-1,"-")</f>
        <v>-0.80356562615081339</v>
      </c>
      <c r="G9" s="146">
        <v>40065</v>
      </c>
      <c r="H9" s="147">
        <f t="shared" si="0"/>
        <v>3.4182840758711954</v>
      </c>
      <c r="I9" s="146">
        <v>59578</v>
      </c>
      <c r="J9" s="147">
        <f t="shared" si="0"/>
        <v>0.48703357044802198</v>
      </c>
      <c r="K9" s="146">
        <v>62651</v>
      </c>
      <c r="L9" s="147">
        <f t="shared" si="0"/>
        <v>5.1579442075934123E-2</v>
      </c>
      <c r="M9" s="146">
        <v>57077</v>
      </c>
      <c r="N9" s="147">
        <f t="shared" ref="N9:N18" si="1">IFERROR(M9/K9-1,"-")</f>
        <v>-8.8969050773331615E-2</v>
      </c>
    </row>
    <row r="10" spans="1:15" x14ac:dyDescent="0.25">
      <c r="A10" s="1" t="s">
        <v>74</v>
      </c>
      <c r="B10" s="145" t="s">
        <v>75</v>
      </c>
      <c r="C10" s="146">
        <v>51846</v>
      </c>
      <c r="D10" s="147">
        <v>9.6411275826337128E-2</v>
      </c>
      <c r="E10" s="146">
        <v>15142</v>
      </c>
      <c r="F10" s="147">
        <f t="shared" si="0"/>
        <v>-0.70794275353932801</v>
      </c>
      <c r="G10" s="146">
        <v>41909</v>
      </c>
      <c r="H10" s="147">
        <f t="shared" si="0"/>
        <v>1.7677321357812708</v>
      </c>
      <c r="I10" s="146">
        <v>52194</v>
      </c>
      <c r="J10" s="147">
        <f t="shared" si="0"/>
        <v>0.24541267985396931</v>
      </c>
      <c r="K10" s="146">
        <v>55957</v>
      </c>
      <c r="L10" s="147">
        <f t="shared" si="0"/>
        <v>7.2096409548990215E-2</v>
      </c>
      <c r="M10" s="146">
        <v>52638</v>
      </c>
      <c r="N10" s="147">
        <f t="shared" si="1"/>
        <v>-5.9313401361759888E-2</v>
      </c>
    </row>
    <row r="11" spans="1:15" x14ac:dyDescent="0.25">
      <c r="A11" s="1" t="s">
        <v>76</v>
      </c>
      <c r="B11" s="145" t="s">
        <v>77</v>
      </c>
      <c r="C11" s="146">
        <v>20252</v>
      </c>
      <c r="D11" s="147">
        <v>-0.59010686528497414</v>
      </c>
      <c r="E11" s="146">
        <v>22329</v>
      </c>
      <c r="F11" s="147">
        <f t="shared" si="0"/>
        <v>0.1025577720718942</v>
      </c>
      <c r="G11" s="146">
        <v>47103</v>
      </c>
      <c r="H11" s="147">
        <f t="shared" si="0"/>
        <v>1.1094988579873708</v>
      </c>
      <c r="I11" s="146">
        <v>58354</v>
      </c>
      <c r="J11" s="147">
        <f t="shared" si="0"/>
        <v>0.23885952062501326</v>
      </c>
      <c r="K11" s="146">
        <v>58643</v>
      </c>
      <c r="L11" s="147">
        <f t="shared" si="0"/>
        <v>4.9525311032663222E-3</v>
      </c>
      <c r="M11" s="146">
        <v>56752</v>
      </c>
      <c r="N11" s="147">
        <f t="shared" si="1"/>
        <v>-3.2245962860017352E-2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19557</v>
      </c>
      <c r="F12" s="147" t="str">
        <f t="shared" si="0"/>
        <v>-</v>
      </c>
      <c r="G12" s="146">
        <v>43531</v>
      </c>
      <c r="H12" s="147">
        <f t="shared" si="0"/>
        <v>1.2258526358848494</v>
      </c>
      <c r="I12" s="146">
        <v>42717</v>
      </c>
      <c r="J12" s="147">
        <f t="shared" si="0"/>
        <v>-1.8699317727596476E-2</v>
      </c>
      <c r="K12" s="146">
        <v>46133</v>
      </c>
      <c r="L12" s="147">
        <f t="shared" si="0"/>
        <v>7.9968162558232025E-2</v>
      </c>
      <c r="M12" s="146">
        <v>47123</v>
      </c>
      <c r="N12" s="147">
        <f t="shared" si="1"/>
        <v>2.1459692627836979E-2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24025</v>
      </c>
      <c r="F13" s="147" t="str">
        <f t="shared" si="0"/>
        <v>-</v>
      </c>
      <c r="G13" s="146">
        <v>44866</v>
      </c>
      <c r="H13" s="147">
        <f t="shared" si="0"/>
        <v>0.8674713839750261</v>
      </c>
      <c r="I13" s="146">
        <v>42611</v>
      </c>
      <c r="J13" s="147">
        <f t="shared" si="0"/>
        <v>-5.0260776534569618E-2</v>
      </c>
      <c r="K13" s="146">
        <v>38316</v>
      </c>
      <c r="L13" s="147">
        <f t="shared" si="0"/>
        <v>-0.10079556921921573</v>
      </c>
      <c r="M13" s="146">
        <v>45582</v>
      </c>
      <c r="N13" s="147">
        <f t="shared" si="1"/>
        <v>0.18963357344190412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26795</v>
      </c>
      <c r="F14" s="147" t="str">
        <f t="shared" si="0"/>
        <v>-</v>
      </c>
      <c r="G14" s="146">
        <v>40470</v>
      </c>
      <c r="H14" s="147">
        <f t="shared" si="0"/>
        <v>0.51035640977794361</v>
      </c>
      <c r="I14" s="146">
        <v>38639</v>
      </c>
      <c r="J14" s="147">
        <f t="shared" si="0"/>
        <v>-4.5243390165554787E-2</v>
      </c>
      <c r="K14" s="146">
        <v>40074</v>
      </c>
      <c r="L14" s="147">
        <f t="shared" si="0"/>
        <v>3.7138642304407554E-2</v>
      </c>
      <c r="M14" s="146">
        <v>42497</v>
      </c>
      <c r="N14" s="147">
        <f t="shared" si="1"/>
        <v>6.0463143185107482E-2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31224</v>
      </c>
      <c r="F15" s="147" t="str">
        <f t="shared" si="0"/>
        <v>-</v>
      </c>
      <c r="G15" s="146">
        <v>43286</v>
      </c>
      <c r="H15" s="147">
        <f t="shared" si="0"/>
        <v>0.38630540609787345</v>
      </c>
      <c r="I15" s="146">
        <v>40407</v>
      </c>
      <c r="J15" s="147">
        <f t="shared" si="0"/>
        <v>-6.651111213787364E-2</v>
      </c>
      <c r="K15" s="146">
        <v>45242</v>
      </c>
      <c r="L15" s="147">
        <f t="shared" si="0"/>
        <v>0.11965748508921714</v>
      </c>
      <c r="M15" s="146">
        <v>49837</v>
      </c>
      <c r="N15" s="147">
        <f t="shared" si="1"/>
        <v>0.10156491755448482</v>
      </c>
    </row>
    <row r="16" spans="1:15" x14ac:dyDescent="0.25">
      <c r="A16" s="1" t="s">
        <v>86</v>
      </c>
      <c r="B16" s="145" t="s">
        <v>87</v>
      </c>
      <c r="C16" s="146">
        <v>15225</v>
      </c>
      <c r="D16" s="147">
        <v>-0.60673141499199257</v>
      </c>
      <c r="E16" s="146">
        <v>36151</v>
      </c>
      <c r="F16" s="147">
        <f t="shared" si="0"/>
        <v>1.3744499178981937</v>
      </c>
      <c r="G16" s="146">
        <v>41695</v>
      </c>
      <c r="H16" s="147">
        <f t="shared" si="0"/>
        <v>0.15335675361677414</v>
      </c>
      <c r="I16" s="146">
        <v>43373</v>
      </c>
      <c r="J16" s="147">
        <f t="shared" si="0"/>
        <v>4.0244633649118677E-2</v>
      </c>
      <c r="K16" s="146">
        <v>42595</v>
      </c>
      <c r="L16" s="147">
        <f t="shared" si="0"/>
        <v>-1.7937426509579746E-2</v>
      </c>
      <c r="M16" s="146">
        <v>49206</v>
      </c>
      <c r="N16" s="147">
        <f t="shared" si="1"/>
        <v>0.15520601009508161</v>
      </c>
    </row>
    <row r="17" spans="1:15" x14ac:dyDescent="0.25">
      <c r="A17" s="1" t="s">
        <v>88</v>
      </c>
      <c r="B17" s="145" t="s">
        <v>89</v>
      </c>
      <c r="C17" s="146">
        <v>14501</v>
      </c>
      <c r="D17" s="147">
        <v>-0.602396424556497</v>
      </c>
      <c r="E17" s="146">
        <v>36202</v>
      </c>
      <c r="F17" s="147">
        <f t="shared" si="0"/>
        <v>1.4965174815529965</v>
      </c>
      <c r="G17" s="146">
        <v>42224</v>
      </c>
      <c r="H17" s="147">
        <f t="shared" si="0"/>
        <v>0.16634440086183089</v>
      </c>
      <c r="I17" s="146">
        <v>40151</v>
      </c>
      <c r="J17" s="147">
        <f t="shared" si="0"/>
        <v>-4.9095301250473677E-2</v>
      </c>
      <c r="K17" s="146">
        <v>43154</v>
      </c>
      <c r="L17" s="147">
        <f t="shared" si="0"/>
        <v>7.479265771711785E-2</v>
      </c>
      <c r="M17" s="146">
        <v>47691</v>
      </c>
      <c r="N17" s="147">
        <f t="shared" si="1"/>
        <v>0.10513509755758443</v>
      </c>
    </row>
    <row r="18" spans="1:15" x14ac:dyDescent="0.25">
      <c r="A18" s="1" t="s">
        <v>90</v>
      </c>
      <c r="B18" s="145" t="s">
        <v>91</v>
      </c>
      <c r="C18" s="146">
        <v>17308</v>
      </c>
      <c r="D18" s="147">
        <v>-0.56855120151560468</v>
      </c>
      <c r="E18" s="146">
        <v>42785</v>
      </c>
      <c r="F18" s="147">
        <f t="shared" si="0"/>
        <v>1.471978275941761</v>
      </c>
      <c r="G18" s="146">
        <v>48246</v>
      </c>
      <c r="H18" s="147">
        <f t="shared" si="0"/>
        <v>0.12763819095477391</v>
      </c>
      <c r="I18" s="146">
        <v>49321</v>
      </c>
      <c r="J18" s="147">
        <f t="shared" si="0"/>
        <v>2.2281639928698693E-2</v>
      </c>
      <c r="K18" s="146">
        <v>43124</v>
      </c>
      <c r="L18" s="147">
        <f t="shared" si="0"/>
        <v>-0.1256462764339733</v>
      </c>
      <c r="M18" s="146">
        <v>55510</v>
      </c>
      <c r="N18" s="147">
        <f t="shared" si="1"/>
        <v>0.28721825433633241</v>
      </c>
    </row>
    <row r="19" spans="1:15" x14ac:dyDescent="0.25">
      <c r="A19" s="1" t="s">
        <v>92</v>
      </c>
      <c r="B19" s="145" t="s">
        <v>93</v>
      </c>
      <c r="C19" s="146">
        <v>14807</v>
      </c>
      <c r="D19" s="147">
        <v>-0.68922889644461227</v>
      </c>
      <c r="E19" s="146">
        <v>49146</v>
      </c>
      <c r="F19" s="147">
        <f t="shared" si="0"/>
        <v>2.319105828324441</v>
      </c>
      <c r="G19" s="146">
        <v>56046</v>
      </c>
      <c r="H19" s="147">
        <f t="shared" si="0"/>
        <v>0.14039799780246609</v>
      </c>
      <c r="I19" s="146">
        <v>55991</v>
      </c>
      <c r="J19" s="147">
        <f t="shared" si="0"/>
        <v>-9.8133675909073403E-4</v>
      </c>
      <c r="K19" s="146">
        <v>53169</v>
      </c>
      <c r="L19" s="147">
        <f t="shared" si="0"/>
        <v>-5.0400957296708349E-2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13546</v>
      </c>
      <c r="D20" s="147">
        <v>-0.72325168038899212</v>
      </c>
      <c r="E20" s="146">
        <v>46745</v>
      </c>
      <c r="F20" s="147">
        <f t="shared" si="0"/>
        <v>2.4508341945961907</v>
      </c>
      <c r="G20" s="146">
        <v>54058</v>
      </c>
      <c r="H20" s="147">
        <f t="shared" si="0"/>
        <v>0.15644453952294368</v>
      </c>
      <c r="I20" s="146">
        <v>53126</v>
      </c>
      <c r="J20" s="147">
        <f t="shared" si="0"/>
        <v>-1.7240741425875949E-2</v>
      </c>
      <c r="K20" s="146">
        <v>55215</v>
      </c>
      <c r="L20" s="147">
        <f t="shared" si="0"/>
        <v>3.9321612769642078E-2</v>
      </c>
      <c r="M20" s="146"/>
      <c r="N20" s="147"/>
    </row>
    <row r="21" spans="1:15" ht="15.75" x14ac:dyDescent="0.25">
      <c r="A21" s="1"/>
      <c r="B21" s="148" t="s">
        <v>32</v>
      </c>
      <c r="C21" s="149">
        <v>216673</v>
      </c>
      <c r="D21" s="150">
        <v>-0.56961248378645191</v>
      </c>
      <c r="E21" s="149">
        <v>359169</v>
      </c>
      <c r="F21" s="150">
        <f t="shared" si="0"/>
        <v>0.65765462240334505</v>
      </c>
      <c r="G21" s="149">
        <v>543499</v>
      </c>
      <c r="H21" s="150">
        <f t="shared" si="0"/>
        <v>0.51321244316742254</v>
      </c>
      <c r="I21" s="149">
        <v>576462</v>
      </c>
      <c r="J21" s="150">
        <f t="shared" si="0"/>
        <v>6.0649605611049928E-2</v>
      </c>
      <c r="K21" s="149">
        <v>584273</v>
      </c>
      <c r="L21" s="150">
        <f t="shared" si="0"/>
        <v>1.3549895743344642E-2</v>
      </c>
      <c r="M21" s="149">
        <v>503913</v>
      </c>
      <c r="N21" s="150">
        <v>5.8887681791342184E-2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46163</v>
      </c>
      <c r="D31" s="147">
        <v>-7.8546049742504676E-2</v>
      </c>
      <c r="E31" s="146">
        <v>9068</v>
      </c>
      <c r="F31" s="147">
        <f t="shared" ref="F31:J43" si="2">IFERROR(E31/C31-1,"-")</f>
        <v>-0.80356562615081339</v>
      </c>
      <c r="G31" s="146">
        <v>40065</v>
      </c>
      <c r="H31" s="147">
        <f t="shared" si="2"/>
        <v>3.4182840758711954</v>
      </c>
      <c r="I31" s="146">
        <v>59578</v>
      </c>
      <c r="J31" s="147">
        <f t="shared" si="2"/>
        <v>0.48703357044802198</v>
      </c>
      <c r="K31" s="146">
        <v>62651</v>
      </c>
      <c r="L31" s="147">
        <f t="shared" ref="L31:L43" si="3">IFERROR(K31/I31-1,"-")</f>
        <v>5.1579442075934123E-2</v>
      </c>
      <c r="M31" s="146">
        <v>57077</v>
      </c>
      <c r="N31" s="147">
        <f t="shared" ref="N31:N40" si="4">IFERROR(M31/K31-1,"-")</f>
        <v>-8.8969050773331615E-2</v>
      </c>
    </row>
    <row r="32" spans="1:15" x14ac:dyDescent="0.25">
      <c r="B32" s="145" t="s">
        <v>75</v>
      </c>
      <c r="C32" s="146">
        <v>51846</v>
      </c>
      <c r="D32" s="147">
        <v>9.6411275826337128E-2</v>
      </c>
      <c r="E32" s="146">
        <v>15142</v>
      </c>
      <c r="F32" s="147">
        <f t="shared" si="2"/>
        <v>-0.70794275353932801</v>
      </c>
      <c r="G32" s="146">
        <v>41909</v>
      </c>
      <c r="H32" s="147">
        <f t="shared" si="2"/>
        <v>1.7677321357812708</v>
      </c>
      <c r="I32" s="146">
        <v>52194</v>
      </c>
      <c r="J32" s="147">
        <f t="shared" si="2"/>
        <v>0.24541267985396931</v>
      </c>
      <c r="K32" s="146">
        <v>55957</v>
      </c>
      <c r="L32" s="147">
        <f t="shared" si="3"/>
        <v>7.2096409548990215E-2</v>
      </c>
      <c r="M32" s="146">
        <v>52638</v>
      </c>
      <c r="N32" s="147">
        <f t="shared" si="4"/>
        <v>-5.9313401361759888E-2</v>
      </c>
    </row>
    <row r="33" spans="2:15" x14ac:dyDescent="0.25">
      <c r="B33" s="145" t="s">
        <v>77</v>
      </c>
      <c r="C33" s="146">
        <v>20252</v>
      </c>
      <c r="D33" s="147">
        <v>-0.59010686528497414</v>
      </c>
      <c r="E33" s="146">
        <v>22329</v>
      </c>
      <c r="F33" s="147">
        <f t="shared" si="2"/>
        <v>0.1025577720718942</v>
      </c>
      <c r="G33" s="146">
        <v>47103</v>
      </c>
      <c r="H33" s="147">
        <f t="shared" si="2"/>
        <v>1.1094988579873708</v>
      </c>
      <c r="I33" s="146">
        <v>58354</v>
      </c>
      <c r="J33" s="147">
        <f t="shared" si="2"/>
        <v>0.23885952062501326</v>
      </c>
      <c r="K33" s="146">
        <v>58643</v>
      </c>
      <c r="L33" s="147">
        <f t="shared" si="3"/>
        <v>4.9525311032663222E-3</v>
      </c>
      <c r="M33" s="146">
        <v>56752</v>
      </c>
      <c r="N33" s="147">
        <f t="shared" si="4"/>
        <v>-3.2245962860017352E-2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19557</v>
      </c>
      <c r="F34" s="147" t="str">
        <f t="shared" si="2"/>
        <v>-</v>
      </c>
      <c r="G34" s="146">
        <v>43531</v>
      </c>
      <c r="H34" s="147">
        <f t="shared" si="2"/>
        <v>1.2258526358848494</v>
      </c>
      <c r="I34" s="146">
        <v>42717</v>
      </c>
      <c r="J34" s="147">
        <f t="shared" si="2"/>
        <v>-1.8699317727596476E-2</v>
      </c>
      <c r="K34" s="146">
        <v>46133</v>
      </c>
      <c r="L34" s="147">
        <f t="shared" si="3"/>
        <v>7.9968162558232025E-2</v>
      </c>
      <c r="M34" s="146">
        <v>47123</v>
      </c>
      <c r="N34" s="147">
        <f t="shared" si="4"/>
        <v>2.1459692627836979E-2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24025</v>
      </c>
      <c r="F35" s="147" t="str">
        <f t="shared" si="2"/>
        <v>-</v>
      </c>
      <c r="G35" s="146">
        <v>44866</v>
      </c>
      <c r="H35" s="147">
        <f t="shared" si="2"/>
        <v>0.8674713839750261</v>
      </c>
      <c r="I35" s="146">
        <v>42611</v>
      </c>
      <c r="J35" s="147">
        <f t="shared" si="2"/>
        <v>-5.0260776534569618E-2</v>
      </c>
      <c r="K35" s="146">
        <v>38316</v>
      </c>
      <c r="L35" s="147">
        <f t="shared" si="3"/>
        <v>-0.10079556921921573</v>
      </c>
      <c r="M35" s="146">
        <v>45582</v>
      </c>
      <c r="N35" s="147">
        <f t="shared" si="4"/>
        <v>0.18963357344190412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26795</v>
      </c>
      <c r="F36" s="147" t="str">
        <f t="shared" si="2"/>
        <v>-</v>
      </c>
      <c r="G36" s="146">
        <v>40470</v>
      </c>
      <c r="H36" s="147">
        <f t="shared" si="2"/>
        <v>0.51035640977794361</v>
      </c>
      <c r="I36" s="146">
        <v>38639</v>
      </c>
      <c r="J36" s="147">
        <f t="shared" si="2"/>
        <v>-4.5243390165554787E-2</v>
      </c>
      <c r="K36" s="146">
        <v>40074</v>
      </c>
      <c r="L36" s="147">
        <f t="shared" si="3"/>
        <v>3.7138642304407554E-2</v>
      </c>
      <c r="M36" s="146">
        <v>42497</v>
      </c>
      <c r="N36" s="147">
        <f t="shared" si="4"/>
        <v>6.0463143185107482E-2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31224</v>
      </c>
      <c r="F37" s="147" t="str">
        <f t="shared" si="2"/>
        <v>-</v>
      </c>
      <c r="G37" s="146">
        <v>43286</v>
      </c>
      <c r="H37" s="147">
        <f t="shared" si="2"/>
        <v>0.38630540609787345</v>
      </c>
      <c r="I37" s="146">
        <v>40407</v>
      </c>
      <c r="J37" s="147">
        <f t="shared" si="2"/>
        <v>-6.651111213787364E-2</v>
      </c>
      <c r="K37" s="146">
        <v>45242</v>
      </c>
      <c r="L37" s="147">
        <f t="shared" si="3"/>
        <v>0.11965748508921714</v>
      </c>
      <c r="M37" s="146">
        <v>49837</v>
      </c>
      <c r="N37" s="147">
        <f t="shared" si="4"/>
        <v>0.10156491755448482</v>
      </c>
    </row>
    <row r="38" spans="2:15" x14ac:dyDescent="0.25">
      <c r="B38" s="145" t="s">
        <v>87</v>
      </c>
      <c r="C38" s="146">
        <v>15225</v>
      </c>
      <c r="D38" s="147">
        <v>-0.60673141499199257</v>
      </c>
      <c r="E38" s="146">
        <v>36151</v>
      </c>
      <c r="F38" s="147">
        <f t="shared" si="2"/>
        <v>1.3744499178981937</v>
      </c>
      <c r="G38" s="146">
        <v>41695</v>
      </c>
      <c r="H38" s="147">
        <f t="shared" si="2"/>
        <v>0.15335675361677414</v>
      </c>
      <c r="I38" s="146">
        <v>43373</v>
      </c>
      <c r="J38" s="147">
        <f t="shared" si="2"/>
        <v>4.0244633649118677E-2</v>
      </c>
      <c r="K38" s="146">
        <v>42595</v>
      </c>
      <c r="L38" s="147">
        <f t="shared" si="3"/>
        <v>-1.7937426509579746E-2</v>
      </c>
      <c r="M38" s="146">
        <v>49206</v>
      </c>
      <c r="N38" s="147">
        <f t="shared" si="4"/>
        <v>0.15520601009508161</v>
      </c>
    </row>
    <row r="39" spans="2:15" x14ac:dyDescent="0.25">
      <c r="B39" s="145" t="s">
        <v>89</v>
      </c>
      <c r="C39" s="146">
        <v>14501</v>
      </c>
      <c r="D39" s="147">
        <v>-0.602396424556497</v>
      </c>
      <c r="E39" s="146">
        <v>36202</v>
      </c>
      <c r="F39" s="147">
        <f t="shared" si="2"/>
        <v>1.4965174815529965</v>
      </c>
      <c r="G39" s="146">
        <v>42224</v>
      </c>
      <c r="H39" s="147">
        <f t="shared" si="2"/>
        <v>0.16634440086183089</v>
      </c>
      <c r="I39" s="146">
        <v>40151</v>
      </c>
      <c r="J39" s="147">
        <f t="shared" si="2"/>
        <v>-4.9095301250473677E-2</v>
      </c>
      <c r="K39" s="146">
        <v>43154</v>
      </c>
      <c r="L39" s="147">
        <f t="shared" si="3"/>
        <v>7.479265771711785E-2</v>
      </c>
      <c r="M39" s="146">
        <v>47691</v>
      </c>
      <c r="N39" s="147">
        <f t="shared" si="4"/>
        <v>0.10513509755758443</v>
      </c>
    </row>
    <row r="40" spans="2:15" x14ac:dyDescent="0.25">
      <c r="B40" s="145" t="s">
        <v>91</v>
      </c>
      <c r="C40" s="146">
        <v>17308</v>
      </c>
      <c r="D40" s="147">
        <v>-0.56855120151560468</v>
      </c>
      <c r="E40" s="146">
        <v>42785</v>
      </c>
      <c r="F40" s="147">
        <f t="shared" si="2"/>
        <v>1.471978275941761</v>
      </c>
      <c r="G40" s="146">
        <v>48246</v>
      </c>
      <c r="H40" s="147">
        <f t="shared" si="2"/>
        <v>0.12763819095477391</v>
      </c>
      <c r="I40" s="146">
        <v>49321</v>
      </c>
      <c r="J40" s="147">
        <f t="shared" si="2"/>
        <v>2.2281639928698693E-2</v>
      </c>
      <c r="K40" s="146">
        <v>43124</v>
      </c>
      <c r="L40" s="147">
        <f t="shared" si="3"/>
        <v>-0.1256462764339733</v>
      </c>
      <c r="M40" s="146">
        <v>55510</v>
      </c>
      <c r="N40" s="147">
        <f t="shared" si="4"/>
        <v>0.28721825433633241</v>
      </c>
    </row>
    <row r="41" spans="2:15" x14ac:dyDescent="0.25">
      <c r="B41" s="145" t="s">
        <v>93</v>
      </c>
      <c r="C41" s="146">
        <v>14807</v>
      </c>
      <c r="D41" s="147">
        <v>-0.68922889644461227</v>
      </c>
      <c r="E41" s="146">
        <v>49146</v>
      </c>
      <c r="F41" s="147">
        <f t="shared" si="2"/>
        <v>2.319105828324441</v>
      </c>
      <c r="G41" s="146">
        <v>56046</v>
      </c>
      <c r="H41" s="147">
        <f t="shared" si="2"/>
        <v>0.14039799780246609</v>
      </c>
      <c r="I41" s="146">
        <v>55991</v>
      </c>
      <c r="J41" s="147">
        <f t="shared" si="2"/>
        <v>-9.8133675909073403E-4</v>
      </c>
      <c r="K41" s="146">
        <v>53169</v>
      </c>
      <c r="L41" s="147">
        <f t="shared" si="3"/>
        <v>-5.0400957296708349E-2</v>
      </c>
      <c r="M41" s="146"/>
      <c r="N41" s="147"/>
    </row>
    <row r="42" spans="2:15" x14ac:dyDescent="0.25">
      <c r="B42" s="145" t="s">
        <v>95</v>
      </c>
      <c r="C42" s="146">
        <v>13546</v>
      </c>
      <c r="D42" s="147">
        <v>-0.72325168038899212</v>
      </c>
      <c r="E42" s="146">
        <v>46745</v>
      </c>
      <c r="F42" s="147">
        <f t="shared" si="2"/>
        <v>2.4508341945961907</v>
      </c>
      <c r="G42" s="146">
        <v>54058</v>
      </c>
      <c r="H42" s="147">
        <f t="shared" si="2"/>
        <v>0.15644453952294368</v>
      </c>
      <c r="I42" s="146">
        <v>53126</v>
      </c>
      <c r="J42" s="147">
        <f t="shared" si="2"/>
        <v>-1.7240741425875949E-2</v>
      </c>
      <c r="K42" s="146">
        <v>55215</v>
      </c>
      <c r="L42" s="147">
        <f t="shared" si="3"/>
        <v>3.9321612769642078E-2</v>
      </c>
      <c r="M42" s="146"/>
      <c r="N42" s="147"/>
    </row>
    <row r="43" spans="2:15" ht="15.75" x14ac:dyDescent="0.25">
      <c r="B43" s="148" t="s">
        <v>32</v>
      </c>
      <c r="C43" s="149">
        <v>216673</v>
      </c>
      <c r="D43" s="150">
        <v>-0.56961248378645191</v>
      </c>
      <c r="E43" s="149">
        <v>359169</v>
      </c>
      <c r="F43" s="150">
        <f t="shared" si="2"/>
        <v>0.65765462240334505</v>
      </c>
      <c r="G43" s="149">
        <v>543499</v>
      </c>
      <c r="H43" s="150">
        <f t="shared" si="2"/>
        <v>0.51321244316742254</v>
      </c>
      <c r="I43" s="149">
        <v>576462</v>
      </c>
      <c r="J43" s="150">
        <f t="shared" si="2"/>
        <v>6.0649605611049928E-2</v>
      </c>
      <c r="K43" s="149">
        <v>584273</v>
      </c>
      <c r="L43" s="150">
        <f t="shared" si="3"/>
        <v>1.3549895743344642E-2</v>
      </c>
      <c r="M43" s="149">
        <v>503913</v>
      </c>
      <c r="N43" s="150">
        <v>5.8887681791342184E-2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24068</v>
      </c>
      <c r="D53" s="147">
        <v>-8.6949924127465827E-2</v>
      </c>
      <c r="E53" s="146">
        <v>3301</v>
      </c>
      <c r="F53" s="147">
        <f t="shared" ref="F53:J65" si="5">IFERROR(E53/C53-1,"-")</f>
        <v>-0.86284693368788434</v>
      </c>
      <c r="G53" s="146">
        <v>25732</v>
      </c>
      <c r="H53" s="147">
        <f t="shared" si="5"/>
        <v>6.7952135716449558</v>
      </c>
      <c r="I53" s="146">
        <v>35523</v>
      </c>
      <c r="J53" s="147">
        <f t="shared" si="5"/>
        <v>0.38049898958495265</v>
      </c>
      <c r="K53" s="146">
        <v>36719</v>
      </c>
      <c r="L53" s="147">
        <f t="shared" ref="L53:L65" si="6">IFERROR(K53/I53-1,"-")</f>
        <v>3.3668327562424327E-2</v>
      </c>
      <c r="M53" s="146">
        <v>39716</v>
      </c>
      <c r="N53" s="147">
        <f t="shared" ref="N53:N62" si="7">IFERROR(M53/K53-1,"-")</f>
        <v>8.1619869822162849E-2</v>
      </c>
    </row>
    <row r="54" spans="1:15" x14ac:dyDescent="0.25">
      <c r="A54" s="1">
        <v>2</v>
      </c>
      <c r="B54" s="145" t="s">
        <v>75</v>
      </c>
      <c r="C54" s="146">
        <v>26644</v>
      </c>
      <c r="D54" s="147">
        <v>6.5078349856092066E-2</v>
      </c>
      <c r="E54" s="146">
        <v>7577</v>
      </c>
      <c r="F54" s="147">
        <f t="shared" si="5"/>
        <v>-0.71562077766101184</v>
      </c>
      <c r="G54" s="146">
        <v>27332</v>
      </c>
      <c r="H54" s="147">
        <f t="shared" si="5"/>
        <v>2.6072324138841232</v>
      </c>
      <c r="I54" s="146">
        <v>32889</v>
      </c>
      <c r="J54" s="147">
        <f t="shared" si="5"/>
        <v>0.2033147958436996</v>
      </c>
      <c r="K54" s="146">
        <v>33731</v>
      </c>
      <c r="L54" s="147">
        <f t="shared" si="6"/>
        <v>2.5601264860591666E-2</v>
      </c>
      <c r="M54" s="146">
        <v>36223</v>
      </c>
      <c r="N54" s="147">
        <f t="shared" si="7"/>
        <v>7.3878627968337662E-2</v>
      </c>
    </row>
    <row r="55" spans="1:15" x14ac:dyDescent="0.25">
      <c r="A55" s="1">
        <v>3</v>
      </c>
      <c r="B55" s="145" t="s">
        <v>77</v>
      </c>
      <c r="C55" s="146">
        <v>11112</v>
      </c>
      <c r="D55" s="147">
        <v>-0.58689914123201614</v>
      </c>
      <c r="E55" s="146">
        <v>12952</v>
      </c>
      <c r="F55" s="147">
        <f t="shared" si="5"/>
        <v>0.16558675305975523</v>
      </c>
      <c r="G55" s="146">
        <v>30980</v>
      </c>
      <c r="H55" s="147">
        <f t="shared" si="5"/>
        <v>1.3919085855466338</v>
      </c>
      <c r="I55" s="146">
        <v>34565</v>
      </c>
      <c r="J55" s="147">
        <f t="shared" si="5"/>
        <v>0.11571981923821828</v>
      </c>
      <c r="K55" s="146">
        <v>33512</v>
      </c>
      <c r="L55" s="147">
        <f t="shared" si="6"/>
        <v>-3.0464342543034872E-2</v>
      </c>
      <c r="M55" s="146">
        <v>38616</v>
      </c>
      <c r="N55" s="147">
        <f t="shared" si="7"/>
        <v>0.15230365242301258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13076</v>
      </c>
      <c r="F56" s="147" t="str">
        <f t="shared" si="5"/>
        <v>-</v>
      </c>
      <c r="G56" s="146">
        <v>29287</v>
      </c>
      <c r="H56" s="147">
        <f t="shared" si="5"/>
        <v>1.2397522178036096</v>
      </c>
      <c r="I56" s="146">
        <v>27273</v>
      </c>
      <c r="J56" s="147">
        <f t="shared" si="5"/>
        <v>-6.8767712637006206E-2</v>
      </c>
      <c r="K56" s="146">
        <v>28433</v>
      </c>
      <c r="L56" s="147">
        <f t="shared" si="6"/>
        <v>4.2532908004253356E-2</v>
      </c>
      <c r="M56" s="146">
        <v>32762</v>
      </c>
      <c r="N56" s="147">
        <f t="shared" si="7"/>
        <v>0.15225266415784477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16219</v>
      </c>
      <c r="F57" s="147" t="str">
        <f t="shared" si="5"/>
        <v>-</v>
      </c>
      <c r="G57" s="146">
        <v>26797</v>
      </c>
      <c r="H57" s="147">
        <f t="shared" si="5"/>
        <v>0.65219803933658049</v>
      </c>
      <c r="I57" s="146">
        <v>24835</v>
      </c>
      <c r="J57" s="147">
        <f t="shared" si="5"/>
        <v>-7.3217151173638806E-2</v>
      </c>
      <c r="K57" s="146">
        <v>22675</v>
      </c>
      <c r="L57" s="147">
        <f t="shared" si="6"/>
        <v>-8.6974028588685304E-2</v>
      </c>
      <c r="M57" s="146">
        <v>31774</v>
      </c>
      <c r="N57" s="147">
        <f t="shared" si="7"/>
        <v>0.40127894156560084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18033</v>
      </c>
      <c r="F58" s="147" t="str">
        <f t="shared" si="5"/>
        <v>-</v>
      </c>
      <c r="G58" s="146">
        <v>24434</v>
      </c>
      <c r="H58" s="147">
        <f t="shared" si="5"/>
        <v>0.35496035046858543</v>
      </c>
      <c r="I58" s="146">
        <v>22412</v>
      </c>
      <c r="J58" s="147">
        <f t="shared" si="5"/>
        <v>-8.2753540148972737E-2</v>
      </c>
      <c r="K58" s="146">
        <v>24289</v>
      </c>
      <c r="L58" s="147">
        <f t="shared" si="6"/>
        <v>8.3749776905229334E-2</v>
      </c>
      <c r="M58" s="146">
        <v>29665</v>
      </c>
      <c r="N58" s="147">
        <f t="shared" si="7"/>
        <v>0.22133476059121415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22155</v>
      </c>
      <c r="F59" s="147" t="str">
        <f t="shared" si="5"/>
        <v>-</v>
      </c>
      <c r="G59" s="146">
        <v>27739</v>
      </c>
      <c r="H59" s="147">
        <f t="shared" si="5"/>
        <v>0.25204242834574586</v>
      </c>
      <c r="I59" s="146">
        <v>26095</v>
      </c>
      <c r="J59" s="147">
        <f t="shared" si="5"/>
        <v>-5.9266736363964068E-2</v>
      </c>
      <c r="K59" s="146">
        <v>28719</v>
      </c>
      <c r="L59" s="147">
        <f t="shared" si="6"/>
        <v>0.1005556620042154</v>
      </c>
      <c r="M59" s="146">
        <v>36707</v>
      </c>
      <c r="N59" s="147">
        <f t="shared" si="7"/>
        <v>0.27814338939378103</v>
      </c>
    </row>
    <row r="60" spans="1:15" x14ac:dyDescent="0.25">
      <c r="A60" s="1">
        <v>8</v>
      </c>
      <c r="B60" s="145" t="s">
        <v>87</v>
      </c>
      <c r="C60" s="146">
        <v>8166</v>
      </c>
      <c r="D60" s="147">
        <v>-0.63083182640144664</v>
      </c>
      <c r="E60" s="146">
        <v>25703</v>
      </c>
      <c r="F60" s="147">
        <f t="shared" si="5"/>
        <v>2.147563066372765</v>
      </c>
      <c r="G60" s="146">
        <v>26708</v>
      </c>
      <c r="H60" s="147">
        <f t="shared" si="5"/>
        <v>3.9100494105746453E-2</v>
      </c>
      <c r="I60" s="146">
        <v>29282</v>
      </c>
      <c r="J60" s="147">
        <f t="shared" si="5"/>
        <v>9.6375617792421764E-2</v>
      </c>
      <c r="K60" s="146">
        <v>30070</v>
      </c>
      <c r="L60" s="147">
        <f t="shared" si="6"/>
        <v>2.6910730141383787E-2</v>
      </c>
      <c r="M60" s="146">
        <v>37290</v>
      </c>
      <c r="N60" s="147">
        <f t="shared" si="7"/>
        <v>0.24010641835716662</v>
      </c>
    </row>
    <row r="61" spans="1:15" x14ac:dyDescent="0.25">
      <c r="A61" s="1">
        <v>9</v>
      </c>
      <c r="B61" s="145" t="s">
        <v>89</v>
      </c>
      <c r="C61" s="146">
        <v>7660</v>
      </c>
      <c r="D61" s="147">
        <v>-0.5834239721557537</v>
      </c>
      <c r="E61" s="146">
        <v>24260</v>
      </c>
      <c r="F61" s="147">
        <f t="shared" si="5"/>
        <v>2.1671018276762402</v>
      </c>
      <c r="G61" s="146">
        <v>24257</v>
      </c>
      <c r="H61" s="147">
        <f t="shared" si="5"/>
        <v>-1.2366034624899935E-4</v>
      </c>
      <c r="I61" s="146">
        <v>26434</v>
      </c>
      <c r="J61" s="147">
        <f t="shared" si="5"/>
        <v>8.9747289442222877E-2</v>
      </c>
      <c r="K61" s="146">
        <v>29036</v>
      </c>
      <c r="L61" s="147">
        <f t="shared" si="6"/>
        <v>9.8433835212226706E-2</v>
      </c>
      <c r="M61" s="146">
        <v>34069</v>
      </c>
      <c r="N61" s="147">
        <f t="shared" si="7"/>
        <v>0.17333654773384755</v>
      </c>
    </row>
    <row r="62" spans="1:15" x14ac:dyDescent="0.25">
      <c r="A62" s="1">
        <v>10</v>
      </c>
      <c r="B62" s="145" t="s">
        <v>91</v>
      </c>
      <c r="C62" s="146">
        <v>8994</v>
      </c>
      <c r="D62" s="147">
        <v>-0.56396955446744557</v>
      </c>
      <c r="E62" s="146">
        <v>28908</v>
      </c>
      <c r="F62" s="147">
        <f t="shared" si="5"/>
        <v>2.2141427618412273</v>
      </c>
      <c r="G62" s="146">
        <v>27227</v>
      </c>
      <c r="H62" s="147">
        <f t="shared" si="5"/>
        <v>-5.8149993081499929E-2</v>
      </c>
      <c r="I62" s="146">
        <v>31067</v>
      </c>
      <c r="J62" s="147">
        <f t="shared" si="5"/>
        <v>0.14103647114996143</v>
      </c>
      <c r="K62" s="146">
        <v>29987</v>
      </c>
      <c r="L62" s="147">
        <f t="shared" si="6"/>
        <v>-3.4763575498116928E-2</v>
      </c>
      <c r="M62" s="146">
        <v>38768</v>
      </c>
      <c r="N62" s="147">
        <f t="shared" si="7"/>
        <v>0.29282689165304965</v>
      </c>
    </row>
    <row r="63" spans="1:15" x14ac:dyDescent="0.25">
      <c r="A63" s="1">
        <v>11</v>
      </c>
      <c r="B63" s="145" t="s">
        <v>93</v>
      </c>
      <c r="C63" s="146">
        <v>8059</v>
      </c>
      <c r="D63" s="147">
        <v>-0.68642023346303505</v>
      </c>
      <c r="E63" s="146">
        <v>32504</v>
      </c>
      <c r="F63" s="147">
        <f t="shared" si="5"/>
        <v>3.033254746246433</v>
      </c>
      <c r="G63" s="146">
        <v>33332</v>
      </c>
      <c r="H63" s="147">
        <f t="shared" si="5"/>
        <v>2.5473787841496343E-2</v>
      </c>
      <c r="I63" s="146">
        <v>34767</v>
      </c>
      <c r="J63" s="147">
        <f t="shared" si="5"/>
        <v>4.3051722068882858E-2</v>
      </c>
      <c r="K63" s="146">
        <v>36706</v>
      </c>
      <c r="L63" s="147">
        <f t="shared" si="6"/>
        <v>5.5771277360715521E-2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7306</v>
      </c>
      <c r="D64" s="147">
        <v>-0.69789943764472384</v>
      </c>
      <c r="E64" s="146">
        <v>30193</v>
      </c>
      <c r="F64" s="147">
        <f t="shared" si="5"/>
        <v>3.1326307144812482</v>
      </c>
      <c r="G64" s="146">
        <v>31034</v>
      </c>
      <c r="H64" s="147">
        <f t="shared" si="5"/>
        <v>2.7854138376444793E-2</v>
      </c>
      <c r="I64" s="146">
        <v>32286</v>
      </c>
      <c r="J64" s="147">
        <f t="shared" si="5"/>
        <v>4.0342849777663226E-2</v>
      </c>
      <c r="K64" s="146">
        <v>37306</v>
      </c>
      <c r="L64" s="147">
        <f t="shared" si="6"/>
        <v>0.15548534968717087</v>
      </c>
      <c r="M64" s="146"/>
      <c r="N64" s="147"/>
    </row>
    <row r="65" spans="1:15" ht="15.75" x14ac:dyDescent="0.25">
      <c r="B65" s="148" t="s">
        <v>32</v>
      </c>
      <c r="C65" s="149">
        <v>117055</v>
      </c>
      <c r="D65" s="150">
        <v>-0.56270546921697551</v>
      </c>
      <c r="E65" s="149">
        <v>234881</v>
      </c>
      <c r="F65" s="150">
        <f t="shared" si="5"/>
        <v>1.0065866473025502</v>
      </c>
      <c r="G65" s="149">
        <v>334859</v>
      </c>
      <c r="H65" s="150">
        <f t="shared" si="5"/>
        <v>0.42565384173262211</v>
      </c>
      <c r="I65" s="149">
        <v>357428</v>
      </c>
      <c r="J65" s="150">
        <f t="shared" si="5"/>
        <v>6.7398516987747126E-2</v>
      </c>
      <c r="K65" s="149">
        <v>371183</v>
      </c>
      <c r="L65" s="150">
        <f t="shared" si="6"/>
        <v>3.8483274953277302E-2</v>
      </c>
      <c r="M65" s="149">
        <v>355590</v>
      </c>
      <c r="N65" s="150">
        <v>0.19658378509343111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22095</v>
      </c>
      <c r="D75" s="147">
        <v>-6.921391861150894E-2</v>
      </c>
      <c r="E75" s="146">
        <v>5767</v>
      </c>
      <c r="F75" s="147">
        <f t="shared" ref="F75:J87" si="8">IFERROR(E75/C75-1,"-")</f>
        <v>-0.73899072188277892</v>
      </c>
      <c r="G75" s="146">
        <v>14333</v>
      </c>
      <c r="H75" s="147">
        <f t="shared" si="8"/>
        <v>1.4853476677648692</v>
      </c>
      <c r="I75" s="146">
        <v>24055</v>
      </c>
      <c r="J75" s="147">
        <f t="shared" si="8"/>
        <v>0.67829484406614116</v>
      </c>
      <c r="K75" s="146">
        <v>25932</v>
      </c>
      <c r="L75" s="147">
        <f t="shared" ref="L75:L87" si="9">IFERROR(K75/I75-1,"-")</f>
        <v>7.8029515693203155E-2</v>
      </c>
      <c r="M75" s="146">
        <v>17361</v>
      </c>
      <c r="N75" s="147">
        <f t="shared" ref="N75:N84" si="10">IFERROR(M75/K75-1,"-")</f>
        <v>-0.33051827857473393</v>
      </c>
    </row>
    <row r="76" spans="1:15" x14ac:dyDescent="0.25">
      <c r="A76" s="1">
        <v>2</v>
      </c>
      <c r="B76" s="145" t="s">
        <v>75</v>
      </c>
      <c r="C76" s="146">
        <v>25202</v>
      </c>
      <c r="D76" s="147">
        <v>0.13160612455659826</v>
      </c>
      <c r="E76" s="146">
        <v>7565</v>
      </c>
      <c r="F76" s="147">
        <f t="shared" si="8"/>
        <v>-0.69982541068169191</v>
      </c>
      <c r="G76" s="146">
        <v>14577</v>
      </c>
      <c r="H76" s="147">
        <f t="shared" si="8"/>
        <v>0.9269001982815599</v>
      </c>
      <c r="I76" s="146">
        <v>19305</v>
      </c>
      <c r="J76" s="147">
        <f t="shared" si="8"/>
        <v>0.32434657336900607</v>
      </c>
      <c r="K76" s="146">
        <v>22226</v>
      </c>
      <c r="L76" s="147">
        <f t="shared" si="9"/>
        <v>0.15130795130795138</v>
      </c>
      <c r="M76" s="146">
        <v>16415</v>
      </c>
      <c r="N76" s="147">
        <f t="shared" si="10"/>
        <v>-0.26145055340592094</v>
      </c>
    </row>
    <row r="77" spans="1:15" x14ac:dyDescent="0.25">
      <c r="A77" s="1">
        <v>3</v>
      </c>
      <c r="B77" s="145" t="s">
        <v>77</v>
      </c>
      <c r="C77" s="146">
        <v>9140</v>
      </c>
      <c r="D77" s="147">
        <v>-0.59394020169709894</v>
      </c>
      <c r="E77" s="146">
        <v>9377</v>
      </c>
      <c r="F77" s="147">
        <f t="shared" si="8"/>
        <v>2.5929978118161889E-2</v>
      </c>
      <c r="G77" s="146">
        <v>16123</v>
      </c>
      <c r="H77" s="147">
        <f t="shared" si="8"/>
        <v>0.71941985709715262</v>
      </c>
      <c r="I77" s="146">
        <v>23789</v>
      </c>
      <c r="J77" s="147">
        <f t="shared" si="8"/>
        <v>0.47546982571481733</v>
      </c>
      <c r="K77" s="146">
        <v>25131</v>
      </c>
      <c r="L77" s="147">
        <f t="shared" si="9"/>
        <v>5.6412627685064498E-2</v>
      </c>
      <c r="M77" s="146">
        <v>18136</v>
      </c>
      <c r="N77" s="147">
        <f t="shared" si="10"/>
        <v>-0.27834149058931201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6481</v>
      </c>
      <c r="F78" s="147" t="str">
        <f t="shared" si="8"/>
        <v>-</v>
      </c>
      <c r="G78" s="146">
        <v>14244</v>
      </c>
      <c r="H78" s="147">
        <f t="shared" si="8"/>
        <v>1.1978089800956644</v>
      </c>
      <c r="I78" s="146">
        <v>15444</v>
      </c>
      <c r="J78" s="147">
        <f t="shared" si="8"/>
        <v>8.4245998315080062E-2</v>
      </c>
      <c r="K78" s="146">
        <v>17700</v>
      </c>
      <c r="L78" s="147">
        <f t="shared" si="9"/>
        <v>0.14607614607614616</v>
      </c>
      <c r="M78" s="146">
        <v>14361</v>
      </c>
      <c r="N78" s="147">
        <f t="shared" si="10"/>
        <v>-0.18864406779661014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7806</v>
      </c>
      <c r="F79" s="147" t="str">
        <f t="shared" si="8"/>
        <v>-</v>
      </c>
      <c r="G79" s="146">
        <v>18069</v>
      </c>
      <c r="H79" s="147">
        <f t="shared" si="8"/>
        <v>1.3147578785549578</v>
      </c>
      <c r="I79" s="146">
        <v>17776</v>
      </c>
      <c r="J79" s="147">
        <f t="shared" si="8"/>
        <v>-1.6215617909126179E-2</v>
      </c>
      <c r="K79" s="146">
        <v>15641</v>
      </c>
      <c r="L79" s="147">
        <f t="shared" si="9"/>
        <v>-0.1201057605760576</v>
      </c>
      <c r="M79" s="146">
        <v>13808</v>
      </c>
      <c r="N79" s="147">
        <f t="shared" si="10"/>
        <v>-0.11719199539671377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8762</v>
      </c>
      <c r="F80" s="147" t="str">
        <f t="shared" si="8"/>
        <v>-</v>
      </c>
      <c r="G80" s="146">
        <v>16036</v>
      </c>
      <c r="H80" s="147">
        <f t="shared" si="8"/>
        <v>0.83017575895914164</v>
      </c>
      <c r="I80" s="146">
        <v>16227</v>
      </c>
      <c r="J80" s="147">
        <f t="shared" si="8"/>
        <v>1.1910700922923345E-2</v>
      </c>
      <c r="K80" s="146">
        <v>15785</v>
      </c>
      <c r="L80" s="147">
        <f t="shared" si="9"/>
        <v>-2.7238553028902435E-2</v>
      </c>
      <c r="M80" s="146">
        <v>12832</v>
      </c>
      <c r="N80" s="147">
        <f t="shared" si="10"/>
        <v>-0.18707633829585046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9069</v>
      </c>
      <c r="F81" s="147" t="str">
        <f t="shared" si="8"/>
        <v>-</v>
      </c>
      <c r="G81" s="146">
        <v>15547</v>
      </c>
      <c r="H81" s="147">
        <f t="shared" si="8"/>
        <v>0.71430146653434767</v>
      </c>
      <c r="I81" s="146">
        <v>14312</v>
      </c>
      <c r="J81" s="147">
        <f t="shared" si="8"/>
        <v>-7.9436547243841304E-2</v>
      </c>
      <c r="K81" s="146">
        <v>16523</v>
      </c>
      <c r="L81" s="147">
        <f t="shared" si="9"/>
        <v>0.15448574622694244</v>
      </c>
      <c r="M81" s="146">
        <v>13130</v>
      </c>
      <c r="N81" s="147">
        <f t="shared" si="10"/>
        <v>-0.20535011801730918</v>
      </c>
    </row>
    <row r="82" spans="1:15" x14ac:dyDescent="0.25">
      <c r="A82" s="1">
        <v>8</v>
      </c>
      <c r="B82" s="145" t="s">
        <v>87</v>
      </c>
      <c r="C82" s="146">
        <v>7059</v>
      </c>
      <c r="D82" s="147">
        <v>-0.57460527901651193</v>
      </c>
      <c r="E82" s="146">
        <v>10448</v>
      </c>
      <c r="F82" s="147">
        <f t="shared" si="8"/>
        <v>0.4800963309250601</v>
      </c>
      <c r="G82" s="146">
        <v>14987</v>
      </c>
      <c r="H82" s="147">
        <f t="shared" si="8"/>
        <v>0.43443721286370596</v>
      </c>
      <c r="I82" s="146">
        <v>14091</v>
      </c>
      <c r="J82" s="147">
        <f t="shared" si="8"/>
        <v>-5.9785147127510485E-2</v>
      </c>
      <c r="K82" s="146">
        <v>12525</v>
      </c>
      <c r="L82" s="147">
        <f t="shared" si="9"/>
        <v>-0.11113476687247181</v>
      </c>
      <c r="M82" s="146">
        <v>11916</v>
      </c>
      <c r="N82" s="147">
        <f t="shared" si="10"/>
        <v>-4.8622754491017939E-2</v>
      </c>
    </row>
    <row r="83" spans="1:15" x14ac:dyDescent="0.25">
      <c r="A83" s="1">
        <v>9</v>
      </c>
      <c r="B83" s="145" t="s">
        <v>89</v>
      </c>
      <c r="C83" s="146">
        <v>6841</v>
      </c>
      <c r="D83" s="147">
        <v>-0.62168887905767845</v>
      </c>
      <c r="E83" s="146">
        <v>11942</v>
      </c>
      <c r="F83" s="147">
        <f t="shared" si="8"/>
        <v>0.74565122058178623</v>
      </c>
      <c r="G83" s="146">
        <v>17967</v>
      </c>
      <c r="H83" s="147">
        <f t="shared" si="8"/>
        <v>0.50452185563557195</v>
      </c>
      <c r="I83" s="146">
        <v>13717</v>
      </c>
      <c r="J83" s="147">
        <f t="shared" si="8"/>
        <v>-0.23654477653475814</v>
      </c>
      <c r="K83" s="146">
        <v>14118</v>
      </c>
      <c r="L83" s="147">
        <f t="shared" si="9"/>
        <v>2.9233797477582479E-2</v>
      </c>
      <c r="M83" s="146">
        <v>13622</v>
      </c>
      <c r="N83" s="147">
        <f t="shared" si="10"/>
        <v>-3.5132455021957831E-2</v>
      </c>
    </row>
    <row r="84" spans="1:15" x14ac:dyDescent="0.25">
      <c r="A84" s="1">
        <v>10</v>
      </c>
      <c r="B84" s="145" t="s">
        <v>91</v>
      </c>
      <c r="C84" s="146">
        <v>8314</v>
      </c>
      <c r="D84" s="147">
        <v>-0.57340037970137003</v>
      </c>
      <c r="E84" s="146">
        <v>13877</v>
      </c>
      <c r="F84" s="147">
        <f t="shared" si="8"/>
        <v>0.66911234063026215</v>
      </c>
      <c r="G84" s="146">
        <v>21019</v>
      </c>
      <c r="H84" s="147">
        <f t="shared" si="8"/>
        <v>0.51466455285724577</v>
      </c>
      <c r="I84" s="146">
        <v>18254</v>
      </c>
      <c r="J84" s="147">
        <f t="shared" si="8"/>
        <v>-0.13154764736666824</v>
      </c>
      <c r="K84" s="146">
        <v>13137</v>
      </c>
      <c r="L84" s="147">
        <f t="shared" si="9"/>
        <v>-0.28032212117891964</v>
      </c>
      <c r="M84" s="146">
        <v>16742</v>
      </c>
      <c r="N84" s="147">
        <f t="shared" si="10"/>
        <v>0.27441577224632718</v>
      </c>
    </row>
    <row r="85" spans="1:15" x14ac:dyDescent="0.25">
      <c r="A85" s="1">
        <v>11</v>
      </c>
      <c r="B85" s="145" t="s">
        <v>93</v>
      </c>
      <c r="C85" s="146">
        <v>6748</v>
      </c>
      <c r="D85" s="147">
        <v>-0.69251799872414099</v>
      </c>
      <c r="E85" s="146">
        <v>16642</v>
      </c>
      <c r="F85" s="147">
        <f t="shared" si="8"/>
        <v>1.4662122110254892</v>
      </c>
      <c r="G85" s="146">
        <v>22714</v>
      </c>
      <c r="H85" s="147">
        <f t="shared" si="8"/>
        <v>0.36485999278932812</v>
      </c>
      <c r="I85" s="146">
        <v>21224</v>
      </c>
      <c r="J85" s="147">
        <f t="shared" si="8"/>
        <v>-6.5598309412697065E-2</v>
      </c>
      <c r="K85" s="146">
        <v>16463</v>
      </c>
      <c r="L85" s="147">
        <f t="shared" si="9"/>
        <v>-0.22432152280437245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6240</v>
      </c>
      <c r="D86" s="147">
        <v>-0.74801114566086502</v>
      </c>
      <c r="E86" s="146">
        <v>16552</v>
      </c>
      <c r="F86" s="147">
        <f t="shared" si="8"/>
        <v>1.6525641025641025</v>
      </c>
      <c r="G86" s="146">
        <v>23024</v>
      </c>
      <c r="H86" s="147">
        <f t="shared" si="8"/>
        <v>0.39101014983083626</v>
      </c>
      <c r="I86" s="146">
        <v>20840</v>
      </c>
      <c r="J86" s="147">
        <f t="shared" si="8"/>
        <v>-9.4857539958304371E-2</v>
      </c>
      <c r="K86" s="146">
        <v>17909</v>
      </c>
      <c r="L86" s="147">
        <f t="shared" si="9"/>
        <v>-0.14064299424184257</v>
      </c>
      <c r="M86" s="146"/>
      <c r="N86" s="147"/>
    </row>
    <row r="87" spans="1:15" ht="15.75" x14ac:dyDescent="0.25">
      <c r="B87" s="148" t="s">
        <v>32</v>
      </c>
      <c r="C87" s="149">
        <v>99618</v>
      </c>
      <c r="D87" s="150">
        <v>-0.57745475213885489</v>
      </c>
      <c r="E87" s="149">
        <v>124288</v>
      </c>
      <c r="F87" s="150">
        <f t="shared" si="8"/>
        <v>0.24764600774960344</v>
      </c>
      <c r="G87" s="149">
        <v>208640</v>
      </c>
      <c r="H87" s="150">
        <f t="shared" si="8"/>
        <v>0.67868177136972196</v>
      </c>
      <c r="I87" s="149">
        <v>219034</v>
      </c>
      <c r="J87" s="150">
        <f t="shared" si="8"/>
        <v>4.9817868098159579E-2</v>
      </c>
      <c r="K87" s="149">
        <v>213090</v>
      </c>
      <c r="L87" s="150">
        <f t="shared" si="9"/>
        <v>-2.713733940849361E-2</v>
      </c>
      <c r="M87" s="149">
        <v>148323</v>
      </c>
      <c r="N87" s="150">
        <v>-0.17007240457032868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 t="s">
        <v>233</v>
      </c>
      <c r="D97" s="147" t="s">
        <v>233</v>
      </c>
      <c r="E97" s="146" t="s">
        <v>233</v>
      </c>
      <c r="F97" s="147" t="str">
        <f t="shared" ref="F97:J109" si="11">IFERROR(E97/C97-1,"-")</f>
        <v>-</v>
      </c>
      <c r="G97" s="146" t="s">
        <v>233</v>
      </c>
      <c r="H97" s="147" t="str">
        <f t="shared" si="11"/>
        <v>-</v>
      </c>
      <c r="I97" s="146" t="s">
        <v>233</v>
      </c>
      <c r="J97" s="147" t="str">
        <f t="shared" si="11"/>
        <v>-</v>
      </c>
      <c r="K97" s="146" t="s">
        <v>233</v>
      </c>
      <c r="L97" s="147" t="str">
        <f t="shared" ref="L97:L109" si="12">IFERROR(K97/I97-1,"-")</f>
        <v>-</v>
      </c>
      <c r="M97" s="146" t="s">
        <v>233</v>
      </c>
      <c r="N97" s="147" t="str">
        <f t="shared" ref="N97:N106" si="13">IFERROR(M97/K97-1,"-")</f>
        <v>-</v>
      </c>
    </row>
    <row r="98" spans="2:14" x14ac:dyDescent="0.25">
      <c r="B98" s="145" t="s">
        <v>75</v>
      </c>
      <c r="C98" s="146" t="s">
        <v>233</v>
      </c>
      <c r="D98" s="147" t="s">
        <v>233</v>
      </c>
      <c r="E98" s="146" t="s">
        <v>233</v>
      </c>
      <c r="F98" s="147" t="str">
        <f t="shared" si="11"/>
        <v>-</v>
      </c>
      <c r="G98" s="146" t="s">
        <v>233</v>
      </c>
      <c r="H98" s="147" t="str">
        <f t="shared" si="11"/>
        <v>-</v>
      </c>
      <c r="I98" s="146" t="s">
        <v>233</v>
      </c>
      <c r="J98" s="147" t="str">
        <f t="shared" si="11"/>
        <v>-</v>
      </c>
      <c r="K98" s="146" t="s">
        <v>233</v>
      </c>
      <c r="L98" s="147" t="str">
        <f t="shared" si="12"/>
        <v>-</v>
      </c>
      <c r="M98" s="146" t="s">
        <v>233</v>
      </c>
      <c r="N98" s="147" t="str">
        <f t="shared" si="13"/>
        <v>-</v>
      </c>
    </row>
    <row r="99" spans="2:14" x14ac:dyDescent="0.25">
      <c r="B99" s="145" t="s">
        <v>77</v>
      </c>
      <c r="C99" s="146" t="s">
        <v>233</v>
      </c>
      <c r="D99" s="147" t="s">
        <v>233</v>
      </c>
      <c r="E99" s="146" t="s">
        <v>233</v>
      </c>
      <c r="F99" s="147" t="str">
        <f t="shared" si="11"/>
        <v>-</v>
      </c>
      <c r="G99" s="146" t="s">
        <v>233</v>
      </c>
      <c r="H99" s="147" t="str">
        <f t="shared" si="11"/>
        <v>-</v>
      </c>
      <c r="I99" s="146" t="s">
        <v>233</v>
      </c>
      <c r="J99" s="147" t="str">
        <f t="shared" si="11"/>
        <v>-</v>
      </c>
      <c r="K99" s="146" t="s">
        <v>233</v>
      </c>
      <c r="L99" s="147" t="str">
        <f t="shared" si="12"/>
        <v>-</v>
      </c>
      <c r="M99" s="146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146" t="s">
        <v>233</v>
      </c>
      <c r="D100" s="147" t="s">
        <v>233</v>
      </c>
      <c r="E100" s="146" t="s">
        <v>233</v>
      </c>
      <c r="F100" s="147" t="str">
        <f t="shared" si="11"/>
        <v>-</v>
      </c>
      <c r="G100" s="146" t="s">
        <v>233</v>
      </c>
      <c r="H100" s="147" t="str">
        <f t="shared" si="11"/>
        <v>-</v>
      </c>
      <c r="I100" s="146" t="s">
        <v>233</v>
      </c>
      <c r="J100" s="147" t="str">
        <f t="shared" si="11"/>
        <v>-</v>
      </c>
      <c r="K100" s="146" t="s">
        <v>233</v>
      </c>
      <c r="L100" s="147" t="str">
        <f t="shared" si="12"/>
        <v>-</v>
      </c>
      <c r="M100" s="146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146" t="s">
        <v>233</v>
      </c>
      <c r="D101" s="147" t="s">
        <v>233</v>
      </c>
      <c r="E101" s="146" t="s">
        <v>233</v>
      </c>
      <c r="F101" s="147" t="str">
        <f t="shared" si="11"/>
        <v>-</v>
      </c>
      <c r="G101" s="146" t="s">
        <v>233</v>
      </c>
      <c r="H101" s="147" t="str">
        <f t="shared" si="11"/>
        <v>-</v>
      </c>
      <c r="I101" s="146" t="s">
        <v>233</v>
      </c>
      <c r="J101" s="147" t="str">
        <f t="shared" si="11"/>
        <v>-</v>
      </c>
      <c r="K101" s="146" t="s">
        <v>233</v>
      </c>
      <c r="L101" s="147" t="str">
        <f t="shared" si="12"/>
        <v>-</v>
      </c>
      <c r="M101" s="146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146" t="s">
        <v>233</v>
      </c>
      <c r="D102" s="147" t="s">
        <v>233</v>
      </c>
      <c r="E102" s="146" t="s">
        <v>233</v>
      </c>
      <c r="F102" s="147" t="str">
        <f t="shared" si="11"/>
        <v>-</v>
      </c>
      <c r="G102" s="146" t="s">
        <v>233</v>
      </c>
      <c r="H102" s="147" t="str">
        <f t="shared" si="11"/>
        <v>-</v>
      </c>
      <c r="I102" s="146" t="s">
        <v>233</v>
      </c>
      <c r="J102" s="147" t="str">
        <f t="shared" si="11"/>
        <v>-</v>
      </c>
      <c r="K102" s="146" t="s">
        <v>233</v>
      </c>
      <c r="L102" s="147" t="str">
        <f t="shared" si="12"/>
        <v>-</v>
      </c>
      <c r="M102" s="146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146" t="s">
        <v>233</v>
      </c>
      <c r="D103" s="147" t="s">
        <v>233</v>
      </c>
      <c r="E103" s="146" t="s">
        <v>233</v>
      </c>
      <c r="F103" s="147" t="str">
        <f t="shared" si="11"/>
        <v>-</v>
      </c>
      <c r="G103" s="146" t="s">
        <v>233</v>
      </c>
      <c r="H103" s="147" t="str">
        <f t="shared" si="11"/>
        <v>-</v>
      </c>
      <c r="I103" s="146" t="s">
        <v>233</v>
      </c>
      <c r="J103" s="147" t="str">
        <f t="shared" si="11"/>
        <v>-</v>
      </c>
      <c r="K103" s="146" t="s">
        <v>233</v>
      </c>
      <c r="L103" s="147" t="str">
        <f t="shared" si="12"/>
        <v>-</v>
      </c>
      <c r="M103" s="146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146" t="s">
        <v>233</v>
      </c>
      <c r="D104" s="147" t="s">
        <v>233</v>
      </c>
      <c r="E104" s="146" t="s">
        <v>233</v>
      </c>
      <c r="F104" s="147" t="str">
        <f t="shared" si="11"/>
        <v>-</v>
      </c>
      <c r="G104" s="146" t="s">
        <v>233</v>
      </c>
      <c r="H104" s="147" t="str">
        <f t="shared" si="11"/>
        <v>-</v>
      </c>
      <c r="I104" s="146" t="s">
        <v>233</v>
      </c>
      <c r="J104" s="147" t="str">
        <f t="shared" si="11"/>
        <v>-</v>
      </c>
      <c r="K104" s="146" t="s">
        <v>233</v>
      </c>
      <c r="L104" s="147" t="str">
        <f t="shared" si="12"/>
        <v>-</v>
      </c>
      <c r="M104" s="146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146" t="s">
        <v>233</v>
      </c>
      <c r="D105" s="147" t="s">
        <v>233</v>
      </c>
      <c r="E105" s="146" t="s">
        <v>233</v>
      </c>
      <c r="F105" s="147" t="str">
        <f t="shared" si="11"/>
        <v>-</v>
      </c>
      <c r="G105" s="146" t="s">
        <v>233</v>
      </c>
      <c r="H105" s="147" t="str">
        <f t="shared" si="11"/>
        <v>-</v>
      </c>
      <c r="I105" s="146" t="s">
        <v>233</v>
      </c>
      <c r="J105" s="147" t="str">
        <f t="shared" si="11"/>
        <v>-</v>
      </c>
      <c r="K105" s="146" t="s">
        <v>233</v>
      </c>
      <c r="L105" s="147" t="str">
        <f t="shared" si="12"/>
        <v>-</v>
      </c>
      <c r="M105" s="146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146" t="s">
        <v>233</v>
      </c>
      <c r="D106" s="147" t="s">
        <v>233</v>
      </c>
      <c r="E106" s="146" t="s">
        <v>233</v>
      </c>
      <c r="F106" s="147" t="str">
        <f t="shared" si="11"/>
        <v>-</v>
      </c>
      <c r="G106" s="146" t="s">
        <v>233</v>
      </c>
      <c r="H106" s="147" t="str">
        <f t="shared" si="11"/>
        <v>-</v>
      </c>
      <c r="I106" s="146" t="s">
        <v>233</v>
      </c>
      <c r="J106" s="147" t="str">
        <f t="shared" si="11"/>
        <v>-</v>
      </c>
      <c r="K106" s="146" t="s">
        <v>233</v>
      </c>
      <c r="L106" s="147" t="str">
        <f t="shared" si="12"/>
        <v>-</v>
      </c>
      <c r="M106" s="146" t="s">
        <v>233</v>
      </c>
      <c r="N106" s="147" t="str">
        <f t="shared" si="13"/>
        <v>-</v>
      </c>
    </row>
    <row r="107" spans="2:14" x14ac:dyDescent="0.25">
      <c r="B107" s="145" t="s">
        <v>93</v>
      </c>
      <c r="C107" s="146" t="s">
        <v>233</v>
      </c>
      <c r="D107" s="147" t="s">
        <v>233</v>
      </c>
      <c r="E107" s="146" t="s">
        <v>233</v>
      </c>
      <c r="F107" s="147" t="str">
        <f t="shared" si="11"/>
        <v>-</v>
      </c>
      <c r="G107" s="146" t="s">
        <v>233</v>
      </c>
      <c r="H107" s="147" t="str">
        <f t="shared" si="11"/>
        <v>-</v>
      </c>
      <c r="I107" s="146" t="s">
        <v>233</v>
      </c>
      <c r="J107" s="147" t="str">
        <f t="shared" si="11"/>
        <v>-</v>
      </c>
      <c r="K107" s="146" t="s">
        <v>233</v>
      </c>
      <c r="L107" s="147" t="str">
        <f t="shared" si="12"/>
        <v>-</v>
      </c>
      <c r="M107" s="146"/>
      <c r="N107" s="147"/>
    </row>
    <row r="108" spans="2:14" x14ac:dyDescent="0.25">
      <c r="B108" s="145" t="s">
        <v>95</v>
      </c>
      <c r="C108" s="146" t="s">
        <v>233</v>
      </c>
      <c r="D108" s="147" t="s">
        <v>233</v>
      </c>
      <c r="E108" s="146" t="s">
        <v>233</v>
      </c>
      <c r="F108" s="147" t="str">
        <f t="shared" si="11"/>
        <v>-</v>
      </c>
      <c r="G108" s="146" t="s">
        <v>233</v>
      </c>
      <c r="H108" s="147" t="str">
        <f t="shared" si="11"/>
        <v>-</v>
      </c>
      <c r="I108" s="146" t="s">
        <v>233</v>
      </c>
      <c r="J108" s="147" t="str">
        <f t="shared" si="11"/>
        <v>-</v>
      </c>
      <c r="K108" s="146" t="s">
        <v>233</v>
      </c>
      <c r="L108" s="147" t="str">
        <f t="shared" si="12"/>
        <v>-</v>
      </c>
      <c r="M108" s="146"/>
      <c r="N108" s="147"/>
    </row>
    <row r="109" spans="2:14" ht="15.75" x14ac:dyDescent="0.25">
      <c r="B109" s="148" t="s">
        <v>32</v>
      </c>
      <c r="C109" s="149" t="s">
        <v>233</v>
      </c>
      <c r="D109" s="150" t="s">
        <v>233</v>
      </c>
      <c r="E109" s="149" t="s">
        <v>233</v>
      </c>
      <c r="F109" s="150" t="str">
        <f t="shared" si="11"/>
        <v>-</v>
      </c>
      <c r="G109" s="149" t="s">
        <v>233</v>
      </c>
      <c r="H109" s="150" t="str">
        <f t="shared" si="11"/>
        <v>-</v>
      </c>
      <c r="I109" s="149" t="s">
        <v>233</v>
      </c>
      <c r="J109" s="150" t="str">
        <f t="shared" si="11"/>
        <v>-</v>
      </c>
      <c r="K109" s="149" t="s">
        <v>233</v>
      </c>
      <c r="L109" s="150" t="str">
        <f t="shared" si="12"/>
        <v>-</v>
      </c>
      <c r="M109" s="149" t="s">
        <v>233</v>
      </c>
      <c r="N109" s="150" t="s">
        <v>233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6262-8E13-4205-BF29-1CBBD70DE924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385368</v>
      </c>
      <c r="D8" s="209">
        <v>2294198</v>
      </c>
      <c r="E8" s="209">
        <v>2809781</v>
      </c>
      <c r="F8" s="209">
        <v>3055908</v>
      </c>
      <c r="G8" s="209">
        <v>3165719</v>
      </c>
      <c r="H8" s="209">
        <v>3096132</v>
      </c>
      <c r="I8" s="210">
        <f>IFERROR(H8/G8-1,"-")</f>
        <v>-2.1981420334527435E-2</v>
      </c>
      <c r="J8" s="209">
        <f>H8-G8</f>
        <v>-69587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154044</v>
      </c>
      <c r="D9" s="191">
        <v>293268</v>
      </c>
      <c r="E9" s="191">
        <v>329359</v>
      </c>
      <c r="F9" s="191">
        <v>314595</v>
      </c>
      <c r="G9" s="191">
        <v>324649</v>
      </c>
      <c r="H9" s="191">
        <v>325625</v>
      </c>
      <c r="I9" s="192">
        <f>IFERROR(H9/G9-1,"-")</f>
        <v>3.0063237527298003E-3</v>
      </c>
      <c r="J9" s="191">
        <f t="shared" ref="J9:J19" si="0">H9-G9</f>
        <v>976</v>
      </c>
      <c r="K9" s="192">
        <f>H9/H$8</f>
        <v>0.10517154953341783</v>
      </c>
      <c r="L9" s="103"/>
    </row>
    <row r="10" spans="1:12" x14ac:dyDescent="0.25">
      <c r="A10" s="193" t="s">
        <v>105</v>
      </c>
      <c r="B10" s="194" t="s">
        <v>105</v>
      </c>
      <c r="C10" s="195">
        <v>65385</v>
      </c>
      <c r="D10" s="195">
        <v>109899</v>
      </c>
      <c r="E10" s="195">
        <v>96947</v>
      </c>
      <c r="F10" s="195">
        <v>91448</v>
      </c>
      <c r="G10" s="195">
        <v>97339</v>
      </c>
      <c r="H10" s="195">
        <v>99347</v>
      </c>
      <c r="I10" s="196">
        <f>IFERROR(H10/G10-1,"-")</f>
        <v>2.0628935986603425E-2</v>
      </c>
      <c r="J10" s="195">
        <f t="shared" si="0"/>
        <v>2008</v>
      </c>
      <c r="K10" s="196">
        <f>H10/H$8</f>
        <v>3.2087456219566865E-2</v>
      </c>
      <c r="L10" s="103"/>
    </row>
    <row r="11" spans="1:12" x14ac:dyDescent="0.25">
      <c r="A11" s="193" t="s">
        <v>102</v>
      </c>
      <c r="B11" s="194" t="s">
        <v>102</v>
      </c>
      <c r="C11" s="195">
        <v>88659</v>
      </c>
      <c r="D11" s="195">
        <v>183369</v>
      </c>
      <c r="E11" s="195">
        <v>232412</v>
      </c>
      <c r="F11" s="195">
        <v>223147</v>
      </c>
      <c r="G11" s="195">
        <v>227310</v>
      </c>
      <c r="H11" s="195">
        <v>226278</v>
      </c>
      <c r="I11" s="196">
        <f>IFERROR(H11/G11-1,"-")</f>
        <v>-4.5400554309092955E-3</v>
      </c>
      <c r="J11" s="195">
        <f t="shared" si="0"/>
        <v>-1032</v>
      </c>
      <c r="K11" s="196">
        <f>H11/H$8</f>
        <v>7.3084093313850962E-2</v>
      </c>
      <c r="L11" s="103"/>
    </row>
    <row r="12" spans="1:12" x14ac:dyDescent="0.25">
      <c r="A12" s="1"/>
      <c r="B12" s="190" t="s">
        <v>109</v>
      </c>
      <c r="C12" s="191">
        <v>231324</v>
      </c>
      <c r="D12" s="191">
        <v>2000930</v>
      </c>
      <c r="E12" s="191">
        <v>2480422</v>
      </c>
      <c r="F12" s="191">
        <v>2741313</v>
      </c>
      <c r="G12" s="191">
        <v>2841070</v>
      </c>
      <c r="H12" s="191">
        <v>2770507</v>
      </c>
      <c r="I12" s="192">
        <f>IFERROR(H12/G12-1,"-")</f>
        <v>-2.4836769245389911E-2</v>
      </c>
      <c r="J12" s="191">
        <f t="shared" si="0"/>
        <v>-70563</v>
      </c>
      <c r="K12" s="192">
        <f>H12/H$8</f>
        <v>0.89482845046658221</v>
      </c>
      <c r="L12" s="103"/>
    </row>
    <row r="13" spans="1:12" s="74" customFormat="1" x14ac:dyDescent="0.25">
      <c r="A13" s="193"/>
      <c r="B13" s="194" t="s">
        <v>112</v>
      </c>
      <c r="C13" s="195">
        <v>83174</v>
      </c>
      <c r="D13" s="195">
        <v>850312</v>
      </c>
      <c r="E13" s="195">
        <v>1232885</v>
      </c>
      <c r="F13" s="195">
        <v>1325573</v>
      </c>
      <c r="G13" s="195">
        <v>1342475</v>
      </c>
      <c r="H13" s="195">
        <v>1370625</v>
      </c>
      <c r="I13" s="196">
        <f t="shared" ref="I13:I20" si="1">IFERROR(H13/G13-1,"-")</f>
        <v>2.0968733123521766E-2</v>
      </c>
      <c r="J13" s="195">
        <f t="shared" si="0"/>
        <v>28150</v>
      </c>
      <c r="K13" s="196">
        <f t="shared" ref="K13:K20" si="2">H13/H$8</f>
        <v>0.44268945897655526</v>
      </c>
      <c r="L13" s="197"/>
    </row>
    <row r="14" spans="1:12" s="74" customFormat="1" x14ac:dyDescent="0.25">
      <c r="A14" s="193"/>
      <c r="B14" s="194" t="s">
        <v>115</v>
      </c>
      <c r="C14" s="195">
        <v>10444</v>
      </c>
      <c r="D14" s="195">
        <v>298448</v>
      </c>
      <c r="E14" s="195">
        <v>256441</v>
      </c>
      <c r="F14" s="195">
        <v>302013</v>
      </c>
      <c r="G14" s="195">
        <v>324116</v>
      </c>
      <c r="H14" s="195">
        <v>301721</v>
      </c>
      <c r="I14" s="196">
        <f t="shared" si="1"/>
        <v>-6.9095632427896181E-2</v>
      </c>
      <c r="J14" s="195">
        <f t="shared" si="0"/>
        <v>-22395</v>
      </c>
      <c r="K14" s="196">
        <f t="shared" si="2"/>
        <v>9.7450948473773086E-2</v>
      </c>
      <c r="L14" s="197"/>
    </row>
    <row r="15" spans="1:12" x14ac:dyDescent="0.25">
      <c r="A15" s="193"/>
      <c r="B15" s="194" t="s">
        <v>118</v>
      </c>
      <c r="C15" s="195">
        <v>35919</v>
      </c>
      <c r="D15" s="195">
        <v>99521</v>
      </c>
      <c r="E15" s="195">
        <v>129560</v>
      </c>
      <c r="F15" s="195">
        <v>162308</v>
      </c>
      <c r="G15" s="195">
        <v>162996</v>
      </c>
      <c r="H15" s="195">
        <v>148369</v>
      </c>
      <c r="I15" s="196">
        <f t="shared" si="1"/>
        <v>-8.9738398488306448E-2</v>
      </c>
      <c r="J15" s="195">
        <f t="shared" si="0"/>
        <v>-14627</v>
      </c>
      <c r="K15" s="196">
        <f t="shared" si="2"/>
        <v>4.7920760484372112E-2</v>
      </c>
      <c r="L15" s="103"/>
    </row>
    <row r="16" spans="1:12" x14ac:dyDescent="0.25">
      <c r="A16" s="193"/>
      <c r="B16" s="194" t="s">
        <v>125</v>
      </c>
      <c r="C16" s="195">
        <v>2609</v>
      </c>
      <c r="D16" s="195">
        <v>146692</v>
      </c>
      <c r="E16" s="195">
        <v>100406</v>
      </c>
      <c r="F16" s="195">
        <v>126881</v>
      </c>
      <c r="G16" s="195">
        <v>137384</v>
      </c>
      <c r="H16" s="195">
        <v>119058</v>
      </c>
      <c r="I16" s="196">
        <f t="shared" si="1"/>
        <v>-0.13339253479298896</v>
      </c>
      <c r="J16" s="195">
        <f t="shared" si="0"/>
        <v>-18326</v>
      </c>
      <c r="K16" s="196">
        <f t="shared" si="2"/>
        <v>3.8453786854048856E-2</v>
      </c>
      <c r="L16" s="103"/>
    </row>
    <row r="17" spans="1:12" x14ac:dyDescent="0.25">
      <c r="A17" s="193"/>
      <c r="B17" s="194" t="s">
        <v>121</v>
      </c>
      <c r="C17" s="195">
        <v>28253</v>
      </c>
      <c r="D17" s="195">
        <v>104460</v>
      </c>
      <c r="E17" s="195">
        <v>88293</v>
      </c>
      <c r="F17" s="195">
        <v>101995</v>
      </c>
      <c r="G17" s="195">
        <v>105772</v>
      </c>
      <c r="H17" s="195">
        <v>106136</v>
      </c>
      <c r="I17" s="196">
        <f t="shared" si="1"/>
        <v>3.4413644442763403E-3</v>
      </c>
      <c r="J17" s="195">
        <f t="shared" si="0"/>
        <v>364</v>
      </c>
      <c r="K17" s="196">
        <f t="shared" si="2"/>
        <v>3.4280192188188362E-2</v>
      </c>
      <c r="L17" s="103"/>
    </row>
    <row r="18" spans="1:12" x14ac:dyDescent="0.25">
      <c r="A18" s="193"/>
      <c r="B18" s="194" t="s">
        <v>130</v>
      </c>
      <c r="C18" s="195">
        <v>289</v>
      </c>
      <c r="D18" s="195">
        <v>35628</v>
      </c>
      <c r="E18" s="195">
        <v>45582</v>
      </c>
      <c r="F18" s="195">
        <v>33793</v>
      </c>
      <c r="G18" s="195">
        <v>33913</v>
      </c>
      <c r="H18" s="195">
        <v>34677</v>
      </c>
      <c r="I18" s="196">
        <f t="shared" si="1"/>
        <v>2.2528234010556369E-2</v>
      </c>
      <c r="J18" s="195">
        <f t="shared" si="0"/>
        <v>764</v>
      </c>
      <c r="K18" s="196">
        <f t="shared" si="2"/>
        <v>1.120010387154036E-2</v>
      </c>
      <c r="L18" s="103"/>
    </row>
    <row r="19" spans="1:12" x14ac:dyDescent="0.25">
      <c r="A19" s="193" t="s">
        <v>146</v>
      </c>
      <c r="B19" s="194" t="s">
        <v>133</v>
      </c>
      <c r="C19" s="195">
        <v>3908</v>
      </c>
      <c r="D19" s="195">
        <v>14191</v>
      </c>
      <c r="E19" s="195">
        <v>31890</v>
      </c>
      <c r="F19" s="195">
        <v>33236</v>
      </c>
      <c r="G19" s="195">
        <v>32445</v>
      </c>
      <c r="H19" s="195">
        <v>30912</v>
      </c>
      <c r="I19" s="196">
        <f t="shared" si="1"/>
        <v>-4.7249190938511321E-2</v>
      </c>
      <c r="J19" s="195">
        <f t="shared" si="0"/>
        <v>-1533</v>
      </c>
      <c r="K19" s="196">
        <f t="shared" si="2"/>
        <v>9.9840704466088656E-3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66728</v>
      </c>
      <c r="D20" s="200">
        <f t="shared" ref="D20:H20" si="4">D12-SUM(D13:D19)</f>
        <v>451678</v>
      </c>
      <c r="E20" s="200">
        <f t="shared" si="4"/>
        <v>595365</v>
      </c>
      <c r="F20" s="200">
        <f t="shared" si="4"/>
        <v>655514</v>
      </c>
      <c r="G20" s="200">
        <f t="shared" si="4"/>
        <v>701969</v>
      </c>
      <c r="H20" s="200">
        <f t="shared" si="4"/>
        <v>659009</v>
      </c>
      <c r="I20" s="201">
        <f t="shared" si="1"/>
        <v>-6.1199283729053588E-2</v>
      </c>
      <c r="J20" s="200">
        <f>H20-G20</f>
        <v>-42960</v>
      </c>
      <c r="K20" s="201">
        <f t="shared" si="2"/>
        <v>0.21284912917149526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137871</v>
      </c>
      <c r="D22" s="209">
        <v>953288</v>
      </c>
      <c r="E22" s="209">
        <v>1125132</v>
      </c>
      <c r="F22" s="209">
        <v>1207802</v>
      </c>
      <c r="G22" s="209">
        <v>1223794</v>
      </c>
      <c r="H22" s="209">
        <v>1174493</v>
      </c>
      <c r="I22" s="210">
        <f>IFERROR(H22/G22-1,"-")</f>
        <v>-4.0285374826155351E-2</v>
      </c>
      <c r="J22" s="209">
        <f>H22-G22</f>
        <v>-49301</v>
      </c>
      <c r="K22" s="210">
        <f>H22/H$8</f>
        <v>0.37934203063693667</v>
      </c>
      <c r="L22" s="103"/>
    </row>
    <row r="23" spans="1:12" x14ac:dyDescent="0.25">
      <c r="A23" s="193" t="s">
        <v>98</v>
      </c>
      <c r="B23" s="190" t="s">
        <v>99</v>
      </c>
      <c r="C23" s="191">
        <v>41506</v>
      </c>
      <c r="D23" s="191">
        <v>70918</v>
      </c>
      <c r="E23" s="191">
        <v>58177</v>
      </c>
      <c r="F23" s="191">
        <v>58380</v>
      </c>
      <c r="G23" s="191">
        <v>51466</v>
      </c>
      <c r="H23" s="191">
        <v>46505</v>
      </c>
      <c r="I23" s="192">
        <f>IFERROR(H23/G23-1,"-")</f>
        <v>-9.6393735670151193E-2</v>
      </c>
      <c r="J23" s="191">
        <f t="shared" ref="J23:J33" si="5">H23-G23</f>
        <v>-4961</v>
      </c>
      <c r="K23" s="192">
        <f>H23/H$8</f>
        <v>1.5020354429333116E-2</v>
      </c>
      <c r="L23" s="103"/>
    </row>
    <row r="24" spans="1:12" x14ac:dyDescent="0.25">
      <c r="A24" s="193" t="s">
        <v>105</v>
      </c>
      <c r="B24" s="194" t="s">
        <v>105</v>
      </c>
      <c r="C24" s="195">
        <v>22312</v>
      </c>
      <c r="D24" s="195">
        <v>19975</v>
      </c>
      <c r="E24" s="195">
        <v>15636</v>
      </c>
      <c r="F24" s="195">
        <v>16278</v>
      </c>
      <c r="G24" s="195">
        <v>14275</v>
      </c>
      <c r="H24" s="195">
        <v>15525</v>
      </c>
      <c r="I24" s="196">
        <f>IFERROR(H24/G24-1,"-")</f>
        <v>8.7565674255691839E-2</v>
      </c>
      <c r="J24" s="195">
        <f t="shared" si="5"/>
        <v>1250</v>
      </c>
      <c r="K24" s="196">
        <f>H24/H$8</f>
        <v>5.0143210948370414E-3</v>
      </c>
      <c r="L24" s="103"/>
    </row>
    <row r="25" spans="1:12" x14ac:dyDescent="0.25">
      <c r="A25" s="193" t="s">
        <v>102</v>
      </c>
      <c r="B25" s="194" t="s">
        <v>102</v>
      </c>
      <c r="C25" s="195">
        <v>19194</v>
      </c>
      <c r="D25" s="195">
        <v>50943</v>
      </c>
      <c r="E25" s="195">
        <v>42541</v>
      </c>
      <c r="F25" s="195">
        <v>42102</v>
      </c>
      <c r="G25" s="195">
        <v>37191</v>
      </c>
      <c r="H25" s="195">
        <v>30980</v>
      </c>
      <c r="I25" s="196">
        <f>IFERROR(H25/G25-1,"-")</f>
        <v>-0.16700276948724158</v>
      </c>
      <c r="J25" s="195">
        <f t="shared" si="5"/>
        <v>-6211</v>
      </c>
      <c r="K25" s="196">
        <f>H25/H$8</f>
        <v>1.0006033334496074E-2</v>
      </c>
      <c r="L25" s="103"/>
    </row>
    <row r="26" spans="1:12" x14ac:dyDescent="0.25">
      <c r="A26" s="193"/>
      <c r="B26" s="190" t="s">
        <v>109</v>
      </c>
      <c r="C26" s="191">
        <v>96365</v>
      </c>
      <c r="D26" s="191">
        <v>882370</v>
      </c>
      <c r="E26" s="191">
        <v>1066955</v>
      </c>
      <c r="F26" s="191">
        <v>1149422</v>
      </c>
      <c r="G26" s="191">
        <v>1172328</v>
      </c>
      <c r="H26" s="191">
        <v>1127988</v>
      </c>
      <c r="I26" s="192">
        <f>IFERROR(H26/G26-1,"-")</f>
        <v>-3.7822179458308569E-2</v>
      </c>
      <c r="J26" s="191">
        <f t="shared" si="5"/>
        <v>-44340</v>
      </c>
      <c r="K26" s="192">
        <f>H26/H$8</f>
        <v>0.36432167620760353</v>
      </c>
      <c r="L26" s="103"/>
    </row>
    <row r="27" spans="1:12" s="74" customFormat="1" x14ac:dyDescent="0.25">
      <c r="A27" s="193"/>
      <c r="B27" s="194" t="s">
        <v>112</v>
      </c>
      <c r="C27" s="195">
        <v>35708</v>
      </c>
      <c r="D27" s="195">
        <v>392755</v>
      </c>
      <c r="E27" s="195">
        <v>572438</v>
      </c>
      <c r="F27" s="195">
        <v>604663</v>
      </c>
      <c r="G27" s="195">
        <v>615103</v>
      </c>
      <c r="H27" s="195">
        <v>619551</v>
      </c>
      <c r="I27" s="196">
        <f t="shared" ref="I27:I34" si="6">IFERROR(H27/G27-1,"-")</f>
        <v>7.2313092278855073E-3</v>
      </c>
      <c r="J27" s="195">
        <f t="shared" si="5"/>
        <v>4448</v>
      </c>
      <c r="K27" s="196">
        <f t="shared" ref="K27:K34" si="7">H27/H$8</f>
        <v>0.20010484049129687</v>
      </c>
      <c r="L27" s="197"/>
    </row>
    <row r="28" spans="1:12" s="74" customFormat="1" x14ac:dyDescent="0.25">
      <c r="A28" s="193"/>
      <c r="B28" s="194" t="s">
        <v>115</v>
      </c>
      <c r="C28" s="195">
        <v>4111</v>
      </c>
      <c r="D28" s="195">
        <v>142406</v>
      </c>
      <c r="E28" s="195">
        <v>119919</v>
      </c>
      <c r="F28" s="195">
        <v>130638</v>
      </c>
      <c r="G28" s="195">
        <v>135499</v>
      </c>
      <c r="H28" s="195">
        <v>123159</v>
      </c>
      <c r="I28" s="196">
        <f t="shared" si="6"/>
        <v>-9.1070782810205197E-2</v>
      </c>
      <c r="J28" s="195">
        <f t="shared" si="5"/>
        <v>-12340</v>
      </c>
      <c r="K28" s="196">
        <f t="shared" si="7"/>
        <v>3.9778342783834797E-2</v>
      </c>
      <c r="L28" s="197"/>
    </row>
    <row r="29" spans="1:12" x14ac:dyDescent="0.25">
      <c r="A29" s="193"/>
      <c r="B29" s="194" t="s">
        <v>118</v>
      </c>
      <c r="C29" s="195">
        <v>14907</v>
      </c>
      <c r="D29" s="195">
        <v>36554</v>
      </c>
      <c r="E29" s="195">
        <v>43770</v>
      </c>
      <c r="F29" s="195">
        <v>54486</v>
      </c>
      <c r="G29" s="195">
        <v>37926</v>
      </c>
      <c r="H29" s="195">
        <v>35064</v>
      </c>
      <c r="I29" s="196">
        <f t="shared" si="6"/>
        <v>-7.5462743236829666E-2</v>
      </c>
      <c r="J29" s="195">
        <f t="shared" si="5"/>
        <v>-2862</v>
      </c>
      <c r="K29" s="196">
        <f t="shared" si="7"/>
        <v>1.1325098542310211E-2</v>
      </c>
      <c r="L29" s="103"/>
    </row>
    <row r="30" spans="1:12" x14ac:dyDescent="0.25">
      <c r="A30" s="193"/>
      <c r="B30" s="194" t="s">
        <v>125</v>
      </c>
      <c r="C30" s="195">
        <v>873</v>
      </c>
      <c r="D30" s="195">
        <v>69678</v>
      </c>
      <c r="E30" s="195">
        <v>45028</v>
      </c>
      <c r="F30" s="195">
        <v>51497</v>
      </c>
      <c r="G30" s="195">
        <v>54475</v>
      </c>
      <c r="H30" s="195">
        <v>48260</v>
      </c>
      <c r="I30" s="196">
        <f t="shared" si="6"/>
        <v>-0.11408903166590179</v>
      </c>
      <c r="J30" s="195">
        <f t="shared" si="5"/>
        <v>-6215</v>
      </c>
      <c r="K30" s="196">
        <f t="shared" si="7"/>
        <v>1.5587190727010347E-2</v>
      </c>
      <c r="L30" s="103"/>
    </row>
    <row r="31" spans="1:12" x14ac:dyDescent="0.25">
      <c r="A31" s="193"/>
      <c r="B31" s="194" t="s">
        <v>121</v>
      </c>
      <c r="C31" s="195">
        <v>15055</v>
      </c>
      <c r="D31" s="195">
        <v>56784</v>
      </c>
      <c r="E31" s="195">
        <v>49340</v>
      </c>
      <c r="F31" s="195">
        <v>53334</v>
      </c>
      <c r="G31" s="195">
        <v>56505</v>
      </c>
      <c r="H31" s="195">
        <v>56793</v>
      </c>
      <c r="I31" s="196">
        <f t="shared" si="6"/>
        <v>5.0968940801698892E-3</v>
      </c>
      <c r="J31" s="195">
        <f t="shared" si="5"/>
        <v>288</v>
      </c>
      <c r="K31" s="196">
        <f t="shared" si="7"/>
        <v>1.8343210173209671E-2</v>
      </c>
      <c r="L31" s="103"/>
    </row>
    <row r="32" spans="1:12" x14ac:dyDescent="0.25">
      <c r="A32" s="193"/>
      <c r="B32" s="194" t="s">
        <v>130</v>
      </c>
      <c r="C32" s="195">
        <v>76</v>
      </c>
      <c r="D32" s="195">
        <v>12796</v>
      </c>
      <c r="E32" s="195">
        <v>16522</v>
      </c>
      <c r="F32" s="195">
        <v>13495</v>
      </c>
      <c r="G32" s="195">
        <v>14121</v>
      </c>
      <c r="H32" s="195">
        <v>15091</v>
      </c>
      <c r="I32" s="196">
        <f t="shared" si="6"/>
        <v>6.869201897882582E-2</v>
      </c>
      <c r="J32" s="195">
        <f t="shared" si="5"/>
        <v>970</v>
      </c>
      <c r="K32" s="196">
        <f t="shared" si="7"/>
        <v>4.874146192733385E-3</v>
      </c>
      <c r="L32" s="103"/>
    </row>
    <row r="33" spans="1:12" x14ac:dyDescent="0.25">
      <c r="A33" s="193" t="s">
        <v>146</v>
      </c>
      <c r="B33" s="194" t="s">
        <v>133</v>
      </c>
      <c r="C33" s="195">
        <v>932</v>
      </c>
      <c r="D33" s="195">
        <v>3806</v>
      </c>
      <c r="E33" s="195">
        <v>12360</v>
      </c>
      <c r="F33" s="195">
        <v>12009</v>
      </c>
      <c r="G33" s="195">
        <v>13301</v>
      </c>
      <c r="H33" s="195">
        <v>12156</v>
      </c>
      <c r="I33" s="196">
        <f t="shared" si="6"/>
        <v>-8.6083753101270588E-2</v>
      </c>
      <c r="J33" s="195">
        <f t="shared" si="5"/>
        <v>-1145</v>
      </c>
      <c r="K33" s="196">
        <f t="shared" si="7"/>
        <v>3.9261891934839989E-3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24703</v>
      </c>
      <c r="D34" s="200">
        <f t="shared" ref="D34:H34" si="9">D26-SUM(D27:D33)</f>
        <v>167591</v>
      </c>
      <c r="E34" s="200">
        <f t="shared" si="9"/>
        <v>207578</v>
      </c>
      <c r="F34" s="200">
        <f t="shared" si="9"/>
        <v>229300</v>
      </c>
      <c r="G34" s="200">
        <f t="shared" si="9"/>
        <v>245398</v>
      </c>
      <c r="H34" s="200">
        <f t="shared" si="9"/>
        <v>217914</v>
      </c>
      <c r="I34" s="201">
        <f t="shared" si="6"/>
        <v>-0.11199765279260632</v>
      </c>
      <c r="J34" s="200">
        <f>H34-G34</f>
        <v>-27484</v>
      </c>
      <c r="K34" s="201">
        <f t="shared" si="7"/>
        <v>7.0382658103724266E-2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101639</v>
      </c>
      <c r="D36" s="209">
        <v>627412</v>
      </c>
      <c r="E36" s="209">
        <v>801936</v>
      </c>
      <c r="F36" s="209">
        <v>863416</v>
      </c>
      <c r="G36" s="209">
        <v>870321</v>
      </c>
      <c r="H36" s="209">
        <v>899430</v>
      </c>
      <c r="I36" s="210">
        <f>IFERROR(H36/G36-1,"-")</f>
        <v>3.3446280165594144E-2</v>
      </c>
      <c r="J36" s="209">
        <f>H36-G36</f>
        <v>29109</v>
      </c>
      <c r="K36" s="210">
        <f>H36/H$8</f>
        <v>0.2905011801822403</v>
      </c>
      <c r="L36" s="103"/>
    </row>
    <row r="37" spans="1:12" x14ac:dyDescent="0.25">
      <c r="A37" s="193" t="s">
        <v>98</v>
      </c>
      <c r="B37" s="190" t="s">
        <v>99</v>
      </c>
      <c r="C37" s="191">
        <v>28673</v>
      </c>
      <c r="D37" s="191">
        <v>36401</v>
      </c>
      <c r="E37" s="191">
        <v>38548</v>
      </c>
      <c r="F37" s="191">
        <v>44421</v>
      </c>
      <c r="G37" s="191">
        <v>43620</v>
      </c>
      <c r="H37" s="191">
        <v>48318</v>
      </c>
      <c r="I37" s="192">
        <f>IFERROR(H37/G37-1,"-")</f>
        <v>0.10770288858321875</v>
      </c>
      <c r="J37" s="191">
        <f t="shared" ref="J37:J47" si="10">H37-G37</f>
        <v>4698</v>
      </c>
      <c r="K37" s="192">
        <f>H37/H$8</f>
        <v>1.5605923778443555E-2</v>
      </c>
      <c r="L37" s="103"/>
    </row>
    <row r="38" spans="1:12" x14ac:dyDescent="0.25">
      <c r="A38" s="193" t="s">
        <v>105</v>
      </c>
      <c r="B38" s="194" t="s">
        <v>105</v>
      </c>
      <c r="C38" s="195">
        <v>12101</v>
      </c>
      <c r="D38" s="195">
        <v>11643</v>
      </c>
      <c r="E38" s="195">
        <v>9891</v>
      </c>
      <c r="F38" s="195">
        <v>20275</v>
      </c>
      <c r="G38" s="195">
        <v>16988</v>
      </c>
      <c r="H38" s="195">
        <v>17885</v>
      </c>
      <c r="I38" s="196">
        <f>IFERROR(H38/G38-1,"-")</f>
        <v>5.2801977866729466E-2</v>
      </c>
      <c r="J38" s="195">
        <f t="shared" si="10"/>
        <v>897</v>
      </c>
      <c r="K38" s="196">
        <f>H38/H$8</f>
        <v>5.7765624979813522E-3</v>
      </c>
      <c r="L38" s="103"/>
    </row>
    <row r="39" spans="1:12" x14ac:dyDescent="0.25">
      <c r="A39" s="193" t="s">
        <v>102</v>
      </c>
      <c r="B39" s="194" t="s">
        <v>102</v>
      </c>
      <c r="C39" s="195">
        <v>16572</v>
      </c>
      <c r="D39" s="195">
        <v>24758</v>
      </c>
      <c r="E39" s="195">
        <v>28657</v>
      </c>
      <c r="F39" s="195">
        <v>24146</v>
      </c>
      <c r="G39" s="195">
        <v>26632</v>
      </c>
      <c r="H39" s="195">
        <v>30433</v>
      </c>
      <c r="I39" s="196">
        <f>IFERROR(H39/G39-1,"-")</f>
        <v>0.14272303995193747</v>
      </c>
      <c r="J39" s="195">
        <f t="shared" si="10"/>
        <v>3801</v>
      </c>
      <c r="K39" s="196">
        <f>H39/H$8</f>
        <v>9.8293612804622021E-3</v>
      </c>
      <c r="L39" s="103"/>
    </row>
    <row r="40" spans="1:12" x14ac:dyDescent="0.25">
      <c r="A40" s="193"/>
      <c r="B40" s="190" t="s">
        <v>109</v>
      </c>
      <c r="C40" s="191">
        <v>72966</v>
      </c>
      <c r="D40" s="191">
        <v>591011</v>
      </c>
      <c r="E40" s="191">
        <v>763388</v>
      </c>
      <c r="F40" s="191">
        <v>818995</v>
      </c>
      <c r="G40" s="191">
        <v>826701</v>
      </c>
      <c r="H40" s="191">
        <v>851112</v>
      </c>
      <c r="I40" s="192">
        <f>IFERROR(H40/G40-1,"-")</f>
        <v>2.952820911066989E-2</v>
      </c>
      <c r="J40" s="191">
        <f t="shared" si="10"/>
        <v>24411</v>
      </c>
      <c r="K40" s="192">
        <f>H40/H$8</f>
        <v>0.27489525640379675</v>
      </c>
      <c r="L40" s="103"/>
    </row>
    <row r="41" spans="1:12" s="74" customFormat="1" x14ac:dyDescent="0.25">
      <c r="A41" s="193"/>
      <c r="B41" s="194" t="s">
        <v>112</v>
      </c>
      <c r="C41" s="195">
        <v>32753</v>
      </c>
      <c r="D41" s="195">
        <v>282050</v>
      </c>
      <c r="E41" s="195">
        <v>411383</v>
      </c>
      <c r="F41" s="195">
        <v>438839</v>
      </c>
      <c r="G41" s="195">
        <v>440688</v>
      </c>
      <c r="H41" s="195">
        <v>467410</v>
      </c>
      <c r="I41" s="196">
        <f t="shared" ref="I41:I48" si="11">IFERROR(H41/G41-1,"-")</f>
        <v>6.0637003957448421E-2</v>
      </c>
      <c r="J41" s="195">
        <f t="shared" si="10"/>
        <v>26722</v>
      </c>
      <c r="K41" s="196">
        <f t="shared" ref="K41:K48" si="12">H41/H$8</f>
        <v>0.15096578569647548</v>
      </c>
      <c r="L41" s="197"/>
    </row>
    <row r="42" spans="1:12" s="74" customFormat="1" x14ac:dyDescent="0.25">
      <c r="A42" s="193"/>
      <c r="B42" s="194" t="s">
        <v>115</v>
      </c>
      <c r="C42" s="195">
        <v>1419</v>
      </c>
      <c r="D42" s="195">
        <v>30169</v>
      </c>
      <c r="E42" s="195">
        <v>22674</v>
      </c>
      <c r="F42" s="195">
        <v>29023</v>
      </c>
      <c r="G42" s="195">
        <v>30463</v>
      </c>
      <c r="H42" s="195">
        <v>33053</v>
      </c>
      <c r="I42" s="196">
        <f t="shared" si="11"/>
        <v>8.5021173226537128E-2</v>
      </c>
      <c r="J42" s="195">
        <f t="shared" si="10"/>
        <v>2590</v>
      </c>
      <c r="K42" s="196">
        <f t="shared" si="12"/>
        <v>1.0675578431410548E-2</v>
      </c>
      <c r="L42" s="197"/>
    </row>
    <row r="43" spans="1:12" x14ac:dyDescent="0.25">
      <c r="A43" s="193"/>
      <c r="B43" s="194" t="s">
        <v>118</v>
      </c>
      <c r="C43" s="195">
        <v>7424</v>
      </c>
      <c r="D43" s="195">
        <v>14695</v>
      </c>
      <c r="E43" s="195">
        <v>19469</v>
      </c>
      <c r="F43" s="195">
        <v>23246</v>
      </c>
      <c r="G43" s="195">
        <v>21587</v>
      </c>
      <c r="H43" s="195">
        <v>21510</v>
      </c>
      <c r="I43" s="196">
        <f t="shared" si="11"/>
        <v>-3.5669615972575563E-3</v>
      </c>
      <c r="J43" s="195">
        <f t="shared" si="10"/>
        <v>-77</v>
      </c>
      <c r="K43" s="196">
        <f t="shared" si="12"/>
        <v>6.9473782125568286E-3</v>
      </c>
      <c r="L43" s="103"/>
    </row>
    <row r="44" spans="1:12" x14ac:dyDescent="0.25">
      <c r="A44" s="193"/>
      <c r="B44" s="194" t="s">
        <v>125</v>
      </c>
      <c r="C44" s="195">
        <v>1075</v>
      </c>
      <c r="D44" s="195">
        <v>49996</v>
      </c>
      <c r="E44" s="195">
        <v>37257</v>
      </c>
      <c r="F44" s="195">
        <v>47048</v>
      </c>
      <c r="G44" s="195">
        <v>49338</v>
      </c>
      <c r="H44" s="195">
        <v>42491</v>
      </c>
      <c r="I44" s="196">
        <f t="shared" si="11"/>
        <v>-0.13877741294742385</v>
      </c>
      <c r="J44" s="195">
        <f t="shared" si="10"/>
        <v>-6847</v>
      </c>
      <c r="K44" s="196">
        <f t="shared" si="12"/>
        <v>1.3723898076696989E-2</v>
      </c>
      <c r="L44" s="103"/>
    </row>
    <row r="45" spans="1:12" x14ac:dyDescent="0.25">
      <c r="A45" s="193"/>
      <c r="B45" s="194" t="s">
        <v>121</v>
      </c>
      <c r="C45" s="195">
        <v>8123</v>
      </c>
      <c r="D45" s="195">
        <v>32377</v>
      </c>
      <c r="E45" s="195">
        <v>28129</v>
      </c>
      <c r="F45" s="195">
        <v>34381</v>
      </c>
      <c r="G45" s="195">
        <v>32149</v>
      </c>
      <c r="H45" s="195">
        <v>31437</v>
      </c>
      <c r="I45" s="196">
        <f t="shared" si="11"/>
        <v>-2.2146878596534858E-2</v>
      </c>
      <c r="J45" s="195">
        <f t="shared" si="10"/>
        <v>-712</v>
      </c>
      <c r="K45" s="196">
        <f t="shared" si="12"/>
        <v>1.0153636860443934E-2</v>
      </c>
      <c r="L45" s="103"/>
    </row>
    <row r="46" spans="1:12" x14ac:dyDescent="0.25">
      <c r="A46" s="193"/>
      <c r="B46" s="194" t="s">
        <v>130</v>
      </c>
      <c r="C46" s="195">
        <v>144</v>
      </c>
      <c r="D46" s="195">
        <v>16294</v>
      </c>
      <c r="E46" s="195">
        <v>14250</v>
      </c>
      <c r="F46" s="195">
        <v>13071</v>
      </c>
      <c r="G46" s="195">
        <v>11574</v>
      </c>
      <c r="H46" s="195">
        <v>12468</v>
      </c>
      <c r="I46" s="196">
        <f t="shared" si="11"/>
        <v>7.7242094349403878E-2</v>
      </c>
      <c r="J46" s="195">
        <f t="shared" si="10"/>
        <v>894</v>
      </c>
      <c r="K46" s="196">
        <f t="shared" si="12"/>
        <v>4.0269600908488402E-3</v>
      </c>
      <c r="L46" s="103"/>
    </row>
    <row r="47" spans="1:12" x14ac:dyDescent="0.25">
      <c r="A47" s="193" t="s">
        <v>146</v>
      </c>
      <c r="B47" s="194" t="s">
        <v>133</v>
      </c>
      <c r="C47" s="195">
        <v>2086</v>
      </c>
      <c r="D47" s="195">
        <v>7257</v>
      </c>
      <c r="E47" s="195">
        <v>12144</v>
      </c>
      <c r="F47" s="195">
        <v>13940</v>
      </c>
      <c r="G47" s="195">
        <v>12474</v>
      </c>
      <c r="H47" s="195">
        <v>11925</v>
      </c>
      <c r="I47" s="196">
        <f t="shared" si="11"/>
        <v>-4.4011544011544057E-2</v>
      </c>
      <c r="J47" s="195">
        <f t="shared" si="10"/>
        <v>-549</v>
      </c>
      <c r="K47" s="196">
        <f t="shared" si="12"/>
        <v>3.8515799713965682E-3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19942</v>
      </c>
      <c r="D48" s="200">
        <f t="shared" ref="D48:H48" si="14">D40-SUM(D41:D47)</f>
        <v>158173</v>
      </c>
      <c r="E48" s="200">
        <f t="shared" si="14"/>
        <v>218082</v>
      </c>
      <c r="F48" s="200">
        <f t="shared" si="14"/>
        <v>219447</v>
      </c>
      <c r="G48" s="200">
        <f t="shared" si="14"/>
        <v>228428</v>
      </c>
      <c r="H48" s="200">
        <f t="shared" si="14"/>
        <v>230818</v>
      </c>
      <c r="I48" s="201">
        <f t="shared" si="11"/>
        <v>1.0462815416673932E-2</v>
      </c>
      <c r="J48" s="200">
        <f>H48-G48</f>
        <v>2390</v>
      </c>
      <c r="K48" s="201">
        <f t="shared" si="12"/>
        <v>7.4550439063967563E-2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1107</v>
      </c>
      <c r="D50" s="209">
        <v>14521</v>
      </c>
      <c r="E50" s="209">
        <v>14638</v>
      </c>
      <c r="F50" s="209">
        <v>17811</v>
      </c>
      <c r="G50" s="209">
        <v>17886</v>
      </c>
      <c r="H50" s="209">
        <v>17145</v>
      </c>
      <c r="I50" s="210">
        <f>IFERROR(H50/G50-1,"-")</f>
        <v>-4.1429050654142929E-2</v>
      </c>
      <c r="J50" s="209">
        <f>H50-G50</f>
        <v>-741</v>
      </c>
      <c r="K50" s="210">
        <f>H50/H$8</f>
        <v>5.5375546003852546E-3</v>
      </c>
      <c r="L50" s="103"/>
    </row>
    <row r="51" spans="1:12" x14ac:dyDescent="0.25">
      <c r="A51" s="193" t="s">
        <v>98</v>
      </c>
      <c r="B51" s="190" t="s">
        <v>99</v>
      </c>
      <c r="C51" s="191">
        <v>528</v>
      </c>
      <c r="D51" s="191">
        <v>2051</v>
      </c>
      <c r="E51" s="191">
        <v>2115</v>
      </c>
      <c r="F51" s="191">
        <v>2565</v>
      </c>
      <c r="G51" s="191">
        <v>2189</v>
      </c>
      <c r="H51" s="191">
        <v>2288</v>
      </c>
      <c r="I51" s="192">
        <f>IFERROR(H51/G51-1,"-")</f>
        <v>4.5226130653266416E-2</v>
      </c>
      <c r="J51" s="191">
        <f t="shared" ref="J51:J61" si="15">H51-G51</f>
        <v>99</v>
      </c>
      <c r="K51" s="192">
        <f>H51/H$8</f>
        <v>7.3898658067550092E-4</v>
      </c>
      <c r="L51" s="103"/>
    </row>
    <row r="52" spans="1:12" x14ac:dyDescent="0.25">
      <c r="A52" s="193" t="s">
        <v>105</v>
      </c>
      <c r="B52" s="194" t="s">
        <v>105</v>
      </c>
      <c r="C52" s="195">
        <v>422</v>
      </c>
      <c r="D52" s="195">
        <v>795</v>
      </c>
      <c r="E52" s="195">
        <v>581</v>
      </c>
      <c r="F52" s="195">
        <v>1155</v>
      </c>
      <c r="G52" s="195">
        <v>1414</v>
      </c>
      <c r="H52" s="195">
        <v>943</v>
      </c>
      <c r="I52" s="196">
        <f>IFERROR(H52/G52-1,"-")</f>
        <v>-0.33309759547383311</v>
      </c>
      <c r="J52" s="195">
        <f t="shared" si="15"/>
        <v>-471</v>
      </c>
      <c r="K52" s="196">
        <f>H52/H$8</f>
        <v>3.04573577612324E-4</v>
      </c>
      <c r="L52" s="103"/>
    </row>
    <row r="53" spans="1:12" x14ac:dyDescent="0.25">
      <c r="A53" s="193" t="s">
        <v>102</v>
      </c>
      <c r="B53" s="194" t="s">
        <v>102</v>
      </c>
      <c r="C53" s="195">
        <v>106</v>
      </c>
      <c r="D53" s="195">
        <v>1256</v>
      </c>
      <c r="E53" s="195">
        <v>1534</v>
      </c>
      <c r="F53" s="195">
        <v>1410</v>
      </c>
      <c r="G53" s="195">
        <v>775</v>
      </c>
      <c r="H53" s="195">
        <v>1345</v>
      </c>
      <c r="I53" s="196">
        <f>IFERROR(H53/G53-1,"-")</f>
        <v>0.73548387096774204</v>
      </c>
      <c r="J53" s="195">
        <f t="shared" si="15"/>
        <v>570</v>
      </c>
      <c r="K53" s="196">
        <f>H53/H$8</f>
        <v>4.3441300306317691E-4</v>
      </c>
      <c r="L53" s="103"/>
    </row>
    <row r="54" spans="1:12" x14ac:dyDescent="0.25">
      <c r="A54" s="193"/>
      <c r="B54" s="190" t="s">
        <v>109</v>
      </c>
      <c r="C54" s="191">
        <v>579</v>
      </c>
      <c r="D54" s="191">
        <v>12470</v>
      </c>
      <c r="E54" s="191">
        <v>12523</v>
      </c>
      <c r="F54" s="191">
        <v>15246</v>
      </c>
      <c r="G54" s="191">
        <v>15697</v>
      </c>
      <c r="H54" s="191">
        <v>14857</v>
      </c>
      <c r="I54" s="192">
        <f>IFERROR(H54/G54-1,"-")</f>
        <v>-5.3513410205771827E-2</v>
      </c>
      <c r="J54" s="191">
        <f t="shared" si="15"/>
        <v>-840</v>
      </c>
      <c r="K54" s="192">
        <f>H54/H$8</f>
        <v>4.7985680197097542E-3</v>
      </c>
      <c r="L54" s="103"/>
    </row>
    <row r="55" spans="1:12" s="74" customFormat="1" x14ac:dyDescent="0.25">
      <c r="A55" s="193"/>
      <c r="B55" s="194" t="s">
        <v>112</v>
      </c>
      <c r="C55" s="195">
        <v>110</v>
      </c>
      <c r="D55" s="195">
        <v>4920</v>
      </c>
      <c r="E55" s="195">
        <v>5929</v>
      </c>
      <c r="F55" s="195">
        <v>5420</v>
      </c>
      <c r="G55" s="195">
        <v>6559</v>
      </c>
      <c r="H55" s="195">
        <v>5927</v>
      </c>
      <c r="I55" s="196">
        <f t="shared" ref="I55:I62" si="16">IFERROR(H55/G55-1,"-")</f>
        <v>-9.6356151852416527E-2</v>
      </c>
      <c r="J55" s="195">
        <f t="shared" si="15"/>
        <v>-632</v>
      </c>
      <c r="K55" s="196">
        <f t="shared" ref="K55:K62" si="17">H55/H$8</f>
        <v>1.9143240662865795E-3</v>
      </c>
      <c r="L55" s="197"/>
    </row>
    <row r="56" spans="1:12" s="74" customFormat="1" x14ac:dyDescent="0.25">
      <c r="A56" s="193"/>
      <c r="B56" s="194" t="s">
        <v>115</v>
      </c>
      <c r="C56" s="195">
        <v>210</v>
      </c>
      <c r="D56" s="195">
        <v>3806</v>
      </c>
      <c r="E56" s="195">
        <v>2086</v>
      </c>
      <c r="F56" s="195">
        <v>3442</v>
      </c>
      <c r="G56" s="195">
        <v>3103</v>
      </c>
      <c r="H56" s="195">
        <v>3560</v>
      </c>
      <c r="I56" s="196">
        <f t="shared" si="16"/>
        <v>0.14727682887528193</v>
      </c>
      <c r="J56" s="195">
        <f t="shared" si="15"/>
        <v>457</v>
      </c>
      <c r="K56" s="196">
        <f t="shared" si="17"/>
        <v>1.1498217776244682E-3</v>
      </c>
      <c r="L56" s="197"/>
    </row>
    <row r="57" spans="1:12" x14ac:dyDescent="0.25">
      <c r="A57" s="193"/>
      <c r="B57" s="194" t="s">
        <v>118</v>
      </c>
      <c r="C57" s="195">
        <v>10</v>
      </c>
      <c r="D57" s="195">
        <v>582</v>
      </c>
      <c r="E57" s="195">
        <v>562</v>
      </c>
      <c r="F57" s="195">
        <v>717</v>
      </c>
      <c r="G57" s="195">
        <v>709</v>
      </c>
      <c r="H57" s="195">
        <v>646</v>
      </c>
      <c r="I57" s="196">
        <f t="shared" si="16"/>
        <v>-8.8857545839210128E-2</v>
      </c>
      <c r="J57" s="195">
        <f t="shared" si="15"/>
        <v>-63</v>
      </c>
      <c r="K57" s="196">
        <f t="shared" si="17"/>
        <v>2.0864743492848497E-4</v>
      </c>
      <c r="L57" s="103"/>
    </row>
    <row r="58" spans="1:12" x14ac:dyDescent="0.25">
      <c r="A58" s="193"/>
      <c r="B58" s="194" t="s">
        <v>125</v>
      </c>
      <c r="C58" s="195">
        <v>17</v>
      </c>
      <c r="D58" s="195">
        <v>272</v>
      </c>
      <c r="E58" s="195">
        <v>281</v>
      </c>
      <c r="F58" s="195">
        <v>435</v>
      </c>
      <c r="G58" s="195">
        <v>490</v>
      </c>
      <c r="H58" s="195">
        <v>396</v>
      </c>
      <c r="I58" s="196">
        <f t="shared" si="16"/>
        <v>-0.19183673469387752</v>
      </c>
      <c r="J58" s="195">
        <f t="shared" si="15"/>
        <v>-94</v>
      </c>
      <c r="K58" s="196">
        <f t="shared" si="17"/>
        <v>1.2790152357845209E-4</v>
      </c>
      <c r="L58" s="103"/>
    </row>
    <row r="59" spans="1:12" x14ac:dyDescent="0.25">
      <c r="A59" s="193"/>
      <c r="B59" s="194" t="s">
        <v>121</v>
      </c>
      <c r="C59" s="195">
        <v>25</v>
      </c>
      <c r="D59" s="195">
        <v>156</v>
      </c>
      <c r="E59" s="195">
        <v>46</v>
      </c>
      <c r="F59" s="195">
        <v>181</v>
      </c>
      <c r="G59" s="195">
        <v>440</v>
      </c>
      <c r="H59" s="195">
        <v>246</v>
      </c>
      <c r="I59" s="196">
        <f t="shared" si="16"/>
        <v>-0.44090909090909092</v>
      </c>
      <c r="J59" s="195">
        <f t="shared" si="15"/>
        <v>-194</v>
      </c>
      <c r="K59" s="196">
        <f t="shared" si="17"/>
        <v>7.9453976768432358E-5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20</v>
      </c>
      <c r="E60" s="195">
        <v>17</v>
      </c>
      <c r="F60" s="195">
        <v>20</v>
      </c>
      <c r="G60" s="195">
        <v>10</v>
      </c>
      <c r="H60" s="195">
        <v>51</v>
      </c>
      <c r="I60" s="196">
        <f t="shared" si="16"/>
        <v>4.0999999999999996</v>
      </c>
      <c r="J60" s="195">
        <f t="shared" si="15"/>
        <v>41</v>
      </c>
      <c r="K60" s="196">
        <f t="shared" si="17"/>
        <v>1.6472165915406706E-5</v>
      </c>
      <c r="L60" s="103"/>
    </row>
    <row r="61" spans="1:12" x14ac:dyDescent="0.25">
      <c r="A61" s="193" t="s">
        <v>146</v>
      </c>
      <c r="B61" s="194" t="s">
        <v>133</v>
      </c>
      <c r="C61" s="195">
        <v>6</v>
      </c>
      <c r="D61" s="195">
        <v>52</v>
      </c>
      <c r="E61" s="195">
        <v>13</v>
      </c>
      <c r="F61" s="195">
        <v>62</v>
      </c>
      <c r="G61" s="195">
        <v>26</v>
      </c>
      <c r="H61" s="195">
        <v>37</v>
      </c>
      <c r="I61" s="196">
        <f t="shared" si="16"/>
        <v>0.42307692307692313</v>
      </c>
      <c r="J61" s="195">
        <f t="shared" si="15"/>
        <v>11</v>
      </c>
      <c r="K61" s="196">
        <f t="shared" si="17"/>
        <v>1.1950394879804866E-5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201</v>
      </c>
      <c r="D62" s="200">
        <f t="shared" ref="D62:H62" si="19">D54-SUM(D55:D61)</f>
        <v>2662</v>
      </c>
      <c r="E62" s="200">
        <f t="shared" si="19"/>
        <v>3589</v>
      </c>
      <c r="F62" s="200">
        <f t="shared" si="19"/>
        <v>4969</v>
      </c>
      <c r="G62" s="200">
        <f t="shared" si="19"/>
        <v>4360</v>
      </c>
      <c r="H62" s="200">
        <f t="shared" si="19"/>
        <v>3994</v>
      </c>
      <c r="I62" s="201">
        <f t="shared" si="16"/>
        <v>-8.3944954128440386E-2</v>
      </c>
      <c r="J62" s="200">
        <f>H62-G62</f>
        <v>-366</v>
      </c>
      <c r="K62" s="201">
        <f t="shared" si="17"/>
        <v>1.2899966797281252E-3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15842</v>
      </c>
      <c r="D64" s="209">
        <v>74494</v>
      </c>
      <c r="E64" s="209">
        <v>96232</v>
      </c>
      <c r="F64" s="209">
        <v>103075</v>
      </c>
      <c r="G64" s="209">
        <v>146033</v>
      </c>
      <c r="H64" s="209">
        <v>99062</v>
      </c>
      <c r="I64" s="210">
        <f>IFERROR(H64/G64-1,"-")</f>
        <v>-0.32164647716611994</v>
      </c>
      <c r="J64" s="209">
        <f>H64-G64</f>
        <v>-46971</v>
      </c>
      <c r="K64" s="210">
        <f>H64/H$8</f>
        <v>3.1995405880627825E-2</v>
      </c>
      <c r="L64" s="103"/>
    </row>
    <row r="65" spans="1:12" x14ac:dyDescent="0.25">
      <c r="A65" s="193" t="s">
        <v>98</v>
      </c>
      <c r="B65" s="190" t="s">
        <v>99</v>
      </c>
      <c r="C65" s="191">
        <v>9120</v>
      </c>
      <c r="D65" s="191">
        <v>14757</v>
      </c>
      <c r="E65" s="191">
        <v>4935</v>
      </c>
      <c r="F65" s="191">
        <v>8019</v>
      </c>
      <c r="G65" s="191">
        <v>18094</v>
      </c>
      <c r="H65" s="191">
        <v>13595</v>
      </c>
      <c r="I65" s="192">
        <f>IFERROR(H65/G65-1,"-")</f>
        <v>-0.24864595998673589</v>
      </c>
      <c r="J65" s="191">
        <f t="shared" ref="J65:J75" si="20">H65-G65</f>
        <v>-4499</v>
      </c>
      <c r="K65" s="192">
        <f>H65/H$8</f>
        <v>4.3909626592147878E-3</v>
      </c>
      <c r="L65" s="103"/>
    </row>
    <row r="66" spans="1:12" x14ac:dyDescent="0.25">
      <c r="A66" s="193" t="s">
        <v>105</v>
      </c>
      <c r="B66" s="194" t="s">
        <v>105</v>
      </c>
      <c r="C66" s="195">
        <v>1918</v>
      </c>
      <c r="D66" s="195">
        <v>10508</v>
      </c>
      <c r="E66" s="195">
        <v>884</v>
      </c>
      <c r="F66" s="195">
        <v>252</v>
      </c>
      <c r="G66" s="195">
        <v>8114</v>
      </c>
      <c r="H66" s="195">
        <v>4058</v>
      </c>
      <c r="I66" s="196">
        <f>IFERROR(H66/G66-1,"-")</f>
        <v>-0.49987675622381067</v>
      </c>
      <c r="J66" s="195">
        <f t="shared" si="20"/>
        <v>-4056</v>
      </c>
      <c r="K66" s="196">
        <f>H66/H$8</f>
        <v>1.3106676330337337E-3</v>
      </c>
      <c r="L66" s="103"/>
    </row>
    <row r="67" spans="1:12" x14ac:dyDescent="0.25">
      <c r="A67" s="193" t="s">
        <v>102</v>
      </c>
      <c r="B67" s="194" t="s">
        <v>102</v>
      </c>
      <c r="C67" s="195">
        <v>7202</v>
      </c>
      <c r="D67" s="195">
        <v>4249</v>
      </c>
      <c r="E67" s="195">
        <v>4051</v>
      </c>
      <c r="F67" s="195">
        <v>7767</v>
      </c>
      <c r="G67" s="195">
        <v>9980</v>
      </c>
      <c r="H67" s="195">
        <v>9537</v>
      </c>
      <c r="I67" s="196">
        <f>IFERROR(H67/G67-1,"-")</f>
        <v>-4.438877755511017E-2</v>
      </c>
      <c r="J67" s="195">
        <f t="shared" si="20"/>
        <v>-443</v>
      </c>
      <c r="K67" s="196">
        <f>H67/H$8</f>
        <v>3.0802950261810541E-3</v>
      </c>
      <c r="L67" s="103"/>
    </row>
    <row r="68" spans="1:12" x14ac:dyDescent="0.25">
      <c r="A68" s="193"/>
      <c r="B68" s="190" t="s">
        <v>109</v>
      </c>
      <c r="C68" s="191">
        <v>6722</v>
      </c>
      <c r="D68" s="191">
        <v>59737</v>
      </c>
      <c r="E68" s="191">
        <v>91297</v>
      </c>
      <c r="F68" s="191">
        <v>95056</v>
      </c>
      <c r="G68" s="191">
        <v>127939</v>
      </c>
      <c r="H68" s="191">
        <v>85467</v>
      </c>
      <c r="I68" s="192">
        <f>IFERROR(H68/G68-1,"-")</f>
        <v>-0.33197070478900104</v>
      </c>
      <c r="J68" s="191">
        <f t="shared" si="20"/>
        <v>-42472</v>
      </c>
      <c r="K68" s="192">
        <f>H68/H$8</f>
        <v>2.760444322141304E-2</v>
      </c>
      <c r="L68" s="103"/>
    </row>
    <row r="69" spans="1:12" s="74" customFormat="1" x14ac:dyDescent="0.25">
      <c r="A69" s="193"/>
      <c r="B69" s="194" t="s">
        <v>112</v>
      </c>
      <c r="C69" s="195">
        <v>2369</v>
      </c>
      <c r="D69" s="195">
        <v>30110</v>
      </c>
      <c r="E69" s="195">
        <v>40031</v>
      </c>
      <c r="F69" s="195">
        <v>26963</v>
      </c>
      <c r="G69" s="195">
        <v>45010</v>
      </c>
      <c r="H69" s="195">
        <v>43299</v>
      </c>
      <c r="I69" s="196">
        <f t="shared" ref="I69:I76" si="21">IFERROR(H69/G69-1,"-")</f>
        <v>-3.801377471672962E-2</v>
      </c>
      <c r="J69" s="195">
        <f t="shared" si="20"/>
        <v>-1711</v>
      </c>
      <c r="K69" s="196">
        <f t="shared" ref="K69:K76" si="22">H69/H$8</f>
        <v>1.3984868862180295E-2</v>
      </c>
      <c r="L69" s="197"/>
    </row>
    <row r="70" spans="1:12" s="74" customFormat="1" x14ac:dyDescent="0.25">
      <c r="A70" s="193"/>
      <c r="B70" s="194" t="s">
        <v>115</v>
      </c>
      <c r="C70" s="195">
        <v>598</v>
      </c>
      <c r="D70" s="195">
        <v>6530</v>
      </c>
      <c r="E70" s="195">
        <v>3026</v>
      </c>
      <c r="F70" s="195">
        <v>6685</v>
      </c>
      <c r="G70" s="195">
        <v>8807</v>
      </c>
      <c r="H70" s="195">
        <v>7604</v>
      </c>
      <c r="I70" s="196">
        <f t="shared" si="21"/>
        <v>-0.13659588963324631</v>
      </c>
      <c r="J70" s="195">
        <f t="shared" si="20"/>
        <v>-1203</v>
      </c>
      <c r="K70" s="196">
        <f t="shared" si="22"/>
        <v>2.4559676396226E-3</v>
      </c>
      <c r="L70" s="197"/>
    </row>
    <row r="71" spans="1:12" x14ac:dyDescent="0.25">
      <c r="A71" s="193"/>
      <c r="B71" s="194" t="s">
        <v>118</v>
      </c>
      <c r="C71" s="195">
        <v>1310</v>
      </c>
      <c r="D71" s="195">
        <v>4900</v>
      </c>
      <c r="E71" s="195">
        <v>20423</v>
      </c>
      <c r="F71" s="195">
        <v>25712</v>
      </c>
      <c r="G71" s="195">
        <v>26260</v>
      </c>
      <c r="H71" s="195">
        <v>6356</v>
      </c>
      <c r="I71" s="196">
        <f t="shared" si="21"/>
        <v>-0.7579588728103579</v>
      </c>
      <c r="J71" s="195">
        <f t="shared" si="20"/>
        <v>-19904</v>
      </c>
      <c r="K71" s="196">
        <f t="shared" si="22"/>
        <v>2.052884050163236E-3</v>
      </c>
      <c r="L71" s="103"/>
    </row>
    <row r="72" spans="1:12" x14ac:dyDescent="0.25">
      <c r="A72" s="193"/>
      <c r="B72" s="194" t="s">
        <v>125</v>
      </c>
      <c r="C72" s="195">
        <v>52</v>
      </c>
      <c r="D72" s="195">
        <v>6753</v>
      </c>
      <c r="E72" s="195">
        <v>2125</v>
      </c>
      <c r="F72" s="195">
        <v>2652</v>
      </c>
      <c r="G72" s="195">
        <v>6807</v>
      </c>
      <c r="H72" s="195">
        <v>3590</v>
      </c>
      <c r="I72" s="196">
        <f t="shared" si="21"/>
        <v>-0.47260173350962242</v>
      </c>
      <c r="J72" s="195">
        <f t="shared" si="20"/>
        <v>-3217</v>
      </c>
      <c r="K72" s="196">
        <f t="shared" si="22"/>
        <v>1.1595112869864721E-3</v>
      </c>
      <c r="L72" s="103"/>
    </row>
    <row r="73" spans="1:12" x14ac:dyDescent="0.25">
      <c r="A73" s="193"/>
      <c r="B73" s="194" t="s">
        <v>121</v>
      </c>
      <c r="C73" s="195">
        <v>680</v>
      </c>
      <c r="D73" s="195">
        <v>1426</v>
      </c>
      <c r="E73" s="195">
        <v>1136</v>
      </c>
      <c r="F73" s="195">
        <v>1837</v>
      </c>
      <c r="G73" s="195">
        <v>2875</v>
      </c>
      <c r="H73" s="195">
        <v>1963</v>
      </c>
      <c r="I73" s="196">
        <f t="shared" si="21"/>
        <v>-0.31721739130434778</v>
      </c>
      <c r="J73" s="195">
        <f t="shared" si="20"/>
        <v>-912</v>
      </c>
      <c r="K73" s="196">
        <f t="shared" si="22"/>
        <v>6.3401689592045821E-4</v>
      </c>
      <c r="L73" s="103"/>
    </row>
    <row r="74" spans="1:12" x14ac:dyDescent="0.25">
      <c r="A74" s="193"/>
      <c r="B74" s="194" t="s">
        <v>130</v>
      </c>
      <c r="C74" s="195">
        <v>2</v>
      </c>
      <c r="D74" s="195">
        <v>616</v>
      </c>
      <c r="E74" s="195">
        <v>2187</v>
      </c>
      <c r="F74" s="195">
        <v>1351</v>
      </c>
      <c r="G74" s="195">
        <v>1750</v>
      </c>
      <c r="H74" s="195">
        <v>598</v>
      </c>
      <c r="I74" s="196">
        <f t="shared" si="21"/>
        <v>-0.65828571428571436</v>
      </c>
      <c r="J74" s="195">
        <f t="shared" si="20"/>
        <v>-1152</v>
      </c>
      <c r="K74" s="196">
        <f t="shared" si="22"/>
        <v>1.9314421994927865E-4</v>
      </c>
      <c r="L74" s="103"/>
    </row>
    <row r="75" spans="1:12" x14ac:dyDescent="0.25">
      <c r="A75" s="193" t="s">
        <v>146</v>
      </c>
      <c r="B75" s="194" t="s">
        <v>133</v>
      </c>
      <c r="C75" s="195">
        <v>254</v>
      </c>
      <c r="D75" s="195">
        <v>132</v>
      </c>
      <c r="E75" s="195">
        <v>292</v>
      </c>
      <c r="F75" s="195">
        <v>280</v>
      </c>
      <c r="G75" s="195">
        <v>920</v>
      </c>
      <c r="H75" s="195">
        <v>1345</v>
      </c>
      <c r="I75" s="196">
        <f t="shared" si="21"/>
        <v>0.46195652173913038</v>
      </c>
      <c r="J75" s="195">
        <f t="shared" si="20"/>
        <v>425</v>
      </c>
      <c r="K75" s="196">
        <f t="shared" si="22"/>
        <v>4.3441300306317691E-4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1457</v>
      </c>
      <c r="D76" s="200">
        <f t="shared" ref="D76:H76" si="24">D68-SUM(D69:D75)</f>
        <v>9270</v>
      </c>
      <c r="E76" s="200">
        <f t="shared" si="24"/>
        <v>22077</v>
      </c>
      <c r="F76" s="200">
        <f t="shared" si="24"/>
        <v>29576</v>
      </c>
      <c r="G76" s="200">
        <f t="shared" si="24"/>
        <v>35510</v>
      </c>
      <c r="H76" s="200">
        <f t="shared" si="24"/>
        <v>20712</v>
      </c>
      <c r="I76" s="201">
        <f t="shared" si="21"/>
        <v>-0.41672768234300195</v>
      </c>
      <c r="J76" s="200">
        <f>H76-G76</f>
        <v>-14798</v>
      </c>
      <c r="K76" s="201">
        <f t="shared" si="22"/>
        <v>6.6896372635275236E-3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56100</v>
      </c>
      <c r="D78" s="209">
        <v>287185</v>
      </c>
      <c r="E78" s="209">
        <v>375972</v>
      </c>
      <c r="F78" s="209">
        <v>428972</v>
      </c>
      <c r="G78" s="209">
        <v>490987</v>
      </c>
      <c r="H78" s="209">
        <v>476664</v>
      </c>
      <c r="I78" s="210">
        <f>IFERROR(H78/G78-1,"-")</f>
        <v>-2.9171851800556814E-2</v>
      </c>
      <c r="J78" s="209">
        <f>H78-G78</f>
        <v>-14323</v>
      </c>
      <c r="K78" s="210">
        <f>H78/H$8</f>
        <v>0.15395467635100829</v>
      </c>
      <c r="L78" s="103"/>
    </row>
    <row r="79" spans="1:12" x14ac:dyDescent="0.25">
      <c r="A79" s="193" t="s">
        <v>98</v>
      </c>
      <c r="B79" s="190" t="s">
        <v>99</v>
      </c>
      <c r="C79" s="191">
        <v>36133</v>
      </c>
      <c r="D79" s="191">
        <v>96677</v>
      </c>
      <c r="E79" s="191">
        <v>140180</v>
      </c>
      <c r="F79" s="191">
        <v>118073</v>
      </c>
      <c r="G79" s="191">
        <v>131586</v>
      </c>
      <c r="H79" s="191">
        <v>128510</v>
      </c>
      <c r="I79" s="192">
        <f>IFERROR(H79/G79-1,"-")</f>
        <v>-2.3376347027799338E-2</v>
      </c>
      <c r="J79" s="191">
        <f t="shared" ref="J79:J89" si="25">H79-G79</f>
        <v>-3076</v>
      </c>
      <c r="K79" s="192">
        <f>H79/H$8</f>
        <v>4.1506628270370903E-2</v>
      </c>
      <c r="L79" s="103"/>
    </row>
    <row r="80" spans="1:12" x14ac:dyDescent="0.25">
      <c r="A80" s="193" t="s">
        <v>105</v>
      </c>
      <c r="B80" s="194" t="s">
        <v>105</v>
      </c>
      <c r="C80" s="195">
        <v>9687</v>
      </c>
      <c r="D80" s="195">
        <v>24876</v>
      </c>
      <c r="E80" s="195">
        <v>26328</v>
      </c>
      <c r="F80" s="195">
        <v>14887</v>
      </c>
      <c r="G80" s="195">
        <v>21702</v>
      </c>
      <c r="H80" s="195">
        <v>20327</v>
      </c>
      <c r="I80" s="196">
        <f>IFERROR(H80/G80-1,"-")</f>
        <v>-6.3358215832642117E-2</v>
      </c>
      <c r="J80" s="195">
        <f t="shared" si="25"/>
        <v>-1375</v>
      </c>
      <c r="K80" s="196">
        <f>H80/H$8</f>
        <v>6.5652885600484736E-3</v>
      </c>
      <c r="L80" s="103"/>
    </row>
    <row r="81" spans="1:12" x14ac:dyDescent="0.25">
      <c r="A81" s="193" t="s">
        <v>102</v>
      </c>
      <c r="B81" s="194" t="s">
        <v>102</v>
      </c>
      <c r="C81" s="195">
        <v>26446</v>
      </c>
      <c r="D81" s="195">
        <v>71801</v>
      </c>
      <c r="E81" s="195">
        <v>113852</v>
      </c>
      <c r="F81" s="195">
        <v>103186</v>
      </c>
      <c r="G81" s="195">
        <v>109884</v>
      </c>
      <c r="H81" s="195">
        <v>108183</v>
      </c>
      <c r="I81" s="196">
        <f>IFERROR(H81/G81-1,"-")</f>
        <v>-1.5479960685814143E-2</v>
      </c>
      <c r="J81" s="195">
        <f t="shared" si="25"/>
        <v>-1701</v>
      </c>
      <c r="K81" s="196">
        <f>H81/H$8</f>
        <v>3.4941339710322428E-2</v>
      </c>
      <c r="L81" s="103"/>
    </row>
    <row r="82" spans="1:12" x14ac:dyDescent="0.25">
      <c r="A82" s="193"/>
      <c r="B82" s="190" t="s">
        <v>109</v>
      </c>
      <c r="C82" s="191">
        <v>19967</v>
      </c>
      <c r="D82" s="191">
        <v>190508</v>
      </c>
      <c r="E82" s="191">
        <v>235792</v>
      </c>
      <c r="F82" s="191">
        <v>310899</v>
      </c>
      <c r="G82" s="191">
        <v>359401</v>
      </c>
      <c r="H82" s="191">
        <v>348154</v>
      </c>
      <c r="I82" s="192">
        <f>IFERROR(H82/G82-1,"-")</f>
        <v>-3.129373596623275E-2</v>
      </c>
      <c r="J82" s="191">
        <f t="shared" si="25"/>
        <v>-11247</v>
      </c>
      <c r="K82" s="192">
        <f>H82/H$8</f>
        <v>0.11244804808063739</v>
      </c>
      <c r="L82" s="103"/>
    </row>
    <row r="83" spans="1:12" s="74" customFormat="1" x14ac:dyDescent="0.25">
      <c r="A83" s="193"/>
      <c r="B83" s="194" t="s">
        <v>112</v>
      </c>
      <c r="C83" s="195">
        <v>3047</v>
      </c>
      <c r="D83" s="195">
        <v>27428</v>
      </c>
      <c r="E83" s="195">
        <v>48171</v>
      </c>
      <c r="F83" s="195">
        <v>66201</v>
      </c>
      <c r="G83" s="195">
        <v>74256</v>
      </c>
      <c r="H83" s="195">
        <v>80610</v>
      </c>
      <c r="I83" s="196">
        <f t="shared" ref="I83:I90" si="26">IFERROR(H83/G83-1,"-")</f>
        <v>8.5568842921784016E-2</v>
      </c>
      <c r="J83" s="195">
        <f t="shared" si="25"/>
        <v>6354</v>
      </c>
      <c r="K83" s="196">
        <f t="shared" ref="K83:K90" si="27">H83/H$8</f>
        <v>2.6035711655704601E-2</v>
      </c>
      <c r="L83" s="197"/>
    </row>
    <row r="84" spans="1:12" s="74" customFormat="1" x14ac:dyDescent="0.25">
      <c r="A84" s="193"/>
      <c r="B84" s="194" t="s">
        <v>115</v>
      </c>
      <c r="C84" s="195">
        <v>2230</v>
      </c>
      <c r="D84" s="195">
        <v>79348</v>
      </c>
      <c r="E84" s="195">
        <v>81267</v>
      </c>
      <c r="F84" s="195">
        <v>95060</v>
      </c>
      <c r="G84" s="195">
        <v>109949</v>
      </c>
      <c r="H84" s="195">
        <v>95382</v>
      </c>
      <c r="I84" s="196">
        <f t="shared" si="26"/>
        <v>-0.1324886993060419</v>
      </c>
      <c r="J84" s="195">
        <f t="shared" si="25"/>
        <v>-14567</v>
      </c>
      <c r="K84" s="196">
        <f t="shared" si="27"/>
        <v>3.0806826065555345E-2</v>
      </c>
      <c r="L84" s="197"/>
    </row>
    <row r="85" spans="1:12" x14ac:dyDescent="0.25">
      <c r="A85" s="193"/>
      <c r="B85" s="194" t="s">
        <v>118</v>
      </c>
      <c r="C85" s="195">
        <v>4177</v>
      </c>
      <c r="D85" s="195">
        <v>14829</v>
      </c>
      <c r="E85" s="195">
        <v>15893</v>
      </c>
      <c r="F85" s="195">
        <v>29606</v>
      </c>
      <c r="G85" s="195">
        <v>36840</v>
      </c>
      <c r="H85" s="195">
        <v>37397</v>
      </c>
      <c r="I85" s="196">
        <f t="shared" si="26"/>
        <v>1.5119435396308445E-2</v>
      </c>
      <c r="J85" s="195">
        <f t="shared" si="25"/>
        <v>557</v>
      </c>
      <c r="K85" s="196">
        <f t="shared" si="27"/>
        <v>1.2078619387028719E-2</v>
      </c>
      <c r="L85" s="103"/>
    </row>
    <row r="86" spans="1:12" x14ac:dyDescent="0.25">
      <c r="A86" s="193"/>
      <c r="B86" s="194" t="s">
        <v>125</v>
      </c>
      <c r="C86" s="195">
        <v>218</v>
      </c>
      <c r="D86" s="195">
        <v>7377</v>
      </c>
      <c r="E86" s="195">
        <v>6492</v>
      </c>
      <c r="F86" s="195">
        <v>9266</v>
      </c>
      <c r="G86" s="195">
        <v>14761</v>
      </c>
      <c r="H86" s="195">
        <v>11784</v>
      </c>
      <c r="I86" s="196">
        <f t="shared" si="26"/>
        <v>-0.20168010297405325</v>
      </c>
      <c r="J86" s="195">
        <f t="shared" si="25"/>
        <v>-2977</v>
      </c>
      <c r="K86" s="196">
        <f t="shared" si="27"/>
        <v>3.80603927739515E-3</v>
      </c>
      <c r="L86" s="103"/>
    </row>
    <row r="87" spans="1:12" x14ac:dyDescent="0.25">
      <c r="A87" s="193"/>
      <c r="B87" s="194" t="s">
        <v>121</v>
      </c>
      <c r="C87" s="195">
        <v>1379</v>
      </c>
      <c r="D87" s="195">
        <v>5242</v>
      </c>
      <c r="E87" s="195">
        <v>2154</v>
      </c>
      <c r="F87" s="195">
        <v>4047</v>
      </c>
      <c r="G87" s="195">
        <v>5700</v>
      </c>
      <c r="H87" s="195">
        <v>7586</v>
      </c>
      <c r="I87" s="196">
        <f t="shared" si="26"/>
        <v>0.3308771929824561</v>
      </c>
      <c r="J87" s="195">
        <f t="shared" si="25"/>
        <v>1886</v>
      </c>
      <c r="K87" s="196">
        <f t="shared" si="27"/>
        <v>2.4501539340053978E-3</v>
      </c>
      <c r="L87" s="103"/>
    </row>
    <row r="88" spans="1:12" x14ac:dyDescent="0.25">
      <c r="A88" s="193"/>
      <c r="B88" s="194" t="s">
        <v>130</v>
      </c>
      <c r="C88" s="195">
        <v>13</v>
      </c>
      <c r="D88" s="195">
        <v>3040</v>
      </c>
      <c r="E88" s="195">
        <v>6332</v>
      </c>
      <c r="F88" s="195">
        <v>4290</v>
      </c>
      <c r="G88" s="195">
        <v>4680</v>
      </c>
      <c r="H88" s="195">
        <v>4718</v>
      </c>
      <c r="I88" s="196">
        <f t="shared" si="26"/>
        <v>8.1196581196580908E-3</v>
      </c>
      <c r="J88" s="195">
        <f t="shared" si="25"/>
        <v>38</v>
      </c>
      <c r="K88" s="196">
        <f t="shared" si="27"/>
        <v>1.5238368389978204E-3</v>
      </c>
      <c r="L88" s="103"/>
    </row>
    <row r="89" spans="1:12" x14ac:dyDescent="0.25">
      <c r="A89" s="193" t="s">
        <v>146</v>
      </c>
      <c r="B89" s="194" t="s">
        <v>133</v>
      </c>
      <c r="C89" s="195">
        <v>240</v>
      </c>
      <c r="D89" s="195">
        <v>1830</v>
      </c>
      <c r="E89" s="195">
        <v>5750</v>
      </c>
      <c r="F89" s="195">
        <v>5312</v>
      </c>
      <c r="G89" s="195">
        <v>3688</v>
      </c>
      <c r="H89" s="195">
        <v>3428</v>
      </c>
      <c r="I89" s="196">
        <f t="shared" si="26"/>
        <v>-7.0498915401301487E-2</v>
      </c>
      <c r="J89" s="195">
        <f t="shared" si="25"/>
        <v>-260</v>
      </c>
      <c r="K89" s="196">
        <f t="shared" si="27"/>
        <v>1.1071879364316509E-3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8663</v>
      </c>
      <c r="D90" s="200">
        <f t="shared" ref="D90:H90" si="29">D82-SUM(D83:D89)</f>
        <v>51414</v>
      </c>
      <c r="E90" s="200">
        <f t="shared" si="29"/>
        <v>69733</v>
      </c>
      <c r="F90" s="200">
        <f t="shared" si="29"/>
        <v>97117</v>
      </c>
      <c r="G90" s="200">
        <f t="shared" si="29"/>
        <v>109527</v>
      </c>
      <c r="H90" s="200">
        <f t="shared" si="29"/>
        <v>107249</v>
      </c>
      <c r="I90" s="201">
        <f t="shared" si="26"/>
        <v>-2.0798524564719201E-2</v>
      </c>
      <c r="J90" s="200">
        <f>H90-G90</f>
        <v>-2278</v>
      </c>
      <c r="K90" s="201">
        <f t="shared" si="27"/>
        <v>3.4639672985518705E-2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3603</v>
      </c>
      <c r="D92" s="209">
        <v>10119</v>
      </c>
      <c r="E92" s="209">
        <v>11595</v>
      </c>
      <c r="F92" s="209">
        <v>11107</v>
      </c>
      <c r="G92" s="209">
        <v>12187</v>
      </c>
      <c r="H92" s="209">
        <v>14433</v>
      </c>
      <c r="I92" s="210">
        <f>IFERROR(H92/G92-1,"-")</f>
        <v>0.18429474029703785</v>
      </c>
      <c r="J92" s="209">
        <f>H92-G92</f>
        <v>2246</v>
      </c>
      <c r="K92" s="210">
        <f>H92/H$8</f>
        <v>4.6616229540600981E-3</v>
      </c>
      <c r="L92" s="103"/>
    </row>
    <row r="93" spans="1:12" x14ac:dyDescent="0.25">
      <c r="A93" s="193" t="s">
        <v>98</v>
      </c>
      <c r="B93" s="190" t="s">
        <v>99</v>
      </c>
      <c r="C93" s="191">
        <v>2778</v>
      </c>
      <c r="D93" s="191">
        <v>3923</v>
      </c>
      <c r="E93" s="191">
        <v>5470</v>
      </c>
      <c r="F93" s="191">
        <v>5517</v>
      </c>
      <c r="G93" s="191">
        <v>5734</v>
      </c>
      <c r="H93" s="191">
        <v>7715</v>
      </c>
      <c r="I93" s="192">
        <f>IFERROR(H93/G93-1,"-")</f>
        <v>0.34548308336239963</v>
      </c>
      <c r="J93" s="191">
        <f t="shared" ref="J93:J103" si="30">H93-G93</f>
        <v>1981</v>
      </c>
      <c r="K93" s="192">
        <f>H93/H$8</f>
        <v>2.4918188242620148E-3</v>
      </c>
      <c r="L93" s="103"/>
    </row>
    <row r="94" spans="1:12" x14ac:dyDescent="0.25">
      <c r="A94" s="193" t="s">
        <v>105</v>
      </c>
      <c r="B94" s="194" t="s">
        <v>105</v>
      </c>
      <c r="C94" s="195">
        <v>874</v>
      </c>
      <c r="D94" s="195">
        <v>2179</v>
      </c>
      <c r="E94" s="195">
        <v>1877</v>
      </c>
      <c r="F94" s="195">
        <v>1047</v>
      </c>
      <c r="G94" s="195">
        <v>1307</v>
      </c>
      <c r="H94" s="195">
        <v>2970</v>
      </c>
      <c r="I94" s="196">
        <f>IFERROR(H94/G94-1,"-")</f>
        <v>1.2723794950267791</v>
      </c>
      <c r="J94" s="195">
        <f t="shared" si="30"/>
        <v>1663</v>
      </c>
      <c r="K94" s="196">
        <f>H94/H$8</f>
        <v>9.5926142683839058E-4</v>
      </c>
      <c r="L94" s="103"/>
    </row>
    <row r="95" spans="1:12" x14ac:dyDescent="0.25">
      <c r="A95" s="193" t="s">
        <v>102</v>
      </c>
      <c r="B95" s="194" t="s">
        <v>102</v>
      </c>
      <c r="C95" s="195">
        <v>1904</v>
      </c>
      <c r="D95" s="195">
        <v>1744</v>
      </c>
      <c r="E95" s="195">
        <v>3593</v>
      </c>
      <c r="F95" s="195">
        <v>4470</v>
      </c>
      <c r="G95" s="195">
        <v>4427</v>
      </c>
      <c r="H95" s="195">
        <v>4745</v>
      </c>
      <c r="I95" s="196">
        <f>IFERROR(H95/G95-1,"-")</f>
        <v>7.1831940365936209E-2</v>
      </c>
      <c r="J95" s="195">
        <f t="shared" si="30"/>
        <v>318</v>
      </c>
      <c r="K95" s="196">
        <f>H95/H$8</f>
        <v>1.5325573974236241E-3</v>
      </c>
      <c r="L95" s="103"/>
    </row>
    <row r="96" spans="1:12" x14ac:dyDescent="0.25">
      <c r="A96" s="193"/>
      <c r="B96" s="190" t="s">
        <v>109</v>
      </c>
      <c r="C96" s="191">
        <v>825</v>
      </c>
      <c r="D96" s="191">
        <v>6196</v>
      </c>
      <c r="E96" s="191">
        <v>6125</v>
      </c>
      <c r="F96" s="191">
        <v>5590</v>
      </c>
      <c r="G96" s="191">
        <v>6453</v>
      </c>
      <c r="H96" s="191">
        <v>6718</v>
      </c>
      <c r="I96" s="192">
        <f>IFERROR(H96/G96-1,"-")</f>
        <v>4.1066170773283783E-2</v>
      </c>
      <c r="J96" s="191">
        <f t="shared" si="30"/>
        <v>265</v>
      </c>
      <c r="K96" s="192">
        <f>H96/H$8</f>
        <v>2.1698041297980837E-3</v>
      </c>
      <c r="L96" s="103"/>
    </row>
    <row r="97" spans="1:12" s="74" customFormat="1" x14ac:dyDescent="0.25">
      <c r="A97" s="193"/>
      <c r="B97" s="194" t="s">
        <v>112</v>
      </c>
      <c r="C97" s="195">
        <v>90</v>
      </c>
      <c r="D97" s="195">
        <v>757</v>
      </c>
      <c r="E97" s="195">
        <v>676</v>
      </c>
      <c r="F97" s="195">
        <v>658</v>
      </c>
      <c r="G97" s="195">
        <v>850</v>
      </c>
      <c r="H97" s="195">
        <v>773</v>
      </c>
      <c r="I97" s="196">
        <f t="shared" ref="I97:I104" si="31">IFERROR(H97/G97-1,"-")</f>
        <v>-9.0588235294117636E-2</v>
      </c>
      <c r="J97" s="195">
        <f t="shared" si="30"/>
        <v>-77</v>
      </c>
      <c r="K97" s="196">
        <f t="shared" ref="K97:K104" si="32">H97/H$8</f>
        <v>2.4966635789430166E-4</v>
      </c>
      <c r="L97" s="197"/>
    </row>
    <row r="98" spans="1:12" s="74" customFormat="1" x14ac:dyDescent="0.25">
      <c r="A98" s="193"/>
      <c r="B98" s="194" t="s">
        <v>115</v>
      </c>
      <c r="C98" s="195">
        <v>122</v>
      </c>
      <c r="D98" s="195">
        <v>3442</v>
      </c>
      <c r="E98" s="195">
        <v>2114</v>
      </c>
      <c r="F98" s="195">
        <v>1758</v>
      </c>
      <c r="G98" s="195">
        <v>1824</v>
      </c>
      <c r="H98" s="195">
        <v>1932</v>
      </c>
      <c r="I98" s="196">
        <f t="shared" si="31"/>
        <v>5.921052631578938E-2</v>
      </c>
      <c r="J98" s="195">
        <f t="shared" si="30"/>
        <v>108</v>
      </c>
      <c r="K98" s="196">
        <f t="shared" si="32"/>
        <v>6.240044029130541E-4</v>
      </c>
      <c r="L98" s="197"/>
    </row>
    <row r="99" spans="1:12" x14ac:dyDescent="0.25">
      <c r="A99" s="193"/>
      <c r="B99" s="194" t="s">
        <v>118</v>
      </c>
      <c r="C99" s="195">
        <v>266</v>
      </c>
      <c r="D99" s="195">
        <v>399</v>
      </c>
      <c r="E99" s="195">
        <v>484</v>
      </c>
      <c r="F99" s="195">
        <v>565</v>
      </c>
      <c r="G99" s="195">
        <v>622</v>
      </c>
      <c r="H99" s="195">
        <v>699</v>
      </c>
      <c r="I99" s="196">
        <f t="shared" si="31"/>
        <v>0.1237942122186495</v>
      </c>
      <c r="J99" s="195">
        <f t="shared" si="30"/>
        <v>77</v>
      </c>
      <c r="K99" s="196">
        <f t="shared" si="32"/>
        <v>2.2576556813469194E-4</v>
      </c>
      <c r="L99" s="103"/>
    </row>
    <row r="100" spans="1:12" x14ac:dyDescent="0.25">
      <c r="A100" s="193"/>
      <c r="B100" s="194" t="s">
        <v>125</v>
      </c>
      <c r="C100" s="195">
        <v>5</v>
      </c>
      <c r="D100" s="195">
        <v>136</v>
      </c>
      <c r="E100" s="195">
        <v>458</v>
      </c>
      <c r="F100" s="195">
        <v>266</v>
      </c>
      <c r="G100" s="195">
        <v>155</v>
      </c>
      <c r="H100" s="195">
        <v>181</v>
      </c>
      <c r="I100" s="196">
        <f t="shared" si="31"/>
        <v>0.16774193548387095</v>
      </c>
      <c r="J100" s="195">
        <f t="shared" si="30"/>
        <v>26</v>
      </c>
      <c r="K100" s="196">
        <f t="shared" si="32"/>
        <v>5.8460039817423805E-5</v>
      </c>
      <c r="L100" s="103"/>
    </row>
    <row r="101" spans="1:12" x14ac:dyDescent="0.25">
      <c r="A101" s="193"/>
      <c r="B101" s="194" t="s">
        <v>121</v>
      </c>
      <c r="C101" s="195">
        <v>74</v>
      </c>
      <c r="D101" s="195">
        <v>171</v>
      </c>
      <c r="E101" s="195">
        <v>83</v>
      </c>
      <c r="F101" s="195">
        <v>116</v>
      </c>
      <c r="G101" s="195">
        <v>156</v>
      </c>
      <c r="H101" s="195">
        <v>211</v>
      </c>
      <c r="I101" s="196">
        <f t="shared" si="31"/>
        <v>0.35256410256410264</v>
      </c>
      <c r="J101" s="195">
        <f t="shared" si="30"/>
        <v>55</v>
      </c>
      <c r="K101" s="196">
        <f t="shared" si="32"/>
        <v>6.8149549179427751E-5</v>
      </c>
      <c r="L101" s="103"/>
    </row>
    <row r="102" spans="1:12" x14ac:dyDescent="0.25">
      <c r="A102" s="193"/>
      <c r="B102" s="194" t="s">
        <v>130</v>
      </c>
      <c r="C102" s="195">
        <v>0</v>
      </c>
      <c r="D102" s="195">
        <v>100</v>
      </c>
      <c r="E102" s="195">
        <v>46</v>
      </c>
      <c r="F102" s="195">
        <v>6</v>
      </c>
      <c r="G102" s="195">
        <v>24</v>
      </c>
      <c r="H102" s="195">
        <v>22</v>
      </c>
      <c r="I102" s="196">
        <f t="shared" si="31"/>
        <v>-8.333333333333337E-2</v>
      </c>
      <c r="J102" s="195">
        <f t="shared" si="30"/>
        <v>-2</v>
      </c>
      <c r="K102" s="196">
        <f t="shared" si="32"/>
        <v>7.1056401988028938E-6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7</v>
      </c>
      <c r="E103" s="195">
        <v>20</v>
      </c>
      <c r="F103" s="195">
        <v>26</v>
      </c>
      <c r="G103" s="195">
        <v>122</v>
      </c>
      <c r="H103" s="195">
        <v>69</v>
      </c>
      <c r="I103" s="196">
        <f t="shared" si="31"/>
        <v>-0.43442622950819676</v>
      </c>
      <c r="J103" s="195">
        <f t="shared" si="30"/>
        <v>-53</v>
      </c>
      <c r="K103" s="196">
        <f t="shared" si="32"/>
        <v>2.2285871532609076E-5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262</v>
      </c>
      <c r="D104" s="200">
        <f t="shared" ref="D104:H104" si="34">D96-SUM(D97:D103)</f>
        <v>1184</v>
      </c>
      <c r="E104" s="200">
        <f t="shared" si="34"/>
        <v>2244</v>
      </c>
      <c r="F104" s="200">
        <f t="shared" si="34"/>
        <v>2195</v>
      </c>
      <c r="G104" s="200">
        <f t="shared" si="34"/>
        <v>2700</v>
      </c>
      <c r="H104" s="200">
        <f t="shared" si="34"/>
        <v>2831</v>
      </c>
      <c r="I104" s="201">
        <f t="shared" si="31"/>
        <v>4.8518518518518627E-2</v>
      </c>
      <c r="J104" s="200">
        <f>H104-G104</f>
        <v>131</v>
      </c>
      <c r="K104" s="201">
        <f t="shared" si="32"/>
        <v>9.1436670012777228E-4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20597</v>
      </c>
      <c r="D106" s="209">
        <v>105169</v>
      </c>
      <c r="E106" s="209">
        <v>132612</v>
      </c>
      <c r="F106" s="209">
        <v>146405</v>
      </c>
      <c r="G106" s="209">
        <v>126079</v>
      </c>
      <c r="H106" s="209">
        <v>119104</v>
      </c>
      <c r="I106" s="210">
        <f>IFERROR(H106/G106-1,"-")</f>
        <v>-5.5322456555017108E-2</v>
      </c>
      <c r="J106" s="209">
        <f>H106-G106</f>
        <v>-6975</v>
      </c>
      <c r="K106" s="210">
        <f>H106/H$8</f>
        <v>3.8468644101737268E-2</v>
      </c>
      <c r="L106" s="103"/>
    </row>
    <row r="107" spans="1:12" x14ac:dyDescent="0.25">
      <c r="A107" s="193" t="s">
        <v>98</v>
      </c>
      <c r="B107" s="190" t="s">
        <v>99</v>
      </c>
      <c r="C107" s="191">
        <v>9240</v>
      </c>
      <c r="D107" s="191">
        <v>18650</v>
      </c>
      <c r="E107" s="191">
        <v>24745</v>
      </c>
      <c r="F107" s="191">
        <v>21110</v>
      </c>
      <c r="G107" s="191">
        <v>14338</v>
      </c>
      <c r="H107" s="191">
        <v>15693</v>
      </c>
      <c r="I107" s="192">
        <f>IFERROR(H107/G107-1,"-")</f>
        <v>9.4504114939321981E-2</v>
      </c>
      <c r="J107" s="191">
        <f t="shared" ref="J107:J117" si="35">H107-G107</f>
        <v>1355</v>
      </c>
      <c r="K107" s="192">
        <f>H107/H$8</f>
        <v>5.0685823472642636E-3</v>
      </c>
      <c r="L107" s="103"/>
    </row>
    <row r="108" spans="1:12" x14ac:dyDescent="0.25">
      <c r="A108" s="193" t="s">
        <v>105</v>
      </c>
      <c r="B108" s="194" t="s">
        <v>105</v>
      </c>
      <c r="C108" s="195">
        <v>3105</v>
      </c>
      <c r="D108" s="195">
        <v>10252</v>
      </c>
      <c r="E108" s="195">
        <v>10882</v>
      </c>
      <c r="F108" s="195">
        <v>4073</v>
      </c>
      <c r="G108" s="195">
        <v>4574</v>
      </c>
      <c r="H108" s="195">
        <v>6256</v>
      </c>
      <c r="I108" s="196">
        <f>IFERROR(H108/G108-1,"-")</f>
        <v>0.36773065150852635</v>
      </c>
      <c r="J108" s="195">
        <f t="shared" si="35"/>
        <v>1682</v>
      </c>
      <c r="K108" s="196">
        <f>H108/H$8</f>
        <v>2.0205856856232228E-3</v>
      </c>
      <c r="L108" s="103"/>
    </row>
    <row r="109" spans="1:12" x14ac:dyDescent="0.25">
      <c r="A109" s="193" t="s">
        <v>102</v>
      </c>
      <c r="B109" s="194" t="s">
        <v>102</v>
      </c>
      <c r="C109" s="195">
        <v>6135</v>
      </c>
      <c r="D109" s="195">
        <v>8398</v>
      </c>
      <c r="E109" s="195">
        <v>13863</v>
      </c>
      <c r="F109" s="195">
        <v>17037</v>
      </c>
      <c r="G109" s="195">
        <v>9764</v>
      </c>
      <c r="H109" s="195">
        <v>9437</v>
      </c>
      <c r="I109" s="196">
        <f>IFERROR(H109/G109-1,"-")</f>
        <v>-3.3490372798033574E-2</v>
      </c>
      <c r="J109" s="195">
        <f t="shared" si="35"/>
        <v>-327</v>
      </c>
      <c r="K109" s="196">
        <f>H109/H$8</f>
        <v>3.0479966616410413E-3</v>
      </c>
      <c r="L109" s="103"/>
    </row>
    <row r="110" spans="1:12" x14ac:dyDescent="0.25">
      <c r="A110" s="193"/>
      <c r="B110" s="190" t="s">
        <v>109</v>
      </c>
      <c r="C110" s="191">
        <v>11357</v>
      </c>
      <c r="D110" s="191">
        <v>86519</v>
      </c>
      <c r="E110" s="191">
        <v>107867</v>
      </c>
      <c r="F110" s="191">
        <v>125295</v>
      </c>
      <c r="G110" s="191">
        <v>111741</v>
      </c>
      <c r="H110" s="191">
        <v>103411</v>
      </c>
      <c r="I110" s="192">
        <f>IFERROR(H110/G110-1,"-")</f>
        <v>-7.454739084132056E-2</v>
      </c>
      <c r="J110" s="191">
        <f t="shared" si="35"/>
        <v>-8330</v>
      </c>
      <c r="K110" s="192">
        <f>H110/H$8</f>
        <v>3.3400061754473E-2</v>
      </c>
      <c r="L110" s="103"/>
    </row>
    <row r="111" spans="1:12" s="74" customFormat="1" x14ac:dyDescent="0.25">
      <c r="A111" s="193"/>
      <c r="B111" s="194" t="s">
        <v>112</v>
      </c>
      <c r="C111" s="195">
        <v>5886</v>
      </c>
      <c r="D111" s="195">
        <v>54281</v>
      </c>
      <c r="E111" s="195">
        <v>68927</v>
      </c>
      <c r="F111" s="195">
        <v>90194</v>
      </c>
      <c r="G111" s="195">
        <v>68520</v>
      </c>
      <c r="H111" s="195">
        <v>63890</v>
      </c>
      <c r="I111" s="196">
        <f t="shared" ref="I111:I118" si="36">IFERROR(H111/G111-1,"-")</f>
        <v>-6.7571511967308817E-2</v>
      </c>
      <c r="J111" s="195">
        <f t="shared" si="35"/>
        <v>-4630</v>
      </c>
      <c r="K111" s="196">
        <f t="shared" ref="K111:K118" si="37">H111/H$8</f>
        <v>2.0635425104614403E-2</v>
      </c>
      <c r="L111" s="197"/>
    </row>
    <row r="112" spans="1:12" s="74" customFormat="1" x14ac:dyDescent="0.25">
      <c r="A112" s="193"/>
      <c r="B112" s="194" t="s">
        <v>115</v>
      </c>
      <c r="C112" s="195">
        <v>442</v>
      </c>
      <c r="D112" s="195">
        <v>4720</v>
      </c>
      <c r="E112" s="195">
        <v>3075</v>
      </c>
      <c r="F112" s="195">
        <v>4324</v>
      </c>
      <c r="G112" s="195">
        <v>5830</v>
      </c>
      <c r="H112" s="195">
        <v>5338</v>
      </c>
      <c r="I112" s="196">
        <f t="shared" si="36"/>
        <v>-8.4391080617495673E-2</v>
      </c>
      <c r="J112" s="195">
        <f t="shared" si="35"/>
        <v>-492</v>
      </c>
      <c r="K112" s="196">
        <f t="shared" si="37"/>
        <v>1.7240866991459021E-3</v>
      </c>
      <c r="L112" s="197"/>
    </row>
    <row r="113" spans="1:12" x14ac:dyDescent="0.25">
      <c r="A113" s="193"/>
      <c r="B113" s="194" t="s">
        <v>118</v>
      </c>
      <c r="C113" s="195">
        <v>2076</v>
      </c>
      <c r="D113" s="195">
        <v>5600</v>
      </c>
      <c r="E113" s="195">
        <v>6802</v>
      </c>
      <c r="F113" s="195">
        <v>4406</v>
      </c>
      <c r="G113" s="195">
        <v>10904</v>
      </c>
      <c r="H113" s="195">
        <v>8865</v>
      </c>
      <c r="I113" s="196">
        <f t="shared" si="36"/>
        <v>-0.18699559794570797</v>
      </c>
      <c r="J113" s="195">
        <f t="shared" si="35"/>
        <v>-2039</v>
      </c>
      <c r="K113" s="196">
        <f t="shared" si="37"/>
        <v>2.863250016472166E-3</v>
      </c>
      <c r="L113" s="103"/>
    </row>
    <row r="114" spans="1:12" x14ac:dyDescent="0.25">
      <c r="A114" s="193"/>
      <c r="B114" s="194" t="s">
        <v>125</v>
      </c>
      <c r="C114" s="195">
        <v>230</v>
      </c>
      <c r="D114" s="195">
        <v>5117</v>
      </c>
      <c r="E114" s="195">
        <v>3070</v>
      </c>
      <c r="F114" s="195">
        <v>6655</v>
      </c>
      <c r="G114" s="195">
        <v>4208</v>
      </c>
      <c r="H114" s="195">
        <v>4076</v>
      </c>
      <c r="I114" s="196">
        <f t="shared" si="36"/>
        <v>-3.1368821292775628E-2</v>
      </c>
      <c r="J114" s="195">
        <f t="shared" si="35"/>
        <v>-132</v>
      </c>
      <c r="K114" s="196">
        <f t="shared" si="37"/>
        <v>1.3164813386509361E-3</v>
      </c>
      <c r="L114" s="103"/>
    </row>
    <row r="115" spans="1:12" x14ac:dyDescent="0.25">
      <c r="A115" s="193"/>
      <c r="B115" s="194" t="s">
        <v>121</v>
      </c>
      <c r="C115" s="195">
        <v>1415</v>
      </c>
      <c r="D115" s="195">
        <v>3652</v>
      </c>
      <c r="E115" s="195">
        <v>2701</v>
      </c>
      <c r="F115" s="195">
        <v>2228</v>
      </c>
      <c r="G115" s="195">
        <v>3906</v>
      </c>
      <c r="H115" s="195">
        <v>2726</v>
      </c>
      <c r="I115" s="196">
        <f t="shared" si="36"/>
        <v>-0.30209933435739889</v>
      </c>
      <c r="J115" s="195">
        <f t="shared" si="35"/>
        <v>-1180</v>
      </c>
      <c r="K115" s="196">
        <f t="shared" si="37"/>
        <v>8.8045341736075848E-4</v>
      </c>
      <c r="L115" s="103"/>
    </row>
    <row r="116" spans="1:12" x14ac:dyDescent="0.25">
      <c r="A116" s="193"/>
      <c r="B116" s="194" t="s">
        <v>130</v>
      </c>
      <c r="C116" s="195">
        <v>0</v>
      </c>
      <c r="D116" s="195">
        <v>481</v>
      </c>
      <c r="E116" s="195">
        <v>5288</v>
      </c>
      <c r="F116" s="195">
        <v>682</v>
      </c>
      <c r="G116" s="195">
        <v>352</v>
      </c>
      <c r="H116" s="195">
        <v>534</v>
      </c>
      <c r="I116" s="196">
        <f t="shared" si="36"/>
        <v>0.51704545454545459</v>
      </c>
      <c r="J116" s="195">
        <f t="shared" si="35"/>
        <v>182</v>
      </c>
      <c r="K116" s="196">
        <f t="shared" si="37"/>
        <v>1.7247326664367022E-4</v>
      </c>
      <c r="L116" s="103"/>
    </row>
    <row r="117" spans="1:12" x14ac:dyDescent="0.25">
      <c r="A117" s="193" t="s">
        <v>146</v>
      </c>
      <c r="B117" s="194" t="s">
        <v>133</v>
      </c>
      <c r="C117" s="195">
        <v>12</v>
      </c>
      <c r="D117" s="195">
        <v>211</v>
      </c>
      <c r="E117" s="195">
        <v>258</v>
      </c>
      <c r="F117" s="195">
        <v>251</v>
      </c>
      <c r="G117" s="195">
        <v>185</v>
      </c>
      <c r="H117" s="195">
        <v>270</v>
      </c>
      <c r="I117" s="196">
        <f t="shared" si="36"/>
        <v>0.45945945945945943</v>
      </c>
      <c r="J117" s="195">
        <f t="shared" si="35"/>
        <v>85</v>
      </c>
      <c r="K117" s="196">
        <f t="shared" si="37"/>
        <v>8.7205584258035509E-5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1296</v>
      </c>
      <c r="D118" s="200">
        <f t="shared" ref="D118:H118" si="39">D110-SUM(D111:D117)</f>
        <v>12457</v>
      </c>
      <c r="E118" s="200">
        <f t="shared" si="39"/>
        <v>17746</v>
      </c>
      <c r="F118" s="200">
        <f t="shared" si="39"/>
        <v>16555</v>
      </c>
      <c r="G118" s="200">
        <f t="shared" si="39"/>
        <v>17836</v>
      </c>
      <c r="H118" s="200">
        <f t="shared" si="39"/>
        <v>17712</v>
      </c>
      <c r="I118" s="201">
        <f t="shared" si="36"/>
        <v>-6.9522314420273901E-3</v>
      </c>
      <c r="J118" s="200">
        <f>H118-G118</f>
        <v>-124</v>
      </c>
      <c r="K118" s="201">
        <f t="shared" si="37"/>
        <v>5.7206863273271298E-3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17308</v>
      </c>
      <c r="D120" s="209">
        <v>42785</v>
      </c>
      <c r="E120" s="209">
        <v>48246</v>
      </c>
      <c r="F120" s="209">
        <v>49321</v>
      </c>
      <c r="G120" s="209">
        <v>43124</v>
      </c>
      <c r="H120" s="209">
        <v>55510</v>
      </c>
      <c r="I120" s="210">
        <f>IFERROR(H120/G120-1,"-")</f>
        <v>0.28721825433633241</v>
      </c>
      <c r="J120" s="209">
        <f>H120-G120</f>
        <v>12386</v>
      </c>
      <c r="K120" s="210">
        <f>H120/H$8</f>
        <v>1.79288221561613E-2</v>
      </c>
      <c r="L120" s="103"/>
    </row>
    <row r="121" spans="1:12" x14ac:dyDescent="0.25">
      <c r="A121" s="193" t="s">
        <v>98</v>
      </c>
      <c r="B121" s="190" t="s">
        <v>99</v>
      </c>
      <c r="C121" s="191">
        <v>12162</v>
      </c>
      <c r="D121" s="191">
        <v>24014</v>
      </c>
      <c r="E121" s="191">
        <v>26214</v>
      </c>
      <c r="F121" s="191">
        <v>28464</v>
      </c>
      <c r="G121" s="191">
        <v>24346</v>
      </c>
      <c r="H121" s="191">
        <v>34755</v>
      </c>
      <c r="I121" s="192">
        <f>IFERROR(H121/G121-1,"-")</f>
        <v>0.42754456584243816</v>
      </c>
      <c r="J121" s="191">
        <f t="shared" ref="J121:J131" si="40">H121-G121</f>
        <v>10409</v>
      </c>
      <c r="K121" s="192">
        <f>H121/H$8</f>
        <v>1.1225296595881571E-2</v>
      </c>
      <c r="L121" s="103"/>
    </row>
    <row r="122" spans="1:12" x14ac:dyDescent="0.25">
      <c r="A122" s="193" t="s">
        <v>105</v>
      </c>
      <c r="B122" s="194" t="s">
        <v>105</v>
      </c>
      <c r="C122" s="195">
        <v>4482</v>
      </c>
      <c r="D122" s="195">
        <v>11629</v>
      </c>
      <c r="E122" s="195">
        <v>11877</v>
      </c>
      <c r="F122" s="195">
        <v>11841</v>
      </c>
      <c r="G122" s="195">
        <v>8327</v>
      </c>
      <c r="H122" s="195">
        <v>13641</v>
      </c>
      <c r="I122" s="196">
        <f>IFERROR(H122/G122-1,"-")</f>
        <v>0.63816500540410703</v>
      </c>
      <c r="J122" s="195">
        <f t="shared" si="40"/>
        <v>5314</v>
      </c>
      <c r="K122" s="196">
        <f>H122/H$8</f>
        <v>4.4058199069031941E-3</v>
      </c>
      <c r="L122" s="103"/>
    </row>
    <row r="123" spans="1:12" x14ac:dyDescent="0.25">
      <c r="A123" s="193" t="s">
        <v>102</v>
      </c>
      <c r="B123" s="194" t="s">
        <v>102</v>
      </c>
      <c r="C123" s="195">
        <v>7680</v>
      </c>
      <c r="D123" s="195">
        <v>12385</v>
      </c>
      <c r="E123" s="195">
        <v>14337</v>
      </c>
      <c r="F123" s="195">
        <v>16623</v>
      </c>
      <c r="G123" s="195">
        <v>16019</v>
      </c>
      <c r="H123" s="195">
        <v>21114</v>
      </c>
      <c r="I123" s="196">
        <f>IFERROR(H123/G123-1,"-")</f>
        <v>0.31805980398277045</v>
      </c>
      <c r="J123" s="195">
        <f t="shared" si="40"/>
        <v>5095</v>
      </c>
      <c r="K123" s="196">
        <f>H123/H$8</f>
        <v>6.8194766889783766E-3</v>
      </c>
      <c r="L123" s="103"/>
    </row>
    <row r="124" spans="1:12" x14ac:dyDescent="0.25">
      <c r="A124" s="193"/>
      <c r="B124" s="190" t="s">
        <v>109</v>
      </c>
      <c r="C124" s="191">
        <v>5146</v>
      </c>
      <c r="D124" s="191">
        <v>18771</v>
      </c>
      <c r="E124" s="191">
        <v>22032</v>
      </c>
      <c r="F124" s="191">
        <v>20857</v>
      </c>
      <c r="G124" s="191">
        <v>18778</v>
      </c>
      <c r="H124" s="191">
        <v>20755</v>
      </c>
      <c r="I124" s="192">
        <f>IFERROR(H124/G124-1,"-")</f>
        <v>0.10528277771860695</v>
      </c>
      <c r="J124" s="191">
        <f t="shared" si="40"/>
        <v>1977</v>
      </c>
      <c r="K124" s="192">
        <f>H124/H$8</f>
        <v>6.7035255602797298E-3</v>
      </c>
      <c r="L124" s="103"/>
    </row>
    <row r="125" spans="1:12" s="74" customFormat="1" x14ac:dyDescent="0.25">
      <c r="A125" s="193"/>
      <c r="B125" s="194" t="s">
        <v>112</v>
      </c>
      <c r="C125" s="195">
        <v>273</v>
      </c>
      <c r="D125" s="195">
        <v>2145</v>
      </c>
      <c r="E125" s="195">
        <v>2166</v>
      </c>
      <c r="F125" s="195">
        <v>4936</v>
      </c>
      <c r="G125" s="195">
        <v>1826</v>
      </c>
      <c r="H125" s="195">
        <v>2377</v>
      </c>
      <c r="I125" s="196">
        <f t="shared" ref="I125:I132" si="41">IFERROR(H125/G125-1,"-")</f>
        <v>0.30175246440306691</v>
      </c>
      <c r="J125" s="195">
        <f t="shared" si="40"/>
        <v>551</v>
      </c>
      <c r="K125" s="196">
        <f t="shared" ref="K125:K132" si="42">H125/H$8</f>
        <v>7.6773212511611259E-4</v>
      </c>
      <c r="L125" s="197"/>
    </row>
    <row r="126" spans="1:12" s="74" customFormat="1" x14ac:dyDescent="0.25">
      <c r="A126" s="193"/>
      <c r="B126" s="194" t="s">
        <v>115</v>
      </c>
      <c r="C126" s="195">
        <v>260</v>
      </c>
      <c r="D126" s="195">
        <v>3109</v>
      </c>
      <c r="E126" s="195">
        <v>2874</v>
      </c>
      <c r="F126" s="195">
        <v>3162</v>
      </c>
      <c r="G126" s="195">
        <v>3189</v>
      </c>
      <c r="H126" s="195">
        <v>3369</v>
      </c>
      <c r="I126" s="196">
        <f t="shared" si="41"/>
        <v>5.6444026340545683E-2</v>
      </c>
      <c r="J126" s="195">
        <f t="shared" si="40"/>
        <v>180</v>
      </c>
      <c r="K126" s="196">
        <f t="shared" si="42"/>
        <v>1.088131901353043E-3</v>
      </c>
      <c r="L126" s="197"/>
    </row>
    <row r="127" spans="1:12" x14ac:dyDescent="0.25">
      <c r="A127" s="193"/>
      <c r="B127" s="194" t="s">
        <v>118</v>
      </c>
      <c r="C127" s="195">
        <v>349</v>
      </c>
      <c r="D127" s="195">
        <v>1609</v>
      </c>
      <c r="E127" s="195">
        <v>1751</v>
      </c>
      <c r="F127" s="195">
        <v>1685</v>
      </c>
      <c r="G127" s="195">
        <v>1740</v>
      </c>
      <c r="H127" s="195">
        <v>2322</v>
      </c>
      <c r="I127" s="196">
        <f t="shared" si="41"/>
        <v>0.33448275862068955</v>
      </c>
      <c r="J127" s="195">
        <f t="shared" si="40"/>
        <v>582</v>
      </c>
      <c r="K127" s="196">
        <f t="shared" si="42"/>
        <v>7.4996802461910542E-4</v>
      </c>
      <c r="L127" s="103"/>
    </row>
    <row r="128" spans="1:12" x14ac:dyDescent="0.25">
      <c r="A128" s="193"/>
      <c r="B128" s="194" t="s">
        <v>125</v>
      </c>
      <c r="C128" s="195">
        <v>47</v>
      </c>
      <c r="D128" s="195">
        <v>410</v>
      </c>
      <c r="E128" s="195">
        <v>371</v>
      </c>
      <c r="F128" s="195">
        <v>441</v>
      </c>
      <c r="G128" s="195">
        <v>517</v>
      </c>
      <c r="H128" s="195">
        <v>609</v>
      </c>
      <c r="I128" s="196">
        <f t="shared" si="41"/>
        <v>0.17794970986460346</v>
      </c>
      <c r="J128" s="195">
        <f t="shared" si="40"/>
        <v>92</v>
      </c>
      <c r="K128" s="196">
        <f t="shared" si="42"/>
        <v>1.966970400486801E-4</v>
      </c>
      <c r="L128" s="103"/>
    </row>
    <row r="129" spans="1:12" x14ac:dyDescent="0.25">
      <c r="A129" s="193"/>
      <c r="B129" s="194" t="s">
        <v>121</v>
      </c>
      <c r="C129" s="195">
        <v>131</v>
      </c>
      <c r="D129" s="195">
        <v>411</v>
      </c>
      <c r="E129" s="195">
        <v>291</v>
      </c>
      <c r="F129" s="195">
        <v>386</v>
      </c>
      <c r="G129" s="195">
        <v>369</v>
      </c>
      <c r="H129" s="195">
        <v>582</v>
      </c>
      <c r="I129" s="196">
        <f t="shared" si="41"/>
        <v>0.5772357723577235</v>
      </c>
      <c r="J129" s="195">
        <f t="shared" si="40"/>
        <v>213</v>
      </c>
      <c r="K129" s="196">
        <f t="shared" si="42"/>
        <v>1.8797648162287655E-4</v>
      </c>
      <c r="L129" s="103"/>
    </row>
    <row r="130" spans="1:12" x14ac:dyDescent="0.25">
      <c r="A130" s="193"/>
      <c r="B130" s="194" t="s">
        <v>130</v>
      </c>
      <c r="C130" s="195">
        <v>45</v>
      </c>
      <c r="D130" s="195">
        <v>250</v>
      </c>
      <c r="E130" s="195">
        <v>275</v>
      </c>
      <c r="F130" s="195">
        <v>223</v>
      </c>
      <c r="G130" s="195">
        <v>251</v>
      </c>
      <c r="H130" s="195">
        <v>121</v>
      </c>
      <c r="I130" s="196">
        <f t="shared" si="41"/>
        <v>-0.51792828685258963</v>
      </c>
      <c r="J130" s="195">
        <f t="shared" si="40"/>
        <v>-130</v>
      </c>
      <c r="K130" s="196">
        <f t="shared" si="42"/>
        <v>3.9081021093415914E-5</v>
      </c>
      <c r="L130" s="103"/>
    </row>
    <row r="131" spans="1:12" x14ac:dyDescent="0.25">
      <c r="A131" s="193" t="s">
        <v>146</v>
      </c>
      <c r="B131" s="194" t="s">
        <v>133</v>
      </c>
      <c r="C131" s="195">
        <v>33</v>
      </c>
      <c r="D131" s="195">
        <v>242</v>
      </c>
      <c r="E131" s="195">
        <v>286</v>
      </c>
      <c r="F131" s="195">
        <v>452</v>
      </c>
      <c r="G131" s="195">
        <v>379</v>
      </c>
      <c r="H131" s="195">
        <v>184</v>
      </c>
      <c r="I131" s="196">
        <f t="shared" si="41"/>
        <v>-0.51451187335092352</v>
      </c>
      <c r="J131" s="195">
        <f t="shared" si="40"/>
        <v>-195</v>
      </c>
      <c r="K131" s="196">
        <f t="shared" si="42"/>
        <v>5.9428990753624203E-5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4008</v>
      </c>
      <c r="D132" s="200">
        <f t="shared" ref="D132:H132" si="44">D124-SUM(D125:D131)</f>
        <v>10595</v>
      </c>
      <c r="E132" s="200">
        <f t="shared" si="44"/>
        <v>14018</v>
      </c>
      <c r="F132" s="200">
        <f t="shared" si="44"/>
        <v>9572</v>
      </c>
      <c r="G132" s="200">
        <f t="shared" si="44"/>
        <v>10507</v>
      </c>
      <c r="H132" s="200">
        <f t="shared" si="44"/>
        <v>11191</v>
      </c>
      <c r="I132" s="201">
        <f t="shared" si="41"/>
        <v>6.509945750452073E-2</v>
      </c>
      <c r="J132" s="200">
        <f>H132-G132</f>
        <v>684</v>
      </c>
      <c r="K132" s="201">
        <f t="shared" si="42"/>
        <v>3.6145099756728716E-3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24343</v>
      </c>
      <c r="D134" s="209">
        <v>137179</v>
      </c>
      <c r="E134" s="209">
        <v>154114</v>
      </c>
      <c r="F134" s="209">
        <v>170708</v>
      </c>
      <c r="G134" s="209">
        <v>177711</v>
      </c>
      <c r="H134" s="209">
        <v>182092</v>
      </c>
      <c r="I134" s="210">
        <f>IFERROR(H134/G134-1,"-")</f>
        <v>2.4652385052135184E-2</v>
      </c>
      <c r="J134" s="209">
        <f>H134-G134</f>
        <v>4381</v>
      </c>
      <c r="K134" s="210">
        <f>H134/H$8</f>
        <v>5.8812737958200752E-2</v>
      </c>
      <c r="L134" s="103"/>
    </row>
    <row r="135" spans="1:12" x14ac:dyDescent="0.25">
      <c r="A135" s="193" t="s">
        <v>98</v>
      </c>
      <c r="B135" s="190" t="s">
        <v>99</v>
      </c>
      <c r="C135" s="191">
        <v>9331</v>
      </c>
      <c r="D135" s="191">
        <v>13514</v>
      </c>
      <c r="E135" s="191">
        <v>5869</v>
      </c>
      <c r="F135" s="191">
        <v>7638</v>
      </c>
      <c r="G135" s="191">
        <v>11565</v>
      </c>
      <c r="H135" s="191">
        <v>10139</v>
      </c>
      <c r="I135" s="192">
        <f>IFERROR(H135/G135-1,"-")</f>
        <v>-0.12330306960657156</v>
      </c>
      <c r="J135" s="191">
        <f t="shared" ref="J135:J145" si="45">H135-G135</f>
        <v>-1426</v>
      </c>
      <c r="K135" s="192">
        <f>H135/H$8</f>
        <v>3.2747311807119336E-3</v>
      </c>
      <c r="L135" s="103"/>
    </row>
    <row r="136" spans="1:12" x14ac:dyDescent="0.25">
      <c r="A136" s="193" t="s">
        <v>105</v>
      </c>
      <c r="B136" s="194" t="s">
        <v>105</v>
      </c>
      <c r="C136" s="195">
        <v>6911</v>
      </c>
      <c r="D136" s="195">
        <v>8620</v>
      </c>
      <c r="E136" s="195">
        <v>3152</v>
      </c>
      <c r="F136" s="195">
        <v>4290</v>
      </c>
      <c r="G136" s="195">
        <v>6827</v>
      </c>
      <c r="H136" s="195">
        <v>4754</v>
      </c>
      <c r="I136" s="196">
        <f>IFERROR(H136/G136-1,"-")</f>
        <v>-0.30364728284751719</v>
      </c>
      <c r="J136" s="195">
        <f t="shared" si="45"/>
        <v>-2073</v>
      </c>
      <c r="K136" s="196">
        <f>H136/H$8</f>
        <v>1.5354642502322252E-3</v>
      </c>
      <c r="L136" s="103"/>
    </row>
    <row r="137" spans="1:12" x14ac:dyDescent="0.25">
      <c r="A137" s="193" t="s">
        <v>102</v>
      </c>
      <c r="B137" s="194" t="s">
        <v>102</v>
      </c>
      <c r="C137" s="195">
        <v>2420</v>
      </c>
      <c r="D137" s="195">
        <v>4894</v>
      </c>
      <c r="E137" s="195">
        <v>2717</v>
      </c>
      <c r="F137" s="195">
        <v>3348</v>
      </c>
      <c r="G137" s="195">
        <v>4738</v>
      </c>
      <c r="H137" s="195">
        <v>5385</v>
      </c>
      <c r="I137" s="196">
        <f>IFERROR(H137/G137-1,"-")</f>
        <v>0.13655550865344024</v>
      </c>
      <c r="J137" s="195">
        <f t="shared" si="45"/>
        <v>647</v>
      </c>
      <c r="K137" s="196">
        <f>H137/H$8</f>
        <v>1.7392669304797082E-3</v>
      </c>
      <c r="L137" s="103"/>
    </row>
    <row r="138" spans="1:12" x14ac:dyDescent="0.25">
      <c r="A138" s="193"/>
      <c r="B138" s="190" t="s">
        <v>109</v>
      </c>
      <c r="C138" s="191">
        <v>15012</v>
      </c>
      <c r="D138" s="191">
        <v>123665</v>
      </c>
      <c r="E138" s="191">
        <v>148245</v>
      </c>
      <c r="F138" s="191">
        <v>163070</v>
      </c>
      <c r="G138" s="191">
        <v>166146</v>
      </c>
      <c r="H138" s="191">
        <v>171953</v>
      </c>
      <c r="I138" s="192">
        <f>IFERROR(H138/G138-1,"-")</f>
        <v>3.4951187509780546E-2</v>
      </c>
      <c r="J138" s="191">
        <f t="shared" si="45"/>
        <v>5807</v>
      </c>
      <c r="K138" s="192">
        <f>H138/H$8</f>
        <v>5.5538006777488817E-2</v>
      </c>
      <c r="L138" s="103"/>
    </row>
    <row r="139" spans="1:12" s="74" customFormat="1" x14ac:dyDescent="0.25">
      <c r="A139" s="193"/>
      <c r="B139" s="194" t="s">
        <v>112</v>
      </c>
      <c r="C139" s="195">
        <v>2708</v>
      </c>
      <c r="D139" s="195">
        <v>49641</v>
      </c>
      <c r="E139" s="195">
        <v>74615</v>
      </c>
      <c r="F139" s="195">
        <v>76376</v>
      </c>
      <c r="G139" s="195">
        <v>81903</v>
      </c>
      <c r="H139" s="195">
        <v>83011</v>
      </c>
      <c r="I139" s="196">
        <f t="shared" ref="I139:I146" si="46">IFERROR(H139/G139-1,"-")</f>
        <v>1.352819799030569E-2</v>
      </c>
      <c r="J139" s="195">
        <f t="shared" si="45"/>
        <v>1108</v>
      </c>
      <c r="K139" s="196">
        <f t="shared" ref="K139:K146" si="47">H139/H$8</f>
        <v>2.6811195388310317E-2</v>
      </c>
      <c r="L139" s="197"/>
    </row>
    <row r="140" spans="1:12" s="74" customFormat="1" x14ac:dyDescent="0.25">
      <c r="A140" s="193"/>
      <c r="B140" s="194" t="s">
        <v>115</v>
      </c>
      <c r="C140" s="195">
        <v>926</v>
      </c>
      <c r="D140" s="195">
        <v>12835</v>
      </c>
      <c r="E140" s="195">
        <v>12307</v>
      </c>
      <c r="F140" s="195">
        <v>18958</v>
      </c>
      <c r="G140" s="195">
        <v>17259</v>
      </c>
      <c r="H140" s="195">
        <v>19414</v>
      </c>
      <c r="I140" s="196">
        <f t="shared" si="46"/>
        <v>0.12486239063676918</v>
      </c>
      <c r="J140" s="195">
        <f t="shared" si="45"/>
        <v>2155</v>
      </c>
      <c r="K140" s="196">
        <f t="shared" si="47"/>
        <v>6.2704044917981537E-3</v>
      </c>
      <c r="L140" s="197"/>
    </row>
    <row r="141" spans="1:12" x14ac:dyDescent="0.25">
      <c r="A141" s="193"/>
      <c r="B141" s="194" t="s">
        <v>118</v>
      </c>
      <c r="C141" s="195">
        <v>5235</v>
      </c>
      <c r="D141" s="195">
        <v>16798</v>
      </c>
      <c r="E141" s="195">
        <v>17416</v>
      </c>
      <c r="F141" s="195">
        <v>15664</v>
      </c>
      <c r="G141" s="195">
        <v>17244</v>
      </c>
      <c r="H141" s="195">
        <v>18386</v>
      </c>
      <c r="I141" s="196">
        <f t="shared" si="46"/>
        <v>6.6225933658083935E-2</v>
      </c>
      <c r="J141" s="195">
        <f t="shared" si="45"/>
        <v>1142</v>
      </c>
      <c r="K141" s="196">
        <f t="shared" si="47"/>
        <v>5.938377304326818E-3</v>
      </c>
      <c r="L141" s="103"/>
    </row>
    <row r="142" spans="1:12" x14ac:dyDescent="0.25">
      <c r="A142" s="193"/>
      <c r="B142" s="194" t="s">
        <v>125</v>
      </c>
      <c r="C142" s="195">
        <v>87</v>
      </c>
      <c r="D142" s="195">
        <v>6408</v>
      </c>
      <c r="E142" s="195">
        <v>4458</v>
      </c>
      <c r="F142" s="195">
        <v>7404</v>
      </c>
      <c r="G142" s="195">
        <v>5114</v>
      </c>
      <c r="H142" s="195">
        <v>6487</v>
      </c>
      <c r="I142" s="196">
        <f t="shared" si="46"/>
        <v>0.2684786859601096</v>
      </c>
      <c r="J142" s="195">
        <f t="shared" si="45"/>
        <v>1373</v>
      </c>
      <c r="K142" s="196">
        <f t="shared" si="47"/>
        <v>2.095194907710653E-3</v>
      </c>
      <c r="L142" s="103"/>
    </row>
    <row r="143" spans="1:12" x14ac:dyDescent="0.25">
      <c r="A143" s="193"/>
      <c r="B143" s="194" t="s">
        <v>121</v>
      </c>
      <c r="C143" s="195">
        <v>641</v>
      </c>
      <c r="D143" s="195">
        <v>2408</v>
      </c>
      <c r="E143" s="195">
        <v>2416</v>
      </c>
      <c r="F143" s="195">
        <v>3994</v>
      </c>
      <c r="G143" s="195">
        <v>2226</v>
      </c>
      <c r="H143" s="195">
        <v>3035</v>
      </c>
      <c r="I143" s="196">
        <f t="shared" si="46"/>
        <v>0.36343216531895783</v>
      </c>
      <c r="J143" s="195">
        <f t="shared" si="45"/>
        <v>809</v>
      </c>
      <c r="K143" s="196">
        <f t="shared" si="47"/>
        <v>9.8025536378939918E-4</v>
      </c>
      <c r="L143" s="103"/>
    </row>
    <row r="144" spans="1:12" x14ac:dyDescent="0.25">
      <c r="A144" s="193"/>
      <c r="B144" s="194" t="s">
        <v>130</v>
      </c>
      <c r="C144" s="195">
        <v>3</v>
      </c>
      <c r="D144" s="195">
        <v>1715</v>
      </c>
      <c r="E144" s="195">
        <v>539</v>
      </c>
      <c r="F144" s="195">
        <v>545</v>
      </c>
      <c r="G144" s="195">
        <v>1114</v>
      </c>
      <c r="H144" s="195">
        <v>947</v>
      </c>
      <c r="I144" s="196">
        <f t="shared" si="46"/>
        <v>-0.14991023339317777</v>
      </c>
      <c r="J144" s="195">
        <f t="shared" si="45"/>
        <v>-167</v>
      </c>
      <c r="K144" s="196">
        <f t="shared" si="47"/>
        <v>3.0586551219392453E-4</v>
      </c>
      <c r="L144" s="103"/>
    </row>
    <row r="145" spans="1:12" x14ac:dyDescent="0.25">
      <c r="A145" s="193" t="s">
        <v>146</v>
      </c>
      <c r="B145" s="194" t="s">
        <v>133</v>
      </c>
      <c r="C145" s="195">
        <v>331</v>
      </c>
      <c r="D145" s="195">
        <v>446</v>
      </c>
      <c r="E145" s="195">
        <v>612</v>
      </c>
      <c r="F145" s="195">
        <v>560</v>
      </c>
      <c r="G145" s="195">
        <v>1129</v>
      </c>
      <c r="H145" s="195">
        <v>1277</v>
      </c>
      <c r="I145" s="196">
        <f t="shared" si="46"/>
        <v>0.13108945969884855</v>
      </c>
      <c r="J145" s="195">
        <f t="shared" si="45"/>
        <v>148</v>
      </c>
      <c r="K145" s="196">
        <f t="shared" si="47"/>
        <v>4.1245011517596796E-4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5081</v>
      </c>
      <c r="D146" s="200">
        <f t="shared" ref="D146:H146" si="49">D138-SUM(D139:D145)</f>
        <v>33414</v>
      </c>
      <c r="E146" s="200">
        <f t="shared" si="49"/>
        <v>35882</v>
      </c>
      <c r="F146" s="200">
        <f t="shared" si="49"/>
        <v>39569</v>
      </c>
      <c r="G146" s="200">
        <f t="shared" si="49"/>
        <v>40157</v>
      </c>
      <c r="H146" s="200">
        <f t="shared" si="49"/>
        <v>39396</v>
      </c>
      <c r="I146" s="201">
        <f t="shared" si="46"/>
        <v>-1.895061882112703E-2</v>
      </c>
      <c r="J146" s="200">
        <f>H146-G146</f>
        <v>-761</v>
      </c>
      <c r="K146" s="201">
        <f t="shared" si="47"/>
        <v>1.2724263694183582E-2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6958</v>
      </c>
      <c r="D148" s="209">
        <v>42046</v>
      </c>
      <c r="E148" s="209">
        <v>49304</v>
      </c>
      <c r="F148" s="209">
        <v>57291</v>
      </c>
      <c r="G148" s="209">
        <v>57597</v>
      </c>
      <c r="H148" s="209">
        <v>58199</v>
      </c>
      <c r="I148" s="210">
        <f>IFERROR(H148/G148-1,"-")</f>
        <v>1.0451933260412938E-2</v>
      </c>
      <c r="J148" s="209">
        <f>H148-G148</f>
        <v>602</v>
      </c>
      <c r="K148" s="210">
        <f>H148/H$8</f>
        <v>1.8797325178642254E-2</v>
      </c>
      <c r="L148" s="103"/>
    </row>
    <row r="149" spans="1:12" x14ac:dyDescent="0.25">
      <c r="A149" s="193" t="s">
        <v>98</v>
      </c>
      <c r="B149" s="190" t="s">
        <v>99</v>
      </c>
      <c r="C149" s="191">
        <v>4573</v>
      </c>
      <c r="D149" s="191">
        <v>12363</v>
      </c>
      <c r="E149" s="191">
        <v>23106</v>
      </c>
      <c r="F149" s="191">
        <v>20408</v>
      </c>
      <c r="G149" s="191">
        <v>21711</v>
      </c>
      <c r="H149" s="191">
        <v>18107</v>
      </c>
      <c r="I149" s="192">
        <f>IFERROR(H149/G149-1,"-")</f>
        <v>-0.1659988024503708</v>
      </c>
      <c r="J149" s="191">
        <f t="shared" ref="J149:J159" si="50">H149-G149</f>
        <v>-3604</v>
      </c>
      <c r="K149" s="192">
        <f>H149/H$8</f>
        <v>5.8482648672601818E-3</v>
      </c>
      <c r="L149" s="103"/>
    </row>
    <row r="150" spans="1:12" x14ac:dyDescent="0.25">
      <c r="A150" s="193" t="s">
        <v>105</v>
      </c>
      <c r="B150" s="194" t="s">
        <v>105</v>
      </c>
      <c r="C150" s="195">
        <v>3573</v>
      </c>
      <c r="D150" s="195">
        <v>9422</v>
      </c>
      <c r="E150" s="195">
        <v>15839</v>
      </c>
      <c r="F150" s="195">
        <v>17350</v>
      </c>
      <c r="G150" s="195">
        <v>13811</v>
      </c>
      <c r="H150" s="195">
        <v>12988</v>
      </c>
      <c r="I150" s="196">
        <f>IFERROR(H150/G150-1,"-")</f>
        <v>-5.9590181739193393E-2</v>
      </c>
      <c r="J150" s="195">
        <f t="shared" si="50"/>
        <v>-823</v>
      </c>
      <c r="K150" s="196">
        <f>H150/H$8</f>
        <v>4.1949115864569082E-3</v>
      </c>
      <c r="L150" s="103"/>
    </row>
    <row r="151" spans="1:12" x14ac:dyDescent="0.25">
      <c r="A151" s="193" t="s">
        <v>102</v>
      </c>
      <c r="B151" s="194" t="s">
        <v>102</v>
      </c>
      <c r="C151" s="195">
        <v>1000</v>
      </c>
      <c r="D151" s="195">
        <v>2941</v>
      </c>
      <c r="E151" s="195">
        <v>7267</v>
      </c>
      <c r="F151" s="195">
        <v>3058</v>
      </c>
      <c r="G151" s="195">
        <v>7900</v>
      </c>
      <c r="H151" s="195">
        <v>5119</v>
      </c>
      <c r="I151" s="196">
        <f>IFERROR(H151/G151-1,"-")</f>
        <v>-0.35202531645569624</v>
      </c>
      <c r="J151" s="195">
        <f t="shared" si="50"/>
        <v>-2781</v>
      </c>
      <c r="K151" s="196">
        <f>H151/H$8</f>
        <v>1.6533532808032732E-3</v>
      </c>
      <c r="L151" s="103"/>
    </row>
    <row r="152" spans="1:12" x14ac:dyDescent="0.25">
      <c r="A152" s="193"/>
      <c r="B152" s="190" t="s">
        <v>109</v>
      </c>
      <c r="C152" s="191">
        <v>2385</v>
      </c>
      <c r="D152" s="191">
        <v>29683</v>
      </c>
      <c r="E152" s="191">
        <v>26198</v>
      </c>
      <c r="F152" s="191">
        <v>36883</v>
      </c>
      <c r="G152" s="191">
        <v>35886</v>
      </c>
      <c r="H152" s="191">
        <v>40092</v>
      </c>
      <c r="I152" s="192">
        <f>IFERROR(H152/G152-1,"-")</f>
        <v>0.11720448085604418</v>
      </c>
      <c r="J152" s="191">
        <f t="shared" si="50"/>
        <v>4206</v>
      </c>
      <c r="K152" s="192">
        <f>H152/H$8</f>
        <v>1.2949060311382073E-2</v>
      </c>
      <c r="L152" s="103"/>
    </row>
    <row r="153" spans="1:12" s="74" customFormat="1" x14ac:dyDescent="0.25">
      <c r="A153" s="193"/>
      <c r="B153" s="194" t="s">
        <v>112</v>
      </c>
      <c r="C153" s="195">
        <v>230</v>
      </c>
      <c r="D153" s="195">
        <v>6225</v>
      </c>
      <c r="E153" s="195">
        <v>8549</v>
      </c>
      <c r="F153" s="195">
        <v>11323</v>
      </c>
      <c r="G153" s="195">
        <v>7760</v>
      </c>
      <c r="H153" s="195">
        <v>3777</v>
      </c>
      <c r="I153" s="196">
        <f t="shared" ref="I153:I160" si="51">IFERROR(H153/G153-1,"-")</f>
        <v>-0.51327319587628861</v>
      </c>
      <c r="J153" s="195">
        <f t="shared" si="50"/>
        <v>-3983</v>
      </c>
      <c r="K153" s="196">
        <f t="shared" ref="K153:K160" si="52">H153/H$8</f>
        <v>1.2199092286762968E-3</v>
      </c>
      <c r="L153" s="197"/>
    </row>
    <row r="154" spans="1:12" s="74" customFormat="1" x14ac:dyDescent="0.25">
      <c r="A154" s="193"/>
      <c r="B154" s="194" t="s">
        <v>115</v>
      </c>
      <c r="C154" s="195">
        <v>126</v>
      </c>
      <c r="D154" s="195">
        <v>12083</v>
      </c>
      <c r="E154" s="195">
        <v>7099</v>
      </c>
      <c r="F154" s="195">
        <v>8963</v>
      </c>
      <c r="G154" s="195">
        <v>8193</v>
      </c>
      <c r="H154" s="195">
        <v>8910</v>
      </c>
      <c r="I154" s="196">
        <f t="shared" si="51"/>
        <v>8.7513731233980208E-2</v>
      </c>
      <c r="J154" s="195">
        <f t="shared" si="50"/>
        <v>717</v>
      </c>
      <c r="K154" s="196">
        <f t="shared" si="52"/>
        <v>2.8777842805151718E-3</v>
      </c>
      <c r="L154" s="197"/>
    </row>
    <row r="155" spans="1:12" x14ac:dyDescent="0.25">
      <c r="A155" s="193"/>
      <c r="B155" s="194" t="s">
        <v>118</v>
      </c>
      <c r="C155" s="195">
        <v>165</v>
      </c>
      <c r="D155" s="195">
        <v>3555</v>
      </c>
      <c r="E155" s="195">
        <v>2990</v>
      </c>
      <c r="F155" s="195">
        <v>6221</v>
      </c>
      <c r="G155" s="195">
        <v>9164</v>
      </c>
      <c r="H155" s="195">
        <v>17124</v>
      </c>
      <c r="I155" s="196">
        <f t="shared" si="51"/>
        <v>0.86861632474901795</v>
      </c>
      <c r="J155" s="195">
        <f t="shared" si="50"/>
        <v>7960</v>
      </c>
      <c r="K155" s="196">
        <f t="shared" si="52"/>
        <v>5.5307719438318524E-3</v>
      </c>
      <c r="L155" s="103"/>
    </row>
    <row r="156" spans="1:12" x14ac:dyDescent="0.25">
      <c r="A156" s="193"/>
      <c r="B156" s="194" t="s">
        <v>125</v>
      </c>
      <c r="C156" s="195">
        <v>5</v>
      </c>
      <c r="D156" s="195">
        <v>545</v>
      </c>
      <c r="E156" s="195">
        <v>866</v>
      </c>
      <c r="F156" s="195">
        <v>1217</v>
      </c>
      <c r="G156" s="195">
        <v>1519</v>
      </c>
      <c r="H156" s="195">
        <v>1184</v>
      </c>
      <c r="I156" s="196">
        <f t="shared" si="51"/>
        <v>-0.22053982883475975</v>
      </c>
      <c r="J156" s="195">
        <f t="shared" si="50"/>
        <v>-335</v>
      </c>
      <c r="K156" s="196">
        <f t="shared" si="52"/>
        <v>3.824126361537557E-4</v>
      </c>
      <c r="L156" s="103"/>
    </row>
    <row r="157" spans="1:12" x14ac:dyDescent="0.25">
      <c r="A157" s="193"/>
      <c r="B157" s="194" t="s">
        <v>121</v>
      </c>
      <c r="C157" s="195">
        <v>730</v>
      </c>
      <c r="D157" s="195">
        <v>1833</v>
      </c>
      <c r="E157" s="195">
        <v>1997</v>
      </c>
      <c r="F157" s="195">
        <v>1491</v>
      </c>
      <c r="G157" s="195">
        <v>1446</v>
      </c>
      <c r="H157" s="195">
        <v>1557</v>
      </c>
      <c r="I157" s="196">
        <f t="shared" si="51"/>
        <v>7.6763485477178373E-2</v>
      </c>
      <c r="J157" s="195">
        <f t="shared" si="50"/>
        <v>111</v>
      </c>
      <c r="K157" s="196">
        <f t="shared" si="52"/>
        <v>5.0288553588800477E-4</v>
      </c>
      <c r="L157" s="103"/>
    </row>
    <row r="158" spans="1:12" x14ac:dyDescent="0.25">
      <c r="A158" s="193"/>
      <c r="B158" s="194" t="s">
        <v>130</v>
      </c>
      <c r="C158" s="195">
        <v>6</v>
      </c>
      <c r="D158" s="195">
        <v>316</v>
      </c>
      <c r="E158" s="195">
        <v>126</v>
      </c>
      <c r="F158" s="195">
        <v>110</v>
      </c>
      <c r="G158" s="195">
        <v>37</v>
      </c>
      <c r="H158" s="195">
        <v>127</v>
      </c>
      <c r="I158" s="196">
        <f t="shared" si="51"/>
        <v>2.4324324324324325</v>
      </c>
      <c r="J158" s="195">
        <f t="shared" si="50"/>
        <v>90</v>
      </c>
      <c r="K158" s="196">
        <f t="shared" si="52"/>
        <v>4.1018922965816702E-5</v>
      </c>
      <c r="L158" s="103"/>
    </row>
    <row r="159" spans="1:12" x14ac:dyDescent="0.25">
      <c r="A159" s="193" t="s">
        <v>146</v>
      </c>
      <c r="B159" s="194" t="s">
        <v>133</v>
      </c>
      <c r="C159" s="195">
        <v>8</v>
      </c>
      <c r="D159" s="195">
        <v>208</v>
      </c>
      <c r="E159" s="195">
        <v>155</v>
      </c>
      <c r="F159" s="195">
        <v>344</v>
      </c>
      <c r="G159" s="195">
        <v>221</v>
      </c>
      <c r="H159" s="195">
        <v>221</v>
      </c>
      <c r="I159" s="196">
        <f t="shared" si="51"/>
        <v>0</v>
      </c>
      <c r="J159" s="195">
        <f t="shared" si="50"/>
        <v>0</v>
      </c>
      <c r="K159" s="196">
        <f t="shared" si="52"/>
        <v>7.1379385633429062E-5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1115</v>
      </c>
      <c r="D160" s="200">
        <f t="shared" ref="D160:H160" si="54">D152-SUM(D153:D159)</f>
        <v>4918</v>
      </c>
      <c r="E160" s="200">
        <f t="shared" si="54"/>
        <v>4416</v>
      </c>
      <c r="F160" s="200">
        <f t="shared" si="54"/>
        <v>7214</v>
      </c>
      <c r="G160" s="200">
        <f t="shared" si="54"/>
        <v>7546</v>
      </c>
      <c r="H160" s="200">
        <f t="shared" si="54"/>
        <v>7192</v>
      </c>
      <c r="I160" s="201">
        <f t="shared" si="51"/>
        <v>-4.6912271402067329E-2</v>
      </c>
      <c r="J160" s="200">
        <f>H160-G160</f>
        <v>-354</v>
      </c>
      <c r="K160" s="201">
        <f t="shared" si="52"/>
        <v>2.3228983777177459E-3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10A6-7F63-4E12-9FA9-452D6E634418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9315912</v>
      </c>
      <c r="D8" s="209">
        <v>9473050</v>
      </c>
      <c r="E8" s="209">
        <v>25825446</v>
      </c>
      <c r="F8" s="209">
        <v>28612657</v>
      </c>
      <c r="G8" s="209">
        <v>30210542</v>
      </c>
      <c r="H8" s="209">
        <v>29300863</v>
      </c>
      <c r="I8" s="210">
        <f>IFERROR(H8/G8-1,"-")</f>
        <v>-3.0111310151270998E-2</v>
      </c>
      <c r="J8" s="209">
        <f>H8-G8</f>
        <v>-909679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1512350</v>
      </c>
      <c r="D9" s="191">
        <v>2440467</v>
      </c>
      <c r="E9" s="191">
        <v>3575173</v>
      </c>
      <c r="F9" s="191">
        <v>3738561</v>
      </c>
      <c r="G9" s="191">
        <v>3694044</v>
      </c>
      <c r="H9" s="191">
        <v>3652225</v>
      </c>
      <c r="I9" s="192">
        <f>IFERROR(H9/G9-1,"-")</f>
        <v>-1.1320655628357379E-2</v>
      </c>
      <c r="J9" s="191">
        <f t="shared" ref="J9:J19" si="0">H9-G9</f>
        <v>-41819</v>
      </c>
      <c r="K9" s="192">
        <f>H9/H$8</f>
        <v>0.1246456461026421</v>
      </c>
      <c r="L9" s="103"/>
    </row>
    <row r="10" spans="1:12" x14ac:dyDescent="0.25">
      <c r="A10" s="193" t="s">
        <v>105</v>
      </c>
      <c r="B10" s="194" t="s">
        <v>105</v>
      </c>
      <c r="C10" s="195">
        <v>490250</v>
      </c>
      <c r="D10" s="195">
        <v>978940</v>
      </c>
      <c r="E10" s="195">
        <v>1054198</v>
      </c>
      <c r="F10" s="195">
        <v>1156630</v>
      </c>
      <c r="G10" s="195">
        <v>1172318</v>
      </c>
      <c r="H10" s="195">
        <v>1056271</v>
      </c>
      <c r="I10" s="196">
        <f>IFERROR(H10/G10-1,"-")</f>
        <v>-9.8989352718289791E-2</v>
      </c>
      <c r="J10" s="195">
        <f t="shared" si="0"/>
        <v>-116047</v>
      </c>
      <c r="K10" s="196">
        <f>H10/H$8</f>
        <v>3.6049142989406147E-2</v>
      </c>
      <c r="L10" s="103"/>
    </row>
    <row r="11" spans="1:12" x14ac:dyDescent="0.25">
      <c r="A11" s="193" t="s">
        <v>102</v>
      </c>
      <c r="B11" s="194" t="s">
        <v>102</v>
      </c>
      <c r="C11" s="195">
        <v>1022100</v>
      </c>
      <c r="D11" s="195">
        <v>1461527</v>
      </c>
      <c r="E11" s="195">
        <v>2520975</v>
      </c>
      <c r="F11" s="195">
        <v>2581931</v>
      </c>
      <c r="G11" s="195">
        <v>2521726</v>
      </c>
      <c r="H11" s="195">
        <v>2595954</v>
      </c>
      <c r="I11" s="196">
        <f>IFERROR(H11/G11-1,"-")</f>
        <v>2.9435394646365243E-2</v>
      </c>
      <c r="J11" s="195">
        <f t="shared" si="0"/>
        <v>74228</v>
      </c>
      <c r="K11" s="196">
        <f>H11/H$8</f>
        <v>8.8596503113235942E-2</v>
      </c>
      <c r="L11" s="103"/>
    </row>
    <row r="12" spans="1:12" x14ac:dyDescent="0.25">
      <c r="A12" s="1"/>
      <c r="B12" s="190" t="s">
        <v>109</v>
      </c>
      <c r="C12" s="191">
        <v>7803562</v>
      </c>
      <c r="D12" s="191">
        <v>7032583</v>
      </c>
      <c r="E12" s="191">
        <v>22250273</v>
      </c>
      <c r="F12" s="191">
        <v>24874096</v>
      </c>
      <c r="G12" s="191">
        <v>26516498</v>
      </c>
      <c r="H12" s="191">
        <v>25648638</v>
      </c>
      <c r="I12" s="192">
        <f>IFERROR(H12/G12-1,"-")</f>
        <v>-3.2729057962329722E-2</v>
      </c>
      <c r="J12" s="191">
        <f t="shared" si="0"/>
        <v>-867860</v>
      </c>
      <c r="K12" s="192">
        <f>H12/H$8</f>
        <v>0.87535435389735794</v>
      </c>
      <c r="L12" s="103"/>
    </row>
    <row r="13" spans="1:12" s="74" customFormat="1" x14ac:dyDescent="0.25">
      <c r="A13" s="193"/>
      <c r="B13" s="194" t="s">
        <v>112</v>
      </c>
      <c r="C13" s="195">
        <v>3001948</v>
      </c>
      <c r="D13" s="195">
        <v>1962433</v>
      </c>
      <c r="E13" s="195">
        <v>10615397</v>
      </c>
      <c r="F13" s="195">
        <v>11675069</v>
      </c>
      <c r="G13" s="195">
        <v>12500229</v>
      </c>
      <c r="H13" s="195">
        <v>12185968</v>
      </c>
      <c r="I13" s="196">
        <f t="shared" ref="I13:I20" si="1">IFERROR(H13/G13-1,"-")</f>
        <v>-2.5140419427516103E-2</v>
      </c>
      <c r="J13" s="195">
        <f t="shared" si="0"/>
        <v>-314261</v>
      </c>
      <c r="K13" s="196">
        <f t="shared" ref="K13:K20" si="2">H13/H$8</f>
        <v>0.41589109508481031</v>
      </c>
      <c r="L13" s="197"/>
    </row>
    <row r="14" spans="1:12" s="74" customFormat="1" x14ac:dyDescent="0.25">
      <c r="A14" s="193"/>
      <c r="B14" s="194" t="s">
        <v>115</v>
      </c>
      <c r="C14" s="195">
        <v>1160708</v>
      </c>
      <c r="D14" s="195">
        <v>1140960</v>
      </c>
      <c r="E14" s="195">
        <v>2470654</v>
      </c>
      <c r="F14" s="195">
        <v>2832520</v>
      </c>
      <c r="G14" s="195">
        <v>2982992</v>
      </c>
      <c r="H14" s="195">
        <v>2823654</v>
      </c>
      <c r="I14" s="196">
        <f t="shared" si="1"/>
        <v>-5.3415496923893913E-2</v>
      </c>
      <c r="J14" s="195">
        <f t="shared" si="0"/>
        <v>-159338</v>
      </c>
      <c r="K14" s="196">
        <f t="shared" si="2"/>
        <v>9.6367605281796651E-2</v>
      </c>
      <c r="L14" s="197"/>
    </row>
    <row r="15" spans="1:12" x14ac:dyDescent="0.25">
      <c r="A15" s="193"/>
      <c r="B15" s="194" t="s">
        <v>118</v>
      </c>
      <c r="C15" s="195">
        <v>359040</v>
      </c>
      <c r="D15" s="195">
        <v>619460</v>
      </c>
      <c r="E15" s="195">
        <v>1072113</v>
      </c>
      <c r="F15" s="195">
        <v>1296269</v>
      </c>
      <c r="G15" s="195">
        <v>1376511</v>
      </c>
      <c r="H15" s="195">
        <v>1334239</v>
      </c>
      <c r="I15" s="196">
        <f t="shared" si="1"/>
        <v>-3.0709525750248323E-2</v>
      </c>
      <c r="J15" s="195">
        <f t="shared" si="0"/>
        <v>-42272</v>
      </c>
      <c r="K15" s="196">
        <f t="shared" si="2"/>
        <v>4.5535826026694162E-2</v>
      </c>
      <c r="L15" s="103"/>
    </row>
    <row r="16" spans="1:12" x14ac:dyDescent="0.25">
      <c r="A16" s="193"/>
      <c r="B16" s="194" t="s">
        <v>125</v>
      </c>
      <c r="C16" s="195">
        <v>282778</v>
      </c>
      <c r="D16" s="195">
        <v>483766</v>
      </c>
      <c r="E16" s="195">
        <v>1110628</v>
      </c>
      <c r="F16" s="195">
        <v>1119405</v>
      </c>
      <c r="G16" s="195">
        <v>1166775</v>
      </c>
      <c r="H16" s="195">
        <v>1093898</v>
      </c>
      <c r="I16" s="196">
        <f t="shared" si="1"/>
        <v>-6.2460200124274223E-2</v>
      </c>
      <c r="J16" s="195">
        <f t="shared" si="0"/>
        <v>-72877</v>
      </c>
      <c r="K16" s="196">
        <f t="shared" si="2"/>
        <v>3.7333303118068567E-2</v>
      </c>
      <c r="L16" s="103"/>
    </row>
    <row r="17" spans="1:12" x14ac:dyDescent="0.25">
      <c r="A17" s="193"/>
      <c r="B17" s="194" t="s">
        <v>121</v>
      </c>
      <c r="C17" s="195">
        <v>409476</v>
      </c>
      <c r="D17" s="195">
        <v>471051</v>
      </c>
      <c r="E17" s="195">
        <v>914694</v>
      </c>
      <c r="F17" s="195">
        <v>951216</v>
      </c>
      <c r="G17" s="195">
        <v>983481</v>
      </c>
      <c r="H17" s="195">
        <v>904463</v>
      </c>
      <c r="I17" s="196">
        <f t="shared" si="1"/>
        <v>-8.0345222734348742E-2</v>
      </c>
      <c r="J17" s="195">
        <f t="shared" si="0"/>
        <v>-79018</v>
      </c>
      <c r="K17" s="196">
        <f t="shared" si="2"/>
        <v>3.0868135180864811E-2</v>
      </c>
      <c r="L17" s="103"/>
    </row>
    <row r="18" spans="1:12" x14ac:dyDescent="0.25">
      <c r="A18" s="193"/>
      <c r="B18" s="194" t="s">
        <v>130</v>
      </c>
      <c r="C18" s="195">
        <v>240272</v>
      </c>
      <c r="D18" s="195">
        <v>63065</v>
      </c>
      <c r="E18" s="195">
        <v>349565</v>
      </c>
      <c r="F18" s="195">
        <v>398489</v>
      </c>
      <c r="G18" s="195">
        <v>383984</v>
      </c>
      <c r="H18" s="195">
        <v>373213</v>
      </c>
      <c r="I18" s="196">
        <f t="shared" si="1"/>
        <v>-2.8050647943664297E-2</v>
      </c>
      <c r="J18" s="195">
        <f t="shared" si="0"/>
        <v>-10771</v>
      </c>
      <c r="K18" s="196">
        <f t="shared" si="2"/>
        <v>1.2737269888603622E-2</v>
      </c>
      <c r="L18" s="103"/>
    </row>
    <row r="19" spans="1:12" x14ac:dyDescent="0.25">
      <c r="A19" s="193" t="s">
        <v>146</v>
      </c>
      <c r="B19" s="194" t="s">
        <v>133</v>
      </c>
      <c r="C19" s="195">
        <v>343263</v>
      </c>
      <c r="D19" s="195">
        <v>40458</v>
      </c>
      <c r="E19" s="195">
        <v>253216</v>
      </c>
      <c r="F19" s="195">
        <v>357881</v>
      </c>
      <c r="G19" s="195">
        <v>367398</v>
      </c>
      <c r="H19" s="195">
        <v>315830</v>
      </c>
      <c r="I19" s="196">
        <f t="shared" si="1"/>
        <v>-0.14036004550922976</v>
      </c>
      <c r="J19" s="195">
        <f t="shared" si="0"/>
        <v>-51568</v>
      </c>
      <c r="K19" s="196">
        <f t="shared" si="2"/>
        <v>1.0778863407538542E-2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2006077</v>
      </c>
      <c r="D20" s="200">
        <f t="shared" ref="D20:H20" si="4">D12-SUM(D13:D19)</f>
        <v>2251390</v>
      </c>
      <c r="E20" s="200">
        <f t="shared" si="4"/>
        <v>5464006</v>
      </c>
      <c r="F20" s="200">
        <f t="shared" si="4"/>
        <v>6243247</v>
      </c>
      <c r="G20" s="200">
        <f t="shared" si="4"/>
        <v>6755128</v>
      </c>
      <c r="H20" s="200">
        <f t="shared" si="4"/>
        <v>6617373</v>
      </c>
      <c r="I20" s="201">
        <f t="shared" si="1"/>
        <v>-2.0392655772029755E-2</v>
      </c>
      <c r="J20" s="200">
        <f>H20-G20</f>
        <v>-137755</v>
      </c>
      <c r="K20" s="201">
        <f t="shared" si="2"/>
        <v>0.22584225590898124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3365944</v>
      </c>
      <c r="D22" s="209">
        <v>4006726</v>
      </c>
      <c r="E22" s="209">
        <v>10458907</v>
      </c>
      <c r="F22" s="209">
        <v>11285244</v>
      </c>
      <c r="G22" s="209">
        <v>11574731</v>
      </c>
      <c r="H22" s="209">
        <v>10948784</v>
      </c>
      <c r="I22" s="210">
        <f>IFERROR(H22/G22-1,"-")</f>
        <v>-5.40787513765979E-2</v>
      </c>
      <c r="J22" s="209">
        <f>H22-G22</f>
        <v>-625947</v>
      </c>
      <c r="K22" s="210">
        <f>H22/H$8</f>
        <v>0.37366762883400395</v>
      </c>
      <c r="L22" s="103"/>
    </row>
    <row r="23" spans="1:12" x14ac:dyDescent="0.25">
      <c r="A23" s="193" t="s">
        <v>98</v>
      </c>
      <c r="B23" s="190" t="s">
        <v>99</v>
      </c>
      <c r="C23" s="191">
        <v>329366</v>
      </c>
      <c r="D23" s="191">
        <v>827617</v>
      </c>
      <c r="E23" s="191">
        <v>805373</v>
      </c>
      <c r="F23" s="191">
        <v>715304</v>
      </c>
      <c r="G23" s="191">
        <v>652740</v>
      </c>
      <c r="H23" s="191">
        <v>573335</v>
      </c>
      <c r="I23" s="192">
        <f>IFERROR(H23/G23-1,"-")</f>
        <v>-0.12164874222508193</v>
      </c>
      <c r="J23" s="191">
        <f t="shared" ref="J23:J33" si="5">H23-G23</f>
        <v>-79405</v>
      </c>
      <c r="K23" s="192">
        <f>H23/H$8</f>
        <v>1.9567171110284363E-2</v>
      </c>
      <c r="L23" s="103"/>
    </row>
    <row r="24" spans="1:12" x14ac:dyDescent="0.25">
      <c r="A24" s="193" t="s">
        <v>105</v>
      </c>
      <c r="B24" s="194" t="s">
        <v>105</v>
      </c>
      <c r="C24" s="195">
        <v>154119</v>
      </c>
      <c r="D24" s="195">
        <v>314308</v>
      </c>
      <c r="E24" s="195">
        <v>245937</v>
      </c>
      <c r="F24" s="195">
        <v>227528</v>
      </c>
      <c r="G24" s="195">
        <v>196116</v>
      </c>
      <c r="H24" s="195">
        <v>197407</v>
      </c>
      <c r="I24" s="196">
        <f>IFERROR(H24/G24-1,"-")</f>
        <v>6.5828387280997269E-3</v>
      </c>
      <c r="J24" s="195">
        <f t="shared" si="5"/>
        <v>1291</v>
      </c>
      <c r="K24" s="196">
        <f>H24/H$8</f>
        <v>6.737241834822408E-3</v>
      </c>
      <c r="L24" s="103"/>
    </row>
    <row r="25" spans="1:12" x14ac:dyDescent="0.25">
      <c r="A25" s="193" t="s">
        <v>102</v>
      </c>
      <c r="B25" s="194" t="s">
        <v>102</v>
      </c>
      <c r="C25" s="195">
        <v>175247</v>
      </c>
      <c r="D25" s="195">
        <v>513309</v>
      </c>
      <c r="E25" s="195">
        <v>559436</v>
      </c>
      <c r="F25" s="195">
        <v>487776</v>
      </c>
      <c r="G25" s="195">
        <v>456624</v>
      </c>
      <c r="H25" s="195">
        <v>375928</v>
      </c>
      <c r="I25" s="196">
        <f>IFERROR(H25/G25-1,"-")</f>
        <v>-0.1767230806965906</v>
      </c>
      <c r="J25" s="195">
        <f t="shared" si="5"/>
        <v>-80696</v>
      </c>
      <c r="K25" s="196">
        <f>H25/H$8</f>
        <v>1.2829929275461956E-2</v>
      </c>
      <c r="L25" s="103"/>
    </row>
    <row r="26" spans="1:12" x14ac:dyDescent="0.25">
      <c r="A26" s="193"/>
      <c r="B26" s="190" t="s">
        <v>109</v>
      </c>
      <c r="C26" s="191">
        <v>3036578</v>
      </c>
      <c r="D26" s="191">
        <v>3179109</v>
      </c>
      <c r="E26" s="191">
        <v>9653534</v>
      </c>
      <c r="F26" s="191">
        <v>10569940</v>
      </c>
      <c r="G26" s="191">
        <v>10921991</v>
      </c>
      <c r="H26" s="191">
        <v>10375449</v>
      </c>
      <c r="I26" s="192">
        <f>IFERROR(H26/G26-1,"-")</f>
        <v>-5.0040510013238393E-2</v>
      </c>
      <c r="J26" s="191">
        <f t="shared" si="5"/>
        <v>-546542</v>
      </c>
      <c r="K26" s="192">
        <f>H26/H$8</f>
        <v>0.35410045772371962</v>
      </c>
      <c r="L26" s="103"/>
    </row>
    <row r="27" spans="1:12" s="74" customFormat="1" x14ac:dyDescent="0.25">
      <c r="A27" s="193"/>
      <c r="B27" s="194" t="s">
        <v>112</v>
      </c>
      <c r="C27" s="195">
        <v>1278867</v>
      </c>
      <c r="D27" s="195">
        <v>932064</v>
      </c>
      <c r="E27" s="195">
        <v>4904862</v>
      </c>
      <c r="F27" s="195">
        <v>5434073</v>
      </c>
      <c r="G27" s="195">
        <v>5667269</v>
      </c>
      <c r="H27" s="195">
        <v>5447840</v>
      </c>
      <c r="I27" s="196">
        <f t="shared" ref="I27:I34" si="6">IFERROR(H27/G27-1,"-")</f>
        <v>-3.8718649141235351E-2</v>
      </c>
      <c r="J27" s="195">
        <f t="shared" si="5"/>
        <v>-219429</v>
      </c>
      <c r="K27" s="196">
        <f t="shared" ref="K27:K34" si="7">H27/H$8</f>
        <v>0.18592762950360883</v>
      </c>
      <c r="L27" s="197"/>
    </row>
    <row r="28" spans="1:12" s="74" customFormat="1" x14ac:dyDescent="0.25">
      <c r="A28" s="193"/>
      <c r="B28" s="194" t="s">
        <v>115</v>
      </c>
      <c r="C28" s="195">
        <v>418778</v>
      </c>
      <c r="D28" s="195">
        <v>579381</v>
      </c>
      <c r="E28" s="195">
        <v>1139756</v>
      </c>
      <c r="F28" s="195">
        <v>1212128</v>
      </c>
      <c r="G28" s="195">
        <v>1197540</v>
      </c>
      <c r="H28" s="195">
        <v>1100708</v>
      </c>
      <c r="I28" s="196">
        <f t="shared" si="6"/>
        <v>-8.0859094477011229E-2</v>
      </c>
      <c r="J28" s="195">
        <f t="shared" si="5"/>
        <v>-96832</v>
      </c>
      <c r="K28" s="196">
        <f t="shared" si="7"/>
        <v>3.75657194806856E-2</v>
      </c>
      <c r="L28" s="197"/>
    </row>
    <row r="29" spans="1:12" x14ac:dyDescent="0.25">
      <c r="A29" s="193"/>
      <c r="B29" s="194" t="s">
        <v>118</v>
      </c>
      <c r="C29" s="195">
        <v>150527</v>
      </c>
      <c r="D29" s="195">
        <v>248371</v>
      </c>
      <c r="E29" s="195">
        <v>394345</v>
      </c>
      <c r="F29" s="195">
        <v>453330</v>
      </c>
      <c r="G29" s="195">
        <v>402067</v>
      </c>
      <c r="H29" s="195">
        <v>336428</v>
      </c>
      <c r="I29" s="196">
        <f t="shared" si="6"/>
        <v>-0.16325388554643883</v>
      </c>
      <c r="J29" s="195">
        <f t="shared" si="5"/>
        <v>-65639</v>
      </c>
      <c r="K29" s="196">
        <f t="shared" si="7"/>
        <v>1.1481846114907946E-2</v>
      </c>
      <c r="L29" s="103"/>
    </row>
    <row r="30" spans="1:12" x14ac:dyDescent="0.25">
      <c r="A30" s="193"/>
      <c r="B30" s="194" t="s">
        <v>125</v>
      </c>
      <c r="C30" s="195">
        <v>122447</v>
      </c>
      <c r="D30" s="195">
        <v>232109</v>
      </c>
      <c r="E30" s="195">
        <v>512097</v>
      </c>
      <c r="F30" s="195">
        <v>474886</v>
      </c>
      <c r="G30" s="195">
        <v>478395</v>
      </c>
      <c r="H30" s="195">
        <v>458800</v>
      </c>
      <c r="I30" s="196">
        <f t="shared" si="6"/>
        <v>-4.0959876252887217E-2</v>
      </c>
      <c r="J30" s="195">
        <f t="shared" si="5"/>
        <v>-19595</v>
      </c>
      <c r="K30" s="196">
        <f t="shared" si="7"/>
        <v>1.5658241874991874E-2</v>
      </c>
      <c r="L30" s="103"/>
    </row>
    <row r="31" spans="1:12" x14ac:dyDescent="0.25">
      <c r="A31" s="193"/>
      <c r="B31" s="194" t="s">
        <v>121</v>
      </c>
      <c r="C31" s="195">
        <v>203480</v>
      </c>
      <c r="D31" s="195">
        <v>266327</v>
      </c>
      <c r="E31" s="195">
        <v>521622</v>
      </c>
      <c r="F31" s="195">
        <v>497643</v>
      </c>
      <c r="G31" s="195">
        <v>514784</v>
      </c>
      <c r="H31" s="195">
        <v>478962</v>
      </c>
      <c r="I31" s="196">
        <f t="shared" si="6"/>
        <v>-6.9586467333872082E-2</v>
      </c>
      <c r="J31" s="195">
        <f t="shared" si="5"/>
        <v>-35822</v>
      </c>
      <c r="K31" s="196">
        <f t="shared" si="7"/>
        <v>1.6346344474563769E-2</v>
      </c>
      <c r="L31" s="103"/>
    </row>
    <row r="32" spans="1:12" x14ac:dyDescent="0.25">
      <c r="A32" s="193"/>
      <c r="B32" s="194" t="s">
        <v>130</v>
      </c>
      <c r="C32" s="195">
        <v>94535</v>
      </c>
      <c r="D32" s="195">
        <v>17632</v>
      </c>
      <c r="E32" s="195">
        <v>131098</v>
      </c>
      <c r="F32" s="195">
        <v>142686</v>
      </c>
      <c r="G32" s="195">
        <v>141703</v>
      </c>
      <c r="H32" s="195">
        <v>130117</v>
      </c>
      <c r="I32" s="196">
        <f t="shared" si="6"/>
        <v>-8.1762559719977701E-2</v>
      </c>
      <c r="J32" s="195">
        <f t="shared" si="5"/>
        <v>-11586</v>
      </c>
      <c r="K32" s="196">
        <f t="shared" si="7"/>
        <v>4.4407224456153391E-3</v>
      </c>
      <c r="L32" s="103"/>
    </row>
    <row r="33" spans="1:12" x14ac:dyDescent="0.25">
      <c r="A33" s="193" t="s">
        <v>146</v>
      </c>
      <c r="B33" s="194" t="s">
        <v>133</v>
      </c>
      <c r="C33" s="195">
        <v>104071</v>
      </c>
      <c r="D33" s="195">
        <v>7988</v>
      </c>
      <c r="E33" s="195">
        <v>81865</v>
      </c>
      <c r="F33" s="195">
        <v>122820</v>
      </c>
      <c r="G33" s="195">
        <v>116203</v>
      </c>
      <c r="H33" s="195">
        <v>99901</v>
      </c>
      <c r="I33" s="196">
        <f t="shared" si="6"/>
        <v>-0.14028897704878529</v>
      </c>
      <c r="J33" s="195">
        <f t="shared" si="5"/>
        <v>-16302</v>
      </c>
      <c r="K33" s="196">
        <f t="shared" si="7"/>
        <v>3.4094900208229361E-3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663873</v>
      </c>
      <c r="D34" s="200">
        <f t="shared" ref="D34:H34" si="9">D26-SUM(D27:D33)</f>
        <v>895237</v>
      </c>
      <c r="E34" s="200">
        <f t="shared" si="9"/>
        <v>1967889</v>
      </c>
      <c r="F34" s="200">
        <f t="shared" si="9"/>
        <v>2232374</v>
      </c>
      <c r="G34" s="200">
        <f t="shared" si="9"/>
        <v>2404030</v>
      </c>
      <c r="H34" s="200">
        <f t="shared" si="9"/>
        <v>2322693</v>
      </c>
      <c r="I34" s="201">
        <f t="shared" si="6"/>
        <v>-3.383360440593508E-2</v>
      </c>
      <c r="J34" s="200">
        <f>H34-G34</f>
        <v>-81337</v>
      </c>
      <c r="K34" s="201">
        <f t="shared" si="7"/>
        <v>7.9270463808523317E-2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2506467</v>
      </c>
      <c r="D36" s="209">
        <v>2126689</v>
      </c>
      <c r="E36" s="209">
        <v>7289014</v>
      </c>
      <c r="F36" s="209">
        <v>8059754</v>
      </c>
      <c r="G36" s="209">
        <v>8362569</v>
      </c>
      <c r="H36" s="209">
        <v>8376469</v>
      </c>
      <c r="I36" s="210">
        <f>IFERROR(H36/G36-1,"-")</f>
        <v>1.6621686469791008E-3</v>
      </c>
      <c r="J36" s="209">
        <f>H36-G36</f>
        <v>13900</v>
      </c>
      <c r="K36" s="210">
        <f>H36/H$8</f>
        <v>0.28587789376715628</v>
      </c>
      <c r="L36" s="103"/>
    </row>
    <row r="37" spans="1:12" x14ac:dyDescent="0.25">
      <c r="A37" s="193" t="s">
        <v>98</v>
      </c>
      <c r="B37" s="190" t="s">
        <v>99</v>
      </c>
      <c r="C37" s="191">
        <v>203267</v>
      </c>
      <c r="D37" s="191">
        <v>290315</v>
      </c>
      <c r="E37" s="191">
        <v>445959</v>
      </c>
      <c r="F37" s="191">
        <v>494880</v>
      </c>
      <c r="G37" s="191">
        <v>482419</v>
      </c>
      <c r="H37" s="191">
        <v>496163</v>
      </c>
      <c r="I37" s="192">
        <f>IFERROR(H37/G37-1,"-")</f>
        <v>2.8489756829643831E-2</v>
      </c>
      <c r="J37" s="191">
        <f t="shared" ref="J37:J47" si="10">H37-G37</f>
        <v>13744</v>
      </c>
      <c r="K37" s="192">
        <f>H37/H$8</f>
        <v>1.6933392030125529E-2</v>
      </c>
      <c r="L37" s="103"/>
    </row>
    <row r="38" spans="1:12" x14ac:dyDescent="0.25">
      <c r="A38" s="193" t="s">
        <v>105</v>
      </c>
      <c r="B38" s="194" t="s">
        <v>105</v>
      </c>
      <c r="C38" s="195">
        <v>78592</v>
      </c>
      <c r="D38" s="195">
        <v>115704</v>
      </c>
      <c r="E38" s="195">
        <v>142277</v>
      </c>
      <c r="F38" s="195">
        <v>187694</v>
      </c>
      <c r="G38" s="195">
        <v>214740</v>
      </c>
      <c r="H38" s="195">
        <v>191381</v>
      </c>
      <c r="I38" s="196">
        <f>IFERROR(H38/G38-1,"-")</f>
        <v>-0.10877805718543354</v>
      </c>
      <c r="J38" s="195">
        <f t="shared" si="10"/>
        <v>-23359</v>
      </c>
      <c r="K38" s="196">
        <f>H38/H$8</f>
        <v>6.5315823632908013E-3</v>
      </c>
      <c r="L38" s="103"/>
    </row>
    <row r="39" spans="1:12" x14ac:dyDescent="0.25">
      <c r="A39" s="193" t="s">
        <v>102</v>
      </c>
      <c r="B39" s="194" t="s">
        <v>102</v>
      </c>
      <c r="C39" s="195">
        <v>124675</v>
      </c>
      <c r="D39" s="195">
        <v>174611</v>
      </c>
      <c r="E39" s="195">
        <v>303682</v>
      </c>
      <c r="F39" s="195">
        <v>307186</v>
      </c>
      <c r="G39" s="195">
        <v>267679</v>
      </c>
      <c r="H39" s="195">
        <v>304782</v>
      </c>
      <c r="I39" s="196">
        <f>IFERROR(H39/G39-1,"-")</f>
        <v>0.1386100515916453</v>
      </c>
      <c r="J39" s="195">
        <f t="shared" si="10"/>
        <v>37103</v>
      </c>
      <c r="K39" s="196">
        <f>H39/H$8</f>
        <v>1.0401809666834728E-2</v>
      </c>
      <c r="L39" s="103"/>
    </row>
    <row r="40" spans="1:12" x14ac:dyDescent="0.25">
      <c r="A40" s="193"/>
      <c r="B40" s="190" t="s">
        <v>109</v>
      </c>
      <c r="C40" s="191">
        <v>2303200</v>
      </c>
      <c r="D40" s="191">
        <v>1836374</v>
      </c>
      <c r="E40" s="191">
        <v>6843055</v>
      </c>
      <c r="F40" s="191">
        <v>7564874</v>
      </c>
      <c r="G40" s="191">
        <v>7880150</v>
      </c>
      <c r="H40" s="191">
        <v>7880306</v>
      </c>
      <c r="I40" s="192">
        <f>IFERROR(H40/G40-1,"-")</f>
        <v>1.9796577476416388E-5</v>
      </c>
      <c r="J40" s="191">
        <f t="shared" si="10"/>
        <v>156</v>
      </c>
      <c r="K40" s="192">
        <f>H40/H$8</f>
        <v>0.26894450173703077</v>
      </c>
      <c r="L40" s="103"/>
    </row>
    <row r="41" spans="1:12" s="74" customFormat="1" x14ac:dyDescent="0.25">
      <c r="A41" s="193"/>
      <c r="B41" s="194" t="s">
        <v>112</v>
      </c>
      <c r="C41" s="195">
        <v>1005724</v>
      </c>
      <c r="D41" s="195">
        <v>624960</v>
      </c>
      <c r="E41" s="195">
        <v>3576394</v>
      </c>
      <c r="F41" s="195">
        <v>3920000</v>
      </c>
      <c r="G41" s="195">
        <v>4161787</v>
      </c>
      <c r="H41" s="195">
        <v>4166601</v>
      </c>
      <c r="I41" s="196">
        <f t="shared" ref="I41:I48" si="11">IFERROR(H41/G41-1,"-")</f>
        <v>1.1567146516628934E-3</v>
      </c>
      <c r="J41" s="195">
        <f t="shared" si="10"/>
        <v>4814</v>
      </c>
      <c r="K41" s="196">
        <f t="shared" ref="K41:K48" si="12">H41/H$8</f>
        <v>0.14220062392018964</v>
      </c>
      <c r="L41" s="197"/>
    </row>
    <row r="42" spans="1:12" s="74" customFormat="1" x14ac:dyDescent="0.25">
      <c r="A42" s="193"/>
      <c r="B42" s="194" t="s">
        <v>115</v>
      </c>
      <c r="C42" s="195">
        <v>119434</v>
      </c>
      <c r="D42" s="195">
        <v>102989</v>
      </c>
      <c r="E42" s="195">
        <v>238491</v>
      </c>
      <c r="F42" s="195">
        <v>283326</v>
      </c>
      <c r="G42" s="195">
        <v>275563</v>
      </c>
      <c r="H42" s="195">
        <v>289891</v>
      </c>
      <c r="I42" s="196">
        <f t="shared" si="11"/>
        <v>5.1995369479937548E-2</v>
      </c>
      <c r="J42" s="195">
        <f t="shared" si="10"/>
        <v>14328</v>
      </c>
      <c r="K42" s="196">
        <f t="shared" si="12"/>
        <v>9.8935993796496705E-3</v>
      </c>
      <c r="L42" s="197"/>
    </row>
    <row r="43" spans="1:12" x14ac:dyDescent="0.25">
      <c r="A43" s="193"/>
      <c r="B43" s="194" t="s">
        <v>118</v>
      </c>
      <c r="C43" s="195">
        <v>61048</v>
      </c>
      <c r="D43" s="195">
        <v>96745</v>
      </c>
      <c r="E43" s="195">
        <v>163873</v>
      </c>
      <c r="F43" s="195">
        <v>207861</v>
      </c>
      <c r="G43" s="195">
        <v>207311</v>
      </c>
      <c r="H43" s="195">
        <v>209308</v>
      </c>
      <c r="I43" s="196">
        <f t="shared" si="11"/>
        <v>9.6328704217334415E-3</v>
      </c>
      <c r="J43" s="195">
        <f t="shared" si="10"/>
        <v>1997</v>
      </c>
      <c r="K43" s="196">
        <f t="shared" si="12"/>
        <v>7.1434073460566678E-3</v>
      </c>
      <c r="L43" s="103"/>
    </row>
    <row r="44" spans="1:12" x14ac:dyDescent="0.25">
      <c r="A44" s="193"/>
      <c r="B44" s="194" t="s">
        <v>125</v>
      </c>
      <c r="C44" s="195">
        <v>103813</v>
      </c>
      <c r="D44" s="195">
        <v>168933</v>
      </c>
      <c r="E44" s="195">
        <v>411305</v>
      </c>
      <c r="F44" s="195">
        <v>424993</v>
      </c>
      <c r="G44" s="195">
        <v>422008</v>
      </c>
      <c r="H44" s="195">
        <v>391900</v>
      </c>
      <c r="I44" s="196">
        <f t="shared" si="11"/>
        <v>-7.1344619059354297E-2</v>
      </c>
      <c r="J44" s="195">
        <f t="shared" si="10"/>
        <v>-30108</v>
      </c>
      <c r="K44" s="196">
        <f t="shared" si="12"/>
        <v>1.33750326739523E-2</v>
      </c>
      <c r="L44" s="103"/>
    </row>
    <row r="45" spans="1:12" x14ac:dyDescent="0.25">
      <c r="A45" s="193"/>
      <c r="B45" s="194" t="s">
        <v>121</v>
      </c>
      <c r="C45" s="195">
        <v>117501</v>
      </c>
      <c r="D45" s="195">
        <v>113228</v>
      </c>
      <c r="E45" s="195">
        <v>253270</v>
      </c>
      <c r="F45" s="195">
        <v>303691</v>
      </c>
      <c r="G45" s="195">
        <v>301431</v>
      </c>
      <c r="H45" s="195">
        <v>274202</v>
      </c>
      <c r="I45" s="196">
        <f t="shared" si="11"/>
        <v>-9.0332447558479356E-2</v>
      </c>
      <c r="J45" s="195">
        <f t="shared" si="10"/>
        <v>-27229</v>
      </c>
      <c r="K45" s="196">
        <f t="shared" si="12"/>
        <v>9.358154399752662E-3</v>
      </c>
      <c r="L45" s="103"/>
    </row>
    <row r="46" spans="1:12" x14ac:dyDescent="0.25">
      <c r="A46" s="193"/>
      <c r="B46" s="194" t="s">
        <v>130</v>
      </c>
      <c r="C46" s="195">
        <v>86006</v>
      </c>
      <c r="D46" s="195">
        <v>33695</v>
      </c>
      <c r="E46" s="195">
        <v>136931</v>
      </c>
      <c r="F46" s="195">
        <v>142670</v>
      </c>
      <c r="G46" s="195">
        <v>137164</v>
      </c>
      <c r="H46" s="195">
        <v>143922</v>
      </c>
      <c r="I46" s="196">
        <f t="shared" si="11"/>
        <v>4.9269487620658525E-2</v>
      </c>
      <c r="J46" s="195">
        <f t="shared" si="10"/>
        <v>6758</v>
      </c>
      <c r="K46" s="196">
        <f t="shared" si="12"/>
        <v>4.9118689780570631E-3</v>
      </c>
      <c r="L46" s="103"/>
    </row>
    <row r="47" spans="1:12" x14ac:dyDescent="0.25">
      <c r="A47" s="193" t="s">
        <v>146</v>
      </c>
      <c r="B47" s="194" t="s">
        <v>133</v>
      </c>
      <c r="C47" s="195">
        <v>141204</v>
      </c>
      <c r="D47" s="195">
        <v>23338</v>
      </c>
      <c r="E47" s="195">
        <v>113789</v>
      </c>
      <c r="F47" s="195">
        <v>145549</v>
      </c>
      <c r="G47" s="195">
        <v>150872</v>
      </c>
      <c r="H47" s="195">
        <v>131483</v>
      </c>
      <c r="I47" s="196">
        <f t="shared" si="11"/>
        <v>-0.12851291160719025</v>
      </c>
      <c r="J47" s="195">
        <f t="shared" si="10"/>
        <v>-19389</v>
      </c>
      <c r="K47" s="196">
        <f t="shared" si="12"/>
        <v>4.4873422328891811E-3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668470</v>
      </c>
      <c r="D48" s="200">
        <f t="shared" ref="D48:H48" si="14">D40-SUM(D41:D47)</f>
        <v>672486</v>
      </c>
      <c r="E48" s="200">
        <f t="shared" si="14"/>
        <v>1949002</v>
      </c>
      <c r="F48" s="200">
        <f t="shared" si="14"/>
        <v>2136784</v>
      </c>
      <c r="G48" s="200">
        <f t="shared" si="14"/>
        <v>2224014</v>
      </c>
      <c r="H48" s="200">
        <f t="shared" si="14"/>
        <v>2272999</v>
      </c>
      <c r="I48" s="201">
        <f t="shared" si="11"/>
        <v>2.2025490846730333E-2</v>
      </c>
      <c r="J48" s="200">
        <f>H48-G48</f>
        <v>48985</v>
      </c>
      <c r="K48" s="201">
        <f t="shared" si="12"/>
        <v>7.7574472806483552E-2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59506</v>
      </c>
      <c r="D50" s="209">
        <v>67472</v>
      </c>
      <c r="E50" s="209">
        <v>133756</v>
      </c>
      <c r="F50" s="209">
        <v>142013</v>
      </c>
      <c r="G50" s="209">
        <v>160183</v>
      </c>
      <c r="H50" s="209">
        <v>161637</v>
      </c>
      <c r="I50" s="210">
        <f>IFERROR(H50/G50-1,"-")</f>
        <v>9.0771180462345669E-3</v>
      </c>
      <c r="J50" s="209">
        <f>H50-G50</f>
        <v>1454</v>
      </c>
      <c r="K50" s="210">
        <f>H50/H$8</f>
        <v>5.5164586790498286E-3</v>
      </c>
      <c r="L50" s="103"/>
    </row>
    <row r="51" spans="1:12" x14ac:dyDescent="0.25">
      <c r="A51" s="193" t="s">
        <v>98</v>
      </c>
      <c r="B51" s="190" t="s">
        <v>99</v>
      </c>
      <c r="C51" s="191">
        <v>6410</v>
      </c>
      <c r="D51" s="191">
        <v>15419</v>
      </c>
      <c r="E51" s="191">
        <v>15342</v>
      </c>
      <c r="F51" s="191">
        <v>34035</v>
      </c>
      <c r="G51" s="191">
        <v>23076</v>
      </c>
      <c r="H51" s="191">
        <v>23052</v>
      </c>
      <c r="I51" s="192">
        <f>IFERROR(H51/G51-1,"-")</f>
        <v>-1.0400416016640435E-3</v>
      </c>
      <c r="J51" s="191">
        <f t="shared" ref="J51:J61" si="15">H51-G51</f>
        <v>-24</v>
      </c>
      <c r="K51" s="192">
        <f>H51/H$8</f>
        <v>7.8673450676179744E-4</v>
      </c>
      <c r="L51" s="103"/>
    </row>
    <row r="52" spans="1:12" x14ac:dyDescent="0.25">
      <c r="A52" s="193" t="s">
        <v>105</v>
      </c>
      <c r="B52" s="194" t="s">
        <v>105</v>
      </c>
      <c r="C52" s="195">
        <v>4571</v>
      </c>
      <c r="D52" s="195">
        <v>6718</v>
      </c>
      <c r="E52" s="195">
        <v>4619</v>
      </c>
      <c r="F52" s="195">
        <v>22183</v>
      </c>
      <c r="G52" s="195">
        <v>13220</v>
      </c>
      <c r="H52" s="195">
        <v>11930</v>
      </c>
      <c r="I52" s="196">
        <f>IFERROR(H52/G52-1,"-")</f>
        <v>-9.7579425113464402E-2</v>
      </c>
      <c r="J52" s="195">
        <f t="shared" si="15"/>
        <v>-1290</v>
      </c>
      <c r="K52" s="196">
        <f>H52/H$8</f>
        <v>4.0715524317491946E-4</v>
      </c>
      <c r="L52" s="103"/>
    </row>
    <row r="53" spans="1:12" x14ac:dyDescent="0.25">
      <c r="A53" s="193" t="s">
        <v>102</v>
      </c>
      <c r="B53" s="194" t="s">
        <v>102</v>
      </c>
      <c r="C53" s="195">
        <v>1839</v>
      </c>
      <c r="D53" s="195">
        <v>8701</v>
      </c>
      <c r="E53" s="195">
        <v>10723</v>
      </c>
      <c r="F53" s="195">
        <v>11852</v>
      </c>
      <c r="G53" s="195">
        <v>9856</v>
      </c>
      <c r="H53" s="195">
        <v>11122</v>
      </c>
      <c r="I53" s="196">
        <f>IFERROR(H53/G53-1,"-")</f>
        <v>0.12844967532467533</v>
      </c>
      <c r="J53" s="195">
        <f t="shared" si="15"/>
        <v>1266</v>
      </c>
      <c r="K53" s="196">
        <f>H53/H$8</f>
        <v>3.7957926358687797E-4</v>
      </c>
      <c r="L53" s="103"/>
    </row>
    <row r="54" spans="1:12" x14ac:dyDescent="0.25">
      <c r="A54" s="193"/>
      <c r="B54" s="190" t="s">
        <v>109</v>
      </c>
      <c r="C54" s="191">
        <v>53096</v>
      </c>
      <c r="D54" s="191">
        <v>52053</v>
      </c>
      <c r="E54" s="191">
        <v>118414</v>
      </c>
      <c r="F54" s="191">
        <v>107978</v>
      </c>
      <c r="G54" s="191">
        <v>137107</v>
      </c>
      <c r="H54" s="191">
        <v>138585</v>
      </c>
      <c r="I54" s="192">
        <f>IFERROR(H54/G54-1,"-")</f>
        <v>1.0779901828498861E-2</v>
      </c>
      <c r="J54" s="191">
        <f t="shared" si="15"/>
        <v>1478</v>
      </c>
      <c r="K54" s="192">
        <f>H54/H$8</f>
        <v>4.7297241722880313E-3</v>
      </c>
      <c r="L54" s="103"/>
    </row>
    <row r="55" spans="1:12" s="74" customFormat="1" x14ac:dyDescent="0.25">
      <c r="A55" s="193"/>
      <c r="B55" s="194" t="s">
        <v>112</v>
      </c>
      <c r="C55" s="195">
        <v>19218</v>
      </c>
      <c r="D55" s="195">
        <v>11965</v>
      </c>
      <c r="E55" s="195">
        <v>54862</v>
      </c>
      <c r="F55" s="195">
        <v>44985</v>
      </c>
      <c r="G55" s="195">
        <v>58295</v>
      </c>
      <c r="H55" s="195">
        <v>57531</v>
      </c>
      <c r="I55" s="196">
        <f t="shared" ref="I55:I62" si="16">IFERROR(H55/G55-1,"-")</f>
        <v>-1.3105755210566894E-2</v>
      </c>
      <c r="J55" s="195">
        <f t="shared" si="15"/>
        <v>-764</v>
      </c>
      <c r="K55" s="196">
        <f t="shared" ref="K55:K62" si="17">H55/H$8</f>
        <v>1.9634575268312063E-3</v>
      </c>
      <c r="L55" s="197"/>
    </row>
    <row r="56" spans="1:12" s="74" customFormat="1" x14ac:dyDescent="0.25">
      <c r="A56" s="193"/>
      <c r="B56" s="194" t="s">
        <v>115</v>
      </c>
      <c r="C56" s="195">
        <v>15319</v>
      </c>
      <c r="D56" s="195">
        <v>18110</v>
      </c>
      <c r="E56" s="195">
        <v>25954</v>
      </c>
      <c r="F56" s="195">
        <v>22828</v>
      </c>
      <c r="G56" s="195">
        <v>30312</v>
      </c>
      <c r="H56" s="195">
        <v>30872</v>
      </c>
      <c r="I56" s="196">
        <f t="shared" si="16"/>
        <v>1.8474531538664518E-2</v>
      </c>
      <c r="J56" s="195">
        <f t="shared" si="15"/>
        <v>560</v>
      </c>
      <c r="K56" s="196">
        <f t="shared" si="17"/>
        <v>1.0536208438638821E-3</v>
      </c>
      <c r="L56" s="197"/>
    </row>
    <row r="57" spans="1:12" x14ac:dyDescent="0.25">
      <c r="A57" s="193"/>
      <c r="B57" s="194" t="s">
        <v>118</v>
      </c>
      <c r="C57" s="195">
        <v>1415</v>
      </c>
      <c r="D57" s="195">
        <v>3224</v>
      </c>
      <c r="E57" s="195">
        <v>5068</v>
      </c>
      <c r="F57" s="195">
        <v>5554</v>
      </c>
      <c r="G57" s="195">
        <v>5721</v>
      </c>
      <c r="H57" s="195">
        <v>5932</v>
      </c>
      <c r="I57" s="196">
        <f t="shared" si="16"/>
        <v>3.6881664044747353E-2</v>
      </c>
      <c r="J57" s="195">
        <f t="shared" si="15"/>
        <v>211</v>
      </c>
      <c r="K57" s="196">
        <f t="shared" si="17"/>
        <v>2.0245137489636398E-4</v>
      </c>
      <c r="L57" s="103"/>
    </row>
    <row r="58" spans="1:12" x14ac:dyDescent="0.25">
      <c r="A58" s="193"/>
      <c r="B58" s="194" t="s">
        <v>125</v>
      </c>
      <c r="C58" s="195">
        <v>928</v>
      </c>
      <c r="D58" s="195">
        <v>1562</v>
      </c>
      <c r="E58" s="195">
        <v>2463</v>
      </c>
      <c r="F58" s="195">
        <v>1849</v>
      </c>
      <c r="G58" s="195">
        <v>3975</v>
      </c>
      <c r="H58" s="195">
        <v>3971</v>
      </c>
      <c r="I58" s="196">
        <f t="shared" si="16"/>
        <v>-1.0062893081761448E-3</v>
      </c>
      <c r="J58" s="195">
        <f t="shared" si="15"/>
        <v>-4</v>
      </c>
      <c r="K58" s="196">
        <f t="shared" si="17"/>
        <v>1.3552501849518902E-4</v>
      </c>
      <c r="L58" s="103"/>
    </row>
    <row r="59" spans="1:12" x14ac:dyDescent="0.25">
      <c r="A59" s="193"/>
      <c r="B59" s="194" t="s">
        <v>121</v>
      </c>
      <c r="C59" s="195">
        <v>828</v>
      </c>
      <c r="D59" s="195">
        <v>920</v>
      </c>
      <c r="E59" s="195">
        <v>1950</v>
      </c>
      <c r="F59" s="195">
        <v>2073</v>
      </c>
      <c r="G59" s="195">
        <v>2665</v>
      </c>
      <c r="H59" s="195">
        <v>2383</v>
      </c>
      <c r="I59" s="196">
        <f t="shared" si="16"/>
        <v>-0.10581613508442778</v>
      </c>
      <c r="J59" s="195">
        <f t="shared" si="15"/>
        <v>-282</v>
      </c>
      <c r="K59" s="196">
        <f t="shared" si="17"/>
        <v>8.1328662572157002E-5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244</v>
      </c>
      <c r="E60" s="195">
        <v>315</v>
      </c>
      <c r="F60" s="195">
        <v>603</v>
      </c>
      <c r="G60" s="195">
        <v>460</v>
      </c>
      <c r="H60" s="195">
        <v>703</v>
      </c>
      <c r="I60" s="196">
        <f t="shared" si="16"/>
        <v>0.52826086956521734</v>
      </c>
      <c r="J60" s="195">
        <f t="shared" si="15"/>
        <v>243</v>
      </c>
      <c r="K60" s="196">
        <f t="shared" si="17"/>
        <v>2.3992467389100452E-5</v>
      </c>
      <c r="L60" s="103"/>
    </row>
    <row r="61" spans="1:12" x14ac:dyDescent="0.25">
      <c r="A61" s="193" t="s">
        <v>146</v>
      </c>
      <c r="B61" s="194" t="s">
        <v>133</v>
      </c>
      <c r="C61" s="195">
        <v>1494</v>
      </c>
      <c r="D61" s="195">
        <v>164</v>
      </c>
      <c r="E61" s="195">
        <v>271</v>
      </c>
      <c r="F61" s="195">
        <v>520</v>
      </c>
      <c r="G61" s="195">
        <v>413</v>
      </c>
      <c r="H61" s="195">
        <v>1058</v>
      </c>
      <c r="I61" s="196">
        <f t="shared" si="16"/>
        <v>1.5617433414043584</v>
      </c>
      <c r="J61" s="195">
        <f t="shared" si="15"/>
        <v>645</v>
      </c>
      <c r="K61" s="196">
        <f t="shared" si="17"/>
        <v>3.6108151490282043E-5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13181</v>
      </c>
      <c r="D62" s="200">
        <f t="shared" ref="D62:H62" si="19">D54-SUM(D55:D61)</f>
        <v>15864</v>
      </c>
      <c r="E62" s="200">
        <f t="shared" si="19"/>
        <v>27531</v>
      </c>
      <c r="F62" s="200">
        <f t="shared" si="19"/>
        <v>29566</v>
      </c>
      <c r="G62" s="200">
        <f t="shared" si="19"/>
        <v>35266</v>
      </c>
      <c r="H62" s="200">
        <f t="shared" si="19"/>
        <v>36135</v>
      </c>
      <c r="I62" s="201">
        <f t="shared" si="16"/>
        <v>2.4641297567061793E-2</v>
      </c>
      <c r="J62" s="200">
        <f>H62-G62</f>
        <v>869</v>
      </c>
      <c r="K62" s="201">
        <f t="shared" si="17"/>
        <v>1.2332401267498502E-3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211025</v>
      </c>
      <c r="D64" s="209">
        <v>281006</v>
      </c>
      <c r="E64" s="209">
        <v>824915</v>
      </c>
      <c r="F64" s="209">
        <v>892817</v>
      </c>
      <c r="G64" s="209">
        <v>1185602</v>
      </c>
      <c r="H64" s="209">
        <v>931355</v>
      </c>
      <c r="I64" s="210">
        <f>IFERROR(H64/G64-1,"-")</f>
        <v>-0.21444548845227995</v>
      </c>
      <c r="J64" s="209">
        <f>H64-G64</f>
        <v>-254247</v>
      </c>
      <c r="K64" s="210">
        <f>H64/H$8</f>
        <v>3.1785923848045024E-2</v>
      </c>
      <c r="L64" s="103"/>
    </row>
    <row r="65" spans="1:12" x14ac:dyDescent="0.25">
      <c r="A65" s="193" t="s">
        <v>98</v>
      </c>
      <c r="B65" s="190" t="s">
        <v>99</v>
      </c>
      <c r="C65" s="191">
        <v>66009</v>
      </c>
      <c r="D65" s="191">
        <v>75404</v>
      </c>
      <c r="E65" s="191">
        <v>110785</v>
      </c>
      <c r="F65" s="191">
        <v>148519</v>
      </c>
      <c r="G65" s="191">
        <v>225043</v>
      </c>
      <c r="H65" s="191">
        <v>159775</v>
      </c>
      <c r="I65" s="192">
        <f>IFERROR(H65/G65-1,"-")</f>
        <v>-0.2900245730815888</v>
      </c>
      <c r="J65" s="191">
        <f t="shared" ref="J65:J75" si="20">H65-G65</f>
        <v>-65268</v>
      </c>
      <c r="K65" s="192">
        <f>H65/H$8</f>
        <v>5.4529110627219409E-3</v>
      </c>
      <c r="L65" s="103"/>
    </row>
    <row r="66" spans="1:12" x14ac:dyDescent="0.25">
      <c r="A66" s="193" t="s">
        <v>105</v>
      </c>
      <c r="B66" s="194" t="s">
        <v>105</v>
      </c>
      <c r="C66" s="195">
        <v>19744</v>
      </c>
      <c r="D66" s="195">
        <v>56319</v>
      </c>
      <c r="E66" s="195">
        <v>71542</v>
      </c>
      <c r="F66" s="195">
        <v>80547</v>
      </c>
      <c r="G66" s="195">
        <v>111383</v>
      </c>
      <c r="H66" s="195">
        <v>36722</v>
      </c>
      <c r="I66" s="196">
        <f>IFERROR(H66/G66-1,"-")</f>
        <v>-0.67030875447779281</v>
      </c>
      <c r="J66" s="195">
        <f t="shared" si="20"/>
        <v>-74661</v>
      </c>
      <c r="K66" s="196">
        <f>H66/H$8</f>
        <v>1.2532736663763112E-3</v>
      </c>
      <c r="L66" s="103"/>
    </row>
    <row r="67" spans="1:12" x14ac:dyDescent="0.25">
      <c r="A67" s="193" t="s">
        <v>102</v>
      </c>
      <c r="B67" s="194" t="s">
        <v>102</v>
      </c>
      <c r="C67" s="195">
        <v>46265</v>
      </c>
      <c r="D67" s="195">
        <v>19085</v>
      </c>
      <c r="E67" s="195">
        <v>39243</v>
      </c>
      <c r="F67" s="195">
        <v>67972</v>
      </c>
      <c r="G67" s="195">
        <v>113660</v>
      </c>
      <c r="H67" s="195">
        <v>123053</v>
      </c>
      <c r="I67" s="196">
        <f>IFERROR(H67/G67-1,"-")</f>
        <v>8.2641210628189299E-2</v>
      </c>
      <c r="J67" s="195">
        <f t="shared" si="20"/>
        <v>9393</v>
      </c>
      <c r="K67" s="196">
        <f>H67/H$8</f>
        <v>4.1996373963456299E-3</v>
      </c>
      <c r="L67" s="103"/>
    </row>
    <row r="68" spans="1:12" x14ac:dyDescent="0.25">
      <c r="A68" s="193"/>
      <c r="B68" s="190" t="s">
        <v>109</v>
      </c>
      <c r="C68" s="191">
        <v>145016</v>
      </c>
      <c r="D68" s="191">
        <v>205602</v>
      </c>
      <c r="E68" s="191">
        <v>714130</v>
      </c>
      <c r="F68" s="191">
        <v>744298</v>
      </c>
      <c r="G68" s="191">
        <v>960559</v>
      </c>
      <c r="H68" s="191">
        <v>771580</v>
      </c>
      <c r="I68" s="192">
        <f>IFERROR(H68/G68-1,"-")</f>
        <v>-0.1967385657726386</v>
      </c>
      <c r="J68" s="191">
        <f t="shared" si="20"/>
        <v>-188979</v>
      </c>
      <c r="K68" s="192">
        <f>H68/H$8</f>
        <v>2.633301278532308E-2</v>
      </c>
      <c r="L68" s="103"/>
    </row>
    <row r="69" spans="1:12" s="74" customFormat="1" x14ac:dyDescent="0.25">
      <c r="A69" s="193"/>
      <c r="B69" s="194" t="s">
        <v>112</v>
      </c>
      <c r="C69" s="195">
        <v>52391</v>
      </c>
      <c r="D69" s="195">
        <v>56640</v>
      </c>
      <c r="E69" s="195">
        <v>339495</v>
      </c>
      <c r="F69" s="195">
        <v>271883</v>
      </c>
      <c r="G69" s="195">
        <v>400639</v>
      </c>
      <c r="H69" s="195">
        <v>383531</v>
      </c>
      <c r="I69" s="196">
        <f t="shared" ref="I69:I76" si="21">IFERROR(H69/G69-1,"-")</f>
        <v>-4.2701783900219392E-2</v>
      </c>
      <c r="J69" s="195">
        <f t="shared" si="20"/>
        <v>-17108</v>
      </c>
      <c r="K69" s="196">
        <f t="shared" ref="K69:K76" si="22">H69/H$8</f>
        <v>1.3089409687352895E-2</v>
      </c>
      <c r="L69" s="197"/>
    </row>
    <row r="70" spans="1:12" s="74" customFormat="1" x14ac:dyDescent="0.25">
      <c r="A70" s="193"/>
      <c r="B70" s="194" t="s">
        <v>115</v>
      </c>
      <c r="C70" s="195">
        <v>21284</v>
      </c>
      <c r="D70" s="195">
        <v>30194</v>
      </c>
      <c r="E70" s="195">
        <v>46059</v>
      </c>
      <c r="F70" s="195">
        <v>62417</v>
      </c>
      <c r="G70" s="195">
        <v>60318</v>
      </c>
      <c r="H70" s="195">
        <v>61326</v>
      </c>
      <c r="I70" s="196">
        <f t="shared" si="21"/>
        <v>1.671142942405246E-2</v>
      </c>
      <c r="J70" s="195">
        <f t="shared" si="20"/>
        <v>1008</v>
      </c>
      <c r="K70" s="196">
        <f t="shared" si="22"/>
        <v>2.0929758963072181E-3</v>
      </c>
      <c r="L70" s="197"/>
    </row>
    <row r="71" spans="1:12" x14ac:dyDescent="0.25">
      <c r="A71" s="193"/>
      <c r="B71" s="194" t="s">
        <v>118</v>
      </c>
      <c r="C71" s="195">
        <v>17911</v>
      </c>
      <c r="D71" s="195">
        <v>23361</v>
      </c>
      <c r="E71" s="195">
        <v>100707</v>
      </c>
      <c r="F71" s="195">
        <v>103020</v>
      </c>
      <c r="G71" s="195">
        <v>123780</v>
      </c>
      <c r="H71" s="195">
        <v>59016</v>
      </c>
      <c r="I71" s="196">
        <f t="shared" si="21"/>
        <v>-0.52321861366941347</v>
      </c>
      <c r="J71" s="195">
        <f t="shared" si="20"/>
        <v>-64764</v>
      </c>
      <c r="K71" s="196">
        <f t="shared" si="22"/>
        <v>2.0141386279305153E-3</v>
      </c>
      <c r="L71" s="103"/>
    </row>
    <row r="72" spans="1:12" x14ac:dyDescent="0.25">
      <c r="A72" s="193"/>
      <c r="B72" s="194" t="s">
        <v>125</v>
      </c>
      <c r="C72" s="195">
        <v>1613</v>
      </c>
      <c r="D72" s="195">
        <v>14220</v>
      </c>
      <c r="E72" s="195">
        <v>19610</v>
      </c>
      <c r="F72" s="195">
        <v>22196</v>
      </c>
      <c r="G72" s="195">
        <v>41464</v>
      </c>
      <c r="H72" s="195">
        <v>33700</v>
      </c>
      <c r="I72" s="196">
        <f t="shared" si="21"/>
        <v>-0.18724676828091835</v>
      </c>
      <c r="J72" s="195">
        <f t="shared" si="20"/>
        <v>-7764</v>
      </c>
      <c r="K72" s="196">
        <f t="shared" si="22"/>
        <v>1.1501367724220273E-3</v>
      </c>
      <c r="L72" s="103"/>
    </row>
    <row r="73" spans="1:12" x14ac:dyDescent="0.25">
      <c r="A73" s="193"/>
      <c r="B73" s="194" t="s">
        <v>121</v>
      </c>
      <c r="C73" s="195">
        <v>5937</v>
      </c>
      <c r="D73" s="195">
        <v>13150</v>
      </c>
      <c r="E73" s="195">
        <v>19219</v>
      </c>
      <c r="F73" s="195">
        <v>16032</v>
      </c>
      <c r="G73" s="195">
        <v>23981</v>
      </c>
      <c r="H73" s="195">
        <v>15882</v>
      </c>
      <c r="I73" s="196">
        <f t="shared" si="21"/>
        <v>-0.33772569951211373</v>
      </c>
      <c r="J73" s="195">
        <f t="shared" si="20"/>
        <v>-8099</v>
      </c>
      <c r="K73" s="196">
        <f t="shared" si="22"/>
        <v>5.4203181660553818E-4</v>
      </c>
      <c r="L73" s="103"/>
    </row>
    <row r="74" spans="1:12" x14ac:dyDescent="0.25">
      <c r="A74" s="193"/>
      <c r="B74" s="194" t="s">
        <v>130</v>
      </c>
      <c r="C74" s="195">
        <v>5454</v>
      </c>
      <c r="D74" s="195">
        <v>684</v>
      </c>
      <c r="E74" s="195">
        <v>10053</v>
      </c>
      <c r="F74" s="195">
        <v>24512</v>
      </c>
      <c r="G74" s="195">
        <v>19261</v>
      </c>
      <c r="H74" s="195">
        <v>12833</v>
      </c>
      <c r="I74" s="196">
        <f t="shared" si="21"/>
        <v>-0.3337313742796324</v>
      </c>
      <c r="J74" s="195">
        <f t="shared" si="20"/>
        <v>-6428</v>
      </c>
      <c r="K74" s="196">
        <f t="shared" si="22"/>
        <v>4.3797344808581235E-4</v>
      </c>
      <c r="L74" s="103"/>
    </row>
    <row r="75" spans="1:12" x14ac:dyDescent="0.25">
      <c r="A75" s="193" t="s">
        <v>146</v>
      </c>
      <c r="B75" s="194" t="s">
        <v>133</v>
      </c>
      <c r="C75" s="195">
        <v>4802</v>
      </c>
      <c r="D75" s="195">
        <v>210</v>
      </c>
      <c r="E75" s="195">
        <v>3088</v>
      </c>
      <c r="F75" s="195">
        <v>7254</v>
      </c>
      <c r="G75" s="195">
        <v>13134</v>
      </c>
      <c r="H75" s="195">
        <v>16739</v>
      </c>
      <c r="I75" s="196">
        <f t="shared" si="21"/>
        <v>0.27447845287041273</v>
      </c>
      <c r="J75" s="195">
        <f t="shared" si="20"/>
        <v>3605</v>
      </c>
      <c r="K75" s="196">
        <f t="shared" si="22"/>
        <v>5.7128010188641886E-4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35624</v>
      </c>
      <c r="D76" s="200">
        <f t="shared" ref="D76:H76" si="24">D68-SUM(D69:D75)</f>
        <v>67143</v>
      </c>
      <c r="E76" s="200">
        <f t="shared" si="24"/>
        <v>175899</v>
      </c>
      <c r="F76" s="200">
        <f t="shared" si="24"/>
        <v>236984</v>
      </c>
      <c r="G76" s="200">
        <f t="shared" si="24"/>
        <v>277982</v>
      </c>
      <c r="H76" s="200">
        <f t="shared" si="24"/>
        <v>188553</v>
      </c>
      <c r="I76" s="201">
        <f t="shared" si="21"/>
        <v>-0.32170788036635467</v>
      </c>
      <c r="J76" s="200">
        <f>H76-G76</f>
        <v>-89429</v>
      </c>
      <c r="K76" s="201">
        <f t="shared" si="22"/>
        <v>6.4350664347326558E-3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1394761</v>
      </c>
      <c r="D78" s="209">
        <v>1380163</v>
      </c>
      <c r="E78" s="209">
        <v>3540445</v>
      </c>
      <c r="F78" s="209">
        <v>4226384</v>
      </c>
      <c r="G78" s="209">
        <v>4800011</v>
      </c>
      <c r="H78" s="209">
        <v>4746151</v>
      </c>
      <c r="I78" s="210">
        <f>IFERROR(H78/G78-1,"-")</f>
        <v>-1.1220807618982587E-2</v>
      </c>
      <c r="J78" s="209">
        <f>H78-G78</f>
        <v>-53860</v>
      </c>
      <c r="K78" s="210">
        <f>H78/H$8</f>
        <v>0.16197990482396371</v>
      </c>
      <c r="L78" s="103"/>
    </row>
    <row r="79" spans="1:12" x14ac:dyDescent="0.25">
      <c r="A79" s="193" t="s">
        <v>98</v>
      </c>
      <c r="B79" s="190" t="s">
        <v>99</v>
      </c>
      <c r="C79" s="191">
        <v>407148</v>
      </c>
      <c r="D79" s="191">
        <v>643478</v>
      </c>
      <c r="E79" s="191">
        <v>1438330</v>
      </c>
      <c r="F79" s="191">
        <v>1476085</v>
      </c>
      <c r="G79" s="191">
        <v>1483539</v>
      </c>
      <c r="H79" s="191">
        <v>1520588</v>
      </c>
      <c r="I79" s="192">
        <f>IFERROR(H79/G79-1,"-")</f>
        <v>2.4973391329786487E-2</v>
      </c>
      <c r="J79" s="191">
        <f t="shared" ref="J79:J89" si="25">H79-G79</f>
        <v>37049</v>
      </c>
      <c r="K79" s="192">
        <f>H79/H$8</f>
        <v>5.1895672833936667E-2</v>
      </c>
      <c r="L79" s="103"/>
    </row>
    <row r="80" spans="1:12" x14ac:dyDescent="0.25">
      <c r="A80" s="193" t="s">
        <v>105</v>
      </c>
      <c r="B80" s="194" t="s">
        <v>105</v>
      </c>
      <c r="C80" s="195">
        <v>51462</v>
      </c>
      <c r="D80" s="195">
        <v>154856</v>
      </c>
      <c r="E80" s="195">
        <v>219274</v>
      </c>
      <c r="F80" s="195">
        <v>231889</v>
      </c>
      <c r="G80" s="195">
        <v>254370</v>
      </c>
      <c r="H80" s="195">
        <v>211889</v>
      </c>
      <c r="I80" s="196">
        <f>IFERROR(H80/G80-1,"-")</f>
        <v>-0.16700475685025751</v>
      </c>
      <c r="J80" s="195">
        <f t="shared" si="25"/>
        <v>-42481</v>
      </c>
      <c r="K80" s="196">
        <f>H80/H$8</f>
        <v>7.2314934887753989E-3</v>
      </c>
      <c r="L80" s="103"/>
    </row>
    <row r="81" spans="1:12" x14ac:dyDescent="0.25">
      <c r="A81" s="193" t="s">
        <v>102</v>
      </c>
      <c r="B81" s="194" t="s">
        <v>102</v>
      </c>
      <c r="C81" s="195">
        <v>355686</v>
      </c>
      <c r="D81" s="195">
        <v>488622</v>
      </c>
      <c r="E81" s="195">
        <v>1219056</v>
      </c>
      <c r="F81" s="195">
        <v>1244196</v>
      </c>
      <c r="G81" s="195">
        <v>1229169</v>
      </c>
      <c r="H81" s="195">
        <v>1308699</v>
      </c>
      <c r="I81" s="196">
        <f>IFERROR(H81/G81-1,"-")</f>
        <v>6.4702250056745569E-2</v>
      </c>
      <c r="J81" s="195">
        <f t="shared" si="25"/>
        <v>79530</v>
      </c>
      <c r="K81" s="196">
        <f>H81/H$8</f>
        <v>4.4664179345161266E-2</v>
      </c>
      <c r="L81" s="103"/>
    </row>
    <row r="82" spans="1:12" x14ac:dyDescent="0.25">
      <c r="A82" s="193"/>
      <c r="B82" s="190" t="s">
        <v>109</v>
      </c>
      <c r="C82" s="191">
        <v>987613</v>
      </c>
      <c r="D82" s="191">
        <v>736685</v>
      </c>
      <c r="E82" s="191">
        <v>2102115</v>
      </c>
      <c r="F82" s="191">
        <v>2750299</v>
      </c>
      <c r="G82" s="191">
        <v>3316472</v>
      </c>
      <c r="H82" s="191">
        <v>3225563</v>
      </c>
      <c r="I82" s="192">
        <f>IFERROR(H82/G82-1,"-")</f>
        <v>-2.7411357611341169E-2</v>
      </c>
      <c r="J82" s="191">
        <f t="shared" si="25"/>
        <v>-90909</v>
      </c>
      <c r="K82" s="192">
        <f>H82/H$8</f>
        <v>0.11008423199002705</v>
      </c>
      <c r="L82" s="103"/>
    </row>
    <row r="83" spans="1:12" s="74" customFormat="1" x14ac:dyDescent="0.25">
      <c r="A83" s="193"/>
      <c r="B83" s="194" t="s">
        <v>112</v>
      </c>
      <c r="C83" s="195">
        <v>143645</v>
      </c>
      <c r="D83" s="195">
        <v>68673</v>
      </c>
      <c r="E83" s="195">
        <v>410915</v>
      </c>
      <c r="F83" s="195">
        <v>542908</v>
      </c>
      <c r="G83" s="195">
        <v>659100</v>
      </c>
      <c r="H83" s="195">
        <v>655797</v>
      </c>
      <c r="I83" s="196">
        <f t="shared" ref="I83:I90" si="26">IFERROR(H83/G83-1,"-")</f>
        <v>-5.0113791533910046E-3</v>
      </c>
      <c r="J83" s="195">
        <f t="shared" si="25"/>
        <v>-3303</v>
      </c>
      <c r="K83" s="196">
        <f t="shared" ref="K83:K90" si="27">H83/H$8</f>
        <v>2.2381490947894607E-2</v>
      </c>
      <c r="L83" s="197"/>
    </row>
    <row r="84" spans="1:12" s="74" customFormat="1" x14ac:dyDescent="0.25">
      <c r="A84" s="193"/>
      <c r="B84" s="194" t="s">
        <v>115</v>
      </c>
      <c r="C84" s="195">
        <v>409095</v>
      </c>
      <c r="D84" s="195">
        <v>264519</v>
      </c>
      <c r="E84" s="195">
        <v>770353</v>
      </c>
      <c r="F84" s="195">
        <v>927884</v>
      </c>
      <c r="G84" s="195">
        <v>1085325</v>
      </c>
      <c r="H84" s="195">
        <v>1009277</v>
      </c>
      <c r="I84" s="196">
        <f t="shared" si="26"/>
        <v>-7.0069334070439693E-2</v>
      </c>
      <c r="J84" s="195">
        <f t="shared" si="25"/>
        <v>-76048</v>
      </c>
      <c r="K84" s="196">
        <f t="shared" si="27"/>
        <v>3.4445299443910574E-2</v>
      </c>
      <c r="L84" s="197"/>
    </row>
    <row r="85" spans="1:12" x14ac:dyDescent="0.25">
      <c r="A85" s="193"/>
      <c r="B85" s="194" t="s">
        <v>118</v>
      </c>
      <c r="C85" s="195">
        <v>45538</v>
      </c>
      <c r="D85" s="195">
        <v>79545</v>
      </c>
      <c r="E85" s="195">
        <v>149520</v>
      </c>
      <c r="F85" s="195">
        <v>229021</v>
      </c>
      <c r="G85" s="195">
        <v>333977</v>
      </c>
      <c r="H85" s="195">
        <v>332525</v>
      </c>
      <c r="I85" s="196">
        <f t="shared" si="26"/>
        <v>-4.347604775179148E-3</v>
      </c>
      <c r="J85" s="195">
        <f t="shared" si="25"/>
        <v>-1452</v>
      </c>
      <c r="K85" s="196">
        <f t="shared" si="27"/>
        <v>1.1348641847170167E-2</v>
      </c>
      <c r="L85" s="103"/>
    </row>
    <row r="86" spans="1:12" x14ac:dyDescent="0.25">
      <c r="A86" s="193"/>
      <c r="B86" s="194" t="s">
        <v>125</v>
      </c>
      <c r="C86" s="195">
        <v>12980</v>
      </c>
      <c r="D86" s="195">
        <v>24389</v>
      </c>
      <c r="E86" s="195">
        <v>61673</v>
      </c>
      <c r="F86" s="195">
        <v>74728</v>
      </c>
      <c r="G86" s="195">
        <v>113006</v>
      </c>
      <c r="H86" s="195">
        <v>102096</v>
      </c>
      <c r="I86" s="196">
        <f t="shared" si="26"/>
        <v>-9.6543546360370214E-2</v>
      </c>
      <c r="J86" s="195">
        <f t="shared" si="25"/>
        <v>-10910</v>
      </c>
      <c r="K86" s="196">
        <f t="shared" si="27"/>
        <v>3.4844024901246082E-3</v>
      </c>
      <c r="L86" s="103"/>
    </row>
    <row r="87" spans="1:12" x14ac:dyDescent="0.25">
      <c r="A87" s="193"/>
      <c r="B87" s="194" t="s">
        <v>121</v>
      </c>
      <c r="C87" s="195">
        <v>13733</v>
      </c>
      <c r="D87" s="195">
        <v>23346</v>
      </c>
      <c r="E87" s="195">
        <v>26694</v>
      </c>
      <c r="F87" s="195">
        <v>37999</v>
      </c>
      <c r="G87" s="195">
        <v>49600</v>
      </c>
      <c r="H87" s="195">
        <v>53075</v>
      </c>
      <c r="I87" s="196">
        <f t="shared" si="26"/>
        <v>7.0060483870967749E-2</v>
      </c>
      <c r="J87" s="195">
        <f t="shared" si="25"/>
        <v>3475</v>
      </c>
      <c r="K87" s="196">
        <f t="shared" si="27"/>
        <v>1.8113800948456706E-3</v>
      </c>
      <c r="L87" s="103"/>
    </row>
    <row r="88" spans="1:12" x14ac:dyDescent="0.25">
      <c r="A88" s="193"/>
      <c r="B88" s="194" t="s">
        <v>130</v>
      </c>
      <c r="C88" s="195">
        <v>30309</v>
      </c>
      <c r="D88" s="195">
        <v>6449</v>
      </c>
      <c r="E88" s="195">
        <v>41850</v>
      </c>
      <c r="F88" s="195">
        <v>54825</v>
      </c>
      <c r="G88" s="195">
        <v>51168</v>
      </c>
      <c r="H88" s="195">
        <v>54860</v>
      </c>
      <c r="I88" s="196">
        <f t="shared" si="26"/>
        <v>7.2154471544715548E-2</v>
      </c>
      <c r="J88" s="195">
        <f t="shared" si="25"/>
        <v>3692</v>
      </c>
      <c r="K88" s="196">
        <f t="shared" si="27"/>
        <v>1.8722998022276682E-3</v>
      </c>
      <c r="L88" s="103"/>
    </row>
    <row r="89" spans="1:12" x14ac:dyDescent="0.25">
      <c r="A89" s="193" t="s">
        <v>146</v>
      </c>
      <c r="B89" s="194" t="s">
        <v>133</v>
      </c>
      <c r="C89" s="195">
        <v>49079</v>
      </c>
      <c r="D89" s="195">
        <v>6329</v>
      </c>
      <c r="E89" s="195">
        <v>35470</v>
      </c>
      <c r="F89" s="195">
        <v>54870</v>
      </c>
      <c r="G89" s="195">
        <v>56994</v>
      </c>
      <c r="H89" s="195">
        <v>44304</v>
      </c>
      <c r="I89" s="196">
        <f t="shared" si="26"/>
        <v>-0.22265501631750706</v>
      </c>
      <c r="J89" s="195">
        <f t="shared" si="25"/>
        <v>-12690</v>
      </c>
      <c r="K89" s="196">
        <f t="shared" si="27"/>
        <v>1.5120373758274628E-3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283234</v>
      </c>
      <c r="D90" s="200">
        <f t="shared" ref="D90:H90" si="29">D82-SUM(D83:D89)</f>
        <v>263435</v>
      </c>
      <c r="E90" s="200">
        <f t="shared" si="29"/>
        <v>605640</v>
      </c>
      <c r="F90" s="200">
        <f t="shared" si="29"/>
        <v>828064</v>
      </c>
      <c r="G90" s="200">
        <f t="shared" si="29"/>
        <v>967302</v>
      </c>
      <c r="H90" s="200">
        <f t="shared" si="29"/>
        <v>973629</v>
      </c>
      <c r="I90" s="201">
        <f t="shared" si="26"/>
        <v>6.5408734810845637E-3</v>
      </c>
      <c r="J90" s="200">
        <f>H90-G90</f>
        <v>6327</v>
      </c>
      <c r="K90" s="201">
        <f t="shared" si="27"/>
        <v>3.322867998802629E-2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47970</v>
      </c>
      <c r="D92" s="209">
        <v>60016</v>
      </c>
      <c r="E92" s="209">
        <v>112590</v>
      </c>
      <c r="F92" s="209">
        <v>123254</v>
      </c>
      <c r="G92" s="209">
        <v>124009</v>
      </c>
      <c r="H92" s="209">
        <v>125599</v>
      </c>
      <c r="I92" s="210">
        <f>IFERROR(H92/G92-1,"-")</f>
        <v>1.2821650041529242E-2</v>
      </c>
      <c r="J92" s="209">
        <f>H92-G92</f>
        <v>1590</v>
      </c>
      <c r="K92" s="210">
        <f>H92/H$8</f>
        <v>4.2865290349980477E-3</v>
      </c>
      <c r="L92" s="103"/>
    </row>
    <row r="93" spans="1:12" x14ac:dyDescent="0.25">
      <c r="A93" s="193" t="s">
        <v>98</v>
      </c>
      <c r="B93" s="190" t="s">
        <v>99</v>
      </c>
      <c r="C93" s="191">
        <v>24250</v>
      </c>
      <c r="D93" s="191">
        <v>31324</v>
      </c>
      <c r="E93" s="191">
        <v>58913</v>
      </c>
      <c r="F93" s="191">
        <v>63184</v>
      </c>
      <c r="G93" s="191">
        <v>57440</v>
      </c>
      <c r="H93" s="191">
        <v>62510</v>
      </c>
      <c r="I93" s="192">
        <f>IFERROR(H93/G93-1,"-")</f>
        <v>8.8266016713091977E-2</v>
      </c>
      <c r="J93" s="191">
        <f t="shared" ref="J93:J103" si="30">H93-G93</f>
        <v>5070</v>
      </c>
      <c r="K93" s="192">
        <f>H93/H$8</f>
        <v>2.1333842624362293E-3</v>
      </c>
      <c r="L93" s="103"/>
    </row>
    <row r="94" spans="1:12" x14ac:dyDescent="0.25">
      <c r="A94" s="193" t="s">
        <v>105</v>
      </c>
      <c r="B94" s="194" t="s">
        <v>105</v>
      </c>
      <c r="C94" s="195">
        <v>10910</v>
      </c>
      <c r="D94" s="195">
        <v>15226</v>
      </c>
      <c r="E94" s="195">
        <v>24660</v>
      </c>
      <c r="F94" s="195">
        <v>16617</v>
      </c>
      <c r="G94" s="195">
        <v>15955</v>
      </c>
      <c r="H94" s="195">
        <v>22048</v>
      </c>
      <c r="I94" s="196">
        <f>IFERROR(H94/G94-1,"-")</f>
        <v>0.38188655593857734</v>
      </c>
      <c r="J94" s="195">
        <f t="shared" si="30"/>
        <v>6093</v>
      </c>
      <c r="K94" s="196">
        <f>H94/H$8</f>
        <v>7.5246930440239931E-4</v>
      </c>
      <c r="L94" s="103"/>
    </row>
    <row r="95" spans="1:12" x14ac:dyDescent="0.25">
      <c r="A95" s="193" t="s">
        <v>102</v>
      </c>
      <c r="B95" s="194" t="s">
        <v>102</v>
      </c>
      <c r="C95" s="195">
        <v>13340</v>
      </c>
      <c r="D95" s="195">
        <v>16098</v>
      </c>
      <c r="E95" s="195">
        <v>34253</v>
      </c>
      <c r="F95" s="195">
        <v>46567</v>
      </c>
      <c r="G95" s="195">
        <v>41485</v>
      </c>
      <c r="H95" s="195">
        <v>40462</v>
      </c>
      <c r="I95" s="196">
        <f>IFERROR(H95/G95-1,"-")</f>
        <v>-2.4659515487525652E-2</v>
      </c>
      <c r="J95" s="195">
        <f t="shared" si="30"/>
        <v>-1023</v>
      </c>
      <c r="K95" s="196">
        <f>H95/H$8</f>
        <v>1.38091495803383E-3</v>
      </c>
      <c r="L95" s="103"/>
    </row>
    <row r="96" spans="1:12" x14ac:dyDescent="0.25">
      <c r="A96" s="193"/>
      <c r="B96" s="190" t="s">
        <v>109</v>
      </c>
      <c r="C96" s="191">
        <v>23720</v>
      </c>
      <c r="D96" s="191">
        <v>28692</v>
      </c>
      <c r="E96" s="191">
        <v>53677</v>
      </c>
      <c r="F96" s="191">
        <v>60070</v>
      </c>
      <c r="G96" s="191">
        <v>66569</v>
      </c>
      <c r="H96" s="191">
        <v>63089</v>
      </c>
      <c r="I96" s="192">
        <f>IFERROR(H96/G96-1,"-")</f>
        <v>-5.2276585197314041E-2</v>
      </c>
      <c r="J96" s="191">
        <f t="shared" si="30"/>
        <v>-3480</v>
      </c>
      <c r="K96" s="192">
        <f>H96/H$8</f>
        <v>2.1531447725618184E-3</v>
      </c>
      <c r="L96" s="103"/>
    </row>
    <row r="97" spans="1:12" s="74" customFormat="1" x14ac:dyDescent="0.25">
      <c r="A97" s="193"/>
      <c r="B97" s="194" t="s">
        <v>112</v>
      </c>
      <c r="C97" s="195">
        <v>4639</v>
      </c>
      <c r="D97" s="195">
        <v>1978</v>
      </c>
      <c r="E97" s="195">
        <v>7354</v>
      </c>
      <c r="F97" s="195">
        <v>9095</v>
      </c>
      <c r="G97" s="195">
        <v>10362</v>
      </c>
      <c r="H97" s="195">
        <v>7925</v>
      </c>
      <c r="I97" s="196">
        <f t="shared" ref="I97:I104" si="31">IFERROR(H97/G97-1,"-")</f>
        <v>-0.23518625747925115</v>
      </c>
      <c r="J97" s="195">
        <f t="shared" si="30"/>
        <v>-2437</v>
      </c>
      <c r="K97" s="196">
        <f t="shared" ref="K97:K104" si="32">H97/H$8</f>
        <v>2.7046984930102568E-4</v>
      </c>
      <c r="L97" s="197"/>
    </row>
    <row r="98" spans="1:12" s="74" customFormat="1" x14ac:dyDescent="0.25">
      <c r="A98" s="193"/>
      <c r="B98" s="194" t="s">
        <v>115</v>
      </c>
      <c r="C98" s="195">
        <v>6968</v>
      </c>
      <c r="D98" s="195">
        <v>10751</v>
      </c>
      <c r="E98" s="195">
        <v>16794</v>
      </c>
      <c r="F98" s="195">
        <v>17695</v>
      </c>
      <c r="G98" s="195">
        <v>19667</v>
      </c>
      <c r="H98" s="195">
        <v>17889</v>
      </c>
      <c r="I98" s="196">
        <f t="shared" si="31"/>
        <v>-9.0405247368688713E-2</v>
      </c>
      <c r="J98" s="195">
        <f t="shared" si="30"/>
        <v>-1778</v>
      </c>
      <c r="K98" s="196">
        <f t="shared" si="32"/>
        <v>6.1052809263672538E-4</v>
      </c>
      <c r="L98" s="197"/>
    </row>
    <row r="99" spans="1:12" x14ac:dyDescent="0.25">
      <c r="A99" s="193"/>
      <c r="B99" s="194" t="s">
        <v>118</v>
      </c>
      <c r="C99" s="195">
        <v>3938</v>
      </c>
      <c r="D99" s="195">
        <v>5645</v>
      </c>
      <c r="E99" s="195">
        <v>6488</v>
      </c>
      <c r="F99" s="195">
        <v>7083</v>
      </c>
      <c r="G99" s="195">
        <v>8264</v>
      </c>
      <c r="H99" s="195">
        <v>7937</v>
      </c>
      <c r="I99" s="196">
        <f t="shared" si="31"/>
        <v>-3.9569215876089081E-2</v>
      </c>
      <c r="J99" s="195">
        <f t="shared" si="30"/>
        <v>-327</v>
      </c>
      <c r="K99" s="196">
        <f t="shared" si="32"/>
        <v>2.7087939355233327E-4</v>
      </c>
      <c r="L99" s="103"/>
    </row>
    <row r="100" spans="1:12" x14ac:dyDescent="0.25">
      <c r="A100" s="193"/>
      <c r="B100" s="194" t="s">
        <v>125</v>
      </c>
      <c r="C100" s="195">
        <v>869</v>
      </c>
      <c r="D100" s="195">
        <v>720</v>
      </c>
      <c r="E100" s="195">
        <v>3894</v>
      </c>
      <c r="F100" s="195">
        <v>2936</v>
      </c>
      <c r="G100" s="195">
        <v>3317</v>
      </c>
      <c r="H100" s="195">
        <v>2291</v>
      </c>
      <c r="I100" s="196">
        <f t="shared" si="31"/>
        <v>-0.3093156466686765</v>
      </c>
      <c r="J100" s="195">
        <f t="shared" si="30"/>
        <v>-1026</v>
      </c>
      <c r="K100" s="196">
        <f t="shared" si="32"/>
        <v>7.8188823312132477E-5</v>
      </c>
      <c r="L100" s="103"/>
    </row>
    <row r="101" spans="1:12" x14ac:dyDescent="0.25">
      <c r="A101" s="193"/>
      <c r="B101" s="194" t="s">
        <v>121</v>
      </c>
      <c r="C101" s="195">
        <v>574</v>
      </c>
      <c r="D101" s="195">
        <v>829</v>
      </c>
      <c r="E101" s="195">
        <v>1623</v>
      </c>
      <c r="F101" s="195">
        <v>1339</v>
      </c>
      <c r="G101" s="195">
        <v>1849</v>
      </c>
      <c r="H101" s="195">
        <v>2298</v>
      </c>
      <c r="I101" s="196">
        <f t="shared" si="31"/>
        <v>0.24283396430502968</v>
      </c>
      <c r="J101" s="195">
        <f t="shared" si="30"/>
        <v>449</v>
      </c>
      <c r="K101" s="196">
        <f t="shared" si="32"/>
        <v>7.8427724125395212E-5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141</v>
      </c>
      <c r="E102" s="195">
        <v>676</v>
      </c>
      <c r="F102" s="195">
        <v>304</v>
      </c>
      <c r="G102" s="195">
        <v>656</v>
      </c>
      <c r="H102" s="195">
        <v>387</v>
      </c>
      <c r="I102" s="196">
        <f t="shared" si="31"/>
        <v>-0.41006097560975607</v>
      </c>
      <c r="J102" s="195">
        <f t="shared" si="30"/>
        <v>-269</v>
      </c>
      <c r="K102" s="196">
        <f t="shared" si="32"/>
        <v>1.3207802104668384E-5</v>
      </c>
      <c r="L102" s="103"/>
    </row>
    <row r="103" spans="1:12" x14ac:dyDescent="0.25">
      <c r="A103" s="193" t="s">
        <v>146</v>
      </c>
      <c r="B103" s="194" t="s">
        <v>133</v>
      </c>
      <c r="C103" s="195">
        <v>225</v>
      </c>
      <c r="D103" s="195">
        <v>172</v>
      </c>
      <c r="E103" s="195">
        <v>267</v>
      </c>
      <c r="F103" s="195">
        <v>706</v>
      </c>
      <c r="G103" s="195">
        <v>993</v>
      </c>
      <c r="H103" s="195">
        <v>550</v>
      </c>
      <c r="I103" s="196">
        <f t="shared" si="31"/>
        <v>-0.44612286002014101</v>
      </c>
      <c r="J103" s="195">
        <f t="shared" si="30"/>
        <v>-443</v>
      </c>
      <c r="K103" s="196">
        <f t="shared" si="32"/>
        <v>1.877077818492923E-5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5939</v>
      </c>
      <c r="D104" s="200">
        <f t="shared" ref="D104:H104" si="34">D96-SUM(D97:D103)</f>
        <v>8456</v>
      </c>
      <c r="E104" s="200">
        <f t="shared" si="34"/>
        <v>16581</v>
      </c>
      <c r="F104" s="200">
        <f t="shared" si="34"/>
        <v>20912</v>
      </c>
      <c r="G104" s="200">
        <f t="shared" si="34"/>
        <v>21461</v>
      </c>
      <c r="H104" s="200">
        <f t="shared" si="34"/>
        <v>23812</v>
      </c>
      <c r="I104" s="201">
        <f t="shared" si="31"/>
        <v>0.10954755137225658</v>
      </c>
      <c r="J104" s="200">
        <f>H104-G104</f>
        <v>2351</v>
      </c>
      <c r="K104" s="201">
        <f t="shared" si="32"/>
        <v>8.126723093446087E-4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370665</v>
      </c>
      <c r="D106" s="209">
        <v>560773</v>
      </c>
      <c r="E106" s="209">
        <v>1093304</v>
      </c>
      <c r="F106" s="209">
        <v>1210630</v>
      </c>
      <c r="G106" s="209">
        <v>1245782</v>
      </c>
      <c r="H106" s="209">
        <v>1208728</v>
      </c>
      <c r="I106" s="210">
        <f>IFERROR(H106/G106-1,"-")</f>
        <v>-2.9743566691443624E-2</v>
      </c>
      <c r="J106" s="209">
        <f>H106-G106</f>
        <v>-37054</v>
      </c>
      <c r="K106" s="210">
        <f>H106/H$8</f>
        <v>4.1252300316205706E-2</v>
      </c>
      <c r="L106" s="103"/>
    </row>
    <row r="107" spans="1:12" x14ac:dyDescent="0.25">
      <c r="A107" s="193" t="s">
        <v>98</v>
      </c>
      <c r="B107" s="190" t="s">
        <v>99</v>
      </c>
      <c r="C107" s="191">
        <v>112563</v>
      </c>
      <c r="D107" s="191">
        <v>171898</v>
      </c>
      <c r="E107" s="191">
        <v>170955</v>
      </c>
      <c r="F107" s="191">
        <v>192212</v>
      </c>
      <c r="G107" s="191">
        <v>184519</v>
      </c>
      <c r="H107" s="191">
        <v>193834</v>
      </c>
      <c r="I107" s="192">
        <f>IFERROR(H107/G107-1,"-")</f>
        <v>5.0482606127282281E-2</v>
      </c>
      <c r="J107" s="191">
        <f t="shared" ref="J107:J117" si="35">H107-G107</f>
        <v>9315</v>
      </c>
      <c r="K107" s="192">
        <f>H107/H$8</f>
        <v>6.615300033995586E-3</v>
      </c>
      <c r="L107" s="103"/>
    </row>
    <row r="108" spans="1:12" x14ac:dyDescent="0.25">
      <c r="A108" s="193" t="s">
        <v>105</v>
      </c>
      <c r="B108" s="194" t="s">
        <v>105</v>
      </c>
      <c r="C108" s="195">
        <v>8382</v>
      </c>
      <c r="D108" s="195">
        <v>94546</v>
      </c>
      <c r="E108" s="195">
        <v>59185</v>
      </c>
      <c r="F108" s="195">
        <v>53181</v>
      </c>
      <c r="G108" s="195">
        <v>52808</v>
      </c>
      <c r="H108" s="195">
        <v>68737</v>
      </c>
      <c r="I108" s="196">
        <f>IFERROR(H108/G108-1,"-")</f>
        <v>0.30163990304499322</v>
      </c>
      <c r="J108" s="195">
        <f t="shared" si="35"/>
        <v>15929</v>
      </c>
      <c r="K108" s="196">
        <f>H108/H$8</f>
        <v>2.3459036001772372E-3</v>
      </c>
      <c r="L108" s="103"/>
    </row>
    <row r="109" spans="1:12" x14ac:dyDescent="0.25">
      <c r="A109" s="193" t="s">
        <v>102</v>
      </c>
      <c r="B109" s="194" t="s">
        <v>102</v>
      </c>
      <c r="C109" s="195">
        <v>104181</v>
      </c>
      <c r="D109" s="195">
        <v>77352</v>
      </c>
      <c r="E109" s="195">
        <v>111770</v>
      </c>
      <c r="F109" s="195">
        <v>139031</v>
      </c>
      <c r="G109" s="195">
        <v>131711</v>
      </c>
      <c r="H109" s="195">
        <v>125097</v>
      </c>
      <c r="I109" s="196">
        <f>IFERROR(H109/G109-1,"-")</f>
        <v>-5.0216003219169192E-2</v>
      </c>
      <c r="J109" s="195">
        <f t="shared" si="35"/>
        <v>-6614</v>
      </c>
      <c r="K109" s="196">
        <f>H109/H$8</f>
        <v>4.2693964338183484E-3</v>
      </c>
      <c r="L109" s="103"/>
    </row>
    <row r="110" spans="1:12" x14ac:dyDescent="0.25">
      <c r="A110" s="193"/>
      <c r="B110" s="190" t="s">
        <v>109</v>
      </c>
      <c r="C110" s="191">
        <v>258102</v>
      </c>
      <c r="D110" s="191">
        <v>388875</v>
      </c>
      <c r="E110" s="191">
        <v>922349</v>
      </c>
      <c r="F110" s="191">
        <v>1018418</v>
      </c>
      <c r="G110" s="191">
        <v>1061263</v>
      </c>
      <c r="H110" s="191">
        <v>1014894</v>
      </c>
      <c r="I110" s="192">
        <f>IFERROR(H110/G110-1,"-")</f>
        <v>-4.3692279858998151E-2</v>
      </c>
      <c r="J110" s="191">
        <f t="shared" si="35"/>
        <v>-46369</v>
      </c>
      <c r="K110" s="192">
        <f>H110/H$8</f>
        <v>3.4637000282210118E-2</v>
      </c>
      <c r="L110" s="103"/>
    </row>
    <row r="111" spans="1:12" s="74" customFormat="1" x14ac:dyDescent="0.25">
      <c r="A111" s="193"/>
      <c r="B111" s="194" t="s">
        <v>112</v>
      </c>
      <c r="C111" s="195">
        <v>133518</v>
      </c>
      <c r="D111" s="195">
        <v>153164</v>
      </c>
      <c r="E111" s="195">
        <v>568160</v>
      </c>
      <c r="F111" s="195">
        <v>650057</v>
      </c>
      <c r="G111" s="195">
        <v>658325</v>
      </c>
      <c r="H111" s="195">
        <v>604524</v>
      </c>
      <c r="I111" s="196">
        <f t="shared" ref="I111:I118" si="36">IFERROR(H111/G111-1,"-")</f>
        <v>-8.1724072456613395E-2</v>
      </c>
      <c r="J111" s="195">
        <f t="shared" si="35"/>
        <v>-53801</v>
      </c>
      <c r="K111" s="196">
        <f t="shared" ref="K111:K118" si="37">H111/H$8</f>
        <v>2.0631610748120286E-2</v>
      </c>
      <c r="L111" s="197"/>
    </row>
    <row r="112" spans="1:12" s="74" customFormat="1" x14ac:dyDescent="0.25">
      <c r="A112" s="193"/>
      <c r="B112" s="194" t="s">
        <v>115</v>
      </c>
      <c r="C112" s="195">
        <v>18998</v>
      </c>
      <c r="D112" s="195">
        <v>45607</v>
      </c>
      <c r="E112" s="195">
        <v>35944</v>
      </c>
      <c r="F112" s="195">
        <v>47820</v>
      </c>
      <c r="G112" s="195">
        <v>47025</v>
      </c>
      <c r="H112" s="195">
        <v>52299</v>
      </c>
      <c r="I112" s="196">
        <f t="shared" si="36"/>
        <v>0.11215311004784678</v>
      </c>
      <c r="J112" s="195">
        <f t="shared" si="35"/>
        <v>5274</v>
      </c>
      <c r="K112" s="196">
        <f t="shared" si="37"/>
        <v>1.7848962332611159E-3</v>
      </c>
      <c r="L112" s="197"/>
    </row>
    <row r="113" spans="1:12" x14ac:dyDescent="0.25">
      <c r="A113" s="193"/>
      <c r="B113" s="194" t="s">
        <v>118</v>
      </c>
      <c r="C113" s="195">
        <v>12749</v>
      </c>
      <c r="D113" s="195">
        <v>58772</v>
      </c>
      <c r="E113" s="195">
        <v>55819</v>
      </c>
      <c r="F113" s="195">
        <v>68095</v>
      </c>
      <c r="G113" s="195">
        <v>71104</v>
      </c>
      <c r="H113" s="195">
        <v>87091</v>
      </c>
      <c r="I113" s="196">
        <f t="shared" si="36"/>
        <v>0.22483967146714678</v>
      </c>
      <c r="J113" s="195">
        <f t="shared" si="35"/>
        <v>15987</v>
      </c>
      <c r="K113" s="196">
        <f t="shared" si="37"/>
        <v>2.9723015325521301E-3</v>
      </c>
      <c r="L113" s="103"/>
    </row>
    <row r="114" spans="1:12" x14ac:dyDescent="0.25">
      <c r="A114" s="193"/>
      <c r="B114" s="194" t="s">
        <v>125</v>
      </c>
      <c r="C114" s="195">
        <v>7651</v>
      </c>
      <c r="D114" s="195">
        <v>23719</v>
      </c>
      <c r="E114" s="195">
        <v>34672</v>
      </c>
      <c r="F114" s="195">
        <v>35304</v>
      </c>
      <c r="G114" s="195">
        <v>34011</v>
      </c>
      <c r="H114" s="195">
        <v>37156</v>
      </c>
      <c r="I114" s="196">
        <f t="shared" si="36"/>
        <v>9.2470083208373799E-2</v>
      </c>
      <c r="J114" s="195">
        <f t="shared" si="35"/>
        <v>3145</v>
      </c>
      <c r="K114" s="196">
        <f t="shared" si="37"/>
        <v>1.2680855167986008E-3</v>
      </c>
      <c r="L114" s="103"/>
    </row>
    <row r="115" spans="1:12" x14ac:dyDescent="0.25">
      <c r="A115" s="193"/>
      <c r="B115" s="194" t="s">
        <v>121</v>
      </c>
      <c r="C115" s="195">
        <v>18826</v>
      </c>
      <c r="D115" s="195">
        <v>28829</v>
      </c>
      <c r="E115" s="195">
        <v>36949</v>
      </c>
      <c r="F115" s="195">
        <v>35389</v>
      </c>
      <c r="G115" s="195">
        <v>27130</v>
      </c>
      <c r="H115" s="195">
        <v>28854</v>
      </c>
      <c r="I115" s="196">
        <f t="shared" si="36"/>
        <v>6.354589015849621E-2</v>
      </c>
      <c r="J115" s="195">
        <f t="shared" si="35"/>
        <v>1724</v>
      </c>
      <c r="K115" s="196">
        <f t="shared" si="37"/>
        <v>9.8474915226899628E-4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886</v>
      </c>
      <c r="E116" s="195">
        <v>9679</v>
      </c>
      <c r="F116" s="195">
        <v>7799</v>
      </c>
      <c r="G116" s="195">
        <v>10345</v>
      </c>
      <c r="H116" s="195">
        <v>6844</v>
      </c>
      <c r="I116" s="196">
        <f t="shared" si="36"/>
        <v>-0.33842435959400674</v>
      </c>
      <c r="J116" s="195">
        <f t="shared" si="35"/>
        <v>-3501</v>
      </c>
      <c r="K116" s="196">
        <f t="shared" si="37"/>
        <v>2.3357673799573753E-4</v>
      </c>
      <c r="L116" s="103"/>
    </row>
    <row r="117" spans="1:12" x14ac:dyDescent="0.25">
      <c r="A117" s="193" t="s">
        <v>146</v>
      </c>
      <c r="B117" s="194" t="s">
        <v>133</v>
      </c>
      <c r="C117" s="195">
        <v>7254</v>
      </c>
      <c r="D117" s="195">
        <v>378</v>
      </c>
      <c r="E117" s="195">
        <v>5619</v>
      </c>
      <c r="F117" s="195">
        <v>4722</v>
      </c>
      <c r="G117" s="195">
        <v>9099</v>
      </c>
      <c r="H117" s="195">
        <v>5372</v>
      </c>
      <c r="I117" s="196">
        <f t="shared" si="36"/>
        <v>-0.40960545114847791</v>
      </c>
      <c r="J117" s="195">
        <f t="shared" si="35"/>
        <v>-3727</v>
      </c>
      <c r="K117" s="196">
        <f t="shared" si="37"/>
        <v>1.8333930983534513E-4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56777</v>
      </c>
      <c r="D118" s="200">
        <f t="shared" ref="D118:H118" si="39">D110-SUM(D111:D117)</f>
        <v>77520</v>
      </c>
      <c r="E118" s="200">
        <f t="shared" si="39"/>
        <v>175507</v>
      </c>
      <c r="F118" s="200">
        <f t="shared" si="39"/>
        <v>169232</v>
      </c>
      <c r="G118" s="200">
        <f t="shared" si="39"/>
        <v>204224</v>
      </c>
      <c r="H118" s="200">
        <f t="shared" si="39"/>
        <v>192754</v>
      </c>
      <c r="I118" s="201">
        <f t="shared" si="36"/>
        <v>-5.616382011908494E-2</v>
      </c>
      <c r="J118" s="200">
        <f>H118-G118</f>
        <v>-11470</v>
      </c>
      <c r="K118" s="201">
        <f t="shared" si="37"/>
        <v>6.5784410513779062E-3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165295</v>
      </c>
      <c r="D120" s="209">
        <v>263278</v>
      </c>
      <c r="E120" s="209">
        <v>433395</v>
      </c>
      <c r="F120" s="209">
        <v>467345</v>
      </c>
      <c r="G120" s="209">
        <v>475889</v>
      </c>
      <c r="H120" s="209">
        <v>503913</v>
      </c>
      <c r="I120" s="210">
        <f>IFERROR(H120/G120-1,"-")</f>
        <v>5.8887681791342184E-2</v>
      </c>
      <c r="J120" s="209">
        <f>H120-G120</f>
        <v>28024</v>
      </c>
      <c r="K120" s="210">
        <f>H120/H$8</f>
        <v>1.7197889359094987E-2</v>
      </c>
      <c r="L120" s="103"/>
    </row>
    <row r="121" spans="1:12" x14ac:dyDescent="0.25">
      <c r="A121" s="193" t="s">
        <v>98</v>
      </c>
      <c r="B121" s="190" t="s">
        <v>99</v>
      </c>
      <c r="C121" s="191">
        <v>82724</v>
      </c>
      <c r="D121" s="191">
        <v>160825</v>
      </c>
      <c r="E121" s="191">
        <v>225216</v>
      </c>
      <c r="F121" s="191">
        <v>253425</v>
      </c>
      <c r="G121" s="191">
        <v>254238</v>
      </c>
      <c r="H121" s="191">
        <v>291436</v>
      </c>
      <c r="I121" s="192">
        <f>IFERROR(H121/G121-1,"-")</f>
        <v>0.14631172366050715</v>
      </c>
      <c r="J121" s="191">
        <f t="shared" ref="J121:J131" si="40">H121-G121</f>
        <v>37198</v>
      </c>
      <c r="K121" s="192">
        <f>H121/H$8</f>
        <v>9.9463282020055173E-3</v>
      </c>
      <c r="L121" s="103"/>
    </row>
    <row r="122" spans="1:12" x14ac:dyDescent="0.25">
      <c r="A122" s="193" t="s">
        <v>105</v>
      </c>
      <c r="B122" s="194" t="s">
        <v>105</v>
      </c>
      <c r="C122" s="195">
        <v>32750</v>
      </c>
      <c r="D122" s="195">
        <v>74575</v>
      </c>
      <c r="E122" s="195">
        <v>106682</v>
      </c>
      <c r="F122" s="195">
        <v>101584</v>
      </c>
      <c r="G122" s="195">
        <v>112133</v>
      </c>
      <c r="H122" s="195">
        <v>133917</v>
      </c>
      <c r="I122" s="196">
        <f>IFERROR(H122/G122-1,"-")</f>
        <v>0.19426930520007502</v>
      </c>
      <c r="J122" s="195">
        <f t="shared" si="40"/>
        <v>21784</v>
      </c>
      <c r="K122" s="196">
        <f>H122/H$8</f>
        <v>4.5704114585293958E-3</v>
      </c>
      <c r="L122" s="103"/>
    </row>
    <row r="123" spans="1:12" x14ac:dyDescent="0.25">
      <c r="A123" s="193" t="s">
        <v>102</v>
      </c>
      <c r="B123" s="194" t="s">
        <v>102</v>
      </c>
      <c r="C123" s="195">
        <v>49974</v>
      </c>
      <c r="D123" s="195">
        <v>86250</v>
      </c>
      <c r="E123" s="195">
        <v>118534</v>
      </c>
      <c r="F123" s="195">
        <v>151841</v>
      </c>
      <c r="G123" s="195">
        <v>142105</v>
      </c>
      <c r="H123" s="195">
        <v>157519</v>
      </c>
      <c r="I123" s="196">
        <f>IFERROR(H123/G123-1,"-")</f>
        <v>0.10846908975757352</v>
      </c>
      <c r="J123" s="195">
        <f t="shared" si="40"/>
        <v>15414</v>
      </c>
      <c r="K123" s="196">
        <f>H123/H$8</f>
        <v>5.3759167434761224E-3</v>
      </c>
      <c r="L123" s="103"/>
    </row>
    <row r="124" spans="1:12" x14ac:dyDescent="0.25">
      <c r="A124" s="193"/>
      <c r="B124" s="190" t="s">
        <v>109</v>
      </c>
      <c r="C124" s="191">
        <v>82571</v>
      </c>
      <c r="D124" s="191">
        <v>102453</v>
      </c>
      <c r="E124" s="191">
        <v>208179</v>
      </c>
      <c r="F124" s="191">
        <v>213920</v>
      </c>
      <c r="G124" s="191">
        <v>221651</v>
      </c>
      <c r="H124" s="191">
        <v>212477</v>
      </c>
      <c r="I124" s="192">
        <f>IFERROR(H124/G124-1,"-")</f>
        <v>-4.1389391430672551E-2</v>
      </c>
      <c r="J124" s="191">
        <f t="shared" si="40"/>
        <v>-9174</v>
      </c>
      <c r="K124" s="192">
        <f>H124/H$8</f>
        <v>7.2515611570894683E-3</v>
      </c>
      <c r="L124" s="103"/>
    </row>
    <row r="125" spans="1:12" s="74" customFormat="1" x14ac:dyDescent="0.25">
      <c r="A125" s="193"/>
      <c r="B125" s="194" t="s">
        <v>112</v>
      </c>
      <c r="C125" s="195">
        <v>9691</v>
      </c>
      <c r="D125" s="195">
        <v>6324</v>
      </c>
      <c r="E125" s="195">
        <v>27029</v>
      </c>
      <c r="F125" s="195">
        <v>33297</v>
      </c>
      <c r="G125" s="195">
        <v>29838</v>
      </c>
      <c r="H125" s="195">
        <v>24493</v>
      </c>
      <c r="I125" s="196">
        <f t="shared" ref="I125:I132" si="41">IFERROR(H125/G125-1,"-")</f>
        <v>-0.17913399021382126</v>
      </c>
      <c r="J125" s="195">
        <f t="shared" si="40"/>
        <v>-5345</v>
      </c>
      <c r="K125" s="196">
        <f t="shared" ref="K125:K132" si="42">H125/H$8</f>
        <v>8.3591394560631198E-4</v>
      </c>
      <c r="L125" s="197"/>
    </row>
    <row r="126" spans="1:12" s="74" customFormat="1" x14ac:dyDescent="0.25">
      <c r="A126" s="193"/>
      <c r="B126" s="194" t="s">
        <v>115</v>
      </c>
      <c r="C126" s="195">
        <v>9874</v>
      </c>
      <c r="D126" s="195">
        <v>12420</v>
      </c>
      <c r="E126" s="195">
        <v>24712</v>
      </c>
      <c r="F126" s="195">
        <v>32782</v>
      </c>
      <c r="G126" s="195">
        <v>32200</v>
      </c>
      <c r="H126" s="195">
        <v>30975</v>
      </c>
      <c r="I126" s="196">
        <f t="shared" si="41"/>
        <v>-3.8043478260869512E-2</v>
      </c>
      <c r="J126" s="195">
        <f t="shared" si="40"/>
        <v>-1225</v>
      </c>
      <c r="K126" s="196">
        <f t="shared" si="42"/>
        <v>1.0571360986876051E-3</v>
      </c>
      <c r="L126" s="197"/>
    </row>
    <row r="127" spans="1:12" x14ac:dyDescent="0.25">
      <c r="A127" s="193"/>
      <c r="B127" s="194" t="s">
        <v>118</v>
      </c>
      <c r="C127" s="195">
        <v>5911</v>
      </c>
      <c r="D127" s="195">
        <v>13931</v>
      </c>
      <c r="E127" s="195">
        <v>18814</v>
      </c>
      <c r="F127" s="195">
        <v>21615</v>
      </c>
      <c r="G127" s="195">
        <v>21985</v>
      </c>
      <c r="H127" s="195">
        <v>22263</v>
      </c>
      <c r="I127" s="196">
        <f t="shared" si="41"/>
        <v>1.2644985217193483E-2</v>
      </c>
      <c r="J127" s="195">
        <f t="shared" si="40"/>
        <v>278</v>
      </c>
      <c r="K127" s="196">
        <f t="shared" si="42"/>
        <v>7.5980697223832622E-4</v>
      </c>
      <c r="L127" s="103"/>
    </row>
    <row r="128" spans="1:12" x14ac:dyDescent="0.25">
      <c r="A128" s="193"/>
      <c r="B128" s="194" t="s">
        <v>125</v>
      </c>
      <c r="C128" s="195">
        <v>1464</v>
      </c>
      <c r="D128" s="195">
        <v>2214</v>
      </c>
      <c r="E128" s="195">
        <v>4863</v>
      </c>
      <c r="F128" s="195">
        <v>5575</v>
      </c>
      <c r="G128" s="195">
        <v>5980</v>
      </c>
      <c r="H128" s="195">
        <v>7170</v>
      </c>
      <c r="I128" s="196">
        <f t="shared" si="41"/>
        <v>0.19899665551839463</v>
      </c>
      <c r="J128" s="195">
        <f t="shared" si="40"/>
        <v>1190</v>
      </c>
      <c r="K128" s="196">
        <f t="shared" si="42"/>
        <v>2.447026901562592E-4</v>
      </c>
      <c r="L128" s="103"/>
    </row>
    <row r="129" spans="1:12" x14ac:dyDescent="0.25">
      <c r="A129" s="193"/>
      <c r="B129" s="194" t="s">
        <v>121</v>
      </c>
      <c r="C129" s="195">
        <v>1517</v>
      </c>
      <c r="D129" s="195">
        <v>1816</v>
      </c>
      <c r="E129" s="195">
        <v>3717</v>
      </c>
      <c r="F129" s="195">
        <v>4323</v>
      </c>
      <c r="G129" s="195">
        <v>4572</v>
      </c>
      <c r="H129" s="195">
        <v>5190</v>
      </c>
      <c r="I129" s="196">
        <f t="shared" si="41"/>
        <v>0.13517060367454059</v>
      </c>
      <c r="J129" s="195">
        <f t="shared" si="40"/>
        <v>618</v>
      </c>
      <c r="K129" s="196">
        <f t="shared" si="42"/>
        <v>1.7712788869051399E-4</v>
      </c>
      <c r="L129" s="103"/>
    </row>
    <row r="130" spans="1:12" x14ac:dyDescent="0.25">
      <c r="A130" s="193"/>
      <c r="B130" s="194" t="s">
        <v>130</v>
      </c>
      <c r="C130" s="195">
        <v>1636</v>
      </c>
      <c r="D130" s="195">
        <v>559</v>
      </c>
      <c r="E130" s="195">
        <v>1978</v>
      </c>
      <c r="F130" s="195">
        <v>2618</v>
      </c>
      <c r="G130" s="195">
        <v>3241</v>
      </c>
      <c r="H130" s="195">
        <v>2113</v>
      </c>
      <c r="I130" s="196">
        <f t="shared" si="41"/>
        <v>-0.34804072817031784</v>
      </c>
      <c r="J130" s="195">
        <f t="shared" si="40"/>
        <v>-1128</v>
      </c>
      <c r="K130" s="196">
        <f t="shared" si="42"/>
        <v>7.2113916917737204E-5</v>
      </c>
      <c r="L130" s="103"/>
    </row>
    <row r="131" spans="1:12" x14ac:dyDescent="0.25">
      <c r="A131" s="193" t="s">
        <v>146</v>
      </c>
      <c r="B131" s="194" t="s">
        <v>133</v>
      </c>
      <c r="C131" s="195">
        <v>2018</v>
      </c>
      <c r="D131" s="195">
        <v>830</v>
      </c>
      <c r="E131" s="195">
        <v>2819</v>
      </c>
      <c r="F131" s="195">
        <v>3621</v>
      </c>
      <c r="G131" s="195">
        <v>3873</v>
      </c>
      <c r="H131" s="195">
        <v>3093</v>
      </c>
      <c r="I131" s="196">
        <f t="shared" si="41"/>
        <v>-0.20139426800929516</v>
      </c>
      <c r="J131" s="195">
        <f t="shared" si="40"/>
        <v>-780</v>
      </c>
      <c r="K131" s="196">
        <f t="shared" si="42"/>
        <v>1.0556003077452019E-4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50460</v>
      </c>
      <c r="D132" s="200">
        <f t="shared" ref="D132:H132" si="44">D124-SUM(D125:D131)</f>
        <v>64359</v>
      </c>
      <c r="E132" s="200">
        <f t="shared" si="44"/>
        <v>124247</v>
      </c>
      <c r="F132" s="200">
        <f t="shared" si="44"/>
        <v>110089</v>
      </c>
      <c r="G132" s="200">
        <f t="shared" si="44"/>
        <v>119962</v>
      </c>
      <c r="H132" s="200">
        <f t="shared" si="44"/>
        <v>117180</v>
      </c>
      <c r="I132" s="201">
        <f t="shared" si="41"/>
        <v>-2.3190677047731811E-2</v>
      </c>
      <c r="J132" s="200">
        <f>H132-G132</f>
        <v>-2782</v>
      </c>
      <c r="K132" s="201">
        <f t="shared" si="42"/>
        <v>3.999199614018195E-3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520456</v>
      </c>
      <c r="D134" s="209">
        <v>514282</v>
      </c>
      <c r="E134" s="209">
        <v>1443953</v>
      </c>
      <c r="F134" s="209">
        <v>1563825</v>
      </c>
      <c r="G134" s="209">
        <v>1665600</v>
      </c>
      <c r="H134" s="209">
        <v>1686838</v>
      </c>
      <c r="I134" s="210">
        <f>IFERROR(H134/G134-1,"-")</f>
        <v>1.2750960614793527E-2</v>
      </c>
      <c r="J134" s="209">
        <f>H134-G134</f>
        <v>21238</v>
      </c>
      <c r="K134" s="210">
        <f>H134/H$8</f>
        <v>5.7569567148926637E-2</v>
      </c>
      <c r="L134" s="103"/>
    </row>
    <row r="135" spans="1:12" x14ac:dyDescent="0.25">
      <c r="A135" s="193" t="s">
        <v>98</v>
      </c>
      <c r="B135" s="190" t="s">
        <v>99</v>
      </c>
      <c r="C135" s="191">
        <v>53748</v>
      </c>
      <c r="D135" s="191">
        <v>131257</v>
      </c>
      <c r="E135" s="191">
        <v>93705</v>
      </c>
      <c r="F135" s="191">
        <v>103244</v>
      </c>
      <c r="G135" s="191">
        <v>92495</v>
      </c>
      <c r="H135" s="191">
        <v>109242</v>
      </c>
      <c r="I135" s="192">
        <f>IFERROR(H135/G135-1,"-")</f>
        <v>0.18105843559111312</v>
      </c>
      <c r="J135" s="191">
        <f t="shared" ref="J135:J145" si="45">H135-G135</f>
        <v>16747</v>
      </c>
      <c r="K135" s="192">
        <f>H135/H$8</f>
        <v>3.7282860917782525E-3</v>
      </c>
      <c r="L135" s="103"/>
    </row>
    <row r="136" spans="1:12" x14ac:dyDescent="0.25">
      <c r="A136" s="193" t="s">
        <v>105</v>
      </c>
      <c r="B136" s="194" t="s">
        <v>105</v>
      </c>
      <c r="C136" s="195">
        <v>34399</v>
      </c>
      <c r="D136" s="195">
        <v>80258</v>
      </c>
      <c r="E136" s="195">
        <v>51915</v>
      </c>
      <c r="F136" s="195">
        <v>56049</v>
      </c>
      <c r="G136" s="195">
        <v>45454</v>
      </c>
      <c r="H136" s="195">
        <v>49801</v>
      </c>
      <c r="I136" s="196">
        <f>IFERROR(H136/G136-1,"-")</f>
        <v>9.5635147621771388E-2</v>
      </c>
      <c r="J136" s="195">
        <f t="shared" si="45"/>
        <v>4347</v>
      </c>
      <c r="K136" s="196">
        <f>H136/H$8</f>
        <v>1.6996427716139283E-3</v>
      </c>
      <c r="L136" s="103"/>
    </row>
    <row r="137" spans="1:12" x14ac:dyDescent="0.25">
      <c r="A137" s="193" t="s">
        <v>102</v>
      </c>
      <c r="B137" s="194" t="s">
        <v>102</v>
      </c>
      <c r="C137" s="195">
        <v>19349</v>
      </c>
      <c r="D137" s="195">
        <v>50999</v>
      </c>
      <c r="E137" s="195">
        <v>41790</v>
      </c>
      <c r="F137" s="195">
        <v>47195</v>
      </c>
      <c r="G137" s="195">
        <v>47041</v>
      </c>
      <c r="H137" s="195">
        <v>59441</v>
      </c>
      <c r="I137" s="196">
        <f>IFERROR(H137/G137-1,"-")</f>
        <v>0.26359983843880874</v>
      </c>
      <c r="J137" s="195">
        <f t="shared" si="45"/>
        <v>12400</v>
      </c>
      <c r="K137" s="196">
        <f>H137/H$8</f>
        <v>2.028643320164324E-3</v>
      </c>
      <c r="L137" s="103"/>
    </row>
    <row r="138" spans="1:12" x14ac:dyDescent="0.25">
      <c r="A138" s="193"/>
      <c r="B138" s="190" t="s">
        <v>109</v>
      </c>
      <c r="C138" s="191">
        <v>466708</v>
      </c>
      <c r="D138" s="191">
        <v>383025</v>
      </c>
      <c r="E138" s="191">
        <v>1350248</v>
      </c>
      <c r="F138" s="191">
        <v>1460581</v>
      </c>
      <c r="G138" s="191">
        <v>1573105</v>
      </c>
      <c r="H138" s="191">
        <v>1577596</v>
      </c>
      <c r="I138" s="192">
        <f>IFERROR(H138/G138-1,"-")</f>
        <v>2.8548634706520026E-3</v>
      </c>
      <c r="J138" s="191">
        <f t="shared" si="45"/>
        <v>4491</v>
      </c>
      <c r="K138" s="192">
        <f>H138/H$8</f>
        <v>5.3841281057148388E-2</v>
      </c>
      <c r="L138" s="103"/>
    </row>
    <row r="139" spans="1:12" s="74" customFormat="1" x14ac:dyDescent="0.25">
      <c r="A139" s="193"/>
      <c r="B139" s="194" t="s">
        <v>112</v>
      </c>
      <c r="C139" s="195">
        <v>204322</v>
      </c>
      <c r="D139" s="195">
        <v>91457</v>
      </c>
      <c r="E139" s="195">
        <v>620606</v>
      </c>
      <c r="F139" s="195">
        <v>622599</v>
      </c>
      <c r="G139" s="195">
        <v>724683</v>
      </c>
      <c r="H139" s="195">
        <v>758434</v>
      </c>
      <c r="I139" s="196">
        <f t="shared" ref="I139:I146" si="46">IFERROR(H139/G139-1,"-")</f>
        <v>4.6573467295355275E-2</v>
      </c>
      <c r="J139" s="195">
        <f t="shared" si="45"/>
        <v>33751</v>
      </c>
      <c r="K139" s="196">
        <f t="shared" ref="K139:K146" si="47">H139/H$8</f>
        <v>2.5884357058015662E-2</v>
      </c>
      <c r="L139" s="197"/>
    </row>
    <row r="140" spans="1:12" s="74" customFormat="1" x14ac:dyDescent="0.25">
      <c r="A140" s="193"/>
      <c r="B140" s="194" t="s">
        <v>115</v>
      </c>
      <c r="C140" s="195">
        <v>34480</v>
      </c>
      <c r="D140" s="195">
        <v>40832</v>
      </c>
      <c r="E140" s="195">
        <v>99779</v>
      </c>
      <c r="F140" s="195">
        <v>145560</v>
      </c>
      <c r="G140" s="195">
        <v>154849</v>
      </c>
      <c r="H140" s="195">
        <v>154642</v>
      </c>
      <c r="I140" s="196">
        <f t="shared" si="46"/>
        <v>-1.3367861594197894E-3</v>
      </c>
      <c r="J140" s="195">
        <f t="shared" si="45"/>
        <v>-207</v>
      </c>
      <c r="K140" s="196">
        <f t="shared" si="47"/>
        <v>5.2777285092251375E-3</v>
      </c>
      <c r="L140" s="197"/>
    </row>
    <row r="141" spans="1:12" x14ac:dyDescent="0.25">
      <c r="A141" s="193"/>
      <c r="B141" s="194" t="s">
        <v>118</v>
      </c>
      <c r="C141" s="195">
        <v>36892</v>
      </c>
      <c r="D141" s="195">
        <v>68207</v>
      </c>
      <c r="E141" s="195">
        <v>146618</v>
      </c>
      <c r="F141" s="195">
        <v>141298</v>
      </c>
      <c r="G141" s="195">
        <v>149266</v>
      </c>
      <c r="H141" s="195">
        <v>140017</v>
      </c>
      <c r="I141" s="196">
        <f t="shared" si="46"/>
        <v>-6.1963206624415457E-2</v>
      </c>
      <c r="J141" s="195">
        <f t="shared" si="45"/>
        <v>-9249</v>
      </c>
      <c r="K141" s="196">
        <f t="shared" si="47"/>
        <v>4.7785964529440655E-3</v>
      </c>
      <c r="L141" s="103"/>
    </row>
    <row r="142" spans="1:12" x14ac:dyDescent="0.25">
      <c r="A142" s="193"/>
      <c r="B142" s="194" t="s">
        <v>125</v>
      </c>
      <c r="C142" s="195">
        <v>6901</v>
      </c>
      <c r="D142" s="195">
        <v>12840</v>
      </c>
      <c r="E142" s="195">
        <v>53239</v>
      </c>
      <c r="F142" s="195">
        <v>67017</v>
      </c>
      <c r="G142" s="195">
        <v>51676</v>
      </c>
      <c r="H142" s="195">
        <v>46505</v>
      </c>
      <c r="I142" s="196">
        <f t="shared" si="46"/>
        <v>-0.10006579456614284</v>
      </c>
      <c r="J142" s="195">
        <f t="shared" si="45"/>
        <v>-5171</v>
      </c>
      <c r="K142" s="196">
        <f t="shared" si="47"/>
        <v>1.5871546172547886E-3</v>
      </c>
      <c r="L142" s="103"/>
    </row>
    <row r="143" spans="1:12" x14ac:dyDescent="0.25">
      <c r="A143" s="193"/>
      <c r="B143" s="194" t="s">
        <v>121</v>
      </c>
      <c r="C143" s="195">
        <v>10923</v>
      </c>
      <c r="D143" s="195">
        <v>13013</v>
      </c>
      <c r="E143" s="195">
        <v>25996</v>
      </c>
      <c r="F143" s="195">
        <v>33903</v>
      </c>
      <c r="G143" s="195">
        <v>35840</v>
      </c>
      <c r="H143" s="195">
        <v>27151</v>
      </c>
      <c r="I143" s="196">
        <f t="shared" si="46"/>
        <v>-0.24243861607142858</v>
      </c>
      <c r="J143" s="195">
        <f t="shared" si="45"/>
        <v>-8689</v>
      </c>
      <c r="K143" s="196">
        <f t="shared" si="47"/>
        <v>9.2662799727093366E-4</v>
      </c>
      <c r="L143" s="103"/>
    </row>
    <row r="144" spans="1:12" x14ac:dyDescent="0.25">
      <c r="A144" s="193"/>
      <c r="B144" s="194" t="s">
        <v>130</v>
      </c>
      <c r="C144" s="195">
        <v>15298</v>
      </c>
      <c r="D144" s="195">
        <v>2167</v>
      </c>
      <c r="E144" s="195">
        <v>15349</v>
      </c>
      <c r="F144" s="195">
        <v>19191</v>
      </c>
      <c r="G144" s="195">
        <v>17732</v>
      </c>
      <c r="H144" s="195">
        <v>19545</v>
      </c>
      <c r="I144" s="196">
        <f t="shared" si="46"/>
        <v>0.10224452966388453</v>
      </c>
      <c r="J144" s="195">
        <f t="shared" si="45"/>
        <v>1813</v>
      </c>
      <c r="K144" s="196">
        <f t="shared" si="47"/>
        <v>6.6704519931716684E-4</v>
      </c>
      <c r="L144" s="103"/>
    </row>
    <row r="145" spans="1:12" x14ac:dyDescent="0.25">
      <c r="A145" s="193" t="s">
        <v>146</v>
      </c>
      <c r="B145" s="194" t="s">
        <v>133</v>
      </c>
      <c r="C145" s="195">
        <v>29128</v>
      </c>
      <c r="D145" s="195">
        <v>652</v>
      </c>
      <c r="E145" s="195">
        <v>7226</v>
      </c>
      <c r="F145" s="195">
        <v>13473</v>
      </c>
      <c r="G145" s="195">
        <v>11848</v>
      </c>
      <c r="H145" s="195">
        <v>10311</v>
      </c>
      <c r="I145" s="196">
        <f t="shared" si="46"/>
        <v>-0.12972653612424034</v>
      </c>
      <c r="J145" s="195">
        <f t="shared" si="45"/>
        <v>-1537</v>
      </c>
      <c r="K145" s="196">
        <f t="shared" si="47"/>
        <v>3.5190089793600961E-4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128764</v>
      </c>
      <c r="D146" s="200">
        <f t="shared" ref="D146:H146" si="49">D138-SUM(D139:D145)</f>
        <v>153857</v>
      </c>
      <c r="E146" s="200">
        <f t="shared" si="49"/>
        <v>381435</v>
      </c>
      <c r="F146" s="200">
        <f t="shared" si="49"/>
        <v>417540</v>
      </c>
      <c r="G146" s="200">
        <f t="shared" si="49"/>
        <v>427211</v>
      </c>
      <c r="H146" s="200">
        <f t="shared" si="49"/>
        <v>420991</v>
      </c>
      <c r="I146" s="201">
        <f t="shared" si="46"/>
        <v>-1.4559550198847915E-2</v>
      </c>
      <c r="J146" s="200">
        <f>H146-G146</f>
        <v>-6220</v>
      </c>
      <c r="K146" s="201">
        <f t="shared" si="47"/>
        <v>1.436787032518462E-2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204716</v>
      </c>
      <c r="D148" s="209">
        <v>212645</v>
      </c>
      <c r="E148" s="209">
        <v>495167</v>
      </c>
      <c r="F148" s="209">
        <v>641391</v>
      </c>
      <c r="G148" s="209">
        <v>616166</v>
      </c>
      <c r="H148" s="209">
        <v>611389</v>
      </c>
      <c r="I148" s="210">
        <f>IFERROR(H148/G148-1,"-")</f>
        <v>-7.7527809064440456E-3</v>
      </c>
      <c r="J148" s="209">
        <f>H148-G148</f>
        <v>-4777</v>
      </c>
      <c r="K148" s="210">
        <f>H148/H$8</f>
        <v>2.0865904188555811E-2</v>
      </c>
      <c r="L148" s="103"/>
    </row>
    <row r="149" spans="1:12" x14ac:dyDescent="0.25">
      <c r="A149" s="193" t="s">
        <v>98</v>
      </c>
      <c r="B149" s="190" t="s">
        <v>99</v>
      </c>
      <c r="C149" s="191">
        <v>76683</v>
      </c>
      <c r="D149" s="191">
        <v>92930</v>
      </c>
      <c r="E149" s="191">
        <v>210595</v>
      </c>
      <c r="F149" s="191">
        <v>257673</v>
      </c>
      <c r="G149" s="191">
        <v>238535</v>
      </c>
      <c r="H149" s="191">
        <v>222290</v>
      </c>
      <c r="I149" s="192">
        <f>IFERROR(H149/G149-1,"-")</f>
        <v>-6.8103213364914983E-2</v>
      </c>
      <c r="J149" s="191">
        <f t="shared" ref="J149:J159" si="50">H149-G149</f>
        <v>-16245</v>
      </c>
      <c r="K149" s="192">
        <f>H149/H$8</f>
        <v>7.5864659685962151E-3</v>
      </c>
      <c r="L149" s="103"/>
    </row>
    <row r="150" spans="1:12" x14ac:dyDescent="0.25">
      <c r="A150" s="193" t="s">
        <v>105</v>
      </c>
      <c r="B150" s="194" t="s">
        <v>105</v>
      </c>
      <c r="C150" s="195">
        <v>34406</v>
      </c>
      <c r="D150" s="195">
        <v>66430</v>
      </c>
      <c r="E150" s="195">
        <v>128107</v>
      </c>
      <c r="F150" s="195">
        <v>179358</v>
      </c>
      <c r="G150" s="195">
        <v>156139</v>
      </c>
      <c r="H150" s="195">
        <v>132439</v>
      </c>
      <c r="I150" s="196">
        <f>IFERROR(H150/G150-1,"-")</f>
        <v>-0.15178783007448493</v>
      </c>
      <c r="J150" s="195">
        <f t="shared" si="50"/>
        <v>-23700</v>
      </c>
      <c r="K150" s="196">
        <f>H150/H$8</f>
        <v>4.519969258243349E-3</v>
      </c>
      <c r="L150" s="103"/>
    </row>
    <row r="151" spans="1:12" x14ac:dyDescent="0.25">
      <c r="A151" s="193" t="s">
        <v>102</v>
      </c>
      <c r="B151" s="194" t="s">
        <v>102</v>
      </c>
      <c r="C151" s="195">
        <v>42277</v>
      </c>
      <c r="D151" s="195">
        <v>26500</v>
      </c>
      <c r="E151" s="195">
        <v>82488</v>
      </c>
      <c r="F151" s="195">
        <v>78315</v>
      </c>
      <c r="G151" s="195">
        <v>82396</v>
      </c>
      <c r="H151" s="195">
        <v>89851</v>
      </c>
      <c r="I151" s="196">
        <f>IFERROR(H151/G151-1,"-")</f>
        <v>9.0477693091897571E-2</v>
      </c>
      <c r="J151" s="195">
        <f t="shared" si="50"/>
        <v>7455</v>
      </c>
      <c r="K151" s="196">
        <f>H151/H$8</f>
        <v>3.0664967103528657E-3</v>
      </c>
      <c r="L151" s="103"/>
    </row>
    <row r="152" spans="1:12" x14ac:dyDescent="0.25">
      <c r="A152" s="193"/>
      <c r="B152" s="190" t="s">
        <v>109</v>
      </c>
      <c r="C152" s="191">
        <v>128033</v>
      </c>
      <c r="D152" s="191">
        <v>119715</v>
      </c>
      <c r="E152" s="191">
        <v>284572</v>
      </c>
      <c r="F152" s="191">
        <v>383718</v>
      </c>
      <c r="G152" s="191">
        <v>377631</v>
      </c>
      <c r="H152" s="191">
        <v>389099</v>
      </c>
      <c r="I152" s="192">
        <f>IFERROR(H152/G152-1,"-")</f>
        <v>3.0368269554141403E-2</v>
      </c>
      <c r="J152" s="191">
        <f t="shared" si="50"/>
        <v>11468</v>
      </c>
      <c r="K152" s="192">
        <f>H152/H$8</f>
        <v>1.3279438219959597E-2</v>
      </c>
      <c r="L152" s="103"/>
    </row>
    <row r="153" spans="1:12" s="74" customFormat="1" x14ac:dyDescent="0.25">
      <c r="A153" s="193"/>
      <c r="B153" s="194" t="s">
        <v>112</v>
      </c>
      <c r="C153" s="195">
        <v>26992</v>
      </c>
      <c r="D153" s="195">
        <v>15208</v>
      </c>
      <c r="E153" s="195">
        <v>105720</v>
      </c>
      <c r="F153" s="195">
        <v>146172</v>
      </c>
      <c r="G153" s="195">
        <v>129931</v>
      </c>
      <c r="H153" s="195">
        <v>79292</v>
      </c>
      <c r="I153" s="196">
        <f t="shared" ref="I153:I160" si="51">IFERROR(H153/G153-1,"-")</f>
        <v>-0.38973762997283168</v>
      </c>
      <c r="J153" s="195">
        <f t="shared" si="50"/>
        <v>-50639</v>
      </c>
      <c r="K153" s="196">
        <f t="shared" ref="K153:K160" si="52">H153/H$8</f>
        <v>2.7061318978898333E-3</v>
      </c>
      <c r="L153" s="197"/>
    </row>
    <row r="154" spans="1:12" s="74" customFormat="1" x14ac:dyDescent="0.25">
      <c r="A154" s="193"/>
      <c r="B154" s="194" t="s">
        <v>115</v>
      </c>
      <c r="C154" s="195">
        <v>46028</v>
      </c>
      <c r="D154" s="195">
        <v>36157</v>
      </c>
      <c r="E154" s="195">
        <v>72812</v>
      </c>
      <c r="F154" s="195">
        <v>80080</v>
      </c>
      <c r="G154" s="195">
        <v>80193</v>
      </c>
      <c r="H154" s="195">
        <v>75775</v>
      </c>
      <c r="I154" s="196">
        <f t="shared" si="51"/>
        <v>-5.5092090332073851E-2</v>
      </c>
      <c r="J154" s="195">
        <f t="shared" si="50"/>
        <v>-4418</v>
      </c>
      <c r="K154" s="196">
        <f t="shared" si="52"/>
        <v>2.5861013035691134E-3</v>
      </c>
      <c r="L154" s="197"/>
    </row>
    <row r="155" spans="1:12" x14ac:dyDescent="0.25">
      <c r="A155" s="193"/>
      <c r="B155" s="194" t="s">
        <v>118</v>
      </c>
      <c r="C155" s="195">
        <v>13069</v>
      </c>
      <c r="D155" s="195">
        <v>21659</v>
      </c>
      <c r="E155" s="195">
        <v>30861</v>
      </c>
      <c r="F155" s="195">
        <v>59392</v>
      </c>
      <c r="G155" s="195">
        <v>53036</v>
      </c>
      <c r="H155" s="195">
        <v>133722</v>
      </c>
      <c r="I155" s="196">
        <f t="shared" si="51"/>
        <v>1.5213439927596348</v>
      </c>
      <c r="J155" s="195">
        <f t="shared" si="50"/>
        <v>80686</v>
      </c>
      <c r="K155" s="196">
        <f t="shared" si="52"/>
        <v>4.5637563644456477E-3</v>
      </c>
      <c r="L155" s="103"/>
    </row>
    <row r="156" spans="1:12" x14ac:dyDescent="0.25">
      <c r="A156" s="193"/>
      <c r="B156" s="194" t="s">
        <v>125</v>
      </c>
      <c r="C156" s="195">
        <v>2476</v>
      </c>
      <c r="D156" s="195">
        <v>3060</v>
      </c>
      <c r="E156" s="195">
        <v>6812</v>
      </c>
      <c r="F156" s="195">
        <v>9921</v>
      </c>
      <c r="G156" s="195">
        <v>12943</v>
      </c>
      <c r="H156" s="195">
        <v>10309</v>
      </c>
      <c r="I156" s="196">
        <f t="shared" si="51"/>
        <v>-0.20350768755311754</v>
      </c>
      <c r="J156" s="195">
        <f t="shared" si="50"/>
        <v>-2634</v>
      </c>
      <c r="K156" s="196">
        <f t="shared" si="52"/>
        <v>3.5183264056079169E-4</v>
      </c>
      <c r="L156" s="103"/>
    </row>
    <row r="157" spans="1:12" x14ac:dyDescent="0.25">
      <c r="A157" s="193"/>
      <c r="B157" s="194" t="s">
        <v>121</v>
      </c>
      <c r="C157" s="195">
        <v>9107</v>
      </c>
      <c r="D157" s="195">
        <v>9593</v>
      </c>
      <c r="E157" s="195">
        <v>23654</v>
      </c>
      <c r="F157" s="195">
        <v>18824</v>
      </c>
      <c r="G157" s="195">
        <v>21629</v>
      </c>
      <c r="H157" s="195">
        <v>16466</v>
      </c>
      <c r="I157" s="196">
        <f t="shared" si="51"/>
        <v>-0.23870729113689948</v>
      </c>
      <c r="J157" s="195">
        <f t="shared" si="50"/>
        <v>-5163</v>
      </c>
      <c r="K157" s="196">
        <f t="shared" si="52"/>
        <v>5.6196297016917216E-4</v>
      </c>
      <c r="L157" s="103"/>
    </row>
    <row r="158" spans="1:12" x14ac:dyDescent="0.25">
      <c r="A158" s="193"/>
      <c r="B158" s="194" t="s">
        <v>130</v>
      </c>
      <c r="C158" s="195">
        <v>2809</v>
      </c>
      <c r="D158" s="195">
        <v>608</v>
      </c>
      <c r="E158" s="195">
        <v>1636</v>
      </c>
      <c r="F158" s="195">
        <v>3281</v>
      </c>
      <c r="G158" s="195">
        <v>2254</v>
      </c>
      <c r="H158" s="195">
        <v>1889</v>
      </c>
      <c r="I158" s="196">
        <f t="shared" si="51"/>
        <v>-0.16193433895297249</v>
      </c>
      <c r="J158" s="195">
        <f t="shared" si="50"/>
        <v>-365</v>
      </c>
      <c r="K158" s="196">
        <f t="shared" si="52"/>
        <v>6.4469090893329656E-5</v>
      </c>
      <c r="L158" s="103"/>
    </row>
    <row r="159" spans="1:12" x14ac:dyDescent="0.25">
      <c r="A159" s="193" t="s">
        <v>146</v>
      </c>
      <c r="B159" s="194" t="s">
        <v>133</v>
      </c>
      <c r="C159" s="195">
        <v>3734</v>
      </c>
      <c r="D159" s="195">
        <v>397</v>
      </c>
      <c r="E159" s="195">
        <v>2802</v>
      </c>
      <c r="F159" s="195">
        <v>4346</v>
      </c>
      <c r="G159" s="195">
        <v>3969</v>
      </c>
      <c r="H159" s="195">
        <v>3019</v>
      </c>
      <c r="I159" s="196">
        <f t="shared" si="51"/>
        <v>-0.23935500125976317</v>
      </c>
      <c r="J159" s="195">
        <f t="shared" si="50"/>
        <v>-950</v>
      </c>
      <c r="K159" s="196">
        <f t="shared" si="52"/>
        <v>1.0303450789145699E-4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23818</v>
      </c>
      <c r="D160" s="200">
        <f t="shared" ref="D160:H160" si="54">D152-SUM(D153:D159)</f>
        <v>33033</v>
      </c>
      <c r="E160" s="200">
        <f t="shared" si="54"/>
        <v>40275</v>
      </c>
      <c r="F160" s="200">
        <f t="shared" si="54"/>
        <v>61702</v>
      </c>
      <c r="G160" s="200">
        <f t="shared" si="54"/>
        <v>73676</v>
      </c>
      <c r="H160" s="200">
        <f t="shared" si="54"/>
        <v>68627</v>
      </c>
      <c r="I160" s="201">
        <f t="shared" si="51"/>
        <v>-6.8529779032520777E-2</v>
      </c>
      <c r="J160" s="200">
        <f>H160-G160</f>
        <v>-5049</v>
      </c>
      <c r="K160" s="201">
        <f t="shared" si="52"/>
        <v>2.3421494445402514E-3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30AD-1EE2-43BD-B1BC-DB7C5662619B}">
  <sheetPr>
    <tabColor rgb="FFF29140"/>
    <pageSetUpPr fitToPage="1"/>
  </sheetPr>
  <dimension ref="A1:P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4109-AD07-4C81-93DC-05FF100CB4CE}">
  <sheetPr>
    <tabColor theme="3" tint="0.39997558519241921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4B3D-2FAA-4C1D-966C-37DD24C0E859}">
  <sheetPr>
    <tabColor theme="8" tint="0.59999389629810485"/>
  </sheetPr>
  <dimension ref="B1:P220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366988</v>
      </c>
      <c r="F7" s="87">
        <v>432738</v>
      </c>
      <c r="G7" s="87">
        <v>471699</v>
      </c>
      <c r="H7" s="87">
        <v>492579</v>
      </c>
      <c r="I7" s="87">
        <v>493344</v>
      </c>
      <c r="J7" s="88">
        <f>I7/H7-1</f>
        <v>1.5530503736456147E-3</v>
      </c>
      <c r="K7" s="87">
        <f>I7-H7</f>
        <v>765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139108</v>
      </c>
      <c r="F8" s="19">
        <v>159273</v>
      </c>
      <c r="G8" s="19">
        <v>172251</v>
      </c>
      <c r="H8" s="19">
        <v>172855</v>
      </c>
      <c r="I8" s="19">
        <v>169755</v>
      </c>
      <c r="J8" s="20">
        <f t="shared" ref="J8:J63" si="0">I8/H8-1</f>
        <v>-1.7934106621156465E-2</v>
      </c>
      <c r="K8" s="19">
        <f t="shared" ref="K8:K50" si="1">I8-H8</f>
        <v>-3100</v>
      </c>
      <c r="L8" s="21">
        <f t="shared" ref="L8:L17" si="2">I8/$I$7</f>
        <v>0.34409053317766103</v>
      </c>
      <c r="P8" s="89"/>
    </row>
    <row r="9" spans="2:16" x14ac:dyDescent="0.25">
      <c r="B9" s="22"/>
      <c r="C9" s="23"/>
      <c r="D9" s="24" t="s">
        <v>47</v>
      </c>
      <c r="E9" s="25">
        <v>89457</v>
      </c>
      <c r="F9" s="25">
        <v>113209</v>
      </c>
      <c r="G9" s="25">
        <v>119521</v>
      </c>
      <c r="H9" s="25">
        <v>125080</v>
      </c>
      <c r="I9" s="25">
        <v>130415</v>
      </c>
      <c r="J9" s="80">
        <f t="shared" si="0"/>
        <v>4.2652702270546961E-2</v>
      </c>
      <c r="K9" s="25">
        <f t="shared" si="1"/>
        <v>5335</v>
      </c>
      <c r="L9" s="81">
        <f t="shared" si="2"/>
        <v>0.26434901407537137</v>
      </c>
      <c r="P9" s="89"/>
    </row>
    <row r="10" spans="2:16" x14ac:dyDescent="0.25">
      <c r="B10" s="22"/>
      <c r="C10" s="23"/>
      <c r="D10" s="24" t="s">
        <v>48</v>
      </c>
      <c r="E10" s="25">
        <v>3184</v>
      </c>
      <c r="F10" s="25">
        <v>3407</v>
      </c>
      <c r="G10" s="25">
        <v>4248</v>
      </c>
      <c r="H10" s="25">
        <v>3960</v>
      </c>
      <c r="I10" s="25">
        <v>4094</v>
      </c>
      <c r="J10" s="80">
        <f t="shared" si="0"/>
        <v>3.3838383838383779E-2</v>
      </c>
      <c r="K10" s="25">
        <f t="shared" si="1"/>
        <v>134</v>
      </c>
      <c r="L10" s="81">
        <f t="shared" si="2"/>
        <v>8.2984692222870856E-3</v>
      </c>
      <c r="P10" s="89"/>
    </row>
    <row r="11" spans="2:16" x14ac:dyDescent="0.25">
      <c r="B11" s="22"/>
      <c r="C11" s="23"/>
      <c r="D11" s="24" t="s">
        <v>49</v>
      </c>
      <c r="E11" s="25">
        <v>13659</v>
      </c>
      <c r="F11" s="25">
        <v>14777</v>
      </c>
      <c r="G11" s="25">
        <v>17351</v>
      </c>
      <c r="H11" s="25">
        <v>24595</v>
      </c>
      <c r="I11" s="25">
        <v>16756</v>
      </c>
      <c r="J11" s="80">
        <f t="shared" si="0"/>
        <v>-0.31872331774750962</v>
      </c>
      <c r="K11" s="25">
        <f t="shared" si="1"/>
        <v>-7839</v>
      </c>
      <c r="L11" s="81">
        <f t="shared" si="2"/>
        <v>3.396413050528637E-2</v>
      </c>
      <c r="P11" s="89"/>
    </row>
    <row r="12" spans="2:16" x14ac:dyDescent="0.25">
      <c r="B12" s="22"/>
      <c r="C12" s="23"/>
      <c r="D12" s="24" t="s">
        <v>50</v>
      </c>
      <c r="E12" s="25">
        <v>52374</v>
      </c>
      <c r="F12" s="25">
        <v>64171</v>
      </c>
      <c r="G12" s="25">
        <v>70925</v>
      </c>
      <c r="H12" s="25">
        <v>81853</v>
      </c>
      <c r="I12" s="25">
        <v>83480</v>
      </c>
      <c r="J12" s="80">
        <f t="shared" si="0"/>
        <v>1.9877096746606648E-2</v>
      </c>
      <c r="K12" s="25">
        <f t="shared" si="1"/>
        <v>1627</v>
      </c>
      <c r="L12" s="81">
        <f t="shared" si="2"/>
        <v>0.16921255756632289</v>
      </c>
      <c r="P12" s="89"/>
    </row>
    <row r="13" spans="2:16" x14ac:dyDescent="0.25">
      <c r="B13" s="22"/>
      <c r="C13" s="23"/>
      <c r="D13" s="24" t="s">
        <v>51</v>
      </c>
      <c r="E13" s="25">
        <v>3380</v>
      </c>
      <c r="F13" s="25">
        <v>4025</v>
      </c>
      <c r="G13" s="25">
        <v>4419</v>
      </c>
      <c r="H13" s="25">
        <v>4919</v>
      </c>
      <c r="I13" s="25">
        <v>5990</v>
      </c>
      <c r="J13" s="80">
        <f t="shared" si="0"/>
        <v>0.21772718032120353</v>
      </c>
      <c r="K13" s="25">
        <f t="shared" si="1"/>
        <v>1071</v>
      </c>
      <c r="L13" s="81">
        <f t="shared" si="2"/>
        <v>1.214162937017578E-2</v>
      </c>
      <c r="P13" s="89"/>
    </row>
    <row r="14" spans="2:16" x14ac:dyDescent="0.25">
      <c r="B14" s="22"/>
      <c r="C14" s="23"/>
      <c r="D14" s="24" t="s">
        <v>52</v>
      </c>
      <c r="E14" s="25">
        <v>13324</v>
      </c>
      <c r="F14" s="25">
        <v>20050</v>
      </c>
      <c r="G14" s="25">
        <v>26095</v>
      </c>
      <c r="H14" s="25">
        <v>21212</v>
      </c>
      <c r="I14" s="25">
        <v>20345</v>
      </c>
      <c r="J14" s="80">
        <f t="shared" si="0"/>
        <v>-4.0873090703375414E-2</v>
      </c>
      <c r="K14" s="25">
        <f t="shared" si="1"/>
        <v>-867</v>
      </c>
      <c r="L14" s="81">
        <f t="shared" si="2"/>
        <v>4.1238973211390022E-2</v>
      </c>
      <c r="P14" s="89"/>
    </row>
    <row r="15" spans="2:16" x14ac:dyDescent="0.25">
      <c r="B15" s="22"/>
      <c r="C15" s="23"/>
      <c r="D15" s="24" t="s">
        <v>53</v>
      </c>
      <c r="E15" s="25">
        <v>19721</v>
      </c>
      <c r="F15" s="25">
        <v>21932</v>
      </c>
      <c r="G15" s="25">
        <v>20553</v>
      </c>
      <c r="H15" s="25">
        <v>19337</v>
      </c>
      <c r="I15" s="25">
        <v>24469</v>
      </c>
      <c r="J15" s="80">
        <f t="shared" si="0"/>
        <v>0.26539794176966436</v>
      </c>
      <c r="K15" s="25">
        <f t="shared" si="1"/>
        <v>5132</v>
      </c>
      <c r="L15" s="81">
        <f t="shared" si="2"/>
        <v>4.959825192968801E-2</v>
      </c>
      <c r="P15" s="89"/>
    </row>
    <row r="16" spans="2:16" x14ac:dyDescent="0.25">
      <c r="B16" s="22"/>
      <c r="C16" s="23"/>
      <c r="D16" s="24" t="s">
        <v>54</v>
      </c>
      <c r="E16" s="25">
        <v>23140</v>
      </c>
      <c r="F16" s="25">
        <v>22327</v>
      </c>
      <c r="G16" s="25">
        <v>25007</v>
      </c>
      <c r="H16" s="25">
        <v>27341</v>
      </c>
      <c r="I16" s="25">
        <v>26482</v>
      </c>
      <c r="J16" s="80">
        <f t="shared" si="0"/>
        <v>-3.1418016897699408E-2</v>
      </c>
      <c r="K16" s="25">
        <f t="shared" si="1"/>
        <v>-859</v>
      </c>
      <c r="L16" s="81">
        <f t="shared" si="2"/>
        <v>5.3678569112019202E-2</v>
      </c>
      <c r="P16" s="89"/>
    </row>
    <row r="17" spans="2:16" x14ac:dyDescent="0.25">
      <c r="B17" s="22"/>
      <c r="C17" s="28"/>
      <c r="D17" s="29" t="s">
        <v>55</v>
      </c>
      <c r="E17" s="90">
        <v>9641</v>
      </c>
      <c r="F17" s="90">
        <v>9567</v>
      </c>
      <c r="G17" s="90">
        <v>11329</v>
      </c>
      <c r="H17" s="90">
        <v>11427</v>
      </c>
      <c r="I17" s="90">
        <v>11558</v>
      </c>
      <c r="J17" s="31">
        <f t="shared" si="0"/>
        <v>1.1464076310492732E-2</v>
      </c>
      <c r="K17" s="90">
        <f t="shared" si="1"/>
        <v>131</v>
      </c>
      <c r="L17" s="58">
        <f t="shared" si="2"/>
        <v>2.3427871829798275E-2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412044</v>
      </c>
      <c r="F18" s="87">
        <v>499612</v>
      </c>
      <c r="G18" s="87">
        <v>547682</v>
      </c>
      <c r="H18" s="87">
        <v>570452</v>
      </c>
      <c r="I18" s="87">
        <v>569075</v>
      </c>
      <c r="J18" s="88">
        <f t="shared" si="0"/>
        <v>-2.4138753129097079E-3</v>
      </c>
      <c r="K18" s="87">
        <f t="shared" si="1"/>
        <v>-1377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157938</v>
      </c>
      <c r="F19" s="34">
        <v>186101</v>
      </c>
      <c r="G19" s="34">
        <v>202954</v>
      </c>
      <c r="H19" s="34">
        <v>203516</v>
      </c>
      <c r="I19" s="34">
        <v>198487</v>
      </c>
      <c r="J19" s="35">
        <f t="shared" si="0"/>
        <v>-2.4710587865327538E-2</v>
      </c>
      <c r="K19" s="34">
        <f t="shared" si="1"/>
        <v>-5029</v>
      </c>
      <c r="L19" s="21">
        <f t="shared" si="3"/>
        <v>0.34878882396872118</v>
      </c>
    </row>
    <row r="20" spans="2:16" x14ac:dyDescent="0.25">
      <c r="B20" s="22"/>
      <c r="C20" s="36"/>
      <c r="D20" s="4" t="s">
        <v>47</v>
      </c>
      <c r="E20" s="37">
        <v>102187</v>
      </c>
      <c r="F20" s="37">
        <v>133462</v>
      </c>
      <c r="G20" s="37">
        <v>142059</v>
      </c>
      <c r="H20" s="37">
        <v>146652</v>
      </c>
      <c r="I20" s="37">
        <v>153574</v>
      </c>
      <c r="J20" s="91">
        <f t="shared" si="0"/>
        <v>4.7200174562910924E-2</v>
      </c>
      <c r="K20" s="37">
        <f t="shared" si="1"/>
        <v>6922</v>
      </c>
      <c r="L20" s="81">
        <f>I20/$I$18</f>
        <v>0.26986601063128762</v>
      </c>
    </row>
    <row r="21" spans="2:16" x14ac:dyDescent="0.25">
      <c r="B21" s="22"/>
      <c r="C21" s="36"/>
      <c r="D21" s="4" t="s">
        <v>48</v>
      </c>
      <c r="E21" s="37">
        <v>3543</v>
      </c>
      <c r="F21" s="37">
        <v>3705</v>
      </c>
      <c r="G21" s="37">
        <v>4644</v>
      </c>
      <c r="H21" s="37">
        <v>4440</v>
      </c>
      <c r="I21" s="37">
        <v>4520</v>
      </c>
      <c r="J21" s="91">
        <f t="shared" si="0"/>
        <v>1.8018018018018056E-2</v>
      </c>
      <c r="K21" s="37">
        <f t="shared" si="1"/>
        <v>80</v>
      </c>
      <c r="L21" s="81">
        <f t="shared" ref="L21:L28" si="4">I21/$I$18</f>
        <v>7.9427140535078856E-3</v>
      </c>
    </row>
    <row r="22" spans="2:16" x14ac:dyDescent="0.25">
      <c r="B22" s="22"/>
      <c r="C22" s="36"/>
      <c r="D22" s="4" t="s">
        <v>49</v>
      </c>
      <c r="E22" s="37">
        <v>14701</v>
      </c>
      <c r="F22" s="37">
        <v>16163</v>
      </c>
      <c r="G22" s="37">
        <v>19106</v>
      </c>
      <c r="H22" s="37">
        <v>27860</v>
      </c>
      <c r="I22" s="37">
        <v>18834</v>
      </c>
      <c r="J22" s="91">
        <f t="shared" si="0"/>
        <v>-0.32397702799712846</v>
      </c>
      <c r="K22" s="37">
        <f t="shared" si="1"/>
        <v>-9026</v>
      </c>
      <c r="L22" s="81">
        <f t="shared" si="4"/>
        <v>3.3095813381364497E-2</v>
      </c>
    </row>
    <row r="23" spans="2:16" x14ac:dyDescent="0.25">
      <c r="B23" s="22"/>
      <c r="C23" s="36"/>
      <c r="D23" s="4" t="s">
        <v>50</v>
      </c>
      <c r="E23" s="37">
        <v>58767</v>
      </c>
      <c r="F23" s="37">
        <v>73725</v>
      </c>
      <c r="G23" s="37">
        <v>81280</v>
      </c>
      <c r="H23" s="37">
        <v>93990</v>
      </c>
      <c r="I23" s="37">
        <v>94842</v>
      </c>
      <c r="J23" s="91">
        <f t="shared" si="0"/>
        <v>9.0647941270347587E-3</v>
      </c>
      <c r="K23" s="37">
        <f t="shared" si="1"/>
        <v>852</v>
      </c>
      <c r="L23" s="81">
        <f t="shared" si="4"/>
        <v>0.16665993058911391</v>
      </c>
    </row>
    <row r="24" spans="2:16" x14ac:dyDescent="0.25">
      <c r="B24" s="22"/>
      <c r="C24" s="36"/>
      <c r="D24" s="4" t="s">
        <v>51</v>
      </c>
      <c r="E24" s="37">
        <v>3518</v>
      </c>
      <c r="F24" s="37">
        <v>4228</v>
      </c>
      <c r="G24" s="37">
        <v>4556</v>
      </c>
      <c r="H24" s="37">
        <v>5166</v>
      </c>
      <c r="I24" s="37">
        <v>6283</v>
      </c>
      <c r="J24" s="91">
        <f t="shared" si="0"/>
        <v>0.21622144792876496</v>
      </c>
      <c r="K24" s="37">
        <f t="shared" si="1"/>
        <v>1117</v>
      </c>
      <c r="L24" s="81">
        <f t="shared" si="4"/>
        <v>1.1040723981900452E-2</v>
      </c>
    </row>
    <row r="25" spans="2:16" x14ac:dyDescent="0.25">
      <c r="B25" s="22"/>
      <c r="C25" s="36"/>
      <c r="D25" s="4" t="s">
        <v>52</v>
      </c>
      <c r="E25" s="37">
        <v>15495</v>
      </c>
      <c r="F25" s="37">
        <v>22985</v>
      </c>
      <c r="G25" s="37">
        <v>29771</v>
      </c>
      <c r="H25" s="37">
        <v>24336</v>
      </c>
      <c r="I25" s="37">
        <v>23284</v>
      </c>
      <c r="J25" s="91">
        <f t="shared" si="0"/>
        <v>-4.3228139381985553E-2</v>
      </c>
      <c r="K25" s="37">
        <f t="shared" si="1"/>
        <v>-1052</v>
      </c>
      <c r="L25" s="81">
        <f t="shared" si="4"/>
        <v>4.0915520801300356E-2</v>
      </c>
    </row>
    <row r="26" spans="2:16" x14ac:dyDescent="0.25">
      <c r="B26" s="22"/>
      <c r="C26" s="36"/>
      <c r="D26" s="4" t="s">
        <v>53</v>
      </c>
      <c r="E26" s="37">
        <v>20259</v>
      </c>
      <c r="F26" s="37">
        <v>22673</v>
      </c>
      <c r="G26" s="37">
        <v>21328</v>
      </c>
      <c r="H26" s="37">
        <v>20067</v>
      </c>
      <c r="I26" s="37">
        <v>25509</v>
      </c>
      <c r="J26" s="91">
        <f t="shared" si="0"/>
        <v>0.27119150844670359</v>
      </c>
      <c r="K26" s="37">
        <f t="shared" si="1"/>
        <v>5442</v>
      </c>
      <c r="L26" s="81">
        <f t="shared" si="4"/>
        <v>4.4825374511268286E-2</v>
      </c>
    </row>
    <row r="27" spans="2:16" x14ac:dyDescent="0.25">
      <c r="B27" s="22"/>
      <c r="C27" s="36"/>
      <c r="D27" s="4" t="s">
        <v>54</v>
      </c>
      <c r="E27" s="37">
        <v>25271</v>
      </c>
      <c r="F27" s="37">
        <v>25947</v>
      </c>
      <c r="G27" s="37">
        <v>29384</v>
      </c>
      <c r="H27" s="37">
        <v>31676</v>
      </c>
      <c r="I27" s="37">
        <v>30882</v>
      </c>
      <c r="J27" s="38">
        <f t="shared" si="0"/>
        <v>-2.5066296249526498E-2</v>
      </c>
      <c r="K27" s="37">
        <f t="shared" si="1"/>
        <v>-794</v>
      </c>
      <c r="L27" s="39">
        <f t="shared" si="4"/>
        <v>5.4267012256732416E-2</v>
      </c>
    </row>
    <row r="28" spans="2:16" x14ac:dyDescent="0.25">
      <c r="B28" s="22"/>
      <c r="C28" s="40"/>
      <c r="D28" s="41" t="s">
        <v>55</v>
      </c>
      <c r="E28" s="92">
        <v>10365</v>
      </c>
      <c r="F28" s="92">
        <v>10623</v>
      </c>
      <c r="G28" s="92">
        <v>12600</v>
      </c>
      <c r="H28" s="92">
        <v>12749</v>
      </c>
      <c r="I28" s="92">
        <v>12860</v>
      </c>
      <c r="J28" s="43">
        <f t="shared" si="0"/>
        <v>8.7065652208015987E-3</v>
      </c>
      <c r="K28" s="92">
        <f t="shared" si="1"/>
        <v>111</v>
      </c>
      <c r="L28" s="93">
        <f t="shared" si="4"/>
        <v>2.2598075824803408E-2</v>
      </c>
    </row>
    <row r="29" spans="2:16" x14ac:dyDescent="0.25">
      <c r="B29" s="22"/>
      <c r="C29" s="17" t="s">
        <v>21</v>
      </c>
      <c r="D29" s="86" t="s">
        <v>45</v>
      </c>
      <c r="E29" s="87">
        <v>2294198</v>
      </c>
      <c r="F29" s="87">
        <v>2809781</v>
      </c>
      <c r="G29" s="87">
        <v>3055908</v>
      </c>
      <c r="H29" s="87">
        <v>3165719</v>
      </c>
      <c r="I29" s="87">
        <v>3096132</v>
      </c>
      <c r="J29" s="88">
        <f t="shared" si="0"/>
        <v>-2.1981420334527435E-2</v>
      </c>
      <c r="K29" s="87">
        <f t="shared" si="1"/>
        <v>-69587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953288</v>
      </c>
      <c r="F30" s="19">
        <v>1125132</v>
      </c>
      <c r="G30" s="19">
        <v>1207802</v>
      </c>
      <c r="H30" s="19">
        <v>1223794</v>
      </c>
      <c r="I30" s="19">
        <v>1174493</v>
      </c>
      <c r="J30" s="20">
        <f t="shared" si="0"/>
        <v>-4.0285374826155351E-2</v>
      </c>
      <c r="K30" s="19">
        <f t="shared" si="1"/>
        <v>-49301</v>
      </c>
      <c r="L30" s="21">
        <f t="shared" si="5"/>
        <v>0.37934203063693667</v>
      </c>
    </row>
    <row r="31" spans="2:16" x14ac:dyDescent="0.25">
      <c r="B31" s="22"/>
      <c r="C31" s="23"/>
      <c r="D31" s="24" t="s">
        <v>47</v>
      </c>
      <c r="E31" s="25">
        <v>627412</v>
      </c>
      <c r="F31" s="25">
        <v>801936</v>
      </c>
      <c r="G31" s="25">
        <v>863416</v>
      </c>
      <c r="H31" s="25">
        <v>870321</v>
      </c>
      <c r="I31" s="25">
        <v>899430</v>
      </c>
      <c r="J31" s="80">
        <f>I31/H31-1</f>
        <v>3.3446280165594144E-2</v>
      </c>
      <c r="K31" s="25">
        <f t="shared" si="1"/>
        <v>29109</v>
      </c>
      <c r="L31" s="81">
        <f>I31/$I$29</f>
        <v>0.2905011801822403</v>
      </c>
    </row>
    <row r="32" spans="2:16" x14ac:dyDescent="0.25">
      <c r="B32" s="22"/>
      <c r="C32" s="23"/>
      <c r="D32" s="24" t="s">
        <v>48</v>
      </c>
      <c r="E32" s="25">
        <v>14521</v>
      </c>
      <c r="F32" s="25">
        <v>14638</v>
      </c>
      <c r="G32" s="25">
        <v>17811</v>
      </c>
      <c r="H32" s="25">
        <v>17886</v>
      </c>
      <c r="I32" s="25">
        <v>17145</v>
      </c>
      <c r="J32" s="80">
        <f t="shared" ref="J32:J41" si="6">I32/H32-1</f>
        <v>-4.1429050654142929E-2</v>
      </c>
      <c r="K32" s="25">
        <f t="shared" si="1"/>
        <v>-741</v>
      </c>
      <c r="L32" s="81">
        <f t="shared" ref="L32:L39" si="7">I32/$I$29</f>
        <v>5.5375546003852546E-3</v>
      </c>
    </row>
    <row r="33" spans="2:12" x14ac:dyDescent="0.25">
      <c r="B33" s="22"/>
      <c r="C33" s="23"/>
      <c r="D33" s="24" t="s">
        <v>49</v>
      </c>
      <c r="E33" s="25">
        <v>74494</v>
      </c>
      <c r="F33" s="25">
        <v>96232</v>
      </c>
      <c r="G33" s="25">
        <v>103075</v>
      </c>
      <c r="H33" s="25">
        <v>146033</v>
      </c>
      <c r="I33" s="25">
        <v>99062</v>
      </c>
      <c r="J33" s="80">
        <f t="shared" si="6"/>
        <v>-0.32164647716611994</v>
      </c>
      <c r="K33" s="25">
        <f t="shared" si="1"/>
        <v>-46971</v>
      </c>
      <c r="L33" s="81">
        <f t="shared" si="7"/>
        <v>3.1995405880627825E-2</v>
      </c>
    </row>
    <row r="34" spans="2:12" x14ac:dyDescent="0.25">
      <c r="B34" s="22"/>
      <c r="C34" s="23"/>
      <c r="D34" s="24" t="s">
        <v>50</v>
      </c>
      <c r="E34" s="25">
        <v>287185</v>
      </c>
      <c r="F34" s="25">
        <v>375972</v>
      </c>
      <c r="G34" s="25">
        <v>428972</v>
      </c>
      <c r="H34" s="25">
        <v>490987</v>
      </c>
      <c r="I34" s="25">
        <v>476664</v>
      </c>
      <c r="J34" s="80">
        <f t="shared" si="6"/>
        <v>-2.9171851800556814E-2</v>
      </c>
      <c r="K34" s="25">
        <f t="shared" si="1"/>
        <v>-14323</v>
      </c>
      <c r="L34" s="81">
        <f t="shared" si="7"/>
        <v>0.15395467635100829</v>
      </c>
    </row>
    <row r="35" spans="2:12" x14ac:dyDescent="0.25">
      <c r="B35" s="22"/>
      <c r="C35" s="23"/>
      <c r="D35" s="24" t="s">
        <v>51</v>
      </c>
      <c r="E35" s="25">
        <v>10119</v>
      </c>
      <c r="F35" s="25">
        <v>11595</v>
      </c>
      <c r="G35" s="25">
        <v>11107</v>
      </c>
      <c r="H35" s="25">
        <v>12187</v>
      </c>
      <c r="I35" s="25">
        <v>14433</v>
      </c>
      <c r="J35" s="80">
        <f t="shared" si="6"/>
        <v>0.18429474029703785</v>
      </c>
      <c r="K35" s="25">
        <f t="shared" si="1"/>
        <v>2246</v>
      </c>
      <c r="L35" s="81">
        <f t="shared" si="7"/>
        <v>4.6616229540600981E-3</v>
      </c>
    </row>
    <row r="36" spans="2:12" x14ac:dyDescent="0.25">
      <c r="B36" s="22"/>
      <c r="C36" s="23"/>
      <c r="D36" s="24" t="s">
        <v>52</v>
      </c>
      <c r="E36" s="25">
        <v>105169</v>
      </c>
      <c r="F36" s="25">
        <v>132612</v>
      </c>
      <c r="G36" s="25">
        <v>146405</v>
      </c>
      <c r="H36" s="25">
        <v>126079</v>
      </c>
      <c r="I36" s="25">
        <v>119104</v>
      </c>
      <c r="J36" s="80">
        <f t="shared" si="6"/>
        <v>-5.5322456555017108E-2</v>
      </c>
      <c r="K36" s="25">
        <f t="shared" si="1"/>
        <v>-6975</v>
      </c>
      <c r="L36" s="81">
        <f t="shared" si="7"/>
        <v>3.8468644101737268E-2</v>
      </c>
    </row>
    <row r="37" spans="2:12" x14ac:dyDescent="0.25">
      <c r="B37" s="22"/>
      <c r="C37" s="23"/>
      <c r="D37" s="24" t="s">
        <v>53</v>
      </c>
      <c r="E37" s="25">
        <v>42785</v>
      </c>
      <c r="F37" s="25">
        <v>48246</v>
      </c>
      <c r="G37" s="25">
        <v>49321</v>
      </c>
      <c r="H37" s="25">
        <v>43124</v>
      </c>
      <c r="I37" s="25">
        <v>55510</v>
      </c>
      <c r="J37" s="80">
        <f t="shared" si="6"/>
        <v>0.28721825433633241</v>
      </c>
      <c r="K37" s="25">
        <f t="shared" si="1"/>
        <v>12386</v>
      </c>
      <c r="L37" s="81">
        <f t="shared" si="7"/>
        <v>1.79288221561613E-2</v>
      </c>
    </row>
    <row r="38" spans="2:12" x14ac:dyDescent="0.25">
      <c r="B38" s="22"/>
      <c r="C38" s="23"/>
      <c r="D38" s="24" t="s">
        <v>54</v>
      </c>
      <c r="E38" s="25">
        <v>137179</v>
      </c>
      <c r="F38" s="25">
        <v>154114</v>
      </c>
      <c r="G38" s="25">
        <v>170708</v>
      </c>
      <c r="H38" s="25">
        <v>177711</v>
      </c>
      <c r="I38" s="25">
        <v>182092</v>
      </c>
      <c r="J38" s="26">
        <f t="shared" si="6"/>
        <v>2.4652385052135184E-2</v>
      </c>
      <c r="K38" s="25">
        <f t="shared" si="1"/>
        <v>4381</v>
      </c>
      <c r="L38" s="27">
        <f t="shared" si="7"/>
        <v>5.8812737958200752E-2</v>
      </c>
    </row>
    <row r="39" spans="2:12" x14ac:dyDescent="0.25">
      <c r="B39" s="22"/>
      <c r="C39" s="28"/>
      <c r="D39" s="29" t="s">
        <v>55</v>
      </c>
      <c r="E39" s="90">
        <v>42046</v>
      </c>
      <c r="F39" s="90">
        <v>49304</v>
      </c>
      <c r="G39" s="90">
        <v>57291</v>
      </c>
      <c r="H39" s="90">
        <v>57597</v>
      </c>
      <c r="I39" s="90">
        <v>58199</v>
      </c>
      <c r="J39" s="31">
        <f t="shared" si="6"/>
        <v>1.0451933260412938E-2</v>
      </c>
      <c r="K39" s="90">
        <f t="shared" si="1"/>
        <v>602</v>
      </c>
      <c r="L39" s="58">
        <f t="shared" si="7"/>
        <v>1.8797325178642254E-2</v>
      </c>
    </row>
    <row r="40" spans="2:12" x14ac:dyDescent="0.25">
      <c r="B40" s="22"/>
      <c r="C40" s="94" t="s">
        <v>22</v>
      </c>
      <c r="D40" s="86" t="s">
        <v>45</v>
      </c>
      <c r="E40" s="95">
        <v>6.2514251147176472</v>
      </c>
      <c r="F40" s="95">
        <v>6.4930304248760216</v>
      </c>
      <c r="G40" s="95">
        <v>6.478512780395973</v>
      </c>
      <c r="H40" s="95">
        <v>6.4268249356955938</v>
      </c>
      <c r="I40" s="95">
        <v>6.2758075501070243</v>
      </c>
      <c r="J40" s="88">
        <f t="shared" si="6"/>
        <v>-2.3497977165955697E-2</v>
      </c>
      <c r="K40" s="95">
        <f t="shared" si="1"/>
        <v>-0.15101738558856947</v>
      </c>
      <c r="L40" s="88"/>
    </row>
    <row r="41" spans="2:12" x14ac:dyDescent="0.25">
      <c r="B41" s="22"/>
      <c r="C41" s="96"/>
      <c r="D41" s="33" t="s">
        <v>46</v>
      </c>
      <c r="E41" s="44">
        <v>6.852862524082008</v>
      </c>
      <c r="F41" s="44">
        <v>7.0641728353204876</v>
      </c>
      <c r="G41" s="44">
        <v>7.0118722097404369</v>
      </c>
      <c r="H41" s="44">
        <v>7.0798877672037257</v>
      </c>
      <c r="I41" s="44">
        <v>6.9187534976878444</v>
      </c>
      <c r="J41" s="45">
        <f t="shared" si="6"/>
        <v>-2.2759438399900356E-2</v>
      </c>
      <c r="K41" s="46">
        <f t="shared" si="1"/>
        <v>-0.16113426951588128</v>
      </c>
      <c r="L41" s="47"/>
    </row>
    <row r="42" spans="2:12" x14ac:dyDescent="0.25">
      <c r="B42" s="22"/>
      <c r="C42" s="96"/>
      <c r="D42" s="4" t="s">
        <v>47</v>
      </c>
      <c r="E42" s="48">
        <v>7.0135595872877472</v>
      </c>
      <c r="F42" s="48">
        <v>7.0836770928106425</v>
      </c>
      <c r="G42" s="48">
        <v>7.2239690096301068</v>
      </c>
      <c r="H42" s="48">
        <v>6.9581148065238247</v>
      </c>
      <c r="I42" s="48">
        <v>6.896675995859372</v>
      </c>
      <c r="J42" s="97">
        <f t="shared" si="0"/>
        <v>-8.8298069768623089E-3</v>
      </c>
      <c r="K42" s="50">
        <f t="shared" si="1"/>
        <v>-6.1438810664452781E-2</v>
      </c>
      <c r="L42" s="98"/>
    </row>
    <row r="43" spans="2:12" x14ac:dyDescent="0.25">
      <c r="B43" s="22"/>
      <c r="C43" s="96"/>
      <c r="D43" s="4" t="s">
        <v>48</v>
      </c>
      <c r="E43" s="48">
        <v>4.5606155778894468</v>
      </c>
      <c r="F43" s="48">
        <v>4.2964484884062228</v>
      </c>
      <c r="G43" s="48">
        <v>4.1927966101694913</v>
      </c>
      <c r="H43" s="48">
        <v>4.5166666666666666</v>
      </c>
      <c r="I43" s="48">
        <v>4.1878358573522227</v>
      </c>
      <c r="J43" s="97">
        <f t="shared" si="0"/>
        <v>-7.2803869220910089E-2</v>
      </c>
      <c r="K43" s="50">
        <f t="shared" si="1"/>
        <v>-0.32883080931444386</v>
      </c>
      <c r="L43" s="98"/>
    </row>
    <row r="44" spans="2:12" x14ac:dyDescent="0.25">
      <c r="B44" s="22"/>
      <c r="C44" s="96"/>
      <c r="D44" s="4" t="s">
        <v>49</v>
      </c>
      <c r="E44" s="48">
        <v>5.4538399590013906</v>
      </c>
      <c r="F44" s="48">
        <v>6.51228260133992</v>
      </c>
      <c r="G44" s="48">
        <v>5.9405797936718345</v>
      </c>
      <c r="H44" s="48">
        <v>5.9375076235007116</v>
      </c>
      <c r="I44" s="48">
        <v>5.9120315111005013</v>
      </c>
      <c r="J44" s="97">
        <f t="shared" si="0"/>
        <v>-4.2907081583146711E-3</v>
      </c>
      <c r="K44" s="50">
        <f t="shared" si="1"/>
        <v>-2.5476112400210305E-2</v>
      </c>
      <c r="L44" s="98"/>
    </row>
    <row r="45" spans="2:12" x14ac:dyDescent="0.25">
      <c r="B45" s="22"/>
      <c r="C45" s="96"/>
      <c r="D45" s="4" t="s">
        <v>50</v>
      </c>
      <c r="E45" s="48">
        <v>5.4833505174323136</v>
      </c>
      <c r="F45" s="48">
        <v>5.8589082295741068</v>
      </c>
      <c r="G45" s="48">
        <v>6.0482481494536486</v>
      </c>
      <c r="H45" s="48">
        <v>5.9983995699607835</v>
      </c>
      <c r="I45" s="48">
        <v>5.7099185433636803</v>
      </c>
      <c r="J45" s="97">
        <f t="shared" si="0"/>
        <v>-4.8092999346322163E-2</v>
      </c>
      <c r="K45" s="50">
        <f t="shared" si="1"/>
        <v>-0.28848102659710317</v>
      </c>
      <c r="L45" s="98"/>
    </row>
    <row r="46" spans="2:12" x14ac:dyDescent="0.25">
      <c r="B46" s="22"/>
      <c r="C46" s="96"/>
      <c r="D46" s="4" t="s">
        <v>51</v>
      </c>
      <c r="E46" s="48">
        <v>2.9937869822485208</v>
      </c>
      <c r="F46" s="48">
        <v>2.8807453416149067</v>
      </c>
      <c r="G46" s="48">
        <v>2.5134645847476804</v>
      </c>
      <c r="H46" s="48">
        <v>2.4775360845700347</v>
      </c>
      <c r="I46" s="48">
        <v>2.4095158597662771</v>
      </c>
      <c r="J46" s="97">
        <f t="shared" si="0"/>
        <v>-2.745478672435242E-2</v>
      </c>
      <c r="K46" s="50">
        <f t="shared" si="1"/>
        <v>-6.8020224803757579E-2</v>
      </c>
      <c r="L46" s="98"/>
    </row>
    <row r="47" spans="2:12" x14ac:dyDescent="0.25">
      <c r="B47" s="22"/>
      <c r="C47" s="96"/>
      <c r="D47" s="4" t="s">
        <v>52</v>
      </c>
      <c r="E47" s="48">
        <v>7.8932002401681176</v>
      </c>
      <c r="F47" s="48">
        <v>6.6140648379052367</v>
      </c>
      <c r="G47" s="48">
        <v>5.6104617742862617</v>
      </c>
      <c r="H47" s="48">
        <v>5.9437582500471429</v>
      </c>
      <c r="I47" s="48">
        <v>5.8542147947898746</v>
      </c>
      <c r="J47" s="97">
        <f t="shared" si="0"/>
        <v>-1.5065124032687227E-2</v>
      </c>
      <c r="K47" s="50">
        <f t="shared" si="1"/>
        <v>-8.9543455257268256E-2</v>
      </c>
      <c r="L47" s="98"/>
    </row>
    <row r="48" spans="2:12" x14ac:dyDescent="0.25">
      <c r="B48" s="22"/>
      <c r="C48" s="96"/>
      <c r="D48" s="4" t="s">
        <v>53</v>
      </c>
      <c r="E48" s="48">
        <v>2.1695147304903402</v>
      </c>
      <c r="F48" s="48">
        <v>2.1997993799015139</v>
      </c>
      <c r="G48" s="48">
        <v>2.3996983408748114</v>
      </c>
      <c r="H48" s="48">
        <v>2.2301287686818019</v>
      </c>
      <c r="I48" s="48">
        <v>2.2685847398749437</v>
      </c>
      <c r="J48" s="97">
        <f t="shared" si="0"/>
        <v>1.7243834406868164E-2</v>
      </c>
      <c r="K48" s="50">
        <f t="shared" si="1"/>
        <v>3.8455971193141814E-2</v>
      </c>
      <c r="L48" s="98"/>
    </row>
    <row r="49" spans="2:12" x14ac:dyDescent="0.25">
      <c r="B49" s="22"/>
      <c r="C49" s="96"/>
      <c r="D49" s="4" t="s">
        <v>54</v>
      </c>
      <c r="E49" s="48">
        <v>5.9282195332757128</v>
      </c>
      <c r="F49" s="48">
        <v>6.9025843149549875</v>
      </c>
      <c r="G49" s="48">
        <v>6.8264086055904345</v>
      </c>
      <c r="H49" s="48">
        <v>6.499798836911598</v>
      </c>
      <c r="I49" s="48">
        <v>6.8760667623291294</v>
      </c>
      <c r="J49" s="49">
        <f t="shared" si="0"/>
        <v>5.7889164704721274E-2</v>
      </c>
      <c r="K49" s="50">
        <f t="shared" si="1"/>
        <v>0.3762679254175314</v>
      </c>
      <c r="L49" s="51"/>
    </row>
    <row r="50" spans="2:12" x14ac:dyDescent="0.25">
      <c r="B50" s="22"/>
      <c r="C50" s="99"/>
      <c r="D50" s="41" t="s">
        <v>55</v>
      </c>
      <c r="E50" s="100">
        <v>4.361165854164506</v>
      </c>
      <c r="F50" s="100">
        <v>5.1535486568412248</v>
      </c>
      <c r="G50" s="100">
        <v>5.0570218024538791</v>
      </c>
      <c r="H50" s="100">
        <v>5.0404305592018899</v>
      </c>
      <c r="I50" s="100">
        <v>5.0353867451116114</v>
      </c>
      <c r="J50" s="83">
        <f t="shared" si="0"/>
        <v>-1.000671278184817E-3</v>
      </c>
      <c r="K50" s="101">
        <f t="shared" si="1"/>
        <v>-5.0438140902784312E-3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0.65</v>
      </c>
      <c r="F51" s="88">
        <v>0.72849999999999993</v>
      </c>
      <c r="G51" s="88">
        <v>19.420500000000001</v>
      </c>
      <c r="H51" s="88">
        <v>19.4651</v>
      </c>
      <c r="I51" s="88">
        <v>19.403499999999994</v>
      </c>
      <c r="J51" s="88">
        <f t="shared" si="0"/>
        <v>-3.1646382499964654E-3</v>
      </c>
      <c r="K51" s="95">
        <f t="shared" ref="K51" si="8">(I51-H51)*100</f>
        <v>-6.160000000000565</v>
      </c>
      <c r="L51" s="88"/>
    </row>
    <row r="52" spans="2:12" x14ac:dyDescent="0.25">
      <c r="B52" s="22"/>
      <c r="C52" s="55"/>
      <c r="D52" s="18" t="s">
        <v>46</v>
      </c>
      <c r="E52" s="21">
        <v>0.76</v>
      </c>
      <c r="F52" s="21">
        <v>0.8234999999999999</v>
      </c>
      <c r="G52" s="21">
        <v>0.83819999999999995</v>
      </c>
      <c r="H52" s="21">
        <v>0.8397</v>
      </c>
      <c r="I52" s="21">
        <v>0.82230000000000003</v>
      </c>
      <c r="J52" s="20">
        <f t="shared" si="0"/>
        <v>-2.0721686316541588E-2</v>
      </c>
      <c r="K52" s="54">
        <f>(I52-H52)*100</f>
        <v>-1.7399999999999971</v>
      </c>
      <c r="L52" s="21"/>
    </row>
    <row r="53" spans="2:12" x14ac:dyDescent="0.25">
      <c r="B53" s="22"/>
      <c r="C53" s="55"/>
      <c r="D53" s="24" t="s">
        <v>47</v>
      </c>
      <c r="E53" s="81">
        <v>0.57179999999999997</v>
      </c>
      <c r="F53" s="81">
        <v>0.66269999999999996</v>
      </c>
      <c r="G53" s="81">
        <v>0.74870000000000003</v>
      </c>
      <c r="H53" s="81">
        <v>0.73659999999999992</v>
      </c>
      <c r="I53" s="81">
        <v>0.78379999999999994</v>
      </c>
      <c r="J53" s="80">
        <f t="shared" si="0"/>
        <v>6.407819712191154E-2</v>
      </c>
      <c r="K53" s="56">
        <f t="shared" ref="K53:K61" si="9">(I53-H53)*100</f>
        <v>4.7200000000000024</v>
      </c>
      <c r="L53" s="81"/>
    </row>
    <row r="54" spans="2:12" x14ac:dyDescent="0.25">
      <c r="B54" s="22"/>
      <c r="C54" s="55"/>
      <c r="D54" s="24" t="s">
        <v>48</v>
      </c>
      <c r="E54" s="81">
        <v>0.58409999999999995</v>
      </c>
      <c r="F54" s="81">
        <v>0.52579999999999993</v>
      </c>
      <c r="G54" s="81">
        <v>0.63</v>
      </c>
      <c r="H54" s="81">
        <v>0.63259999999999994</v>
      </c>
      <c r="I54" s="81">
        <v>0.61109999999999998</v>
      </c>
      <c r="J54" s="80">
        <f t="shared" si="0"/>
        <v>-3.3986721466961689E-2</v>
      </c>
      <c r="K54" s="56">
        <f t="shared" si="9"/>
        <v>-2.1499999999999964</v>
      </c>
      <c r="L54" s="81"/>
    </row>
    <row r="55" spans="2:12" x14ac:dyDescent="0.25">
      <c r="B55" s="22"/>
      <c r="C55" s="55"/>
      <c r="D55" s="24" t="s">
        <v>49</v>
      </c>
      <c r="E55" s="81">
        <v>0.56200000000000006</v>
      </c>
      <c r="F55" s="81">
        <v>0.68049999999999999</v>
      </c>
      <c r="G55" s="81">
        <v>0.77760000000000007</v>
      </c>
      <c r="H55" s="81">
        <v>1.0205</v>
      </c>
      <c r="I55" s="81">
        <v>0.69230000000000003</v>
      </c>
      <c r="J55" s="80">
        <f t="shared" si="0"/>
        <v>-0.3216070553650171</v>
      </c>
      <c r="K55" s="56">
        <f t="shared" si="9"/>
        <v>-32.819999999999993</v>
      </c>
      <c r="L55" s="81"/>
    </row>
    <row r="56" spans="2:12" x14ac:dyDescent="0.25">
      <c r="B56" s="22"/>
      <c r="C56" s="55"/>
      <c r="D56" s="24" t="s">
        <v>50</v>
      </c>
      <c r="E56" s="81">
        <v>0.5877</v>
      </c>
      <c r="F56" s="81">
        <v>0.67110000000000003</v>
      </c>
      <c r="G56" s="81">
        <v>0.71200000000000008</v>
      </c>
      <c r="H56" s="81">
        <v>0.78510000000000002</v>
      </c>
      <c r="I56" s="81">
        <v>0.76459999999999995</v>
      </c>
      <c r="J56" s="80">
        <f t="shared" si="0"/>
        <v>-2.6111323398293251E-2</v>
      </c>
      <c r="K56" s="56">
        <f t="shared" si="9"/>
        <v>-2.0500000000000074</v>
      </c>
      <c r="L56" s="81"/>
    </row>
    <row r="57" spans="2:12" x14ac:dyDescent="0.25">
      <c r="B57" s="22"/>
      <c r="C57" s="55"/>
      <c r="D57" s="24" t="s">
        <v>51</v>
      </c>
      <c r="E57" s="81">
        <v>0.52229999999999999</v>
      </c>
      <c r="F57" s="81">
        <v>0.56420000000000003</v>
      </c>
      <c r="G57" s="81">
        <v>0.53239999999999998</v>
      </c>
      <c r="H57" s="81">
        <v>0.58409999999999995</v>
      </c>
      <c r="I57" s="81">
        <v>0.69180000000000008</v>
      </c>
      <c r="J57" s="80">
        <f t="shared" si="0"/>
        <v>0.18438623523369313</v>
      </c>
      <c r="K57" s="56">
        <f t="shared" si="9"/>
        <v>10.770000000000014</v>
      </c>
      <c r="L57" s="81"/>
    </row>
    <row r="58" spans="2:12" x14ac:dyDescent="0.25">
      <c r="B58" s="22"/>
      <c r="C58" s="55"/>
      <c r="D58" s="24" t="s">
        <v>52</v>
      </c>
      <c r="E58" s="81">
        <v>0.81379999999999997</v>
      </c>
      <c r="F58" s="81">
        <v>0.89290000000000003</v>
      </c>
      <c r="G58" s="81">
        <v>0.99150000000000005</v>
      </c>
      <c r="H58" s="81">
        <v>0.8478</v>
      </c>
      <c r="I58" s="81">
        <v>0.82889999999999997</v>
      </c>
      <c r="J58" s="80">
        <f t="shared" si="0"/>
        <v>-2.2292993630573243E-2</v>
      </c>
      <c r="K58" s="56">
        <f t="shared" si="9"/>
        <v>-1.8900000000000028</v>
      </c>
      <c r="L58" s="81"/>
    </row>
    <row r="59" spans="2:12" x14ac:dyDescent="0.25">
      <c r="B59" s="22"/>
      <c r="C59" s="55"/>
      <c r="D59" s="24" t="s">
        <v>53</v>
      </c>
      <c r="E59" s="81">
        <v>0.5554</v>
      </c>
      <c r="F59" s="81">
        <v>0.54949999999999999</v>
      </c>
      <c r="G59" s="81">
        <v>0.57689999999999997</v>
      </c>
      <c r="H59" s="81">
        <v>0.52039999999999997</v>
      </c>
      <c r="I59" s="81">
        <v>0.6694</v>
      </c>
      <c r="J59" s="80">
        <f t="shared" si="0"/>
        <v>0.28631821675634139</v>
      </c>
      <c r="K59" s="56">
        <f t="shared" si="9"/>
        <v>14.900000000000002</v>
      </c>
      <c r="L59" s="81"/>
    </row>
    <row r="60" spans="2:12" x14ac:dyDescent="0.25">
      <c r="B60" s="22"/>
      <c r="C60" s="55"/>
      <c r="D60" s="24" t="s">
        <v>54</v>
      </c>
      <c r="E60" s="27">
        <v>0.69010000000000005</v>
      </c>
      <c r="F60" s="27">
        <v>0.77500000000000002</v>
      </c>
      <c r="G60" s="27">
        <v>0.85840000000000005</v>
      </c>
      <c r="H60" s="27">
        <v>0.89359999999999995</v>
      </c>
      <c r="I60" s="27">
        <v>0.90410000000000001</v>
      </c>
      <c r="J60" s="26">
        <f t="shared" si="0"/>
        <v>1.1750223813786986E-2</v>
      </c>
      <c r="K60" s="56">
        <f t="shared" si="9"/>
        <v>1.0500000000000065</v>
      </c>
      <c r="L60" s="27"/>
    </row>
    <row r="61" spans="2:12" x14ac:dyDescent="0.25">
      <c r="B61" s="22"/>
      <c r="C61" s="57"/>
      <c r="D61" s="29" t="s">
        <v>55</v>
      </c>
      <c r="E61" s="58">
        <v>0.39140000000000003</v>
      </c>
      <c r="F61" s="58">
        <v>0.51619999999999999</v>
      </c>
      <c r="G61" s="58">
        <v>0.59499999999999997</v>
      </c>
      <c r="H61" s="58">
        <v>0.5968</v>
      </c>
      <c r="I61" s="58">
        <v>0.60309999999999997</v>
      </c>
      <c r="J61" s="31">
        <f t="shared" si="0"/>
        <v>1.0556300268096397E-2</v>
      </c>
      <c r="K61" s="102">
        <f t="shared" si="9"/>
        <v>0.62999999999999723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113857</v>
      </c>
      <c r="F62" s="87">
        <v>124421</v>
      </c>
      <c r="G62" s="87">
        <v>126023</v>
      </c>
      <c r="H62" s="87">
        <v>128502.99999999999</v>
      </c>
      <c r="I62" s="87">
        <v>126315</v>
      </c>
      <c r="J62" s="88">
        <f t="shared" si="0"/>
        <v>-1.7026839840314945E-2</v>
      </c>
      <c r="K62" s="87">
        <f t="shared" ref="K62:K63" si="10">I62-H62</f>
        <v>-2187.9999999999854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40463.999999999993</v>
      </c>
      <c r="F63" s="34">
        <v>44073</v>
      </c>
      <c r="G63" s="34">
        <v>46483</v>
      </c>
      <c r="H63" s="34">
        <v>47014.999999999993</v>
      </c>
      <c r="I63" s="34">
        <v>46075</v>
      </c>
      <c r="J63" s="45">
        <f t="shared" si="0"/>
        <v>-1.9993619057747325E-2</v>
      </c>
      <c r="K63" s="34">
        <f t="shared" si="10"/>
        <v>-939.99999999999272</v>
      </c>
      <c r="L63" s="47">
        <f t="shared" si="11"/>
        <v>0.36476269643351938</v>
      </c>
    </row>
    <row r="64" spans="2:12" x14ac:dyDescent="0.25">
      <c r="B64" s="22"/>
      <c r="C64" s="60"/>
      <c r="D64" s="4" t="s">
        <v>47</v>
      </c>
      <c r="E64" s="37">
        <v>35395</v>
      </c>
      <c r="F64" s="37">
        <v>39033.000000000007</v>
      </c>
      <c r="G64" s="37">
        <v>37203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0.29303724814946758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912</v>
      </c>
      <c r="I65" s="37">
        <v>905</v>
      </c>
      <c r="J65" s="97">
        <f t="shared" ref="J65:J72" si="12">I65/H65-1</f>
        <v>-7.6754385964912242E-3</v>
      </c>
      <c r="K65" s="37">
        <f t="shared" ref="K65:K72" si="13">I65-H65</f>
        <v>-7</v>
      </c>
      <c r="L65" s="98">
        <f t="shared" ref="L65:L72" si="14">I65/$I$62</f>
        <v>7.1646281122590347E-3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4616</v>
      </c>
      <c r="I66" s="37">
        <v>4616</v>
      </c>
      <c r="J66" s="97">
        <f t="shared" si="12"/>
        <v>0</v>
      </c>
      <c r="K66" s="37">
        <f t="shared" si="13"/>
        <v>0</v>
      </c>
      <c r="L66" s="98">
        <f t="shared" si="14"/>
        <v>3.654356173059415E-2</v>
      </c>
    </row>
    <row r="67" spans="2:12" x14ac:dyDescent="0.25">
      <c r="B67" s="22"/>
      <c r="C67" s="60"/>
      <c r="D67" s="4" t="s">
        <v>50</v>
      </c>
      <c r="E67" s="37">
        <v>15763.999999999998</v>
      </c>
      <c r="F67" s="37">
        <v>18073</v>
      </c>
      <c r="G67" s="37">
        <v>19434</v>
      </c>
      <c r="H67" s="37">
        <v>20174</v>
      </c>
      <c r="I67" s="37">
        <v>20110.999999999996</v>
      </c>
      <c r="J67" s="97">
        <f t="shared" si="12"/>
        <v>-3.1228313671063379E-3</v>
      </c>
      <c r="K67" s="37">
        <f t="shared" si="13"/>
        <v>-63.000000000003638</v>
      </c>
      <c r="L67" s="98">
        <f t="shared" si="14"/>
        <v>0.1592130784150734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673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5.3279499663539563E-3</v>
      </c>
    </row>
    <row r="69" spans="2:12" x14ac:dyDescent="0.25">
      <c r="B69" s="22"/>
      <c r="C69" s="60"/>
      <c r="D69" s="4" t="s">
        <v>52</v>
      </c>
      <c r="E69" s="37">
        <v>4169</v>
      </c>
      <c r="F69" s="37">
        <v>4791</v>
      </c>
      <c r="G69" s="37">
        <v>4763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3.6693979337370862E-2</v>
      </c>
    </row>
    <row r="70" spans="2:12" x14ac:dyDescent="0.25">
      <c r="B70" s="22"/>
      <c r="C70" s="60"/>
      <c r="D70" s="4" t="s">
        <v>53</v>
      </c>
      <c r="E70" s="37">
        <v>2484.9999999999995</v>
      </c>
      <c r="F70" s="37">
        <v>2832</v>
      </c>
      <c r="G70" s="37">
        <v>2758</v>
      </c>
      <c r="H70" s="37">
        <v>2672.9999999999995</v>
      </c>
      <c r="I70" s="37">
        <v>2675.0000000000005</v>
      </c>
      <c r="J70" s="97">
        <f t="shared" si="12"/>
        <v>7.4822297044563335E-4</v>
      </c>
      <c r="K70" s="37">
        <f t="shared" si="13"/>
        <v>2.0000000000009095</v>
      </c>
      <c r="L70" s="98">
        <f t="shared" si="14"/>
        <v>2.1177215690931405E-2</v>
      </c>
    </row>
    <row r="71" spans="2:12" x14ac:dyDescent="0.25">
      <c r="B71" s="22"/>
      <c r="C71" s="60"/>
      <c r="D71" s="4" t="s">
        <v>54</v>
      </c>
      <c r="E71" s="37">
        <v>6412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5.1434904801488344E-2</v>
      </c>
    </row>
    <row r="72" spans="2:12" x14ac:dyDescent="0.25">
      <c r="B72" s="61"/>
      <c r="C72" s="62"/>
      <c r="D72" s="41" t="s">
        <v>55</v>
      </c>
      <c r="E72" s="92">
        <v>3464.9999999999995</v>
      </c>
      <c r="F72" s="92">
        <v>3080.9999999999995</v>
      </c>
      <c r="G72" s="92">
        <v>3106</v>
      </c>
      <c r="H72" s="92">
        <v>3112.9999999999995</v>
      </c>
      <c r="I72" s="92">
        <v>3112.9999999999995</v>
      </c>
      <c r="J72" s="83">
        <f t="shared" si="12"/>
        <v>0</v>
      </c>
      <c r="K72" s="92">
        <f t="shared" si="13"/>
        <v>0</v>
      </c>
      <c r="L72" s="73">
        <f t="shared" si="14"/>
        <v>2.4644737362941847E-2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4" t="s">
        <v>234</v>
      </c>
      <c r="F79" s="14" t="s">
        <v>235</v>
      </c>
      <c r="G79" s="14" t="s">
        <v>236</v>
      </c>
      <c r="H79" s="14" t="s">
        <v>237</v>
      </c>
      <c r="I79" s="14" t="s">
        <v>238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octubre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1678957</v>
      </c>
      <c r="F80" s="87">
        <v>3924823</v>
      </c>
      <c r="G80" s="87">
        <v>4320832</v>
      </c>
      <c r="H80" s="87">
        <v>4588197</v>
      </c>
      <c r="I80" s="87">
        <v>4565135</v>
      </c>
      <c r="J80" s="88">
        <f t="shared" ref="J80:J81" si="15">I80/H80-1</f>
        <v>-5.0263752842347742E-3</v>
      </c>
      <c r="K80" s="87">
        <f t="shared" ref="K80:K81" si="16">I80-H80</f>
        <v>-23062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644673</v>
      </c>
      <c r="F81" s="19">
        <v>1457395</v>
      </c>
      <c r="G81" s="19">
        <v>1572308</v>
      </c>
      <c r="H81" s="19">
        <v>1622538</v>
      </c>
      <c r="I81" s="19">
        <v>1550198</v>
      </c>
      <c r="J81" s="21">
        <f t="shared" si="15"/>
        <v>-4.4584471981549911E-2</v>
      </c>
      <c r="K81" s="19">
        <f t="shared" si="16"/>
        <v>-72340</v>
      </c>
      <c r="L81" s="21">
        <f t="shared" si="17"/>
        <v>0.33957330944210851</v>
      </c>
      <c r="M81" s="103"/>
    </row>
    <row r="82" spans="2:13" x14ac:dyDescent="0.25">
      <c r="B82" s="22"/>
      <c r="C82" s="23"/>
      <c r="D82" s="24" t="s">
        <v>47</v>
      </c>
      <c r="E82" s="25">
        <v>324977</v>
      </c>
      <c r="F82" s="25">
        <v>1027252</v>
      </c>
      <c r="G82" s="25">
        <v>1094360</v>
      </c>
      <c r="H82" s="25">
        <v>1158457</v>
      </c>
      <c r="I82" s="25">
        <v>1192132</v>
      </c>
      <c r="J82" s="81">
        <f>I82/H82-1</f>
        <v>2.906883898150725E-2</v>
      </c>
      <c r="K82" s="25">
        <f>I82-H82</f>
        <v>33675</v>
      </c>
      <c r="L82" s="81">
        <f>I82/$I$80</f>
        <v>0.26113838911664167</v>
      </c>
      <c r="M82" s="103"/>
    </row>
    <row r="83" spans="2:13" x14ac:dyDescent="0.25">
      <c r="B83" s="22"/>
      <c r="C83" s="23"/>
      <c r="D83" s="24" t="s">
        <v>48</v>
      </c>
      <c r="E83" s="25">
        <v>14685</v>
      </c>
      <c r="F83" s="25">
        <v>29058</v>
      </c>
      <c r="G83" s="25">
        <v>41308</v>
      </c>
      <c r="H83" s="25">
        <v>35995</v>
      </c>
      <c r="I83" s="25">
        <v>36061</v>
      </c>
      <c r="J83" s="81">
        <f t="shared" ref="J83:J136" si="18">I83/H83-1</f>
        <v>1.8335879983331083E-3</v>
      </c>
      <c r="K83" s="25">
        <f t="shared" ref="K83:K112" si="19">I83-H83</f>
        <v>66</v>
      </c>
      <c r="L83" s="81">
        <f t="shared" ref="L83:L90" si="20">I83/$I$80</f>
        <v>7.89921875256701E-3</v>
      </c>
      <c r="M83" s="103"/>
    </row>
    <row r="84" spans="2:13" x14ac:dyDescent="0.25">
      <c r="B84" s="22"/>
      <c r="C84" s="23"/>
      <c r="D84" s="24" t="s">
        <v>49</v>
      </c>
      <c r="E84" s="25">
        <v>47843</v>
      </c>
      <c r="F84" s="25">
        <v>132337</v>
      </c>
      <c r="G84" s="25">
        <v>154946</v>
      </c>
      <c r="H84" s="25">
        <v>200452</v>
      </c>
      <c r="I84" s="25">
        <v>158521</v>
      </c>
      <c r="J84" s="81">
        <f t="shared" si="18"/>
        <v>-0.20918224811925046</v>
      </c>
      <c r="K84" s="25">
        <f t="shared" si="19"/>
        <v>-41931</v>
      </c>
      <c r="L84" s="81">
        <f t="shared" si="20"/>
        <v>3.472427430952206E-2</v>
      </c>
      <c r="M84" s="103"/>
    </row>
    <row r="85" spans="2:13" x14ac:dyDescent="0.25">
      <c r="B85" s="22"/>
      <c r="C85" s="23"/>
      <c r="D85" s="24" t="s">
        <v>50</v>
      </c>
      <c r="E85" s="25">
        <v>262585</v>
      </c>
      <c r="F85" s="25">
        <v>587373</v>
      </c>
      <c r="G85" s="25">
        <v>669254</v>
      </c>
      <c r="H85" s="25">
        <v>773150</v>
      </c>
      <c r="I85" s="25">
        <v>795285</v>
      </c>
      <c r="J85" s="81">
        <f t="shared" si="18"/>
        <v>2.8629632024833374E-2</v>
      </c>
      <c r="K85" s="25">
        <f t="shared" si="19"/>
        <v>22135</v>
      </c>
      <c r="L85" s="81">
        <f t="shared" si="20"/>
        <v>0.17420842976166093</v>
      </c>
      <c r="M85" s="103"/>
    </row>
    <row r="86" spans="2:13" x14ac:dyDescent="0.25">
      <c r="B86" s="22"/>
      <c r="C86" s="23"/>
      <c r="D86" s="24" t="s">
        <v>51</v>
      </c>
      <c r="E86" s="25">
        <v>24453</v>
      </c>
      <c r="F86" s="25">
        <v>41481</v>
      </c>
      <c r="G86" s="25">
        <v>48608</v>
      </c>
      <c r="H86" s="25">
        <v>46696</v>
      </c>
      <c r="I86" s="25">
        <v>46403</v>
      </c>
      <c r="J86" s="81">
        <f t="shared" si="18"/>
        <v>-6.2746273770772909E-3</v>
      </c>
      <c r="K86" s="25">
        <f t="shared" si="19"/>
        <v>-293</v>
      </c>
      <c r="L86" s="81">
        <f t="shared" si="20"/>
        <v>1.0164650114399683E-2</v>
      </c>
      <c r="M86" s="103"/>
    </row>
    <row r="87" spans="2:13" x14ac:dyDescent="0.25">
      <c r="B87" s="22"/>
      <c r="C87" s="23"/>
      <c r="D87" s="24" t="s">
        <v>52</v>
      </c>
      <c r="E87" s="25">
        <v>83177</v>
      </c>
      <c r="F87" s="25">
        <v>166144</v>
      </c>
      <c r="G87" s="25">
        <v>213829</v>
      </c>
      <c r="H87" s="25">
        <v>202567</v>
      </c>
      <c r="I87" s="25">
        <v>212363</v>
      </c>
      <c r="J87" s="81">
        <f t="shared" si="18"/>
        <v>4.8359308278248747E-2</v>
      </c>
      <c r="K87" s="25">
        <f t="shared" si="19"/>
        <v>9796</v>
      </c>
      <c r="L87" s="81">
        <f t="shared" si="20"/>
        <v>4.6518449071057046E-2</v>
      </c>
      <c r="M87" s="103"/>
    </row>
    <row r="88" spans="2:13" x14ac:dyDescent="0.25">
      <c r="B88" s="22"/>
      <c r="C88" s="23"/>
      <c r="D88" s="24" t="s">
        <v>53</v>
      </c>
      <c r="E88" s="25">
        <v>123320</v>
      </c>
      <c r="F88" s="25">
        <v>179915</v>
      </c>
      <c r="G88" s="25">
        <v>194865</v>
      </c>
      <c r="H88" s="25">
        <v>201157</v>
      </c>
      <c r="I88" s="25">
        <v>227882</v>
      </c>
      <c r="J88" s="81">
        <f t="shared" si="18"/>
        <v>0.13285642557803112</v>
      </c>
      <c r="K88" s="25">
        <f t="shared" si="19"/>
        <v>26725</v>
      </c>
      <c r="L88" s="81">
        <f t="shared" si="20"/>
        <v>4.9917910423240494E-2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100724</v>
      </c>
      <c r="F89" s="25">
        <v>212753</v>
      </c>
      <c r="G89" s="25">
        <v>230245</v>
      </c>
      <c r="H89" s="25">
        <v>241157</v>
      </c>
      <c r="I89" s="25">
        <v>240215</v>
      </c>
      <c r="J89" s="27">
        <f t="shared" si="18"/>
        <v>-3.9061690102298874E-3</v>
      </c>
      <c r="K89" s="25">
        <f t="shared" si="19"/>
        <v>-942</v>
      </c>
      <c r="L89" s="27">
        <f t="shared" si="20"/>
        <v>5.2619473465735409E-2</v>
      </c>
      <c r="M89" s="103"/>
    </row>
    <row r="90" spans="2:13" x14ac:dyDescent="0.25">
      <c r="B90" s="22"/>
      <c r="C90" s="28"/>
      <c r="D90" s="29" t="s">
        <v>55</v>
      </c>
      <c r="E90" s="90">
        <v>52520</v>
      </c>
      <c r="F90" s="90">
        <v>91115</v>
      </c>
      <c r="G90" s="90">
        <v>101109</v>
      </c>
      <c r="H90" s="90">
        <v>106028</v>
      </c>
      <c r="I90" s="90">
        <v>106075</v>
      </c>
      <c r="J90" s="58">
        <f t="shared" si="18"/>
        <v>4.4327913381381201E-4</v>
      </c>
      <c r="K90" s="90">
        <f t="shared" si="19"/>
        <v>47</v>
      </c>
      <c r="L90" s="58">
        <f t="shared" si="20"/>
        <v>2.3235895543067181E-2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1889322</v>
      </c>
      <c r="F91" s="87">
        <v>4616324</v>
      </c>
      <c r="G91" s="87">
        <v>5103072</v>
      </c>
      <c r="H91" s="87">
        <v>5417451</v>
      </c>
      <c r="I91" s="87">
        <v>5353030</v>
      </c>
      <c r="J91" s="88">
        <f t="shared" si="18"/>
        <v>-1.1891385819640998E-2</v>
      </c>
      <c r="K91" s="87">
        <f t="shared" si="19"/>
        <v>-64421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737549</v>
      </c>
      <c r="F92" s="34">
        <v>1744787</v>
      </c>
      <c r="G92" s="34">
        <v>1889434</v>
      </c>
      <c r="H92" s="34">
        <v>1951443</v>
      </c>
      <c r="I92" s="34">
        <v>1852490</v>
      </c>
      <c r="J92" s="104">
        <f t="shared" si="18"/>
        <v>-5.0707604577740706E-2</v>
      </c>
      <c r="K92" s="34">
        <f t="shared" si="19"/>
        <v>-98953</v>
      </c>
      <c r="L92" s="47">
        <f t="shared" si="21"/>
        <v>0.34606381806192005</v>
      </c>
    </row>
    <row r="93" spans="2:13" x14ac:dyDescent="0.25">
      <c r="B93" s="22"/>
      <c r="C93" s="36"/>
      <c r="D93" s="4" t="s">
        <v>47</v>
      </c>
      <c r="E93" s="37">
        <v>371706</v>
      </c>
      <c r="F93" s="37">
        <v>1225539</v>
      </c>
      <c r="G93" s="37">
        <v>1319858</v>
      </c>
      <c r="H93" s="37">
        <v>1391730</v>
      </c>
      <c r="I93" s="37">
        <v>1422731</v>
      </c>
      <c r="J93" s="105">
        <f t="shared" si="18"/>
        <v>2.2275153945089832E-2</v>
      </c>
      <c r="K93" s="37">
        <f t="shared" si="19"/>
        <v>31001</v>
      </c>
      <c r="L93" s="98">
        <f>I93/$I$91</f>
        <v>0.26578050188397973</v>
      </c>
    </row>
    <row r="94" spans="2:13" x14ac:dyDescent="0.25">
      <c r="B94" s="22"/>
      <c r="C94" s="36"/>
      <c r="D94" s="4" t="s">
        <v>48</v>
      </c>
      <c r="E94" s="37">
        <v>16241</v>
      </c>
      <c r="F94" s="37">
        <v>32334</v>
      </c>
      <c r="G94" s="37">
        <v>44536</v>
      </c>
      <c r="H94" s="37">
        <v>39815</v>
      </c>
      <c r="I94" s="37">
        <v>40193</v>
      </c>
      <c r="J94" s="105">
        <f t="shared" si="18"/>
        <v>9.4939093306543043E-3</v>
      </c>
      <c r="K94" s="37">
        <f t="shared" si="19"/>
        <v>378</v>
      </c>
      <c r="L94" s="98">
        <f t="shared" ref="L94:L101" si="22">I94/$I$91</f>
        <v>7.5084578266888099E-3</v>
      </c>
    </row>
    <row r="95" spans="2:13" x14ac:dyDescent="0.25">
      <c r="B95" s="22"/>
      <c r="C95" s="36"/>
      <c r="D95" s="4" t="s">
        <v>49</v>
      </c>
      <c r="E95" s="37">
        <v>55072</v>
      </c>
      <c r="F95" s="37">
        <v>154928</v>
      </c>
      <c r="G95" s="37">
        <v>178758</v>
      </c>
      <c r="H95" s="37">
        <v>231699</v>
      </c>
      <c r="I95" s="37">
        <v>182828</v>
      </c>
      <c r="J95" s="105">
        <f t="shared" si="18"/>
        <v>-0.21092451844850435</v>
      </c>
      <c r="K95" s="37">
        <f t="shared" si="19"/>
        <v>-48871</v>
      </c>
      <c r="L95" s="98">
        <f t="shared" si="22"/>
        <v>3.415411458557116E-2</v>
      </c>
    </row>
    <row r="96" spans="2:13" x14ac:dyDescent="0.25">
      <c r="B96" s="22"/>
      <c r="C96" s="36"/>
      <c r="D96" s="4" t="s">
        <v>50</v>
      </c>
      <c r="E96" s="37">
        <v>291531</v>
      </c>
      <c r="F96" s="37">
        <v>677880</v>
      </c>
      <c r="G96" s="37">
        <v>780881</v>
      </c>
      <c r="H96" s="37">
        <v>898868</v>
      </c>
      <c r="I96" s="37">
        <v>917708</v>
      </c>
      <c r="J96" s="105">
        <f t="shared" si="18"/>
        <v>2.0959695973157277E-2</v>
      </c>
      <c r="K96" s="37">
        <f t="shared" si="19"/>
        <v>18840</v>
      </c>
      <c r="L96" s="98">
        <f t="shared" si="22"/>
        <v>0.17143711131826275</v>
      </c>
    </row>
    <row r="97" spans="2:12" x14ac:dyDescent="0.25">
      <c r="B97" s="22"/>
      <c r="C97" s="36"/>
      <c r="D97" s="4" t="s">
        <v>51</v>
      </c>
      <c r="E97" s="37">
        <v>25369</v>
      </c>
      <c r="F97" s="37">
        <v>43371</v>
      </c>
      <c r="G97" s="37">
        <v>50896</v>
      </c>
      <c r="H97" s="37">
        <v>49021</v>
      </c>
      <c r="I97" s="37">
        <v>48804</v>
      </c>
      <c r="J97" s="105">
        <f t="shared" si="18"/>
        <v>-4.4266742824503602E-3</v>
      </c>
      <c r="K97" s="37">
        <f t="shared" si="19"/>
        <v>-217</v>
      </c>
      <c r="L97" s="98">
        <f t="shared" si="22"/>
        <v>9.117079485823916E-3</v>
      </c>
    </row>
    <row r="98" spans="2:12" x14ac:dyDescent="0.25">
      <c r="B98" s="22"/>
      <c r="C98" s="36"/>
      <c r="D98" s="4" t="s">
        <v>52</v>
      </c>
      <c r="E98" s="37">
        <v>96624</v>
      </c>
      <c r="F98" s="37">
        <v>194202</v>
      </c>
      <c r="G98" s="37">
        <v>243100</v>
      </c>
      <c r="H98" s="37">
        <v>236128</v>
      </c>
      <c r="I98" s="37">
        <v>244053</v>
      </c>
      <c r="J98" s="105">
        <f t="shared" si="18"/>
        <v>3.3562305190405262E-2</v>
      </c>
      <c r="K98" s="37">
        <f t="shared" si="19"/>
        <v>7925</v>
      </c>
      <c r="L98" s="98">
        <f t="shared" si="22"/>
        <v>4.55915621619905E-2</v>
      </c>
    </row>
    <row r="99" spans="2:12" x14ac:dyDescent="0.25">
      <c r="B99" s="22"/>
      <c r="C99" s="36"/>
      <c r="D99" s="4" t="s">
        <v>53</v>
      </c>
      <c r="E99" s="37">
        <v>127034</v>
      </c>
      <c r="F99" s="37">
        <v>187790</v>
      </c>
      <c r="G99" s="37">
        <v>203344</v>
      </c>
      <c r="H99" s="37">
        <v>209772</v>
      </c>
      <c r="I99" s="37">
        <v>237218</v>
      </c>
      <c r="J99" s="105">
        <f t="shared" si="18"/>
        <v>0.13083729001010624</v>
      </c>
      <c r="K99" s="37">
        <f t="shared" si="19"/>
        <v>27446</v>
      </c>
      <c r="L99" s="98">
        <f t="shared" si="22"/>
        <v>4.4314715217362875E-2</v>
      </c>
    </row>
    <row r="100" spans="2:12" x14ac:dyDescent="0.25">
      <c r="B100" s="22"/>
      <c r="C100" s="36"/>
      <c r="D100" s="4" t="s">
        <v>54</v>
      </c>
      <c r="E100" s="37">
        <v>111634</v>
      </c>
      <c r="F100" s="37">
        <v>252020</v>
      </c>
      <c r="G100" s="37">
        <v>274006</v>
      </c>
      <c r="H100" s="37">
        <v>287742</v>
      </c>
      <c r="I100" s="37">
        <v>285703</v>
      </c>
      <c r="J100" s="39">
        <f t="shared" si="18"/>
        <v>-7.0862091734956723E-3</v>
      </c>
      <c r="K100" s="37">
        <f t="shared" si="19"/>
        <v>-2039</v>
      </c>
      <c r="L100" s="51">
        <f t="shared" si="22"/>
        <v>5.3372202285434607E-2</v>
      </c>
    </row>
    <row r="101" spans="2:12" x14ac:dyDescent="0.25">
      <c r="B101" s="22"/>
      <c r="C101" s="40"/>
      <c r="D101" s="41" t="s">
        <v>55</v>
      </c>
      <c r="E101" s="92">
        <v>56562</v>
      </c>
      <c r="F101" s="92">
        <v>103473</v>
      </c>
      <c r="G101" s="92">
        <v>118259</v>
      </c>
      <c r="H101" s="92">
        <v>121233</v>
      </c>
      <c r="I101" s="92">
        <v>121302</v>
      </c>
      <c r="J101" s="93">
        <f t="shared" si="18"/>
        <v>5.6915196357421038E-4</v>
      </c>
      <c r="K101" s="92">
        <f t="shared" si="19"/>
        <v>69</v>
      </c>
      <c r="L101" s="73">
        <f t="shared" si="22"/>
        <v>2.2660437172965592E-2</v>
      </c>
    </row>
    <row r="102" spans="2:12" x14ac:dyDescent="0.25">
      <c r="B102" s="22"/>
      <c r="C102" s="17" t="s">
        <v>21</v>
      </c>
      <c r="D102" s="86" t="s">
        <v>45</v>
      </c>
      <c r="E102" s="87">
        <v>9473050</v>
      </c>
      <c r="F102" s="87">
        <v>25825446</v>
      </c>
      <c r="G102" s="87">
        <v>28612657</v>
      </c>
      <c r="H102" s="87">
        <v>30210542</v>
      </c>
      <c r="I102" s="87">
        <v>29300863</v>
      </c>
      <c r="J102" s="88">
        <f t="shared" si="18"/>
        <v>-3.0111310151270998E-2</v>
      </c>
      <c r="K102" s="87">
        <f t="shared" si="19"/>
        <v>-909679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4006726</v>
      </c>
      <c r="F103" s="19">
        <v>10458907</v>
      </c>
      <c r="G103" s="19">
        <v>11285244</v>
      </c>
      <c r="H103" s="19">
        <v>11574731</v>
      </c>
      <c r="I103" s="19">
        <v>10948784</v>
      </c>
      <c r="J103" s="21">
        <f t="shared" si="18"/>
        <v>-5.40787513765979E-2</v>
      </c>
      <c r="K103" s="19">
        <f t="shared" si="19"/>
        <v>-625947</v>
      </c>
      <c r="L103" s="21">
        <f t="shared" si="23"/>
        <v>0.37366762883400395</v>
      </c>
    </row>
    <row r="104" spans="2:12" x14ac:dyDescent="0.25">
      <c r="B104" s="22"/>
      <c r="C104" s="23"/>
      <c r="D104" s="24" t="s">
        <v>47</v>
      </c>
      <c r="E104" s="25">
        <v>2126689</v>
      </c>
      <c r="F104" s="25">
        <v>7289014</v>
      </c>
      <c r="G104" s="25">
        <v>8059754</v>
      </c>
      <c r="H104" s="25">
        <v>8362569</v>
      </c>
      <c r="I104" s="25">
        <v>8376469</v>
      </c>
      <c r="J104" s="81">
        <f t="shared" si="18"/>
        <v>1.6621686469791008E-3</v>
      </c>
      <c r="K104" s="25">
        <f t="shared" si="19"/>
        <v>13900</v>
      </c>
      <c r="L104" s="81">
        <f>I104/$I$102</f>
        <v>0.28587789376715628</v>
      </c>
    </row>
    <row r="105" spans="2:12" x14ac:dyDescent="0.25">
      <c r="B105" s="22"/>
      <c r="C105" s="23"/>
      <c r="D105" s="24" t="s">
        <v>48</v>
      </c>
      <c r="E105" s="25">
        <v>67472</v>
      </c>
      <c r="F105" s="25">
        <v>133756</v>
      </c>
      <c r="G105" s="25">
        <v>142013</v>
      </c>
      <c r="H105" s="25">
        <v>160183</v>
      </c>
      <c r="I105" s="25">
        <v>161637</v>
      </c>
      <c r="J105" s="81">
        <f t="shared" si="18"/>
        <v>9.0771180462345669E-3</v>
      </c>
      <c r="K105" s="25">
        <f t="shared" si="19"/>
        <v>1454</v>
      </c>
      <c r="L105" s="81">
        <f t="shared" ref="L105:L112" si="24">I105/$I$102</f>
        <v>5.5164586790498286E-3</v>
      </c>
    </row>
    <row r="106" spans="2:12" x14ac:dyDescent="0.25">
      <c r="B106" s="22"/>
      <c r="C106" s="23"/>
      <c r="D106" s="24" t="s">
        <v>49</v>
      </c>
      <c r="E106" s="25">
        <v>281006</v>
      </c>
      <c r="F106" s="25">
        <v>824915</v>
      </c>
      <c r="G106" s="25">
        <v>892817</v>
      </c>
      <c r="H106" s="25">
        <v>1185602</v>
      </c>
      <c r="I106" s="25">
        <v>931355</v>
      </c>
      <c r="J106" s="81">
        <f t="shared" si="18"/>
        <v>-0.21444548845227995</v>
      </c>
      <c r="K106" s="25">
        <f t="shared" si="19"/>
        <v>-254247</v>
      </c>
      <c r="L106" s="81">
        <f t="shared" si="24"/>
        <v>3.1785923848045024E-2</v>
      </c>
    </row>
    <row r="107" spans="2:12" x14ac:dyDescent="0.25">
      <c r="B107" s="22"/>
      <c r="C107" s="23"/>
      <c r="D107" s="24" t="s">
        <v>50</v>
      </c>
      <c r="E107" s="25">
        <v>1380163</v>
      </c>
      <c r="F107" s="25">
        <v>3540445</v>
      </c>
      <c r="G107" s="25">
        <v>4226384</v>
      </c>
      <c r="H107" s="25">
        <v>4800011</v>
      </c>
      <c r="I107" s="25">
        <v>4746151</v>
      </c>
      <c r="J107" s="81">
        <f t="shared" si="18"/>
        <v>-1.1220807618982587E-2</v>
      </c>
      <c r="K107" s="25">
        <f t="shared" si="19"/>
        <v>-53860</v>
      </c>
      <c r="L107" s="81">
        <f t="shared" si="24"/>
        <v>0.16197990482396371</v>
      </c>
    </row>
    <row r="108" spans="2:12" x14ac:dyDescent="0.25">
      <c r="B108" s="22"/>
      <c r="C108" s="23"/>
      <c r="D108" s="24" t="s">
        <v>51</v>
      </c>
      <c r="E108" s="25">
        <v>60016</v>
      </c>
      <c r="F108" s="25">
        <v>112590</v>
      </c>
      <c r="G108" s="25">
        <v>123254</v>
      </c>
      <c r="H108" s="25">
        <v>124009</v>
      </c>
      <c r="I108" s="25">
        <v>125599</v>
      </c>
      <c r="J108" s="81">
        <f t="shared" si="18"/>
        <v>1.2821650041529242E-2</v>
      </c>
      <c r="K108" s="25">
        <f t="shared" si="19"/>
        <v>1590</v>
      </c>
      <c r="L108" s="81">
        <f t="shared" si="24"/>
        <v>4.2865290349980477E-3</v>
      </c>
    </row>
    <row r="109" spans="2:12" x14ac:dyDescent="0.25">
      <c r="B109" s="22"/>
      <c r="C109" s="23"/>
      <c r="D109" s="24" t="s">
        <v>52</v>
      </c>
      <c r="E109" s="25">
        <v>560773</v>
      </c>
      <c r="F109" s="25">
        <v>1093304</v>
      </c>
      <c r="G109" s="25">
        <v>1210630</v>
      </c>
      <c r="H109" s="25">
        <v>1245782</v>
      </c>
      <c r="I109" s="25">
        <v>1208728</v>
      </c>
      <c r="J109" s="81">
        <f t="shared" si="18"/>
        <v>-2.9743566691443624E-2</v>
      </c>
      <c r="K109" s="25">
        <f t="shared" si="19"/>
        <v>-37054</v>
      </c>
      <c r="L109" s="81">
        <f t="shared" si="24"/>
        <v>4.1252300316205706E-2</v>
      </c>
    </row>
    <row r="110" spans="2:12" x14ac:dyDescent="0.25">
      <c r="B110" s="22"/>
      <c r="C110" s="23"/>
      <c r="D110" s="24" t="s">
        <v>53</v>
      </c>
      <c r="E110" s="25">
        <v>263278</v>
      </c>
      <c r="F110" s="25">
        <v>433395</v>
      </c>
      <c r="G110" s="25">
        <v>467345</v>
      </c>
      <c r="H110" s="25">
        <v>475889</v>
      </c>
      <c r="I110" s="25">
        <v>503913</v>
      </c>
      <c r="J110" s="81">
        <f t="shared" si="18"/>
        <v>5.8887681791342184E-2</v>
      </c>
      <c r="K110" s="25">
        <f t="shared" si="19"/>
        <v>28024</v>
      </c>
      <c r="L110" s="81">
        <f t="shared" si="24"/>
        <v>1.7197889359094987E-2</v>
      </c>
    </row>
    <row r="111" spans="2:12" x14ac:dyDescent="0.25">
      <c r="B111" s="22"/>
      <c r="C111" s="23"/>
      <c r="D111" s="24" t="s">
        <v>54</v>
      </c>
      <c r="E111" s="25">
        <v>514282</v>
      </c>
      <c r="F111" s="25">
        <v>1443953</v>
      </c>
      <c r="G111" s="25">
        <v>1563825</v>
      </c>
      <c r="H111" s="25">
        <v>1665600</v>
      </c>
      <c r="I111" s="25">
        <v>1686838</v>
      </c>
      <c r="J111" s="27">
        <f t="shared" si="18"/>
        <v>1.2750960614793527E-2</v>
      </c>
      <c r="K111" s="25">
        <f t="shared" si="19"/>
        <v>21238</v>
      </c>
      <c r="L111" s="27">
        <f t="shared" si="24"/>
        <v>5.7569567148926637E-2</v>
      </c>
    </row>
    <row r="112" spans="2:12" x14ac:dyDescent="0.25">
      <c r="B112" s="22"/>
      <c r="C112" s="28"/>
      <c r="D112" s="29" t="s">
        <v>55</v>
      </c>
      <c r="E112" s="90">
        <v>212645</v>
      </c>
      <c r="F112" s="90">
        <v>495167</v>
      </c>
      <c r="G112" s="90">
        <v>641391</v>
      </c>
      <c r="H112" s="90">
        <v>616166</v>
      </c>
      <c r="I112" s="90">
        <v>611389</v>
      </c>
      <c r="J112" s="58">
        <f t="shared" si="18"/>
        <v>-7.7527809064440456E-3</v>
      </c>
      <c r="K112" s="90">
        <f t="shared" si="19"/>
        <v>-4777</v>
      </c>
      <c r="L112" s="58">
        <f t="shared" si="24"/>
        <v>2.0865904188555811E-2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5.6422231182811711</v>
      </c>
      <c r="F113" s="95">
        <f t="shared" si="25"/>
        <v>6.5800281949020381</v>
      </c>
      <c r="G113" s="95">
        <f t="shared" si="25"/>
        <v>6.62202487854191</v>
      </c>
      <c r="H113" s="95">
        <f t="shared" si="25"/>
        <v>6.5844038518834305</v>
      </c>
      <c r="I113" s="95">
        <f t="shared" si="25"/>
        <v>6.4184001130306116</v>
      </c>
      <c r="J113" s="88">
        <f t="shared" si="18"/>
        <v>-2.5211658122296754E-2</v>
      </c>
      <c r="K113" s="95">
        <f t="shared" ref="K113:K114" si="26">(I113-H113)</f>
        <v>-0.16600373885281883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6.2151292205505735</v>
      </c>
      <c r="F114" s="46">
        <f t="shared" si="25"/>
        <v>7.1764394690526592</v>
      </c>
      <c r="G114" s="46">
        <f t="shared" si="25"/>
        <v>7.177502117905652</v>
      </c>
      <c r="H114" s="46">
        <f t="shared" si="25"/>
        <v>7.133719518433467</v>
      </c>
      <c r="I114" s="46">
        <f t="shared" si="25"/>
        <v>7.0628293934065196</v>
      </c>
      <c r="J114" s="104">
        <f t="shared" si="18"/>
        <v>-9.9373300062846059E-3</v>
      </c>
      <c r="K114" s="46">
        <f t="shared" si="26"/>
        <v>-7.0890125026947359E-2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6.5441215839890203</v>
      </c>
      <c r="F115" s="50">
        <f>F104/F82</f>
        <v>7.0956435227188654</v>
      </c>
      <c r="G115" s="50">
        <f>G104/G82</f>
        <v>7.3648104828392853</v>
      </c>
      <c r="H115" s="50">
        <f>H104/H82</f>
        <v>7.2187133402448254</v>
      </c>
      <c r="I115" s="50">
        <f>I104/I82</f>
        <v>7.0264609959299813</v>
      </c>
      <c r="J115" s="105">
        <f t="shared" si="18"/>
        <v>-2.6632494636270376E-2</v>
      </c>
      <c r="K115" s="50">
        <f>(I115-H115)</f>
        <v>-0.19225234431484406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4.5946203609124954</v>
      </c>
      <c r="F116" s="50">
        <f t="shared" si="27"/>
        <v>4.6030697226237178</v>
      </c>
      <c r="G116" s="50">
        <f t="shared" si="27"/>
        <v>3.4379054904618962</v>
      </c>
      <c r="H116" s="50">
        <f t="shared" si="27"/>
        <v>4.4501458535907767</v>
      </c>
      <c r="I116" s="50">
        <f t="shared" si="27"/>
        <v>4.4823216216965696</v>
      </c>
      <c r="J116" s="105">
        <f t="shared" si="18"/>
        <v>7.2302727066417827E-3</v>
      </c>
      <c r="K116" s="50">
        <f t="shared" ref="K116:K123" si="28">(I116-H116)</f>
        <v>3.2175768105792812E-2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5.8735029157870535</v>
      </c>
      <c r="F117" s="50">
        <f t="shared" si="27"/>
        <v>6.2334418945570782</v>
      </c>
      <c r="G117" s="50">
        <f t="shared" si="27"/>
        <v>5.7621171246756937</v>
      </c>
      <c r="H117" s="50">
        <f t="shared" si="27"/>
        <v>5.9146429070301121</v>
      </c>
      <c r="I117" s="50">
        <f t="shared" si="27"/>
        <v>5.8752783542874445</v>
      </c>
      <c r="J117" s="105">
        <f t="shared" si="18"/>
        <v>-6.6554402964681403E-3</v>
      </c>
      <c r="K117" s="50">
        <f t="shared" si="28"/>
        <v>-3.9364552742667591E-2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5.2560618466401356</v>
      </c>
      <c r="F118" s="50">
        <f t="shared" si="27"/>
        <v>6.0275923476223801</v>
      </c>
      <c r="G118" s="50">
        <f t="shared" si="27"/>
        <v>6.3150672241032551</v>
      </c>
      <c r="H118" s="50">
        <f t="shared" si="27"/>
        <v>6.2083825907003813</v>
      </c>
      <c r="I118" s="50">
        <f t="shared" si="27"/>
        <v>5.967861835694122</v>
      </c>
      <c r="J118" s="105">
        <f t="shared" si="18"/>
        <v>-3.8741290745602286E-2</v>
      </c>
      <c r="K118" s="50">
        <f t="shared" si="28"/>
        <v>-0.24052075500625936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2.4543409806567702</v>
      </c>
      <c r="F119" s="50">
        <f t="shared" si="27"/>
        <v>2.7142547190279886</v>
      </c>
      <c r="G119" s="50">
        <f t="shared" si="27"/>
        <v>2.5356731402238313</v>
      </c>
      <c r="H119" s="50">
        <f t="shared" si="27"/>
        <v>2.6556664382388213</v>
      </c>
      <c r="I119" s="50">
        <f t="shared" si="27"/>
        <v>2.7066999978449671</v>
      </c>
      <c r="J119" s="105">
        <f t="shared" si="18"/>
        <v>1.9216856029550922E-2</v>
      </c>
      <c r="K119" s="50">
        <f t="shared" si="28"/>
        <v>5.1033559606145751E-2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6.7419238491409885</v>
      </c>
      <c r="F120" s="50">
        <f t="shared" si="27"/>
        <v>6.5804603235747301</v>
      </c>
      <c r="G120" s="50">
        <f t="shared" si="27"/>
        <v>5.6616735802907927</v>
      </c>
      <c r="H120" s="50">
        <f t="shared" si="27"/>
        <v>6.149975069976847</v>
      </c>
      <c r="I120" s="50">
        <f t="shared" si="27"/>
        <v>5.6918013024867795</v>
      </c>
      <c r="J120" s="105">
        <f t="shared" si="18"/>
        <v>-7.4500101590134093E-2</v>
      </c>
      <c r="K120" s="50">
        <f t="shared" si="28"/>
        <v>-0.45817376749006744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2.1349172883554979</v>
      </c>
      <c r="F121" s="50">
        <f t="shared" si="27"/>
        <v>2.4088875302226049</v>
      </c>
      <c r="G121" s="50">
        <f t="shared" si="27"/>
        <v>2.3983013881405078</v>
      </c>
      <c r="H121" s="50">
        <f t="shared" si="27"/>
        <v>2.3657590837007909</v>
      </c>
      <c r="I121" s="50">
        <f t="shared" si="27"/>
        <v>2.2112891759770408</v>
      </c>
      <c r="J121" s="105">
        <f t="shared" si="18"/>
        <v>-6.5294014419300273E-2</v>
      </c>
      <c r="K121" s="50">
        <f t="shared" si="28"/>
        <v>-0.15446990772375013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5.1058536197927005</v>
      </c>
      <c r="F122" s="50">
        <f t="shared" si="27"/>
        <v>6.7869924278388556</v>
      </c>
      <c r="G122" s="50">
        <f t="shared" si="27"/>
        <v>6.7920041694716495</v>
      </c>
      <c r="H122" s="50">
        <f t="shared" si="27"/>
        <v>6.9067039314637348</v>
      </c>
      <c r="I122" s="50">
        <f t="shared" si="27"/>
        <v>7.0222009449867828</v>
      </c>
      <c r="J122" s="39">
        <f t="shared" si="18"/>
        <v>1.6722450342325779E-2</v>
      </c>
      <c r="K122" s="50">
        <f t="shared" si="28"/>
        <v>0.11549701352304798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4.0488385376999236</v>
      </c>
      <c r="F123" s="101">
        <f t="shared" si="27"/>
        <v>5.434527794545355</v>
      </c>
      <c r="G123" s="101">
        <f t="shared" si="27"/>
        <v>6.343559920481856</v>
      </c>
      <c r="H123" s="101">
        <f t="shared" si="27"/>
        <v>5.811351718414004</v>
      </c>
      <c r="I123" s="101">
        <f t="shared" si="27"/>
        <v>5.7637426349281169</v>
      </c>
      <c r="J123" s="93">
        <f t="shared" si="18"/>
        <v>-8.192428507645122E-3</v>
      </c>
      <c r="K123" s="101">
        <f t="shared" si="28"/>
        <v>-4.7609083485887105E-2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0.41195685299849777</v>
      </c>
      <c r="F124" s="88">
        <v>0.68946690565281554</v>
      </c>
      <c r="G124" s="88">
        <v>0.75124292772170309</v>
      </c>
      <c r="H124" s="88">
        <v>0.77852532219636894</v>
      </c>
      <c r="I124" s="88">
        <v>0.76899684481751673</v>
      </c>
      <c r="J124" s="88">
        <f t="shared" si="18"/>
        <v>-1.2239136104103321E-2</v>
      </c>
      <c r="K124" s="95">
        <f t="shared" ref="K124:K125" si="29">(I124-H124)*100</f>
        <v>-0.9528477378852207</v>
      </c>
      <c r="L124" s="88"/>
    </row>
    <row r="125" spans="2:12" x14ac:dyDescent="0.25">
      <c r="B125" s="22"/>
      <c r="C125" s="55"/>
      <c r="D125" s="18" t="s">
        <v>46</v>
      </c>
      <c r="E125" s="21">
        <v>0.48271672806756616</v>
      </c>
      <c r="F125" s="21">
        <v>0.78140134695992647</v>
      </c>
      <c r="G125" s="21">
        <v>0.81116098886616661</v>
      </c>
      <c r="H125" s="21">
        <v>0.8174734616875361</v>
      </c>
      <c r="I125" s="21">
        <v>0.80303358908820921</v>
      </c>
      <c r="J125" s="21">
        <f t="shared" si="18"/>
        <v>-1.7664026144063705E-2</v>
      </c>
      <c r="K125" s="54">
        <f t="shared" si="29"/>
        <v>-1.4439872599326886</v>
      </c>
      <c r="L125" s="21"/>
    </row>
    <row r="126" spans="2:12" x14ac:dyDescent="0.25">
      <c r="B126" s="22"/>
      <c r="C126" s="55"/>
      <c r="D126" s="24" t="s">
        <v>47</v>
      </c>
      <c r="E126" s="81">
        <v>0.32163418901244623</v>
      </c>
      <c r="F126" s="81">
        <v>0.62991776084672402</v>
      </c>
      <c r="G126" s="81">
        <v>0.70830508668213976</v>
      </c>
      <c r="H126" s="81">
        <v>0.72581109642962038</v>
      </c>
      <c r="I126" s="81">
        <v>0.73953318080874053</v>
      </c>
      <c r="J126" s="81">
        <f t="shared" si="18"/>
        <v>1.8905861933802504E-2</v>
      </c>
      <c r="K126" s="56">
        <f>(I126-H126)*100</f>
        <v>1.3722084379120147</v>
      </c>
      <c r="L126" s="81"/>
    </row>
    <row r="127" spans="2:12" x14ac:dyDescent="0.25">
      <c r="B127" s="22"/>
      <c r="C127" s="55"/>
      <c r="D127" s="24" t="s">
        <v>48</v>
      </c>
      <c r="E127" s="81">
        <v>0.34514650515632672</v>
      </c>
      <c r="F127" s="81">
        <v>0.51965873065207935</v>
      </c>
      <c r="G127" s="81">
        <v>0.52090203169875549</v>
      </c>
      <c r="H127" s="81">
        <v>0.58501515649538005</v>
      </c>
      <c r="I127" s="81">
        <v>0.58212115864572567</v>
      </c>
      <c r="J127" s="81">
        <f t="shared" si="18"/>
        <v>-4.9468767048554962E-3</v>
      </c>
      <c r="K127" s="56">
        <f t="shared" ref="K127:K134" si="30">(I127-H127)*100</f>
        <v>-0.28939978496543839</v>
      </c>
      <c r="L127" s="81"/>
    </row>
    <row r="128" spans="2:12" x14ac:dyDescent="0.25">
      <c r="B128" s="22"/>
      <c r="C128" s="55"/>
      <c r="D128" s="24" t="s">
        <v>49</v>
      </c>
      <c r="E128" s="81">
        <v>0.23674428792882657</v>
      </c>
      <c r="F128" s="81">
        <v>0.59481284178222849</v>
      </c>
      <c r="G128" s="81">
        <v>0.66916574728081646</v>
      </c>
      <c r="H128" s="81">
        <v>0.88582076505018592</v>
      </c>
      <c r="I128" s="81">
        <v>0.66370618785916269</v>
      </c>
      <c r="J128" s="81">
        <f t="shared" si="18"/>
        <v>-0.2507443784956197</v>
      </c>
      <c r="K128" s="56">
        <f t="shared" si="30"/>
        <v>-22.211457719102324</v>
      </c>
      <c r="L128" s="81"/>
    </row>
    <row r="129" spans="2:12" x14ac:dyDescent="0.25">
      <c r="B129" s="22"/>
      <c r="C129" s="55"/>
      <c r="D129" s="24" t="s">
        <v>50</v>
      </c>
      <c r="E129" s="81">
        <v>0.45927662491514371</v>
      </c>
      <c r="F129" s="81">
        <v>0.63564538533671411</v>
      </c>
      <c r="G129" s="81">
        <v>0.72544465923162038</v>
      </c>
      <c r="H129" s="81">
        <v>0.78513812183614595</v>
      </c>
      <c r="I129" s="81">
        <v>0.78019450652705802</v>
      </c>
      <c r="J129" s="81">
        <f t="shared" si="18"/>
        <v>-6.2964912435109488E-3</v>
      </c>
      <c r="K129" s="56">
        <f t="shared" si="30"/>
        <v>-0.49436153090879342</v>
      </c>
      <c r="L129" s="81"/>
    </row>
    <row r="130" spans="2:12" x14ac:dyDescent="0.25">
      <c r="B130" s="22"/>
      <c r="C130" s="55"/>
      <c r="D130" s="24" t="s">
        <v>51</v>
      </c>
      <c r="E130" s="81">
        <v>0.38452075858534085</v>
      </c>
      <c r="F130" s="81">
        <v>0.5682575252861729</v>
      </c>
      <c r="G130" s="81">
        <v>0.61293867828352899</v>
      </c>
      <c r="H130" s="81">
        <v>0.60414098847830855</v>
      </c>
      <c r="I130" s="81">
        <v>0.6138998592320325</v>
      </c>
      <c r="J130" s="81">
        <f t="shared" si="18"/>
        <v>1.6153300206139365E-2</v>
      </c>
      <c r="K130" s="56">
        <f t="shared" si="30"/>
        <v>0.97588707537239472</v>
      </c>
      <c r="L130" s="81"/>
    </row>
    <row r="131" spans="2:12" x14ac:dyDescent="0.25">
      <c r="B131" s="22"/>
      <c r="C131" s="55"/>
      <c r="D131" s="24" t="s">
        <v>52</v>
      </c>
      <c r="E131" s="81">
        <v>0.69156187297981575</v>
      </c>
      <c r="F131" s="81">
        <v>0.81001561791526022</v>
      </c>
      <c r="G131" s="81">
        <v>0.8317074243127901</v>
      </c>
      <c r="H131" s="81">
        <v>0.85147616167208329</v>
      </c>
      <c r="I131" s="81">
        <v>0.83844071812757437</v>
      </c>
      <c r="J131" s="81">
        <f t="shared" si="18"/>
        <v>-1.5309228996981727E-2</v>
      </c>
      <c r="K131" s="56">
        <f t="shared" si="30"/>
        <v>-1.3035443544508918</v>
      </c>
      <c r="L131" s="81"/>
    </row>
    <row r="132" spans="2:12" x14ac:dyDescent="0.25">
      <c r="B132" s="22"/>
      <c r="C132" s="55"/>
      <c r="D132" s="24" t="s">
        <v>53</v>
      </c>
      <c r="E132" s="81">
        <v>0.38850931585362614</v>
      </c>
      <c r="F132" s="81">
        <v>0.53783303156920248</v>
      </c>
      <c r="G132" s="81">
        <v>0.55364561799642942</v>
      </c>
      <c r="H132" s="81">
        <v>0.57333606414187355</v>
      </c>
      <c r="I132" s="81">
        <v>0.61984129815208655</v>
      </c>
      <c r="J132" s="81">
        <f t="shared" si="18"/>
        <v>8.1113393904181708E-2</v>
      </c>
      <c r="K132" s="56">
        <f t="shared" si="30"/>
        <v>4.6505234010213004</v>
      </c>
      <c r="L132" s="81"/>
    </row>
    <row r="133" spans="2:12" x14ac:dyDescent="0.25">
      <c r="B133" s="22"/>
      <c r="C133" s="55"/>
      <c r="D133" s="24" t="s">
        <v>54</v>
      </c>
      <c r="E133" s="81">
        <v>0.42269220716670419</v>
      </c>
      <c r="F133" s="81">
        <v>0.74066951727703789</v>
      </c>
      <c r="G133" s="81">
        <v>0.81090141467315047</v>
      </c>
      <c r="H133" s="81">
        <v>0.85128349283825056</v>
      </c>
      <c r="I133" s="81">
        <v>0.85405713568205566</v>
      </c>
      <c r="J133" s="81">
        <f t="shared" si="18"/>
        <v>3.2581893894800817E-3</v>
      </c>
      <c r="K133" s="56">
        <f t="shared" si="30"/>
        <v>0.2773642843805102</v>
      </c>
      <c r="L133" s="27"/>
    </row>
    <row r="134" spans="2:12" x14ac:dyDescent="0.25">
      <c r="B134" s="22"/>
      <c r="C134" s="57"/>
      <c r="D134" s="29" t="s">
        <v>55</v>
      </c>
      <c r="E134" s="81">
        <v>0.25499631856522376</v>
      </c>
      <c r="F134" s="81">
        <v>0.50339652641381305</v>
      </c>
      <c r="G134" s="81">
        <v>0.6869951093487916</v>
      </c>
      <c r="H134" s="81">
        <v>0.65326560709238357</v>
      </c>
      <c r="I134" s="81">
        <v>0.64819479696104199</v>
      </c>
      <c r="J134" s="81">
        <f t="shared" si="18"/>
        <v>-7.7622487335760049E-3</v>
      </c>
      <c r="K134" s="56">
        <f t="shared" si="30"/>
        <v>-0.50708101313415854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75400.5</v>
      </c>
      <c r="F135" s="87">
        <v>123193.1</v>
      </c>
      <c r="G135" s="87">
        <v>125291.2</v>
      </c>
      <c r="H135" s="87">
        <v>127227.3</v>
      </c>
      <c r="I135" s="87">
        <v>125344.1</v>
      </c>
      <c r="J135" s="88">
        <f t="shared" si="18"/>
        <v>-1.4801854633400224E-2</v>
      </c>
      <c r="K135" s="87">
        <f t="shared" ref="K135:K136" si="31">I135-H135</f>
        <v>-1883.1999999999971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27201.9</v>
      </c>
      <c r="F136" s="34">
        <v>44026</v>
      </c>
      <c r="G136" s="34">
        <v>45768.3</v>
      </c>
      <c r="H136" s="34">
        <v>46422.1</v>
      </c>
      <c r="I136" s="34">
        <v>44846.6</v>
      </c>
      <c r="J136" s="45">
        <f t="shared" si="18"/>
        <v>-3.393857666930189E-2</v>
      </c>
      <c r="K136" s="34">
        <f t="shared" si="31"/>
        <v>-1575.5</v>
      </c>
      <c r="L136" s="47">
        <f t="shared" ref="L136:L145" si="32">I136/$I$135</f>
        <v>0.35778788151975238</v>
      </c>
    </row>
    <row r="137" spans="2:12" x14ac:dyDescent="0.25">
      <c r="B137" s="22"/>
      <c r="C137" s="36"/>
      <c r="D137" s="4" t="s">
        <v>47</v>
      </c>
      <c r="E137" s="37">
        <v>21685.3</v>
      </c>
      <c r="F137" s="37">
        <v>38045.300000000003</v>
      </c>
      <c r="G137" s="37">
        <v>37429.300000000003</v>
      </c>
      <c r="H137" s="37">
        <v>37776.199999999997</v>
      </c>
      <c r="I137" s="37">
        <v>37264.800000000003</v>
      </c>
      <c r="J137" s="97">
        <f>I137/H137-1</f>
        <v>-1.3537624218423083E-2</v>
      </c>
      <c r="K137" s="37">
        <f>I137-H137</f>
        <v>-511.39999999999418</v>
      </c>
      <c r="L137" s="98">
        <f t="shared" si="32"/>
        <v>0.29729999258042461</v>
      </c>
    </row>
    <row r="138" spans="2:12" x14ac:dyDescent="0.25">
      <c r="B138" s="22"/>
      <c r="C138" s="36"/>
      <c r="D138" s="4" t="s">
        <v>48</v>
      </c>
      <c r="E138" s="37">
        <v>642</v>
      </c>
      <c r="F138" s="37">
        <v>846.4</v>
      </c>
      <c r="G138" s="37">
        <v>897.1</v>
      </c>
      <c r="H138" s="37">
        <v>897.5</v>
      </c>
      <c r="I138" s="37">
        <v>913.4</v>
      </c>
      <c r="J138" s="97">
        <f t="shared" ref="J138:J145" si="33">I138/H138-1</f>
        <v>1.7715877437325833E-2</v>
      </c>
      <c r="K138" s="37">
        <f t="shared" ref="K138:K145" si="34">I138-H138</f>
        <v>15.899999999999977</v>
      </c>
      <c r="L138" s="98">
        <f t="shared" si="32"/>
        <v>7.2871399611150424E-3</v>
      </c>
    </row>
    <row r="139" spans="2:12" x14ac:dyDescent="0.25">
      <c r="B139" s="22"/>
      <c r="C139" s="36"/>
      <c r="D139" s="4" t="s">
        <v>49</v>
      </c>
      <c r="E139" s="37">
        <v>3901.6</v>
      </c>
      <c r="F139" s="37">
        <v>4562</v>
      </c>
      <c r="G139" s="37">
        <v>4390.3999999999996</v>
      </c>
      <c r="H139" s="37">
        <v>4388.6000000000004</v>
      </c>
      <c r="I139" s="37">
        <v>4616</v>
      </c>
      <c r="J139" s="97">
        <f t="shared" si="33"/>
        <v>5.1816068905801371E-2</v>
      </c>
      <c r="K139" s="37">
        <f t="shared" si="34"/>
        <v>227.39999999999964</v>
      </c>
      <c r="L139" s="98">
        <f t="shared" si="32"/>
        <v>3.6826623670360228E-2</v>
      </c>
    </row>
    <row r="140" spans="2:12" x14ac:dyDescent="0.25">
      <c r="B140" s="22"/>
      <c r="C140" s="36"/>
      <c r="D140" s="4" t="s">
        <v>50</v>
      </c>
      <c r="E140" s="37">
        <v>9845.4</v>
      </c>
      <c r="F140" s="37">
        <v>18323</v>
      </c>
      <c r="G140" s="37">
        <v>19164.400000000001</v>
      </c>
      <c r="H140" s="37">
        <v>20043.8</v>
      </c>
      <c r="I140" s="37">
        <v>20012.8</v>
      </c>
      <c r="J140" s="97">
        <f t="shared" si="33"/>
        <v>-1.5466129177101884E-3</v>
      </c>
      <c r="K140" s="37">
        <f t="shared" si="34"/>
        <v>-31</v>
      </c>
      <c r="L140" s="98">
        <f t="shared" si="32"/>
        <v>0.15966288002387027</v>
      </c>
    </row>
    <row r="141" spans="2:12" x14ac:dyDescent="0.25">
      <c r="B141" s="22"/>
      <c r="C141" s="36"/>
      <c r="D141" s="4" t="s">
        <v>51</v>
      </c>
      <c r="E141" s="37">
        <v>513</v>
      </c>
      <c r="F141" s="37">
        <v>651.6</v>
      </c>
      <c r="G141" s="37">
        <v>661.5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5.3692196122513943E-3</v>
      </c>
    </row>
    <row r="142" spans="2:12" x14ac:dyDescent="0.25">
      <c r="B142" s="22"/>
      <c r="C142" s="36"/>
      <c r="D142" s="4" t="s">
        <v>52</v>
      </c>
      <c r="E142" s="37">
        <v>2655.5</v>
      </c>
      <c r="F142" s="37">
        <v>4438</v>
      </c>
      <c r="G142" s="37">
        <v>4788.2</v>
      </c>
      <c r="H142" s="37">
        <v>4797</v>
      </c>
      <c r="I142" s="37">
        <v>4743</v>
      </c>
      <c r="J142" s="97">
        <f t="shared" si="33"/>
        <v>-1.1257035647279534E-2</v>
      </c>
      <c r="K142" s="37">
        <f t="shared" si="34"/>
        <v>-54</v>
      </c>
      <c r="L142" s="98">
        <f t="shared" si="32"/>
        <v>3.783983450357855E-2</v>
      </c>
    </row>
    <row r="143" spans="2:12" x14ac:dyDescent="0.25">
      <c r="B143" s="22"/>
      <c r="C143" s="36"/>
      <c r="D143" s="4" t="s">
        <v>53</v>
      </c>
      <c r="E143" s="37">
        <v>2225.4</v>
      </c>
      <c r="F143" s="37">
        <v>2649.9</v>
      </c>
      <c r="G143" s="37">
        <v>2777.3</v>
      </c>
      <c r="H143" s="37">
        <v>2721.3999999999996</v>
      </c>
      <c r="I143" s="37">
        <v>2674.7000000000003</v>
      </c>
      <c r="J143" s="97">
        <f t="shared" si="33"/>
        <v>-1.7160285147350351E-2</v>
      </c>
      <c r="K143" s="37">
        <f t="shared" si="34"/>
        <v>-46.699999999999363</v>
      </c>
      <c r="L143" s="98">
        <f t="shared" si="32"/>
        <v>2.1338858390622297E-2</v>
      </c>
    </row>
    <row r="144" spans="2:12" x14ac:dyDescent="0.25">
      <c r="B144" s="22"/>
      <c r="C144" s="36"/>
      <c r="D144" s="4" t="s">
        <v>54</v>
      </c>
      <c r="E144" s="37">
        <v>3988.6</v>
      </c>
      <c r="F144" s="37">
        <v>6412.9</v>
      </c>
      <c r="G144" s="37">
        <v>6343.6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5.1833313255270887E-2</v>
      </c>
    </row>
    <row r="145" spans="2:12" x14ac:dyDescent="0.25">
      <c r="B145" s="61"/>
      <c r="C145" s="40"/>
      <c r="D145" s="41" t="s">
        <v>55</v>
      </c>
      <c r="E145" s="92">
        <v>2741.8</v>
      </c>
      <c r="F145" s="92">
        <v>3238</v>
      </c>
      <c r="G145" s="92">
        <v>3071.0999999999995</v>
      </c>
      <c r="H145" s="92">
        <v>3092.7</v>
      </c>
      <c r="I145" s="92">
        <v>3102.7999999999997</v>
      </c>
      <c r="J145" s="83">
        <f t="shared" si="33"/>
        <v>3.2657548420473859E-3</v>
      </c>
      <c r="K145" s="92">
        <f t="shared" si="34"/>
        <v>10.099999999999909</v>
      </c>
      <c r="L145" s="73">
        <f t="shared" si="32"/>
        <v>2.4754256482754269E-2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0.53127749995092166</v>
      </c>
      <c r="H207" s="81">
        <v>0.69652045193105128</v>
      </c>
      <c r="I207" s="81">
        <v>0.64923634412435949</v>
      </c>
      <c r="J207" s="81">
        <f t="shared" si="38"/>
        <v>-6.7886172869152772E-2</v>
      </c>
      <c r="K207" s="56">
        <f t="shared" si="51"/>
        <v>-4.7284107806691793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125536.00000000001</v>
      </c>
      <c r="I208" s="87">
        <v>127400</v>
      </c>
      <c r="J208" s="88">
        <f t="shared" si="38"/>
        <v>1.4848330359418682E-2</v>
      </c>
      <c r="K208" s="87">
        <f t="shared" ref="K208:K209" si="52">I208-H208</f>
        <v>1863.9999999999854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29697.000000000004</v>
      </c>
      <c r="G209" s="34">
        <v>44233</v>
      </c>
      <c r="H209" s="34">
        <v>45902</v>
      </c>
      <c r="I209" s="34">
        <v>46521.000000000007</v>
      </c>
      <c r="J209" s="45">
        <f t="shared" si="38"/>
        <v>1.3485251187312253E-2</v>
      </c>
      <c r="K209" s="34">
        <f t="shared" si="52"/>
        <v>619.00000000000728</v>
      </c>
      <c r="L209" s="47">
        <f t="shared" si="53"/>
        <v>0.36515698587127166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4790.0000000000009</v>
      </c>
      <c r="I215" s="37">
        <v>4797</v>
      </c>
      <c r="J215" s="97">
        <f t="shared" si="38"/>
        <v>1.4613778705634406E-3</v>
      </c>
      <c r="K215" s="37">
        <f t="shared" si="54"/>
        <v>6.9999999999990905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76FCE-A21D-4F98-9731-59FDC13F75CD}">
  <sheetPr>
    <tabColor theme="4" tint="0.79998168889431442"/>
  </sheetPr>
  <dimension ref="A1:O290"/>
  <sheetViews>
    <sheetView showGridLines="0" topLeftCell="F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233</v>
      </c>
      <c r="E1" t="s">
        <v>233</v>
      </c>
      <c r="G1" t="s">
        <v>233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2.2460468058191019</v>
      </c>
      <c r="D9" s="221">
        <v>-0.19145623509949861</v>
      </c>
      <c r="E9" s="220">
        <v>1.9022445982798406</v>
      </c>
      <c r="F9" s="221">
        <f t="shared" ref="F9:J21" si="0">IFERROR(E9-C9,"-")</f>
        <v>-0.34380220753926127</v>
      </c>
      <c r="G9" s="220">
        <v>2.8322493991234272</v>
      </c>
      <c r="H9" s="221">
        <f t="shared" si="0"/>
        <v>0.93000480084358661</v>
      </c>
      <c r="I9" s="220">
        <v>2.5235291626074803</v>
      </c>
      <c r="J9" s="221">
        <f t="shared" si="0"/>
        <v>-0.30872023651594693</v>
      </c>
      <c r="K9" s="220">
        <v>2.6250052373570201</v>
      </c>
      <c r="L9" s="221">
        <f t="shared" ref="L9:L21" si="1">IFERROR(K9-I9,"-")</f>
        <v>0.10147607474953979</v>
      </c>
      <c r="M9" s="220">
        <v>2.3200146329566702</v>
      </c>
      <c r="N9" s="221">
        <f t="shared" ref="N9:N18" si="2">IFERROR(M9-K9,"-")</f>
        <v>-0.30499060440034986</v>
      </c>
    </row>
    <row r="10" spans="1:15" x14ac:dyDescent="0.25">
      <c r="A10" s="1" t="s">
        <v>74</v>
      </c>
      <c r="B10" s="145" t="s">
        <v>75</v>
      </c>
      <c r="C10" s="220">
        <v>2.2190549563430921</v>
      </c>
      <c r="D10" s="221">
        <v>-4.0345875039200507E-2</v>
      </c>
      <c r="E10" s="220">
        <v>1.8830991170252456</v>
      </c>
      <c r="F10" s="221">
        <f t="shared" si="0"/>
        <v>-0.33595583931784656</v>
      </c>
      <c r="G10" s="220">
        <v>2.4567090685268771</v>
      </c>
      <c r="H10" s="221">
        <f t="shared" si="0"/>
        <v>0.57360995150163152</v>
      </c>
      <c r="I10" s="220">
        <v>2.2917233809001099</v>
      </c>
      <c r="J10" s="221">
        <f t="shared" si="0"/>
        <v>-0.16498568762676724</v>
      </c>
      <c r="K10" s="220">
        <v>2.4732375690607733</v>
      </c>
      <c r="L10" s="221">
        <f t="shared" si="1"/>
        <v>0.18151418816066345</v>
      </c>
      <c r="M10" s="220">
        <v>2.1117708416914067</v>
      </c>
      <c r="N10" s="221">
        <f t="shared" si="2"/>
        <v>-0.36146672736936658</v>
      </c>
    </row>
    <row r="11" spans="1:15" x14ac:dyDescent="0.25">
      <c r="A11" s="1" t="s">
        <v>76</v>
      </c>
      <c r="B11" s="145" t="s">
        <v>77</v>
      </c>
      <c r="C11" s="220">
        <v>2.2663384064458372</v>
      </c>
      <c r="D11" s="221">
        <v>-2.2689676301075323E-3</v>
      </c>
      <c r="E11" s="220">
        <v>2.1653413498836307</v>
      </c>
      <c r="F11" s="221">
        <f t="shared" si="0"/>
        <v>-0.10099705656220648</v>
      </c>
      <c r="G11" s="220">
        <v>2.3488082178119076</v>
      </c>
      <c r="H11" s="221">
        <f t="shared" si="0"/>
        <v>0.18346686792827693</v>
      </c>
      <c r="I11" s="220">
        <v>2.3180265353142131</v>
      </c>
      <c r="J11" s="221">
        <f t="shared" si="0"/>
        <v>-3.0781682497694529E-2</v>
      </c>
      <c r="K11" s="220">
        <v>2.5529145444255801</v>
      </c>
      <c r="L11" s="221">
        <f t="shared" si="1"/>
        <v>0.23488800911136698</v>
      </c>
      <c r="M11" s="220">
        <v>2.1110739128817468</v>
      </c>
      <c r="N11" s="221">
        <f t="shared" si="2"/>
        <v>-0.44184063154383324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2.0378243201000314</v>
      </c>
      <c r="F12" s="221" t="str">
        <f t="shared" si="0"/>
        <v>-</v>
      </c>
      <c r="G12" s="220">
        <v>2.5104382929642446</v>
      </c>
      <c r="H12" s="221">
        <f t="shared" si="0"/>
        <v>0.47261397286421314</v>
      </c>
      <c r="I12" s="220">
        <v>2.2301869061292678</v>
      </c>
      <c r="J12" s="221">
        <f t="shared" si="0"/>
        <v>-0.28025138683497675</v>
      </c>
      <c r="K12" s="220">
        <v>2.4243523043775292</v>
      </c>
      <c r="L12" s="221">
        <f t="shared" si="1"/>
        <v>0.1941653982482614</v>
      </c>
      <c r="M12" s="220">
        <v>2.2593373927218678</v>
      </c>
      <c r="N12" s="221">
        <f t="shared" si="2"/>
        <v>-0.1650149116556614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1.9151056197688323</v>
      </c>
      <c r="F13" s="221" t="str">
        <f t="shared" si="0"/>
        <v>-</v>
      </c>
      <c r="G13" s="220">
        <v>2.4632700120786208</v>
      </c>
      <c r="H13" s="221">
        <f t="shared" si="0"/>
        <v>0.54816439230978853</v>
      </c>
      <c r="I13" s="220">
        <v>2.3830322688887646</v>
      </c>
      <c r="J13" s="221">
        <f t="shared" si="0"/>
        <v>-8.0237743189856214E-2</v>
      </c>
      <c r="K13" s="220">
        <v>2.197144331670394</v>
      </c>
      <c r="L13" s="221">
        <f t="shared" si="1"/>
        <v>-0.1858879372183706</v>
      </c>
      <c r="M13" s="220">
        <v>2.0151193633952253</v>
      </c>
      <c r="N13" s="221">
        <f t="shared" si="2"/>
        <v>-0.18202496827516867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1.9788051104054354</v>
      </c>
      <c r="F14" s="221" t="str">
        <f t="shared" si="0"/>
        <v>-</v>
      </c>
      <c r="G14" s="220">
        <v>2.2983870967741935</v>
      </c>
      <c r="H14" s="221">
        <f t="shared" si="0"/>
        <v>0.31958198636875812</v>
      </c>
      <c r="I14" s="220">
        <v>2.1486403825835509</v>
      </c>
      <c r="J14" s="221">
        <f t="shared" si="0"/>
        <v>-0.14974671419064256</v>
      </c>
      <c r="K14" s="220">
        <v>2.0572924688125673</v>
      </c>
      <c r="L14" s="221">
        <f t="shared" si="1"/>
        <v>-9.1347913770983613E-2</v>
      </c>
      <c r="M14" s="220">
        <v>2.0359794950414409</v>
      </c>
      <c r="N14" s="221">
        <f t="shared" si="2"/>
        <v>-2.1312973771126398E-2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2.1686345325739684</v>
      </c>
      <c r="F15" s="221" t="str">
        <f t="shared" si="0"/>
        <v>-</v>
      </c>
      <c r="G15" s="220">
        <v>2.3937399767737655</v>
      </c>
      <c r="H15" s="221">
        <f t="shared" si="0"/>
        <v>0.22510544419979706</v>
      </c>
      <c r="I15" s="220">
        <v>2.4037477691850091</v>
      </c>
      <c r="J15" s="221">
        <f t="shared" si="0"/>
        <v>1.000779241124361E-2</v>
      </c>
      <c r="K15" s="220">
        <v>2.0914386094674557</v>
      </c>
      <c r="L15" s="221">
        <f t="shared" si="1"/>
        <v>-0.31230915971755335</v>
      </c>
      <c r="M15" s="220">
        <v>2.0875884890880911</v>
      </c>
      <c r="N15" s="221">
        <f t="shared" si="2"/>
        <v>-3.8501203793646077E-3</v>
      </c>
    </row>
    <row r="16" spans="1:15" x14ac:dyDescent="0.25">
      <c r="A16" s="1" t="s">
        <v>86</v>
      </c>
      <c r="B16" s="145" t="s">
        <v>87</v>
      </c>
      <c r="C16" s="220">
        <v>2.2469008264462809</v>
      </c>
      <c r="D16" s="221">
        <v>-0.55988522444910105</v>
      </c>
      <c r="E16" s="220">
        <v>2.5961220825852784</v>
      </c>
      <c r="F16" s="221">
        <f t="shared" si="0"/>
        <v>0.34922125613899757</v>
      </c>
      <c r="G16" s="220">
        <v>2.6865335051546393</v>
      </c>
      <c r="H16" s="221">
        <f t="shared" si="0"/>
        <v>9.0411422569360855E-2</v>
      </c>
      <c r="I16" s="220">
        <v>2.8928833455612621</v>
      </c>
      <c r="J16" s="221">
        <f t="shared" si="0"/>
        <v>0.20634984040662285</v>
      </c>
      <c r="K16" s="220">
        <v>2.8021182816919938</v>
      </c>
      <c r="L16" s="221">
        <f t="shared" si="1"/>
        <v>-9.0765063869268303E-2</v>
      </c>
      <c r="M16" s="220">
        <v>2.8997583829335847</v>
      </c>
      <c r="N16" s="221">
        <f t="shared" si="2"/>
        <v>9.7640101241590838E-2</v>
      </c>
    </row>
    <row r="17" spans="1:15" x14ac:dyDescent="0.25">
      <c r="A17" s="1" t="s">
        <v>88</v>
      </c>
      <c r="B17" s="145" t="s">
        <v>89</v>
      </c>
      <c r="C17" s="220">
        <v>1.9535228344335174</v>
      </c>
      <c r="D17" s="221">
        <v>-0.3270549544609298</v>
      </c>
      <c r="E17" s="220">
        <v>2.197656771687003</v>
      </c>
      <c r="F17" s="221">
        <f t="shared" si="0"/>
        <v>0.24413393725348564</v>
      </c>
      <c r="G17" s="220">
        <v>2.1155368505436143</v>
      </c>
      <c r="H17" s="221">
        <f t="shared" si="0"/>
        <v>-8.211992114338873E-2</v>
      </c>
      <c r="I17" s="220">
        <v>2.5199899579489111</v>
      </c>
      <c r="J17" s="221">
        <f t="shared" si="0"/>
        <v>0.40445310740529683</v>
      </c>
      <c r="K17" s="220">
        <v>2.2043213975583593</v>
      </c>
      <c r="L17" s="221">
        <f t="shared" si="1"/>
        <v>-0.3156685603905518</v>
      </c>
      <c r="M17" s="220">
        <v>2.1866574965612107</v>
      </c>
      <c r="N17" s="221">
        <f t="shared" si="2"/>
        <v>-1.7663900997148652E-2</v>
      </c>
    </row>
    <row r="18" spans="1:15" x14ac:dyDescent="0.25">
      <c r="A18" s="1" t="s">
        <v>90</v>
      </c>
      <c r="B18" s="145" t="s">
        <v>91</v>
      </c>
      <c r="C18" s="220">
        <v>1.8614755861475587</v>
      </c>
      <c r="D18" s="221">
        <v>-0.28640683608299233</v>
      </c>
      <c r="E18" s="220">
        <v>2.1695147304903402</v>
      </c>
      <c r="F18" s="221">
        <f t="shared" si="0"/>
        <v>0.30803914434278146</v>
      </c>
      <c r="G18" s="220">
        <v>2.1997993799015139</v>
      </c>
      <c r="H18" s="221">
        <f t="shared" si="0"/>
        <v>3.0284649411173703E-2</v>
      </c>
      <c r="I18" s="220">
        <v>2.3996983408748114</v>
      </c>
      <c r="J18" s="221">
        <f t="shared" si="0"/>
        <v>0.19989896097329751</v>
      </c>
      <c r="K18" s="220">
        <v>2.2301287686818019</v>
      </c>
      <c r="L18" s="221">
        <f t="shared" si="1"/>
        <v>-0.1695695721930095</v>
      </c>
      <c r="M18" s="220">
        <v>2.2685847398749437</v>
      </c>
      <c r="N18" s="221">
        <f t="shared" si="2"/>
        <v>3.8455971193141814E-2</v>
      </c>
    </row>
    <row r="19" spans="1:15" x14ac:dyDescent="0.25">
      <c r="A19" s="1" t="s">
        <v>92</v>
      </c>
      <c r="B19" s="145" t="s">
        <v>93</v>
      </c>
      <c r="C19" s="220">
        <v>1.8271224086870681</v>
      </c>
      <c r="D19" s="221">
        <v>-0.37006458693202338</v>
      </c>
      <c r="E19" s="220">
        <v>2.1612137203166228</v>
      </c>
      <c r="F19" s="221">
        <f t="shared" si="0"/>
        <v>0.33409131162955474</v>
      </c>
      <c r="G19" s="220">
        <v>2.2195556611619343</v>
      </c>
      <c r="H19" s="221">
        <f t="shared" si="0"/>
        <v>5.8341940845311413E-2</v>
      </c>
      <c r="I19" s="220">
        <v>2.3657835805129506</v>
      </c>
      <c r="J19" s="221">
        <f t="shared" si="0"/>
        <v>0.14622791935101631</v>
      </c>
      <c r="K19" s="220">
        <v>2.1195535180386686</v>
      </c>
      <c r="L19" s="221">
        <f t="shared" si="1"/>
        <v>-0.24623006247428192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1.945705257110026</v>
      </c>
      <c r="D20" s="221">
        <v>-0.39368202004908115</v>
      </c>
      <c r="E20" s="220">
        <v>2.5686888669084516</v>
      </c>
      <c r="F20" s="221">
        <f t="shared" si="0"/>
        <v>0.6229836097984256</v>
      </c>
      <c r="G20" s="220">
        <v>2.2557062382641351</v>
      </c>
      <c r="H20" s="221">
        <f t="shared" si="0"/>
        <v>-0.31298262864431647</v>
      </c>
      <c r="I20" s="220">
        <v>2.5818146474218788</v>
      </c>
      <c r="J20" s="221">
        <f t="shared" si="0"/>
        <v>0.32610840915774375</v>
      </c>
      <c r="K20" s="220">
        <v>2.241869341020748</v>
      </c>
      <c r="L20" s="221">
        <f t="shared" si="1"/>
        <v>-0.33994530640113085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2.0931353607171839</v>
      </c>
      <c r="D21" s="223">
        <v>-0.19090610651508255</v>
      </c>
      <c r="E21" s="222">
        <v>2.1866149593931499</v>
      </c>
      <c r="F21" s="223">
        <f t="shared" si="0"/>
        <v>9.3479598675966002E-2</v>
      </c>
      <c r="G21" s="222">
        <v>2.3720011696365835</v>
      </c>
      <c r="H21" s="223">
        <f t="shared" si="0"/>
        <v>0.1853862102434336</v>
      </c>
      <c r="I21" s="222">
        <v>2.410875374829053</v>
      </c>
      <c r="J21" s="223">
        <f t="shared" si="0"/>
        <v>3.8874205192469535E-2</v>
      </c>
      <c r="K21" s="222">
        <v>2.328977841201255</v>
      </c>
      <c r="L21" s="223">
        <f t="shared" si="1"/>
        <v>-8.1897533627798058E-2</v>
      </c>
      <c r="M21" s="222">
        <v>2.2112891759770408</v>
      </c>
      <c r="N21" s="223">
        <v>-0.15446990772375013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1.8484012667279599</v>
      </c>
      <c r="D31" s="221">
        <v>-0.20583153750484429</v>
      </c>
      <c r="E31" s="220">
        <v>1.7809853733641263</v>
      </c>
      <c r="F31" s="221">
        <f t="shared" ref="F31:J43" si="3">IFERROR(E31-C31,"-")</f>
        <v>-6.7415893363833579E-2</v>
      </c>
      <c r="G31" s="220">
        <v>2.2843450479233227</v>
      </c>
      <c r="H31" s="221">
        <f t="shared" si="3"/>
        <v>0.50335967455919639</v>
      </c>
      <c r="I31" s="220">
        <v>2.0700344431687716</v>
      </c>
      <c r="J31" s="221">
        <f t="shared" si="3"/>
        <v>-0.2143106047545511</v>
      </c>
      <c r="K31" s="220">
        <v>2.1160504201680674</v>
      </c>
      <c r="L31" s="221">
        <f t="shared" ref="L31:N43" si="4">IFERROR(K31-I31,"-")</f>
        <v>4.6015976999295827E-2</v>
      </c>
      <c r="M31" s="220">
        <v>1.9402484055052032</v>
      </c>
      <c r="N31" s="221">
        <f t="shared" si="4"/>
        <v>-0.17580201466286427</v>
      </c>
    </row>
    <row r="32" spans="1:15" x14ac:dyDescent="0.25">
      <c r="B32" s="145" t="s">
        <v>75</v>
      </c>
      <c r="C32" s="220">
        <v>1.9137733377006223</v>
      </c>
      <c r="D32" s="221">
        <v>4.2783030915372056E-2</v>
      </c>
      <c r="E32" s="220">
        <v>1.8504636022884198</v>
      </c>
      <c r="F32" s="221">
        <f t="shared" si="3"/>
        <v>-6.3309735412202528E-2</v>
      </c>
      <c r="G32" s="220">
        <v>2.0040022234574764</v>
      </c>
      <c r="H32" s="221">
        <f t="shared" si="3"/>
        <v>0.15353862116905659</v>
      </c>
      <c r="I32" s="220">
        <v>1.9573781345692296</v>
      </c>
      <c r="J32" s="221">
        <f t="shared" si="3"/>
        <v>-4.6624088888246762E-2</v>
      </c>
      <c r="K32" s="220">
        <v>2.0574074074074074</v>
      </c>
      <c r="L32" s="221">
        <f t="shared" si="4"/>
        <v>0.10002927283817775</v>
      </c>
      <c r="M32" s="220">
        <v>1.7700534759358288</v>
      </c>
      <c r="N32" s="221">
        <f t="shared" si="4"/>
        <v>-0.28735393147157851</v>
      </c>
    </row>
    <row r="33" spans="2:15" x14ac:dyDescent="0.25">
      <c r="B33" s="145" t="s">
        <v>77</v>
      </c>
      <c r="C33" s="220">
        <v>1.9234662887224134</v>
      </c>
      <c r="D33" s="221">
        <v>1.6750225266538132E-2</v>
      </c>
      <c r="E33" s="220">
        <v>1.9914114406093015</v>
      </c>
      <c r="F33" s="221">
        <f t="shared" si="3"/>
        <v>6.79451518868881E-2</v>
      </c>
      <c r="G33" s="220">
        <v>1.9201727861771059</v>
      </c>
      <c r="H33" s="221">
        <f t="shared" si="3"/>
        <v>-7.123865443219568E-2</v>
      </c>
      <c r="I33" s="220">
        <v>1.9600780234070221</v>
      </c>
      <c r="J33" s="221">
        <f t="shared" si="3"/>
        <v>3.9905237229916235E-2</v>
      </c>
      <c r="K33" s="220">
        <v>2.0040615480746702</v>
      </c>
      <c r="L33" s="221">
        <f t="shared" si="4"/>
        <v>4.39835246676481E-2</v>
      </c>
      <c r="M33" s="220">
        <v>1.9781357882623705</v>
      </c>
      <c r="N33" s="221">
        <f t="shared" si="4"/>
        <v>-2.592575981229972E-2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1.8530402695331301</v>
      </c>
      <c r="F34" s="221" t="str">
        <f>IFERROR(E34-C34,"-")</f>
        <v>-</v>
      </c>
      <c r="G34" s="220">
        <v>2.0611977950107447</v>
      </c>
      <c r="H34" s="221">
        <f>IFERROR(G34-E34,"-")</f>
        <v>0.20815752547761468</v>
      </c>
      <c r="I34" s="220">
        <v>2.0468622656886715</v>
      </c>
      <c r="J34" s="221">
        <f>IFERROR(I34-G34,"-")</f>
        <v>-1.433552932207327E-2</v>
      </c>
      <c r="K34" s="220">
        <v>1.924949290060852</v>
      </c>
      <c r="L34" s="221">
        <f>IFERROR(K34-I34,"-")</f>
        <v>-0.12191297562781944</v>
      </c>
      <c r="M34" s="220">
        <v>2.0816009928637915</v>
      </c>
      <c r="N34" s="221">
        <f t="shared" si="4"/>
        <v>0.1566517028029395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1.7722600762212726</v>
      </c>
      <c r="F35" s="221" t="str">
        <f t="shared" si="3"/>
        <v>-</v>
      </c>
      <c r="G35" s="220">
        <v>2.0660325446112728</v>
      </c>
      <c r="H35" s="221">
        <f t="shared" si="3"/>
        <v>0.29377246839000026</v>
      </c>
      <c r="I35" s="220">
        <v>2.1347812925684879</v>
      </c>
      <c r="J35" s="221">
        <f t="shared" si="3"/>
        <v>6.8748747957215084E-2</v>
      </c>
      <c r="K35" s="220">
        <v>1.9562742152289081</v>
      </c>
      <c r="L35" s="221">
        <f t="shared" si="4"/>
        <v>-0.17850707733957982</v>
      </c>
      <c r="M35" s="220">
        <v>1.7977128187175448</v>
      </c>
      <c r="N35" s="221">
        <f t="shared" si="4"/>
        <v>-0.15856139651136325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1.8588270858524789</v>
      </c>
      <c r="F36" s="221" t="str">
        <f t="shared" si="3"/>
        <v>-</v>
      </c>
      <c r="G36" s="220">
        <v>1.9585784511241842</v>
      </c>
      <c r="H36" s="221">
        <f t="shared" si="3"/>
        <v>9.975136527170525E-2</v>
      </c>
      <c r="I36" s="220">
        <v>1.9800244910454614</v>
      </c>
      <c r="J36" s="221">
        <f t="shared" si="3"/>
        <v>2.1446039921277249E-2</v>
      </c>
      <c r="K36" s="220">
        <v>1.8968067226890757</v>
      </c>
      <c r="L36" s="221">
        <f t="shared" si="4"/>
        <v>-8.3217768356385724E-2</v>
      </c>
      <c r="M36" s="220">
        <v>1.8684021113243763</v>
      </c>
      <c r="N36" s="221">
        <f t="shared" si="4"/>
        <v>-2.8404611364699406E-2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2.069601128122482</v>
      </c>
      <c r="F37" s="221" t="str">
        <f t="shared" si="3"/>
        <v>-</v>
      </c>
      <c r="G37" s="220">
        <v>2.0426347305389223</v>
      </c>
      <c r="H37" s="221">
        <f t="shared" si="3"/>
        <v>-2.6966397583559676E-2</v>
      </c>
      <c r="I37" s="220">
        <v>2.1384838407094739</v>
      </c>
      <c r="J37" s="221">
        <f t="shared" si="3"/>
        <v>9.5849110170551644E-2</v>
      </c>
      <c r="K37" s="220">
        <v>1.8462907283549119</v>
      </c>
      <c r="L37" s="221">
        <f t="shared" si="4"/>
        <v>-0.29219311235456202</v>
      </c>
      <c r="M37" s="220">
        <v>1.8151767267854151</v>
      </c>
      <c r="N37" s="221">
        <f t="shared" si="4"/>
        <v>-3.1114001569496841E-2</v>
      </c>
    </row>
    <row r="38" spans="2:15" x14ac:dyDescent="0.25">
      <c r="B38" s="145" t="s">
        <v>87</v>
      </c>
      <c r="C38" s="220">
        <v>2.3027194656488548</v>
      </c>
      <c r="D38" s="221">
        <v>-0.13846425814892571</v>
      </c>
      <c r="E38" s="220">
        <v>2.4015242242787154</v>
      </c>
      <c r="F38" s="221">
        <f t="shared" si="3"/>
        <v>9.8804758629860601E-2</v>
      </c>
      <c r="G38" s="220">
        <v>2.3593785183517224</v>
      </c>
      <c r="H38" s="221">
        <f t="shared" si="3"/>
        <v>-4.214570592699296E-2</v>
      </c>
      <c r="I38" s="220">
        <v>2.5128088868737248</v>
      </c>
      <c r="J38" s="221">
        <f t="shared" si="3"/>
        <v>0.15343036852200242</v>
      </c>
      <c r="K38" s="220">
        <v>2.3323659034719983</v>
      </c>
      <c r="L38" s="221">
        <f t="shared" si="4"/>
        <v>-0.18044298340172649</v>
      </c>
      <c r="M38" s="220">
        <v>2.5127309495358028</v>
      </c>
      <c r="N38" s="221">
        <f t="shared" si="4"/>
        <v>0.18036504606380444</v>
      </c>
    </row>
    <row r="39" spans="2:15" x14ac:dyDescent="0.25">
      <c r="B39" s="145" t="s">
        <v>89</v>
      </c>
      <c r="C39" s="220">
        <v>1.9130434782608696</v>
      </c>
      <c r="D39" s="221">
        <v>-4.0076470009418053E-2</v>
      </c>
      <c r="E39" s="220">
        <v>2.0380204100063217</v>
      </c>
      <c r="F39" s="221">
        <f t="shared" si="3"/>
        <v>0.1249769317454521</v>
      </c>
      <c r="G39" s="220">
        <v>1.9090131425460766</v>
      </c>
      <c r="H39" s="221">
        <f t="shared" si="3"/>
        <v>-0.12900726746024516</v>
      </c>
      <c r="I39" s="220">
        <v>2.0412908930150309</v>
      </c>
      <c r="J39" s="221">
        <f t="shared" si="3"/>
        <v>0.13227775046895429</v>
      </c>
      <c r="K39" s="220">
        <v>1.8926924689115552</v>
      </c>
      <c r="L39" s="221">
        <f t="shared" si="4"/>
        <v>-0.14859842410347568</v>
      </c>
      <c r="M39" s="220">
        <v>1.9160999173711308</v>
      </c>
      <c r="N39" s="221">
        <f t="shared" si="4"/>
        <v>2.3407448459575653E-2</v>
      </c>
    </row>
    <row r="40" spans="2:15" x14ac:dyDescent="0.25">
      <c r="B40" s="145" t="s">
        <v>91</v>
      </c>
      <c r="C40" s="220">
        <v>1.8103602262578149</v>
      </c>
      <c r="D40" s="221">
        <v>-5.3859957228423738E-2</v>
      </c>
      <c r="E40" s="220">
        <v>1.8995412118335706</v>
      </c>
      <c r="F40" s="221">
        <f t="shared" si="3"/>
        <v>8.9180985575755711E-2</v>
      </c>
      <c r="G40" s="220">
        <v>1.9914913013750666</v>
      </c>
      <c r="H40" s="221">
        <f t="shared" si="3"/>
        <v>9.1950089541495972E-2</v>
      </c>
      <c r="I40" s="220">
        <v>2.0386764073914914</v>
      </c>
      <c r="J40" s="221">
        <f t="shared" si="3"/>
        <v>4.7185106016424783E-2</v>
      </c>
      <c r="K40" s="220">
        <v>1.9117393011385944</v>
      </c>
      <c r="L40" s="221">
        <f t="shared" si="4"/>
        <v>-0.126937106252897</v>
      </c>
      <c r="M40" s="220">
        <v>2.0762889061473206</v>
      </c>
      <c r="N40" s="221">
        <f t="shared" si="4"/>
        <v>0.16454960500872629</v>
      </c>
    </row>
    <row r="41" spans="2:15" x14ac:dyDescent="0.25">
      <c r="B41" s="145" t="s">
        <v>93</v>
      </c>
      <c r="C41" s="220">
        <v>1.7299377061194576</v>
      </c>
      <c r="D41" s="221">
        <v>-0.19597530704187771</v>
      </c>
      <c r="E41" s="220">
        <v>1.8358096953324328</v>
      </c>
      <c r="F41" s="221">
        <f t="shared" si="3"/>
        <v>0.10587198921297514</v>
      </c>
      <c r="G41" s="220">
        <v>1.8761151809675782</v>
      </c>
      <c r="H41" s="221">
        <f t="shared" si="3"/>
        <v>4.0305485635145466E-2</v>
      </c>
      <c r="I41" s="220">
        <v>1.9529025191675795</v>
      </c>
      <c r="J41" s="221">
        <f t="shared" si="3"/>
        <v>7.6787338200001276E-2</v>
      </c>
      <c r="K41" s="220">
        <v>1.9577701566807881</v>
      </c>
      <c r="L41" s="221">
        <f t="shared" si="4"/>
        <v>4.8676375132086225E-3</v>
      </c>
      <c r="M41" s="220"/>
      <c r="N41" s="221"/>
    </row>
    <row r="42" spans="2:15" x14ac:dyDescent="0.25">
      <c r="B42" s="145" t="s">
        <v>95</v>
      </c>
      <c r="C42" s="220">
        <v>1.7903041390349874</v>
      </c>
      <c r="D42" s="221">
        <v>-0.21213369616735278</v>
      </c>
      <c r="E42" s="220">
        <v>2.1891476048825522</v>
      </c>
      <c r="F42" s="221">
        <f t="shared" si="3"/>
        <v>0.3988434658475648</v>
      </c>
      <c r="G42" s="220">
        <v>1.9508135403029736</v>
      </c>
      <c r="H42" s="221">
        <f t="shared" si="3"/>
        <v>-0.23833406457957862</v>
      </c>
      <c r="I42" s="220">
        <v>2.1226911666188153</v>
      </c>
      <c r="J42" s="221">
        <f t="shared" si="3"/>
        <v>0.17187762631584169</v>
      </c>
      <c r="K42" s="220">
        <v>1.910672057365169</v>
      </c>
      <c r="L42" s="221">
        <f t="shared" si="4"/>
        <v>-0.21201910925364631</v>
      </c>
      <c r="M42" s="220"/>
      <c r="N42" s="221"/>
    </row>
    <row r="43" spans="2:15" ht="15.75" x14ac:dyDescent="0.25">
      <c r="B43" s="148" t="s">
        <v>32</v>
      </c>
      <c r="C43" s="222">
        <v>1.8931315067158241</v>
      </c>
      <c r="D43" s="223">
        <v>-6.6283185897916264E-2</v>
      </c>
      <c r="E43" s="222">
        <v>1.9762521878018688</v>
      </c>
      <c r="F43" s="223">
        <f t="shared" si="3"/>
        <v>8.3120681086044756E-2</v>
      </c>
      <c r="G43" s="222">
        <v>2.016102486544193</v>
      </c>
      <c r="H43" s="223">
        <f t="shared" si="3"/>
        <v>3.9850298742324153E-2</v>
      </c>
      <c r="I43" s="222">
        <v>2.0648091238134261</v>
      </c>
      <c r="J43" s="223">
        <f t="shared" si="3"/>
        <v>4.8706637269233077E-2</v>
      </c>
      <c r="K43" s="222">
        <v>1.9697699372788473</v>
      </c>
      <c r="L43" s="223">
        <f t="shared" si="4"/>
        <v>-9.5039186534578768E-2</v>
      </c>
      <c r="M43" s="222">
        <v>1.9561432358962312</v>
      </c>
      <c r="N43" s="223">
        <v>-2.1039350077358465E-2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1.9997893406361913</v>
      </c>
      <c r="D53" s="221">
        <v>-0.18603643451673002</v>
      </c>
      <c r="E53" s="220">
        <v>2.0686968838526911</v>
      </c>
      <c r="F53" s="221">
        <f t="shared" ref="F53:J65" si="5">IFERROR(E53-C53,"-")</f>
        <v>6.8907543216499834E-2</v>
      </c>
      <c r="G53" s="220">
        <v>2.4309420474853205</v>
      </c>
      <c r="H53" s="221">
        <f t="shared" si="5"/>
        <v>0.36224516363262937</v>
      </c>
      <c r="I53" s="220">
        <v>2.1622018348623855</v>
      </c>
      <c r="J53" s="221">
        <f t="shared" si="5"/>
        <v>-0.26874021262293502</v>
      </c>
      <c r="K53" s="220">
        <v>2.2942804428044279</v>
      </c>
      <c r="L53" s="221">
        <f t="shared" ref="L53:N65" si="6">IFERROR(K53-I53,"-")</f>
        <v>0.1320786079420424</v>
      </c>
      <c r="M53" s="220">
        <v>2.1155871886120998</v>
      </c>
      <c r="N53" s="221">
        <f t="shared" si="6"/>
        <v>-0.17869325419232807</v>
      </c>
    </row>
    <row r="54" spans="1:15" x14ac:dyDescent="0.25">
      <c r="A54" s="1">
        <v>2</v>
      </c>
      <c r="B54" s="145" t="s">
        <v>75</v>
      </c>
      <c r="C54" s="220">
        <v>2.134935304990758</v>
      </c>
      <c r="D54" s="221">
        <v>9.4520028757906882E-2</v>
      </c>
      <c r="E54" s="220">
        <v>2.3219334245326038</v>
      </c>
      <c r="F54" s="221">
        <f t="shared" si="5"/>
        <v>0.18699811954184575</v>
      </c>
      <c r="G54" s="220">
        <v>2.1549719326383321</v>
      </c>
      <c r="H54" s="221">
        <f t="shared" si="5"/>
        <v>-0.16696149189427167</v>
      </c>
      <c r="I54" s="220">
        <v>2.155624515128006</v>
      </c>
      <c r="J54" s="221">
        <f t="shared" si="5"/>
        <v>6.5258248967392518E-4</v>
      </c>
      <c r="K54" s="220">
        <v>2.2830518345952244</v>
      </c>
      <c r="L54" s="221">
        <f t="shared" si="6"/>
        <v>0.12742731946721841</v>
      </c>
      <c r="M54" s="220">
        <v>1.9233066377087009</v>
      </c>
      <c r="N54" s="221">
        <f t="shared" si="6"/>
        <v>-0.35974519688652351</v>
      </c>
    </row>
    <row r="55" spans="1:15" x14ac:dyDescent="0.25">
      <c r="A55" s="1">
        <v>3</v>
      </c>
      <c r="B55" s="145" t="s">
        <v>77</v>
      </c>
      <c r="C55" s="220">
        <v>2.0949742777997624</v>
      </c>
      <c r="D55" s="221">
        <v>4.999040409410993E-2</v>
      </c>
      <c r="E55" s="220">
        <v>2.195773081201335</v>
      </c>
      <c r="F55" s="221">
        <f t="shared" si="5"/>
        <v>0.10079880340157255</v>
      </c>
      <c r="G55" s="220">
        <v>1.9960493046776233</v>
      </c>
      <c r="H55" s="221">
        <f t="shared" si="5"/>
        <v>-0.19972377652371165</v>
      </c>
      <c r="I55" s="220">
        <v>2.0558081382132305</v>
      </c>
      <c r="J55" s="221">
        <f t="shared" si="5"/>
        <v>5.9758833535607181E-2</v>
      </c>
      <c r="K55" s="220">
        <v>2.1673225477335665</v>
      </c>
      <c r="L55" s="221">
        <f t="shared" si="6"/>
        <v>0.11151440952033598</v>
      </c>
      <c r="M55" s="220">
        <v>2.2431515783981215</v>
      </c>
      <c r="N55" s="221">
        <f t="shared" si="6"/>
        <v>7.5829030664555042E-2</v>
      </c>
    </row>
    <row r="56" spans="1:15" x14ac:dyDescent="0.25">
      <c r="A56" s="1">
        <v>4</v>
      </c>
      <c r="B56" s="145" t="s">
        <v>79</v>
      </c>
      <c r="C56" s="220" t="s">
        <v>233</v>
      </c>
      <c r="D56" s="221" t="s">
        <v>233</v>
      </c>
      <c r="E56" s="220">
        <v>2.0240278216882706</v>
      </c>
      <c r="F56" s="221" t="str">
        <f>IFERROR(E56-C56,"-")</f>
        <v>-</v>
      </c>
      <c r="G56" s="220">
        <v>2.2903803131991052</v>
      </c>
      <c r="H56" s="221">
        <f>IFERROR(G56-E56,"-")</f>
        <v>0.26635249151083462</v>
      </c>
      <c r="I56" s="220">
        <v>2.1764973464746018</v>
      </c>
      <c r="J56" s="221">
        <f>IFERROR(I56-G56,"-")</f>
        <v>-0.11388296672450338</v>
      </c>
      <c r="K56" s="220">
        <v>1.9390554298642535</v>
      </c>
      <c r="L56" s="221">
        <f>IFERROR(K56-I56,"-")</f>
        <v>-0.2374419166103483</v>
      </c>
      <c r="M56" s="220">
        <v>2.4042033235581624</v>
      </c>
      <c r="N56" s="221">
        <f t="shared" si="6"/>
        <v>0.46514789369390885</v>
      </c>
    </row>
    <row r="57" spans="1:15" x14ac:dyDescent="0.25">
      <c r="A57" s="1">
        <v>5</v>
      </c>
      <c r="B57" s="145" t="s">
        <v>81</v>
      </c>
      <c r="C57" s="220" t="s">
        <v>233</v>
      </c>
      <c r="D57" s="221" t="s">
        <v>233</v>
      </c>
      <c r="E57" s="220">
        <v>1.9386612369559684</v>
      </c>
      <c r="F57" s="221" t="str">
        <f t="shared" si="5"/>
        <v>-</v>
      </c>
      <c r="G57" s="220">
        <v>2.3475718694169236</v>
      </c>
      <c r="H57" s="221">
        <f t="shared" si="5"/>
        <v>0.40891063246095527</v>
      </c>
      <c r="I57" s="220">
        <v>2.4189012900420352</v>
      </c>
      <c r="J57" s="221">
        <f t="shared" si="5"/>
        <v>7.1329420625111606E-2</v>
      </c>
      <c r="K57" s="220">
        <v>2.1439621830683282</v>
      </c>
      <c r="L57" s="221">
        <f t="shared" si="6"/>
        <v>-0.27493910697370705</v>
      </c>
      <c r="M57" s="220">
        <v>2.0404564315352696</v>
      </c>
      <c r="N57" s="221">
        <f t="shared" si="6"/>
        <v>-0.10350575153305863</v>
      </c>
    </row>
    <row r="58" spans="1:15" x14ac:dyDescent="0.25">
      <c r="A58" s="1">
        <v>6</v>
      </c>
      <c r="B58" s="145" t="s">
        <v>83</v>
      </c>
      <c r="C58" s="220" t="s">
        <v>233</v>
      </c>
      <c r="D58" s="221" t="s">
        <v>233</v>
      </c>
      <c r="E58" s="220">
        <v>2.0090929756762899</v>
      </c>
      <c r="F58" s="221" t="str">
        <f t="shared" si="5"/>
        <v>-</v>
      </c>
      <c r="G58" s="220">
        <v>2.1499464476972512</v>
      </c>
      <c r="H58" s="221">
        <f t="shared" si="5"/>
        <v>0.14085347202096132</v>
      </c>
      <c r="I58" s="220">
        <v>2.183712967098407</v>
      </c>
      <c r="J58" s="221">
        <f t="shared" si="5"/>
        <v>3.3766519401155826E-2</v>
      </c>
      <c r="K58" s="220">
        <v>2.0647043224608859</v>
      </c>
      <c r="L58" s="221">
        <f t="shared" si="6"/>
        <v>-0.11900864463752114</v>
      </c>
      <c r="M58" s="220">
        <v>2.0485012221793388</v>
      </c>
      <c r="N58" s="221">
        <f t="shared" si="6"/>
        <v>-1.6203100281547034E-2</v>
      </c>
    </row>
    <row r="59" spans="1:15" x14ac:dyDescent="0.25">
      <c r="A59" s="1">
        <v>7</v>
      </c>
      <c r="B59" s="145" t="s">
        <v>85</v>
      </c>
      <c r="C59" s="220" t="s">
        <v>233</v>
      </c>
      <c r="D59" s="221" t="s">
        <v>233</v>
      </c>
      <c r="E59" s="220">
        <v>2.2264788732394365</v>
      </c>
      <c r="F59" s="221" t="str">
        <f t="shared" si="5"/>
        <v>-</v>
      </c>
      <c r="G59" s="220">
        <v>2.3532442748091604</v>
      </c>
      <c r="H59" s="221">
        <f t="shared" si="5"/>
        <v>0.12676540156972393</v>
      </c>
      <c r="I59" s="220">
        <v>2.2743093922651934</v>
      </c>
      <c r="J59" s="221">
        <f t="shared" si="5"/>
        <v>-7.8934882543967078E-2</v>
      </c>
      <c r="K59" s="220">
        <v>2.0339616762735631</v>
      </c>
      <c r="L59" s="221">
        <f t="shared" si="6"/>
        <v>-0.2403477159916303</v>
      </c>
      <c r="M59" s="220">
        <v>2.0932064813438385</v>
      </c>
      <c r="N59" s="221">
        <f t="shared" si="6"/>
        <v>5.9244805070275408E-2</v>
      </c>
    </row>
    <row r="60" spans="1:15" x14ac:dyDescent="0.25">
      <c r="A60" s="1">
        <v>8</v>
      </c>
      <c r="B60" s="145" t="s">
        <v>87</v>
      </c>
      <c r="C60" s="220">
        <v>2.5827193569993301</v>
      </c>
      <c r="D60" s="221">
        <v>-0.19220850449473836</v>
      </c>
      <c r="E60" s="220">
        <v>2.4678990260385607</v>
      </c>
      <c r="F60" s="221">
        <f t="shared" si="5"/>
        <v>-0.11482033096076938</v>
      </c>
      <c r="G60" s="220">
        <v>2.5090213231273921</v>
      </c>
      <c r="H60" s="221">
        <f t="shared" si="5"/>
        <v>4.1122297088831417E-2</v>
      </c>
      <c r="I60" s="220">
        <v>2.771685761047463</v>
      </c>
      <c r="J60" s="221">
        <f t="shared" si="5"/>
        <v>0.26266443792007088</v>
      </c>
      <c r="K60" s="220">
        <v>2.4482845610494448</v>
      </c>
      <c r="L60" s="221">
        <f t="shared" si="6"/>
        <v>-0.3234011999980182</v>
      </c>
      <c r="M60" s="220">
        <v>3.1525096525096523</v>
      </c>
      <c r="N60" s="221">
        <f t="shared" si="6"/>
        <v>0.70422509146020751</v>
      </c>
    </row>
    <row r="61" spans="1:15" x14ac:dyDescent="0.25">
      <c r="A61" s="1">
        <v>9</v>
      </c>
      <c r="B61" s="145" t="s">
        <v>89</v>
      </c>
      <c r="C61" s="220">
        <v>2.0682613768961495</v>
      </c>
      <c r="D61" s="221">
        <v>-6.2052062348161297E-2</v>
      </c>
      <c r="E61" s="220">
        <v>2.2289744036218004</v>
      </c>
      <c r="F61" s="221">
        <f t="shared" si="5"/>
        <v>0.16071302672565091</v>
      </c>
      <c r="G61" s="220">
        <v>2.1130181347150261</v>
      </c>
      <c r="H61" s="221">
        <f t="shared" si="5"/>
        <v>-0.11595626890677435</v>
      </c>
      <c r="I61" s="220">
        <v>2.4285934846379496</v>
      </c>
      <c r="J61" s="221">
        <f t="shared" si="5"/>
        <v>0.31557534992292346</v>
      </c>
      <c r="K61" s="220">
        <v>2.1919419822723611</v>
      </c>
      <c r="L61" s="221">
        <f t="shared" si="6"/>
        <v>-0.23665150236558841</v>
      </c>
      <c r="M61" s="220">
        <v>2.2268828732243366</v>
      </c>
      <c r="N61" s="221">
        <f t="shared" si="6"/>
        <v>3.4940890951975501E-2</v>
      </c>
    </row>
    <row r="62" spans="1:15" x14ac:dyDescent="0.25">
      <c r="A62" s="1">
        <v>10</v>
      </c>
      <c r="B62" s="145" t="s">
        <v>91</v>
      </c>
      <c r="C62" s="220">
        <v>1.9571865443425076</v>
      </c>
      <c r="D62" s="221">
        <v>-2.671841829401278E-2</v>
      </c>
      <c r="E62" s="220">
        <v>2.0346640381140135</v>
      </c>
      <c r="F62" s="221">
        <f t="shared" si="5"/>
        <v>7.7477493771505923E-2</v>
      </c>
      <c r="G62" s="220">
        <v>2.1841864716636197</v>
      </c>
      <c r="H62" s="221">
        <f t="shared" si="5"/>
        <v>0.14952243354960615</v>
      </c>
      <c r="I62" s="220">
        <v>2.3541991219374028</v>
      </c>
      <c r="J62" s="221">
        <f t="shared" si="5"/>
        <v>0.17001265027378309</v>
      </c>
      <c r="K62" s="220">
        <v>2.0768831842344095</v>
      </c>
      <c r="L62" s="221">
        <f t="shared" si="6"/>
        <v>-0.27731593770299323</v>
      </c>
      <c r="M62" s="220">
        <v>2.5478460238928444</v>
      </c>
      <c r="N62" s="221">
        <f t="shared" si="6"/>
        <v>0.47096283965843488</v>
      </c>
    </row>
    <row r="63" spans="1:15" x14ac:dyDescent="0.25">
      <c r="A63" s="1">
        <v>11</v>
      </c>
      <c r="B63" s="145" t="s">
        <v>93</v>
      </c>
      <c r="C63" s="220">
        <v>1.8892845581094204</v>
      </c>
      <c r="D63" s="221">
        <v>-0.1319174186162293</v>
      </c>
      <c r="E63" s="220">
        <v>1.9566473988439306</v>
      </c>
      <c r="F63" s="221">
        <f t="shared" si="5"/>
        <v>6.7362840734510154E-2</v>
      </c>
      <c r="G63" s="220">
        <v>2.0410624551328067</v>
      </c>
      <c r="H63" s="221">
        <f t="shared" si="5"/>
        <v>8.4415056288876134E-2</v>
      </c>
      <c r="I63" s="220">
        <v>2.0985071117902905</v>
      </c>
      <c r="J63" s="221">
        <f t="shared" si="5"/>
        <v>5.7444656657483772E-2</v>
      </c>
      <c r="K63" s="220">
        <v>2.198003900424458</v>
      </c>
      <c r="L63" s="221">
        <f t="shared" si="6"/>
        <v>9.9496788634167554E-2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2.0748489074848906</v>
      </c>
      <c r="D64" s="221">
        <v>-0.38118633031553895</v>
      </c>
      <c r="E64" s="220">
        <v>2.3513942416685558</v>
      </c>
      <c r="F64" s="221">
        <f t="shared" si="5"/>
        <v>0.27654533418366523</v>
      </c>
      <c r="G64" s="220">
        <v>2.1458837772397095</v>
      </c>
      <c r="H64" s="221">
        <f t="shared" si="5"/>
        <v>-0.20551046442884635</v>
      </c>
      <c r="I64" s="220">
        <v>2.2368119266055047</v>
      </c>
      <c r="J64" s="221">
        <f t="shared" si="5"/>
        <v>9.0928149365795186E-2</v>
      </c>
      <c r="K64" s="220">
        <v>2.2313143242787246</v>
      </c>
      <c r="L64" s="221">
        <f t="shared" si="6"/>
        <v>-5.4976023267800933E-3</v>
      </c>
      <c r="M64" s="220"/>
      <c r="N64" s="221"/>
    </row>
    <row r="65" spans="1:15" ht="15.75" x14ac:dyDescent="0.25">
      <c r="B65" s="148" t="s">
        <v>32</v>
      </c>
      <c r="C65" s="222">
        <v>2.1074008288928359</v>
      </c>
      <c r="D65" s="223">
        <v>-3.7460237804447516E-3</v>
      </c>
      <c r="E65" s="222">
        <v>2.1469888910543755</v>
      </c>
      <c r="F65" s="223">
        <f t="shared" si="5"/>
        <v>3.958806216153965E-2</v>
      </c>
      <c r="G65" s="222">
        <v>2.2052106242598546</v>
      </c>
      <c r="H65" s="223">
        <f t="shared" si="5"/>
        <v>5.8221733205479076E-2</v>
      </c>
      <c r="I65" s="222">
        <v>2.2587256720915465</v>
      </c>
      <c r="J65" s="223">
        <f t="shared" si="5"/>
        <v>5.351504783169192E-2</v>
      </c>
      <c r="K65" s="222">
        <v>2.1602515692124844</v>
      </c>
      <c r="L65" s="223">
        <f t="shared" si="6"/>
        <v>-9.8474102879062109E-2</v>
      </c>
      <c r="M65" s="222">
        <v>2.2406366908009843</v>
      </c>
      <c r="N65" s="223">
        <v>9.1730764505410622E-2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1.7058706862356208</v>
      </c>
      <c r="D75" s="221">
        <v>-0.20431171967525441</v>
      </c>
      <c r="E75" s="220">
        <v>1.4384485666104554</v>
      </c>
      <c r="F75" s="221">
        <f t="shared" ref="F75:J77" si="7">IFERROR(E75-C75,"-")</f>
        <v>-0.26742211962516538</v>
      </c>
      <c r="G75" s="220">
        <v>2.0681475903614457</v>
      </c>
      <c r="H75" s="221">
        <f t="shared" si="7"/>
        <v>0.62969902375099029</v>
      </c>
      <c r="I75" s="220">
        <v>1.9696121551379449</v>
      </c>
      <c r="J75" s="221">
        <f t="shared" si="7"/>
        <v>-9.8535435223500834E-2</v>
      </c>
      <c r="K75" s="220">
        <v>1.9012231282431431</v>
      </c>
      <c r="L75" s="221">
        <f t="shared" ref="L75:L77" si="8">IFERROR(K75-I75,"-")</f>
        <v>-6.8389026894801752E-2</v>
      </c>
      <c r="M75" s="220">
        <v>1.6884072786751176</v>
      </c>
      <c r="N75" s="221">
        <f t="shared" ref="N75:N84" si="9">IFERROR(M75-K75,"-")</f>
        <v>-0.21281584956802546</v>
      </c>
    </row>
    <row r="76" spans="1:15" x14ac:dyDescent="0.25">
      <c r="A76" s="1">
        <v>2</v>
      </c>
      <c r="B76" s="145" t="s">
        <v>75</v>
      </c>
      <c r="C76" s="220">
        <v>1.7035617313528191</v>
      </c>
      <c r="D76" s="221">
        <v>3.0680742842088549E-2</v>
      </c>
      <c r="E76" s="220">
        <v>1.4909596662030598</v>
      </c>
      <c r="F76" s="221">
        <f t="shared" si="7"/>
        <v>-0.21260206514975932</v>
      </c>
      <c r="G76" s="220">
        <v>1.8160718742201147</v>
      </c>
      <c r="H76" s="221">
        <f t="shared" si="7"/>
        <v>0.32511220801705498</v>
      </c>
      <c r="I76" s="220">
        <v>1.7307555870876197</v>
      </c>
      <c r="J76" s="221">
        <f t="shared" si="7"/>
        <v>-8.5316287132495061E-2</v>
      </c>
      <c r="K76" s="220">
        <v>1.7482043096568236</v>
      </c>
      <c r="L76" s="221">
        <f t="shared" si="8"/>
        <v>1.7448722569203934E-2</v>
      </c>
      <c r="M76" s="220">
        <v>1.5848778087584057</v>
      </c>
      <c r="N76" s="221">
        <f t="shared" si="9"/>
        <v>-0.16332650089841794</v>
      </c>
    </row>
    <row r="77" spans="1:15" x14ac:dyDescent="0.25">
      <c r="A77" s="1">
        <v>3</v>
      </c>
      <c r="B77" s="145" t="s">
        <v>77</v>
      </c>
      <c r="C77" s="220">
        <v>1.7437810945273631</v>
      </c>
      <c r="D77" s="221">
        <v>1.2762975459200909E-2</v>
      </c>
      <c r="E77" s="220">
        <v>1.8327576280944156</v>
      </c>
      <c r="F77" s="221">
        <f t="shared" si="7"/>
        <v>8.8976533567052485E-2</v>
      </c>
      <c r="G77" s="220">
        <v>1.8286639984753192</v>
      </c>
      <c r="H77" s="221">
        <f t="shared" si="7"/>
        <v>-4.0936296190963173E-3</v>
      </c>
      <c r="I77" s="220">
        <v>1.8321178972956549</v>
      </c>
      <c r="J77" s="221">
        <f t="shared" si="7"/>
        <v>3.4538988203356435E-3</v>
      </c>
      <c r="K77" s="220">
        <v>1.8155503197576575</v>
      </c>
      <c r="L77" s="221">
        <f t="shared" si="8"/>
        <v>-1.6567577537997424E-2</v>
      </c>
      <c r="M77" s="220">
        <v>1.723420260782347</v>
      </c>
      <c r="N77" s="221">
        <f t="shared" si="9"/>
        <v>-9.2130058975310458E-2</v>
      </c>
    </row>
    <row r="78" spans="1:15" x14ac:dyDescent="0.25">
      <c r="A78" s="1">
        <v>4</v>
      </c>
      <c r="B78" s="145" t="s">
        <v>79</v>
      </c>
      <c r="C78" s="220" t="s">
        <v>233</v>
      </c>
      <c r="D78" s="221" t="s">
        <v>233</v>
      </c>
      <c r="E78" s="220">
        <v>1.6768729641693811</v>
      </c>
      <c r="F78" s="221" t="str">
        <f>IFERROR(E78-C78,"-")</f>
        <v>-</v>
      </c>
      <c r="G78" s="220">
        <v>1.8968394031766405</v>
      </c>
      <c r="H78" s="221">
        <f>IFERROR(G78-E78,"-")</f>
        <v>0.21996643900725932</v>
      </c>
      <c r="I78" s="220">
        <v>1.8962114537444934</v>
      </c>
      <c r="J78" s="221">
        <f>IFERROR(I78-G78,"-")</f>
        <v>-6.279494321470569E-4</v>
      </c>
      <c r="K78" s="220">
        <v>1.9039915966386554</v>
      </c>
      <c r="L78" s="221">
        <f>IFERROR(K78-I78,"-")</f>
        <v>7.7801428941619566E-3</v>
      </c>
      <c r="M78" s="220">
        <v>1.7884216760438258</v>
      </c>
      <c r="N78" s="221">
        <f t="shared" si="9"/>
        <v>-0.11556992059482951</v>
      </c>
    </row>
    <row r="79" spans="1:15" x14ac:dyDescent="0.25">
      <c r="A79" s="1">
        <v>5</v>
      </c>
      <c r="B79" s="145" t="s">
        <v>81</v>
      </c>
      <c r="C79" s="220" t="s">
        <v>233</v>
      </c>
      <c r="D79" s="221" t="s">
        <v>233</v>
      </c>
      <c r="E79" s="220">
        <v>1.6340380549682876</v>
      </c>
      <c r="F79" s="221" t="str">
        <f t="shared" ref="F79:J87" si="10">IFERROR(E79-C79,"-")</f>
        <v>-</v>
      </c>
      <c r="G79" s="220">
        <v>1.801950030469226</v>
      </c>
      <c r="H79" s="221">
        <f t="shared" si="10"/>
        <v>0.16791197550093839</v>
      </c>
      <c r="I79" s="220">
        <v>1.8243863816310373</v>
      </c>
      <c r="J79" s="221">
        <f t="shared" si="10"/>
        <v>2.2436351161811308E-2</v>
      </c>
      <c r="K79" s="220">
        <v>1.7250264737027885</v>
      </c>
      <c r="L79" s="221">
        <f t="shared" ref="L79:L87" si="11">IFERROR(K79-I79,"-")</f>
        <v>-9.9359907928248781E-2</v>
      </c>
      <c r="M79" s="220">
        <v>1.5991301580566457</v>
      </c>
      <c r="N79" s="221">
        <f t="shared" si="9"/>
        <v>-0.12589631564614279</v>
      </c>
    </row>
    <row r="80" spans="1:15" x14ac:dyDescent="0.25">
      <c r="A80" s="1">
        <v>6</v>
      </c>
      <c r="B80" s="145" t="s">
        <v>83</v>
      </c>
      <c r="C80" s="220" t="s">
        <v>233</v>
      </c>
      <c r="D80" s="221" t="s">
        <v>233</v>
      </c>
      <c r="E80" s="220">
        <v>1.739185520361991</v>
      </c>
      <c r="F80" s="221" t="str">
        <f t="shared" si="10"/>
        <v>-</v>
      </c>
      <c r="G80" s="220">
        <v>1.8010871162039077</v>
      </c>
      <c r="H80" s="221">
        <f t="shared" si="10"/>
        <v>6.1901595841916679E-2</v>
      </c>
      <c r="I80" s="220">
        <v>1.7645298472200346</v>
      </c>
      <c r="J80" s="221">
        <f t="shared" si="10"/>
        <v>-3.6557268983873126E-2</v>
      </c>
      <c r="K80" s="220">
        <v>1.7241238238101733</v>
      </c>
      <c r="L80" s="221">
        <f t="shared" si="11"/>
        <v>-4.0406023409861325E-2</v>
      </c>
      <c r="M80" s="220">
        <v>1.7110911338352623</v>
      </c>
      <c r="N80" s="221">
        <f t="shared" si="9"/>
        <v>-1.3032689974910916E-2</v>
      </c>
    </row>
    <row r="81" spans="1:15" x14ac:dyDescent="0.25">
      <c r="A81" s="1">
        <v>7</v>
      </c>
      <c r="B81" s="145" t="s">
        <v>85</v>
      </c>
      <c r="C81" s="220" t="s">
        <v>233</v>
      </c>
      <c r="D81" s="221" t="s">
        <v>233</v>
      </c>
      <c r="E81" s="220">
        <v>1.8881164457962198</v>
      </c>
      <c r="F81" s="221" t="str">
        <f t="shared" si="10"/>
        <v>-</v>
      </c>
      <c r="G81" s="220">
        <v>1.8192175703500344</v>
      </c>
      <c r="H81" s="221">
        <f t="shared" si="10"/>
        <v>-6.8898875446185448E-2</v>
      </c>
      <c r="I81" s="220">
        <v>1.9193224871852017</v>
      </c>
      <c r="J81" s="221">
        <f t="shared" si="10"/>
        <v>0.10010491683516731</v>
      </c>
      <c r="K81" s="220">
        <v>1.72433691030573</v>
      </c>
      <c r="L81" s="221">
        <f t="shared" si="11"/>
        <v>-0.19498557687947171</v>
      </c>
      <c r="M81" s="220">
        <v>1.6479162940439993</v>
      </c>
      <c r="N81" s="221">
        <f t="shared" si="9"/>
        <v>-7.6420616261730689E-2</v>
      </c>
    </row>
    <row r="82" spans="1:15" x14ac:dyDescent="0.25">
      <c r="A82" s="1">
        <v>8</v>
      </c>
      <c r="B82" s="145" t="s">
        <v>87</v>
      </c>
      <c r="C82" s="220">
        <v>1.6094527363184079</v>
      </c>
      <c r="D82" s="221">
        <v>-0.62316597736622437</v>
      </c>
      <c r="E82" s="220">
        <v>2.3211362542128069</v>
      </c>
      <c r="F82" s="221">
        <f t="shared" si="10"/>
        <v>0.71168351789439899</v>
      </c>
      <c r="G82" s="220">
        <v>2.2545941807044412</v>
      </c>
      <c r="H82" s="221">
        <f t="shared" si="10"/>
        <v>-6.6542073508365718E-2</v>
      </c>
      <c r="I82" s="220">
        <v>2.1911540416878497</v>
      </c>
      <c r="J82" s="221">
        <f t="shared" si="10"/>
        <v>-6.3440139016591512E-2</v>
      </c>
      <c r="K82" s="220">
        <v>2.2463008053942688</v>
      </c>
      <c r="L82" s="221">
        <f t="shared" si="11"/>
        <v>5.5146763706419133E-2</v>
      </c>
      <c r="M82" s="220">
        <v>2.1190794357832221</v>
      </c>
      <c r="N82" s="221">
        <f t="shared" si="9"/>
        <v>-0.12722136961104669</v>
      </c>
    </row>
    <row r="83" spans="1:15" x14ac:dyDescent="0.25">
      <c r="A83" s="1">
        <v>9</v>
      </c>
      <c r="B83" s="145" t="s">
        <v>89</v>
      </c>
      <c r="C83" s="220">
        <v>1.6124293785310735</v>
      </c>
      <c r="D83" s="221">
        <v>-0.16207830378877075</v>
      </c>
      <c r="E83" s="220">
        <v>1.8322701688555347</v>
      </c>
      <c r="F83" s="221">
        <f t="shared" si="10"/>
        <v>0.21984079032446124</v>
      </c>
      <c r="G83" s="220">
        <v>1.7204848122100853</v>
      </c>
      <c r="H83" s="221">
        <f t="shared" si="10"/>
        <v>-0.11178535664544942</v>
      </c>
      <c r="I83" s="220">
        <v>1.5222429133043658</v>
      </c>
      <c r="J83" s="221">
        <f t="shared" si="10"/>
        <v>-0.19824189890571953</v>
      </c>
      <c r="K83" s="220">
        <v>1.6637069922308545</v>
      </c>
      <c r="L83" s="221">
        <f t="shared" si="11"/>
        <v>0.14146407892648871</v>
      </c>
      <c r="M83" s="220">
        <v>1.6357151493168904</v>
      </c>
      <c r="N83" s="221">
        <f t="shared" si="9"/>
        <v>-2.799184291396406E-2</v>
      </c>
    </row>
    <row r="84" spans="1:15" x14ac:dyDescent="0.25">
      <c r="A84" s="1">
        <v>10</v>
      </c>
      <c r="B84" s="145" t="s">
        <v>91</v>
      </c>
      <c r="C84" s="220">
        <v>1.604151753758053</v>
      </c>
      <c r="D84" s="221">
        <v>-0.15011686092246102</v>
      </c>
      <c r="E84" s="220">
        <v>1.7740655987795575</v>
      </c>
      <c r="F84" s="221">
        <f t="shared" si="10"/>
        <v>0.16991384502150453</v>
      </c>
      <c r="G84" s="220">
        <v>1.7998181542657978</v>
      </c>
      <c r="H84" s="221">
        <f t="shared" si="10"/>
        <v>2.5752555486240336E-2</v>
      </c>
      <c r="I84" s="220">
        <v>1.7158382843066222</v>
      </c>
      <c r="J84" s="221">
        <f t="shared" si="10"/>
        <v>-8.3979869959175613E-2</v>
      </c>
      <c r="K84" s="220">
        <v>1.6581043409000398</v>
      </c>
      <c r="L84" s="221">
        <f t="shared" si="11"/>
        <v>-5.7733943406582444E-2</v>
      </c>
      <c r="M84" s="220">
        <v>1.6139375295787979</v>
      </c>
      <c r="N84" s="221">
        <f t="shared" si="9"/>
        <v>-4.4166811321241894E-2</v>
      </c>
    </row>
    <row r="85" spans="1:15" x14ac:dyDescent="0.25">
      <c r="A85" s="1">
        <v>11</v>
      </c>
      <c r="B85" s="145" t="s">
        <v>93</v>
      </c>
      <c r="C85" s="220">
        <v>1.5221612494723511</v>
      </c>
      <c r="D85" s="221">
        <v>-0.28880028898918741</v>
      </c>
      <c r="E85" s="220">
        <v>1.7052763034655012</v>
      </c>
      <c r="F85" s="221">
        <f t="shared" si="10"/>
        <v>0.18311505399315009</v>
      </c>
      <c r="G85" s="220">
        <v>1.7077103488712988</v>
      </c>
      <c r="H85" s="221">
        <f t="shared" si="10"/>
        <v>2.4340454057976135E-3</v>
      </c>
      <c r="I85" s="220">
        <v>1.714148033924441</v>
      </c>
      <c r="J85" s="221">
        <f t="shared" si="10"/>
        <v>6.4376850531422392E-3</v>
      </c>
      <c r="K85" s="220">
        <v>1.6174845628859278</v>
      </c>
      <c r="L85" s="221">
        <f t="shared" si="11"/>
        <v>-9.6663471038513249E-2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1.5148514851485149</v>
      </c>
      <c r="D86" s="221">
        <v>-0.2858804732732747</v>
      </c>
      <c r="E86" s="220">
        <v>2.0550768077931809</v>
      </c>
      <c r="F86" s="221">
        <f t="shared" si="10"/>
        <v>0.54022532264466605</v>
      </c>
      <c r="G86" s="220">
        <v>1.7823283373997909</v>
      </c>
      <c r="H86" s="221">
        <f t="shared" si="10"/>
        <v>-0.27274847039339001</v>
      </c>
      <c r="I86" s="220">
        <v>2.0082422848380297</v>
      </c>
      <c r="J86" s="221">
        <f t="shared" si="10"/>
        <v>0.22591394743823878</v>
      </c>
      <c r="K86" s="220">
        <v>1.6460595934280144</v>
      </c>
      <c r="L86" s="221">
        <f t="shared" si="11"/>
        <v>-0.36218269141001525</v>
      </c>
      <c r="M86" s="220"/>
      <c r="N86" s="221"/>
    </row>
    <row r="87" spans="1:15" ht="15.75" x14ac:dyDescent="0.25">
      <c r="B87" s="148" t="s">
        <v>32</v>
      </c>
      <c r="C87" s="222">
        <v>1.6326868410636537</v>
      </c>
      <c r="D87" s="223">
        <v>-0.17998916915312546</v>
      </c>
      <c r="E87" s="222">
        <v>1.8117264822431312</v>
      </c>
      <c r="F87" s="223">
        <f t="shared" si="10"/>
        <v>0.17903964117947746</v>
      </c>
      <c r="G87" s="222">
        <v>1.8401059185572175</v>
      </c>
      <c r="H87" s="223">
        <f t="shared" si="10"/>
        <v>2.8379436314086348E-2</v>
      </c>
      <c r="I87" s="222">
        <v>1.8292826787253671</v>
      </c>
      <c r="J87" s="223">
        <f t="shared" si="10"/>
        <v>-1.0823239831850406E-2</v>
      </c>
      <c r="K87" s="222">
        <v>1.7667726571055375</v>
      </c>
      <c r="L87" s="223">
        <f t="shared" si="11"/>
        <v>-6.2510021619829548E-2</v>
      </c>
      <c r="M87" s="222">
        <v>1.7019597376849169</v>
      </c>
      <c r="N87" s="223">
        <v>-9.3403472203486215E-2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2.6076737272389447</v>
      </c>
      <c r="D97" s="221">
        <v>-0.13267990049383105</v>
      </c>
      <c r="E97" s="220">
        <v>2.0474873213462423</v>
      </c>
      <c r="F97" s="221">
        <f t="shared" ref="F97:J99" si="12">IFERROR(E97-C97,"-")</f>
        <v>-0.56018640589270241</v>
      </c>
      <c r="G97" s="220">
        <v>3.307804040670804</v>
      </c>
      <c r="H97" s="221">
        <f t="shared" si="12"/>
        <v>1.2603167193245617</v>
      </c>
      <c r="I97" s="220">
        <v>2.883788097590636</v>
      </c>
      <c r="J97" s="221">
        <f t="shared" si="12"/>
        <v>-0.42401594308016799</v>
      </c>
      <c r="K97" s="220">
        <v>3.1311105540235649</v>
      </c>
      <c r="L97" s="221">
        <f t="shared" ref="L97:L99" si="13">IFERROR(K97-I97,"-")</f>
        <v>0.24732245643292883</v>
      </c>
      <c r="M97" s="220">
        <v>2.6767302538231119</v>
      </c>
      <c r="N97" s="221">
        <f t="shared" ref="N97:N106" si="14">IFERROR(M97-K97,"-")</f>
        <v>-0.45438030020045295</v>
      </c>
    </row>
    <row r="98" spans="2:14" x14ac:dyDescent="0.25">
      <c r="B98" s="145" t="s">
        <v>75</v>
      </c>
      <c r="C98" s="220">
        <v>2.5533536585365852</v>
      </c>
      <c r="D98" s="221">
        <v>-6.1918269681689786E-2</v>
      </c>
      <c r="E98" s="220">
        <v>1.9387617765814267</v>
      </c>
      <c r="F98" s="221">
        <f t="shared" si="12"/>
        <v>-0.61459188195515857</v>
      </c>
      <c r="G98" s="220">
        <v>2.9616815476190474</v>
      </c>
      <c r="H98" s="221">
        <f t="shared" si="12"/>
        <v>1.0229197710376208</v>
      </c>
      <c r="I98" s="220">
        <v>2.6695660306771418</v>
      </c>
      <c r="J98" s="221">
        <f t="shared" si="12"/>
        <v>-0.29211551694190563</v>
      </c>
      <c r="K98" s="220">
        <v>2.9329920893438808</v>
      </c>
      <c r="L98" s="221">
        <f t="shared" si="13"/>
        <v>0.26342605866673896</v>
      </c>
      <c r="M98" s="220">
        <v>2.5131739661490142</v>
      </c>
      <c r="N98" s="221">
        <f t="shared" si="14"/>
        <v>-0.41981812319486655</v>
      </c>
    </row>
    <row r="99" spans="2:14" x14ac:dyDescent="0.25">
      <c r="B99" s="145" t="s">
        <v>77</v>
      </c>
      <c r="C99" s="220">
        <v>2.6900175131348512</v>
      </c>
      <c r="D99" s="221">
        <v>8.283656752518187E-2</v>
      </c>
      <c r="E99" s="220">
        <v>2.4245351364404732</v>
      </c>
      <c r="F99" s="221">
        <f t="shared" si="12"/>
        <v>-0.26548237669437791</v>
      </c>
      <c r="G99" s="220">
        <v>2.9339544757636515</v>
      </c>
      <c r="H99" s="221">
        <f t="shared" si="12"/>
        <v>0.50941933932317829</v>
      </c>
      <c r="I99" s="220">
        <v>2.8801306922605678</v>
      </c>
      <c r="J99" s="221">
        <f t="shared" si="12"/>
        <v>-5.38237835030837E-2</v>
      </c>
      <c r="K99" s="220">
        <v>3.2440007867820615</v>
      </c>
      <c r="L99" s="221">
        <f t="shared" si="13"/>
        <v>0.36387009452149366</v>
      </c>
      <c r="M99" s="220">
        <v>2.2960590694778045</v>
      </c>
      <c r="N99" s="221">
        <f t="shared" si="14"/>
        <v>-0.94794171730425703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>
        <v>2.3802021403091556</v>
      </c>
      <c r="F100" s="221" t="str">
        <f>IFERROR(E100-C100,"-")</f>
        <v>-</v>
      </c>
      <c r="G100" s="220">
        <v>3.2348952840138616</v>
      </c>
      <c r="H100" s="221">
        <f>IFERROR(G100-E100,"-")</f>
        <v>0.85469314370470606</v>
      </c>
      <c r="I100" s="220">
        <v>2.5569436374201047</v>
      </c>
      <c r="J100" s="221">
        <f>IFERROR(I100-G100,"-")</f>
        <v>-0.67795164659375695</v>
      </c>
      <c r="K100" s="220">
        <v>3.2453800194525497</v>
      </c>
      <c r="L100" s="221">
        <f>IFERROR(K100-I100,"-")</f>
        <v>0.68843638203244506</v>
      </c>
      <c r="M100" s="220">
        <v>2.5470182046453234</v>
      </c>
      <c r="N100" s="221">
        <f t="shared" si="14"/>
        <v>-0.69836181480722637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>
        <v>2.2334019557385485</v>
      </c>
      <c r="F101" s="221" t="str">
        <f t="shared" ref="F101:J109" si="15">IFERROR(E101-C101,"-")</f>
        <v>-</v>
      </c>
      <c r="G101" s="220">
        <v>3.3832150009102495</v>
      </c>
      <c r="H101" s="221">
        <f t="shared" si="15"/>
        <v>1.149813045171701</v>
      </c>
      <c r="I101" s="220">
        <v>3.0859224341118492</v>
      </c>
      <c r="J101" s="221">
        <f t="shared" si="15"/>
        <v>-0.29729256679840033</v>
      </c>
      <c r="K101" s="220">
        <v>2.832846410684474</v>
      </c>
      <c r="L101" s="221">
        <f t="shared" ref="L101:L109" si="16">IFERROR(K101-I101,"-")</f>
        <v>-0.25307602342737523</v>
      </c>
      <c r="M101" s="220">
        <v>2.6949461777047983</v>
      </c>
      <c r="N101" s="221">
        <f t="shared" si="14"/>
        <v>-0.13790023297967569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>
        <v>2.3079900470002763</v>
      </c>
      <c r="F102" s="221" t="str">
        <f t="shared" si="15"/>
        <v>-</v>
      </c>
      <c r="G102" s="220">
        <v>3.109444123869975</v>
      </c>
      <c r="H102" s="221">
        <f t="shared" si="15"/>
        <v>0.80145407686969872</v>
      </c>
      <c r="I102" s="220">
        <v>2.596705308114704</v>
      </c>
      <c r="J102" s="221">
        <f t="shared" si="15"/>
        <v>-0.51273881575527103</v>
      </c>
      <c r="K102" s="220">
        <v>2.5758036490008687</v>
      </c>
      <c r="L102" s="221">
        <f t="shared" si="16"/>
        <v>-2.0901659113835347E-2</v>
      </c>
      <c r="M102" s="220">
        <v>2.7010235658176627</v>
      </c>
      <c r="N102" s="221">
        <f t="shared" si="14"/>
        <v>0.12521991681679401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>
        <v>2.3885906040268456</v>
      </c>
      <c r="F103" s="221" t="str">
        <f t="shared" si="15"/>
        <v>-</v>
      </c>
      <c r="G103" s="220">
        <v>3.1849586182079883</v>
      </c>
      <c r="H103" s="221">
        <f t="shared" si="15"/>
        <v>0.79636801418114267</v>
      </c>
      <c r="I103" s="220">
        <v>3.0157387369663584</v>
      </c>
      <c r="J103" s="221">
        <f t="shared" si="15"/>
        <v>-0.1692198812416299</v>
      </c>
      <c r="K103" s="220">
        <v>2.8402999062792875</v>
      </c>
      <c r="L103" s="221">
        <f t="shared" si="16"/>
        <v>-0.17543883068707089</v>
      </c>
      <c r="M103" s="220">
        <v>2.9056002682763244</v>
      </c>
      <c r="N103" s="221">
        <f t="shared" si="14"/>
        <v>6.5300361997036926E-2</v>
      </c>
    </row>
    <row r="104" spans="2:14" x14ac:dyDescent="0.25">
      <c r="B104" s="145" t="s">
        <v>87</v>
      </c>
      <c r="C104" s="220">
        <v>2.1563467492260062</v>
      </c>
      <c r="D104" s="221">
        <v>-1.1721769178512416</v>
      </c>
      <c r="E104" s="220">
        <v>2.9732067510548523</v>
      </c>
      <c r="F104" s="221">
        <f t="shared" si="15"/>
        <v>0.81686000182884611</v>
      </c>
      <c r="G104" s="220">
        <v>3.1242844230189815</v>
      </c>
      <c r="H104" s="221">
        <f t="shared" si="15"/>
        <v>0.15107767196412913</v>
      </c>
      <c r="I104" s="220">
        <v>3.4362339977313239</v>
      </c>
      <c r="J104" s="221">
        <f t="shared" si="15"/>
        <v>0.31194957471234241</v>
      </c>
      <c r="K104" s="220">
        <v>3.5430654459138693</v>
      </c>
      <c r="L104" s="221">
        <f t="shared" si="16"/>
        <v>0.10683144818254542</v>
      </c>
      <c r="M104" s="220">
        <v>3.5911330049261085</v>
      </c>
      <c r="N104" s="221">
        <f t="shared" si="14"/>
        <v>4.8067559012239247E-2</v>
      </c>
    </row>
    <row r="105" spans="2:14" x14ac:dyDescent="0.25">
      <c r="B105" s="145" t="s">
        <v>89</v>
      </c>
      <c r="C105" s="220">
        <v>2.0480898876404496</v>
      </c>
      <c r="D105" s="221">
        <v>-0.68511434295689888</v>
      </c>
      <c r="E105" s="220">
        <v>2.5249999999999999</v>
      </c>
      <c r="F105" s="221">
        <f t="shared" si="15"/>
        <v>0.47691011235955028</v>
      </c>
      <c r="G105" s="220">
        <v>2.4895774647887325</v>
      </c>
      <c r="H105" s="221">
        <f t="shared" si="15"/>
        <v>-3.542253521126737E-2</v>
      </c>
      <c r="I105" s="220">
        <v>3.6911096690460741</v>
      </c>
      <c r="J105" s="221">
        <f t="shared" si="15"/>
        <v>1.2015322042573415</v>
      </c>
      <c r="K105" s="220">
        <v>3.0518715561466845</v>
      </c>
      <c r="L105" s="221">
        <f t="shared" si="16"/>
        <v>-0.63923811289938959</v>
      </c>
      <c r="M105" s="220">
        <v>2.8871153529702154</v>
      </c>
      <c r="N105" s="221">
        <f t="shared" si="14"/>
        <v>-0.16475620317646911</v>
      </c>
    </row>
    <row r="106" spans="2:14" x14ac:dyDescent="0.25">
      <c r="B106" s="145" t="s">
        <v>91</v>
      </c>
      <c r="C106" s="220">
        <v>1.9945736434108527</v>
      </c>
      <c r="D106" s="221">
        <v>-0.55088090204369267</v>
      </c>
      <c r="E106" s="220">
        <v>2.6516457126712814</v>
      </c>
      <c r="F106" s="221">
        <f t="shared" si="15"/>
        <v>0.6570720692604286</v>
      </c>
      <c r="G106" s="220">
        <v>2.5124871707150187</v>
      </c>
      <c r="H106" s="221">
        <f t="shared" si="15"/>
        <v>-0.13915854195626265</v>
      </c>
      <c r="I106" s="220">
        <v>3.1644666970110755</v>
      </c>
      <c r="J106" s="221">
        <f t="shared" si="15"/>
        <v>0.65197952629605682</v>
      </c>
      <c r="K106" s="220">
        <v>2.8442896092093304</v>
      </c>
      <c r="L106" s="221">
        <f t="shared" si="16"/>
        <v>-0.32017708780174514</v>
      </c>
      <c r="M106" s="220">
        <v>2.6849935316946958</v>
      </c>
      <c r="N106" s="221">
        <f t="shared" si="14"/>
        <v>-0.15929607751463459</v>
      </c>
    </row>
    <row r="107" spans="2:14" x14ac:dyDescent="0.25">
      <c r="B107" s="145" t="s">
        <v>93</v>
      </c>
      <c r="C107" s="220">
        <v>2.0275888133030988</v>
      </c>
      <c r="D107" s="221">
        <v>-0.47436966691625093</v>
      </c>
      <c r="E107" s="220">
        <v>2.6218398130444021</v>
      </c>
      <c r="F107" s="221">
        <f t="shared" si="15"/>
        <v>0.59425099974130324</v>
      </c>
      <c r="G107" s="220">
        <v>2.6325889741800417</v>
      </c>
      <c r="H107" s="221">
        <f t="shared" si="15"/>
        <v>1.0749161135639618E-2</v>
      </c>
      <c r="I107" s="220">
        <v>2.9328118732450861</v>
      </c>
      <c r="J107" s="221">
        <f t="shared" si="15"/>
        <v>0.3002228990650444</v>
      </c>
      <c r="K107" s="220">
        <v>2.355100841981594</v>
      </c>
      <c r="L107" s="221">
        <f t="shared" si="16"/>
        <v>-0.5777110312634921</v>
      </c>
      <c r="M107" s="220"/>
      <c r="N107" s="221"/>
    </row>
    <row r="108" spans="2:14" x14ac:dyDescent="0.25">
      <c r="B108" s="145" t="s">
        <v>95</v>
      </c>
      <c r="C108" s="220">
        <v>2.208188489764388</v>
      </c>
      <c r="D108" s="221">
        <v>-0.45510359872455108</v>
      </c>
      <c r="E108" s="220">
        <v>3.0066280033140016</v>
      </c>
      <c r="F108" s="221">
        <f t="shared" si="15"/>
        <v>0.79843951354961362</v>
      </c>
      <c r="G108" s="220">
        <v>2.5013940170296136</v>
      </c>
      <c r="H108" s="221">
        <f t="shared" si="15"/>
        <v>-0.50523398628438798</v>
      </c>
      <c r="I108" s="220">
        <v>3.0554897314375986</v>
      </c>
      <c r="J108" s="221">
        <f t="shared" si="15"/>
        <v>0.554095714407985</v>
      </c>
      <c r="K108" s="220">
        <v>2.6187499999999999</v>
      </c>
      <c r="L108" s="221">
        <f t="shared" si="16"/>
        <v>-0.4367397314375987</v>
      </c>
      <c r="M108" s="220"/>
      <c r="N108" s="221"/>
    </row>
    <row r="109" spans="2:14" ht="15.75" x14ac:dyDescent="0.25">
      <c r="B109" s="148" t="s">
        <v>32</v>
      </c>
      <c r="C109" s="222">
        <v>2.3867207056860176</v>
      </c>
      <c r="D109" s="223">
        <v>-0.28627202416149888</v>
      </c>
      <c r="E109" s="222">
        <v>2.5550325790187771</v>
      </c>
      <c r="F109" s="223">
        <f t="shared" si="15"/>
        <v>0.16831187333275954</v>
      </c>
      <c r="G109" s="222">
        <v>2.8813730171361875</v>
      </c>
      <c r="H109" s="223">
        <f t="shared" si="15"/>
        <v>0.32634043811741043</v>
      </c>
      <c r="I109" s="222">
        <v>2.9576495214665672</v>
      </c>
      <c r="J109" s="223">
        <f t="shared" si="15"/>
        <v>7.6276504330379691E-2</v>
      </c>
      <c r="K109" s="222">
        <v>2.9253379990456496</v>
      </c>
      <c r="L109" s="223">
        <f t="shared" si="16"/>
        <v>-3.2311522420917616E-2</v>
      </c>
      <c r="M109" s="222">
        <v>2.6930935270035614</v>
      </c>
      <c r="N109" s="223">
        <v>-0.36117057298128108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3.1318851823118696</v>
      </c>
      <c r="D119" s="221">
        <v>7.8307193769227013E-3</v>
      </c>
      <c r="E119" s="220">
        <v>2.0192307692307692</v>
      </c>
      <c r="F119" s="221">
        <f t="shared" ref="F119:J121" si="17">IFERROR(E119-C119,"-")</f>
        <v>-1.1126544130811005</v>
      </c>
      <c r="G119" s="220">
        <v>4.2645962732919251</v>
      </c>
      <c r="H119" s="221">
        <f t="shared" si="17"/>
        <v>2.245365504061156</v>
      </c>
      <c r="I119" s="220">
        <v>3.0178253119429592</v>
      </c>
      <c r="J119" s="221">
        <f t="shared" si="17"/>
        <v>-1.2467709613489659</v>
      </c>
      <c r="K119" s="220">
        <v>3.6590184831102612</v>
      </c>
      <c r="L119" s="221">
        <f t="shared" ref="L119:L121" si="18">IFERROR(K119-I119,"-")</f>
        <v>0.64119317116730201</v>
      </c>
      <c r="M119" s="220">
        <v>3.0897357098955132</v>
      </c>
      <c r="N119" s="221">
        <f t="shared" ref="N119:N128" si="19">IFERROR(M119-K119,"-")</f>
        <v>-0.56928277321474807</v>
      </c>
    </row>
    <row r="120" spans="1:15" x14ac:dyDescent="0.25">
      <c r="B120" s="145" t="s">
        <v>75</v>
      </c>
      <c r="C120" s="220">
        <v>2.9756733275412683</v>
      </c>
      <c r="D120" s="221">
        <v>-0.36084218558522352</v>
      </c>
      <c r="E120" s="220">
        <v>2.23943661971831</v>
      </c>
      <c r="F120" s="221">
        <f t="shared" si="17"/>
        <v>-0.73623670782295836</v>
      </c>
      <c r="G120" s="220">
        <v>4.1703617269544928</v>
      </c>
      <c r="H120" s="221">
        <f t="shared" si="17"/>
        <v>1.9309251072361828</v>
      </c>
      <c r="I120" s="220">
        <v>2.7137161084529504</v>
      </c>
      <c r="J120" s="221">
        <f t="shared" si="17"/>
        <v>-1.4566456185015424</v>
      </c>
      <c r="K120" s="220">
        <v>3.0872056015276894</v>
      </c>
      <c r="L120" s="221">
        <f t="shared" si="18"/>
        <v>0.373489493074739</v>
      </c>
      <c r="M120" s="220">
        <v>3.2123893805309733</v>
      </c>
      <c r="N120" s="221">
        <f t="shared" si="19"/>
        <v>0.12518377900328392</v>
      </c>
    </row>
    <row r="121" spans="1:15" x14ac:dyDescent="0.25">
      <c r="B121" s="145" t="s">
        <v>77</v>
      </c>
      <c r="C121" s="220">
        <v>3.9297297297297296</v>
      </c>
      <c r="D121" s="221">
        <v>0.47653637889858347</v>
      </c>
      <c r="E121" s="220">
        <v>4.3566433566433567</v>
      </c>
      <c r="F121" s="221">
        <f t="shared" si="17"/>
        <v>0.42691362691362711</v>
      </c>
      <c r="G121" s="220">
        <v>4.5992647058823533</v>
      </c>
      <c r="H121" s="221">
        <f t="shared" si="17"/>
        <v>0.24262134923899659</v>
      </c>
      <c r="I121" s="220">
        <v>2.840103716508211</v>
      </c>
      <c r="J121" s="221">
        <f t="shared" si="17"/>
        <v>-1.7591609893741422</v>
      </c>
      <c r="K121" s="220">
        <v>4.0447897623400362</v>
      </c>
      <c r="L121" s="221">
        <f t="shared" si="18"/>
        <v>1.2046860458318251</v>
      </c>
      <c r="M121" s="220">
        <v>2.5038022813688214</v>
      </c>
      <c r="N121" s="221">
        <f t="shared" si="19"/>
        <v>-1.5409874809712147</v>
      </c>
    </row>
    <row r="122" spans="1:15" x14ac:dyDescent="0.25">
      <c r="B122" s="145" t="s">
        <v>79</v>
      </c>
      <c r="C122" s="220" t="s">
        <v>233</v>
      </c>
      <c r="D122" s="221" t="s">
        <v>233</v>
      </c>
      <c r="E122" s="220">
        <v>3.0357142857142856</v>
      </c>
      <c r="F122" s="221" t="str">
        <f>IFERROR(E122-C122,"-")</f>
        <v>-</v>
      </c>
      <c r="G122" s="220">
        <v>4.1050903119868636</v>
      </c>
      <c r="H122" s="221">
        <f>IFERROR(G122-E122,"-")</f>
        <v>1.069376026272578</v>
      </c>
      <c r="I122" s="220">
        <v>3.3218390804597702</v>
      </c>
      <c r="J122" s="221">
        <f>IFERROR(I122-G122,"-")</f>
        <v>-0.78325123152709342</v>
      </c>
      <c r="K122" s="220">
        <v>5.2445652173913047</v>
      </c>
      <c r="L122" s="221">
        <f>IFERROR(K122-I122,"-")</f>
        <v>1.9227261369315345</v>
      </c>
      <c r="M122" s="220">
        <v>3.081967213114754</v>
      </c>
      <c r="N122" s="221">
        <f t="shared" si="19"/>
        <v>-2.1625980042765507</v>
      </c>
    </row>
    <row r="123" spans="1:15" x14ac:dyDescent="0.25">
      <c r="B123" s="145" t="s">
        <v>81</v>
      </c>
      <c r="C123" s="220" t="s">
        <v>233</v>
      </c>
      <c r="D123" s="221" t="s">
        <v>233</v>
      </c>
      <c r="E123" s="220">
        <v>2.6268656716417911</v>
      </c>
      <c r="F123" s="221" t="str">
        <f t="shared" ref="F123:J131" si="20">IFERROR(E123-C123,"-")</f>
        <v>-</v>
      </c>
      <c r="G123" s="220">
        <v>3.5278969957081543</v>
      </c>
      <c r="H123" s="221">
        <f t="shared" si="20"/>
        <v>0.90103132406636322</v>
      </c>
      <c r="I123" s="220">
        <v>3.4131868131868131</v>
      </c>
      <c r="J123" s="221">
        <f t="shared" si="20"/>
        <v>-0.11471018252134124</v>
      </c>
      <c r="K123" s="220">
        <v>3.4363636363636365</v>
      </c>
      <c r="L123" s="221">
        <f t="shared" ref="L123:L131" si="21">IFERROR(K123-I123,"-")</f>
        <v>2.3176823176823458E-2</v>
      </c>
      <c r="M123" s="220">
        <v>2.8464646464646464</v>
      </c>
      <c r="N123" s="221">
        <f t="shared" si="19"/>
        <v>-0.58989898989899014</v>
      </c>
    </row>
    <row r="124" spans="1:15" x14ac:dyDescent="0.25">
      <c r="B124" s="145" t="s">
        <v>83</v>
      </c>
      <c r="C124" s="220" t="s">
        <v>233</v>
      </c>
      <c r="D124" s="221" t="s">
        <v>233</v>
      </c>
      <c r="E124" s="220">
        <v>2.7709923664122136</v>
      </c>
      <c r="F124" s="221" t="str">
        <f t="shared" si="20"/>
        <v>-</v>
      </c>
      <c r="G124" s="220">
        <v>3.9064327485380117</v>
      </c>
      <c r="H124" s="221">
        <f t="shared" si="20"/>
        <v>1.1354403821257981</v>
      </c>
      <c r="I124" s="220">
        <v>2.0308571428571427</v>
      </c>
      <c r="J124" s="221">
        <f t="shared" si="20"/>
        <v>-1.875575605680869</v>
      </c>
      <c r="K124" s="220">
        <v>2.1683748169838948</v>
      </c>
      <c r="L124" s="221">
        <f t="shared" si="21"/>
        <v>0.13751767412675209</v>
      </c>
      <c r="M124" s="220">
        <v>2.9555555555555557</v>
      </c>
      <c r="N124" s="221">
        <f t="shared" si="19"/>
        <v>0.78718073857166093</v>
      </c>
    </row>
    <row r="125" spans="1:15" x14ac:dyDescent="0.25">
      <c r="B125" s="145" t="s">
        <v>85</v>
      </c>
      <c r="C125" s="220" t="s">
        <v>233</v>
      </c>
      <c r="D125" s="221" t="s">
        <v>233</v>
      </c>
      <c r="E125" s="220">
        <v>2.4885057471264367</v>
      </c>
      <c r="F125" s="221" t="str">
        <f t="shared" si="20"/>
        <v>-</v>
      </c>
      <c r="G125" s="220">
        <v>3.967123287671233</v>
      </c>
      <c r="H125" s="221">
        <f t="shared" si="20"/>
        <v>1.4786175405447963</v>
      </c>
      <c r="I125" s="220">
        <v>2.9682779456193353</v>
      </c>
      <c r="J125" s="221">
        <f t="shared" si="20"/>
        <v>-0.99884534205189768</v>
      </c>
      <c r="K125" s="220">
        <v>3.1173553719008265</v>
      </c>
      <c r="L125" s="221">
        <f t="shared" si="21"/>
        <v>0.14907742628149112</v>
      </c>
      <c r="M125" s="220">
        <v>3.04</v>
      </c>
      <c r="N125" s="221">
        <f t="shared" si="19"/>
        <v>-7.735537190082642E-2</v>
      </c>
    </row>
    <row r="126" spans="1:15" x14ac:dyDescent="0.25">
      <c r="B126" s="145" t="s">
        <v>87</v>
      </c>
      <c r="C126" s="220">
        <v>2.2211538461538463</v>
      </c>
      <c r="D126" s="221">
        <v>-2.3625196232339092</v>
      </c>
      <c r="E126" s="220">
        <v>3.496</v>
      </c>
      <c r="F126" s="221">
        <f t="shared" si="20"/>
        <v>1.2748461538461537</v>
      </c>
      <c r="G126" s="220">
        <v>3.4109090909090911</v>
      </c>
      <c r="H126" s="221">
        <f t="shared" si="20"/>
        <v>-8.5090909090908884E-2</v>
      </c>
      <c r="I126" s="220">
        <v>2.9539918809201624</v>
      </c>
      <c r="J126" s="221">
        <f t="shared" si="20"/>
        <v>-0.45691720998892871</v>
      </c>
      <c r="K126" s="220">
        <v>3.9154135338345863</v>
      </c>
      <c r="L126" s="221">
        <f t="shared" si="21"/>
        <v>0.96142165291442394</v>
      </c>
      <c r="M126" s="220">
        <v>3.1906976744186046</v>
      </c>
      <c r="N126" s="221">
        <f t="shared" si="19"/>
        <v>-0.72471585941598171</v>
      </c>
    </row>
    <row r="127" spans="1:15" x14ac:dyDescent="0.25">
      <c r="B127" s="145" t="s">
        <v>89</v>
      </c>
      <c r="C127" s="220">
        <v>2.5809523809523811</v>
      </c>
      <c r="D127" s="221">
        <v>0.26986519042493207</v>
      </c>
      <c r="E127" s="220">
        <v>3.4175084175084174</v>
      </c>
      <c r="F127" s="221">
        <f t="shared" si="20"/>
        <v>0.83655603655603628</v>
      </c>
      <c r="G127" s="220">
        <v>2.1020599250936329</v>
      </c>
      <c r="H127" s="221">
        <f t="shared" si="20"/>
        <v>-1.3154484924147845</v>
      </c>
      <c r="I127" s="220">
        <v>9.6633858267716537</v>
      </c>
      <c r="J127" s="221">
        <f t="shared" si="20"/>
        <v>7.5613259016780212</v>
      </c>
      <c r="K127" s="220">
        <v>3.7929373996789728</v>
      </c>
      <c r="L127" s="221">
        <f t="shared" si="21"/>
        <v>-5.8704484270926809</v>
      </c>
      <c r="M127" s="220">
        <v>3.1057046979865772</v>
      </c>
      <c r="N127" s="221">
        <f t="shared" si="19"/>
        <v>-0.68723270169239559</v>
      </c>
    </row>
    <row r="128" spans="1:15" x14ac:dyDescent="0.25">
      <c r="A128" s="151"/>
      <c r="B128" s="145" t="s">
        <v>91</v>
      </c>
      <c r="C128" s="220">
        <v>1.8445945945945945</v>
      </c>
      <c r="D128" s="221">
        <v>-1.315710748916856</v>
      </c>
      <c r="E128" s="220">
        <v>3.5809682804674456</v>
      </c>
      <c r="F128" s="221">
        <f t="shared" si="20"/>
        <v>1.7363736858728511</v>
      </c>
      <c r="G128" s="220">
        <v>2.1703406813627253</v>
      </c>
      <c r="H128" s="221">
        <f t="shared" si="20"/>
        <v>-1.4106275991047204</v>
      </c>
      <c r="I128" s="220">
        <v>6.4522875816993466</v>
      </c>
      <c r="J128" s="221">
        <f t="shared" si="20"/>
        <v>4.2819469003366208</v>
      </c>
      <c r="K128" s="220">
        <v>2.9451612903225808</v>
      </c>
      <c r="L128" s="221">
        <f t="shared" si="21"/>
        <v>-3.5071262913767658</v>
      </c>
      <c r="M128" s="220">
        <v>2.8365155131264919</v>
      </c>
      <c r="N128" s="221">
        <f t="shared" si="19"/>
        <v>-0.10864577719608892</v>
      </c>
    </row>
    <row r="129" spans="2:15" x14ac:dyDescent="0.25">
      <c r="B129" s="145" t="s">
        <v>93</v>
      </c>
      <c r="C129" s="220">
        <v>1.9931972789115646</v>
      </c>
      <c r="D129" s="221">
        <v>-1.0625211961617491</v>
      </c>
      <c r="E129" s="220">
        <v>3.5132867132867132</v>
      </c>
      <c r="F129" s="221">
        <f t="shared" si="20"/>
        <v>1.5200894343751485</v>
      </c>
      <c r="G129" s="220">
        <v>2.9498364231188661</v>
      </c>
      <c r="H129" s="221">
        <f t="shared" si="20"/>
        <v>-0.56345029016784709</v>
      </c>
      <c r="I129" s="220">
        <v>3.0739700374531833</v>
      </c>
      <c r="J129" s="221">
        <f t="shared" si="20"/>
        <v>0.12413361433431724</v>
      </c>
      <c r="K129" s="220">
        <v>2.8123827392120075</v>
      </c>
      <c r="L129" s="221">
        <f t="shared" si="21"/>
        <v>-0.26158729824117577</v>
      </c>
      <c r="M129" s="220"/>
      <c r="N129" s="221"/>
    </row>
    <row r="130" spans="2:15" x14ac:dyDescent="0.25">
      <c r="B130" s="145" t="s">
        <v>95</v>
      </c>
      <c r="C130" s="220">
        <v>2.7306122448979591</v>
      </c>
      <c r="D130" s="221">
        <v>-0.46459627329192577</v>
      </c>
      <c r="E130" s="220">
        <v>3.325072886297376</v>
      </c>
      <c r="F130" s="221">
        <f t="shared" si="20"/>
        <v>0.5944606413994169</v>
      </c>
      <c r="G130" s="220">
        <v>2.7547600913937549</v>
      </c>
      <c r="H130" s="221">
        <f t="shared" si="20"/>
        <v>-0.57031279490362108</v>
      </c>
      <c r="I130" s="220">
        <v>3.2570671378091873</v>
      </c>
      <c r="J130" s="221">
        <f t="shared" si="20"/>
        <v>0.50230704641543245</v>
      </c>
      <c r="K130" s="220">
        <v>3.14419795221843</v>
      </c>
      <c r="L130" s="221">
        <f t="shared" si="21"/>
        <v>-0.11286918559075731</v>
      </c>
      <c r="M130" s="220"/>
      <c r="N130" s="221"/>
    </row>
    <row r="131" spans="2:15" ht="15.75" x14ac:dyDescent="0.25">
      <c r="B131" s="148" t="s">
        <v>32</v>
      </c>
      <c r="C131" s="222">
        <v>2.9005328596802844</v>
      </c>
      <c r="D131" s="223">
        <v>-0.25434285733692397</v>
      </c>
      <c r="E131" s="222">
        <v>3.3324340527577938</v>
      </c>
      <c r="F131" s="223">
        <f t="shared" si="20"/>
        <v>0.4319011930775094</v>
      </c>
      <c r="G131" s="222">
        <v>3.3630130079661189</v>
      </c>
      <c r="H131" s="223">
        <f t="shared" si="20"/>
        <v>3.0578955208325098E-2</v>
      </c>
      <c r="I131" s="222">
        <v>3.4575820024042589</v>
      </c>
      <c r="J131" s="223">
        <f t="shared" si="20"/>
        <v>9.4568994438140042E-2</v>
      </c>
      <c r="K131" s="222">
        <v>3.4272710210210211</v>
      </c>
      <c r="L131" s="223">
        <f t="shared" si="21"/>
        <v>-3.0310981383237845E-2</v>
      </c>
      <c r="M131" s="222">
        <v>2.9913287738153396</v>
      </c>
      <c r="N131" s="223">
        <v>-0.55321862461659199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3.2248243559718968</v>
      </c>
      <c r="D141" s="221">
        <v>6.8348353342047918E-2</v>
      </c>
      <c r="E141" s="220">
        <v>2.1025641025641026</v>
      </c>
      <c r="F141" s="221">
        <f t="shared" ref="F141:J143" si="22">IFERROR(E141-C141,"-")</f>
        <v>-1.1222602534077941</v>
      </c>
      <c r="G141" s="220">
        <v>3.4815983175604628</v>
      </c>
      <c r="H141" s="221">
        <f t="shared" si="22"/>
        <v>1.3790342149963601</v>
      </c>
      <c r="I141" s="220">
        <v>3.0078160919540231</v>
      </c>
      <c r="J141" s="221">
        <f t="shared" si="22"/>
        <v>-0.47378222560643968</v>
      </c>
      <c r="K141" s="220">
        <v>3.0891038696537678</v>
      </c>
      <c r="L141" s="221">
        <f t="shared" ref="L141:L143" si="23">IFERROR(K141-I141,"-")</f>
        <v>8.1287777699744712E-2</v>
      </c>
      <c r="M141" s="220">
        <v>2.6489778164419313</v>
      </c>
      <c r="N141" s="221">
        <f t="shared" ref="N141:N150" si="24">IFERROR(M141-K141,"-")</f>
        <v>-0.44012605321183651</v>
      </c>
    </row>
    <row r="142" spans="2:15" x14ac:dyDescent="0.25">
      <c r="B142" s="145" t="s">
        <v>75</v>
      </c>
      <c r="C142" s="220">
        <v>2.8220858895705523</v>
      </c>
      <c r="D142" s="221">
        <v>-9.7413215975064915E-2</v>
      </c>
      <c r="E142" s="220">
        <v>1.8482142857142858</v>
      </c>
      <c r="F142" s="221">
        <f t="shared" si="22"/>
        <v>-0.97387160385626648</v>
      </c>
      <c r="G142" s="220">
        <v>3.0127931769722816</v>
      </c>
      <c r="H142" s="221">
        <f t="shared" si="22"/>
        <v>1.1645788912579957</v>
      </c>
      <c r="I142" s="220">
        <v>2.9518987341772154</v>
      </c>
      <c r="J142" s="221">
        <f t="shared" si="22"/>
        <v>-6.0894442795066173E-2</v>
      </c>
      <c r="K142" s="220">
        <v>2.8136952498457743</v>
      </c>
      <c r="L142" s="221">
        <f t="shared" si="23"/>
        <v>-0.13820348433144103</v>
      </c>
      <c r="M142" s="220">
        <v>2.592752839372634</v>
      </c>
      <c r="N142" s="221">
        <f t="shared" si="24"/>
        <v>-0.22094241047314034</v>
      </c>
    </row>
    <row r="143" spans="2:15" x14ac:dyDescent="0.25">
      <c r="B143" s="145" t="s">
        <v>77</v>
      </c>
      <c r="C143" s="220">
        <v>3.3368644067796609</v>
      </c>
      <c r="D143" s="221">
        <v>0.42645278450363167</v>
      </c>
      <c r="E143" s="220">
        <v>2.0061475409836067</v>
      </c>
      <c r="F143" s="221">
        <f t="shared" si="22"/>
        <v>-1.3307168657960542</v>
      </c>
      <c r="G143" s="220">
        <v>3.3627272727272728</v>
      </c>
      <c r="H143" s="221">
        <f t="shared" si="22"/>
        <v>1.3565797317436661</v>
      </c>
      <c r="I143" s="220">
        <v>3.0681431005110733</v>
      </c>
      <c r="J143" s="221">
        <f t="shared" si="22"/>
        <v>-0.29458417221619948</v>
      </c>
      <c r="K143" s="220">
        <v>3.3477758521086076</v>
      </c>
      <c r="L143" s="221">
        <f t="shared" si="23"/>
        <v>0.27963275159753431</v>
      </c>
      <c r="M143" s="220">
        <v>2.3437806072477962</v>
      </c>
      <c r="N143" s="221">
        <f t="shared" si="24"/>
        <v>-1.0039952448608114</v>
      </c>
    </row>
    <row r="144" spans="2:15" x14ac:dyDescent="0.25">
      <c r="B144" s="145" t="s">
        <v>79</v>
      </c>
      <c r="C144" s="220" t="s">
        <v>233</v>
      </c>
      <c r="D144" s="221" t="s">
        <v>233</v>
      </c>
      <c r="E144" s="220">
        <v>3.1631419939577041</v>
      </c>
      <c r="F144" s="221" t="str">
        <f>IFERROR(E144-C144,"-")</f>
        <v>-</v>
      </c>
      <c r="G144" s="220">
        <v>3.6690140845070425</v>
      </c>
      <c r="H144" s="221">
        <f>IFERROR(G144-E144,"-")</f>
        <v>0.50587209054933835</v>
      </c>
      <c r="I144" s="220">
        <v>2.8441330998248686</v>
      </c>
      <c r="J144" s="221">
        <f>IFERROR(I144-G144,"-")</f>
        <v>-0.82488098468217386</v>
      </c>
      <c r="K144" s="220">
        <v>3.0526849037487334</v>
      </c>
      <c r="L144" s="221">
        <f>IFERROR(K144-I144,"-")</f>
        <v>0.20855180392386474</v>
      </c>
      <c r="M144" s="220">
        <v>3.4611503531786076</v>
      </c>
      <c r="N144" s="221">
        <f t="shared" si="24"/>
        <v>0.40846544942987428</v>
      </c>
    </row>
    <row r="145" spans="1:15" x14ac:dyDescent="0.25">
      <c r="B145" s="145" t="s">
        <v>81</v>
      </c>
      <c r="C145" s="220" t="s">
        <v>233</v>
      </c>
      <c r="D145" s="221" t="s">
        <v>233</v>
      </c>
      <c r="E145" s="220">
        <v>1.9887005649717515</v>
      </c>
      <c r="F145" s="221" t="str">
        <f t="shared" ref="F145:J153" si="25">IFERROR(E145-C145,"-")</f>
        <v>-</v>
      </c>
      <c r="G145" s="220">
        <v>4.1291666666666664</v>
      </c>
      <c r="H145" s="221">
        <f t="shared" si="25"/>
        <v>2.1404661016949147</v>
      </c>
      <c r="I145" s="220">
        <v>3.4113924050632911</v>
      </c>
      <c r="J145" s="221">
        <f t="shared" si="25"/>
        <v>-0.71777426160337532</v>
      </c>
      <c r="K145" s="220">
        <v>3.6533333333333333</v>
      </c>
      <c r="L145" s="221">
        <f t="shared" ref="L145:L153" si="26">IFERROR(K145-I145,"-")</f>
        <v>0.24194092827004221</v>
      </c>
      <c r="M145" s="220">
        <v>2.9536290322580645</v>
      </c>
      <c r="N145" s="221">
        <f t="shared" si="24"/>
        <v>-0.69970430107526882</v>
      </c>
    </row>
    <row r="146" spans="1:15" x14ac:dyDescent="0.25">
      <c r="B146" s="145" t="s">
        <v>83</v>
      </c>
      <c r="C146" s="220" t="s">
        <v>233</v>
      </c>
      <c r="D146" s="221" t="s">
        <v>233</v>
      </c>
      <c r="E146" s="220">
        <v>2.6368421052631579</v>
      </c>
      <c r="F146" s="221" t="str">
        <f t="shared" si="25"/>
        <v>-</v>
      </c>
      <c r="G146" s="220">
        <v>3.4030303030303028</v>
      </c>
      <c r="H146" s="221">
        <f t="shared" si="25"/>
        <v>0.76618819776714497</v>
      </c>
      <c r="I146" s="220">
        <v>2.2542372881355934</v>
      </c>
      <c r="J146" s="221">
        <f t="shared" si="25"/>
        <v>-1.1487930148947094</v>
      </c>
      <c r="K146" s="220">
        <v>3.1690821256038646</v>
      </c>
      <c r="L146" s="221">
        <f t="shared" si="26"/>
        <v>0.91484483746827117</v>
      </c>
      <c r="M146" s="220">
        <v>3.1378299120234603</v>
      </c>
      <c r="N146" s="221">
        <f t="shared" si="24"/>
        <v>-3.1252213580404309E-2</v>
      </c>
    </row>
    <row r="147" spans="1:15" x14ac:dyDescent="0.25">
      <c r="B147" s="145" t="s">
        <v>85</v>
      </c>
      <c r="C147" s="220" t="s">
        <v>233</v>
      </c>
      <c r="D147" s="221" t="s">
        <v>233</v>
      </c>
      <c r="E147" s="220">
        <v>2.7804347826086957</v>
      </c>
      <c r="F147" s="221" t="str">
        <f t="shared" si="25"/>
        <v>-</v>
      </c>
      <c r="G147" s="220">
        <v>4.4758771929824563</v>
      </c>
      <c r="H147" s="221">
        <f t="shared" si="25"/>
        <v>1.6954424103737606</v>
      </c>
      <c r="I147" s="220">
        <v>3.7583497053045187</v>
      </c>
      <c r="J147" s="221">
        <f t="shared" si="25"/>
        <v>-0.71752748767793761</v>
      </c>
      <c r="K147" s="220">
        <v>3.1252525252525252</v>
      </c>
      <c r="L147" s="221">
        <f t="shared" si="26"/>
        <v>-0.63309718005199356</v>
      </c>
      <c r="M147" s="220">
        <v>3.4524271844660195</v>
      </c>
      <c r="N147" s="221">
        <f t="shared" si="24"/>
        <v>0.32717465921349431</v>
      </c>
    </row>
    <row r="148" spans="1:15" x14ac:dyDescent="0.25">
      <c r="B148" s="145" t="s">
        <v>87</v>
      </c>
      <c r="C148" s="220">
        <v>2.5029585798816569</v>
      </c>
      <c r="D148" s="221">
        <v>-2.7649972212233154</v>
      </c>
      <c r="E148" s="220">
        <v>4.0877192982456139</v>
      </c>
      <c r="F148" s="221">
        <f t="shared" si="25"/>
        <v>1.5847607183639569</v>
      </c>
      <c r="G148" s="220">
        <v>3.3537906137184117</v>
      </c>
      <c r="H148" s="221">
        <f t="shared" si="25"/>
        <v>-0.73392868452720217</v>
      </c>
      <c r="I148" s="220">
        <v>5.3590664272890489</v>
      </c>
      <c r="J148" s="221">
        <f t="shared" si="25"/>
        <v>2.0052758135706372</v>
      </c>
      <c r="K148" s="220">
        <v>4.5181674565560819</v>
      </c>
      <c r="L148" s="221">
        <f t="shared" si="26"/>
        <v>-0.84089897073296704</v>
      </c>
      <c r="M148" s="220">
        <v>4.0520607375271149</v>
      </c>
      <c r="N148" s="221">
        <f t="shared" si="24"/>
        <v>-0.46610671902896694</v>
      </c>
    </row>
    <row r="149" spans="1:15" x14ac:dyDescent="0.25">
      <c r="B149" s="145" t="s">
        <v>89</v>
      </c>
      <c r="C149" s="220">
        <v>2.1721311475409837</v>
      </c>
      <c r="D149" s="221">
        <v>-1.8519330235820113</v>
      </c>
      <c r="E149" s="220">
        <v>3.1950718685831623</v>
      </c>
      <c r="F149" s="221">
        <f t="shared" si="25"/>
        <v>1.0229407210421786</v>
      </c>
      <c r="G149" s="220">
        <v>2.6366197183098592</v>
      </c>
      <c r="H149" s="221">
        <f t="shared" si="25"/>
        <v>-0.55845215027330308</v>
      </c>
      <c r="I149" s="220">
        <v>3.9280575539568345</v>
      </c>
      <c r="J149" s="221">
        <f t="shared" si="25"/>
        <v>1.2914378356469753</v>
      </c>
      <c r="K149" s="220">
        <v>4.2538461538461538</v>
      </c>
      <c r="L149" s="221">
        <f t="shared" si="26"/>
        <v>0.3257885998893193</v>
      </c>
      <c r="M149" s="220">
        <v>3.5015060240963853</v>
      </c>
      <c r="N149" s="221">
        <f t="shared" si="24"/>
        <v>-0.75234012974976849</v>
      </c>
    </row>
    <row r="150" spans="1:15" x14ac:dyDescent="0.25">
      <c r="A150" s="151"/>
      <c r="B150" s="145" t="s">
        <v>91</v>
      </c>
      <c r="C150" s="220">
        <v>1.7105263157894737</v>
      </c>
      <c r="D150" s="221">
        <v>-1.4695254976820291</v>
      </c>
      <c r="E150" s="220">
        <v>3.2486938349007315</v>
      </c>
      <c r="F150" s="221">
        <f t="shared" si="25"/>
        <v>1.5381675191112578</v>
      </c>
      <c r="G150" s="220">
        <v>2.5501330967169475</v>
      </c>
      <c r="H150" s="221">
        <f t="shared" si="25"/>
        <v>-0.69856073818378395</v>
      </c>
      <c r="I150" s="220">
        <v>3.7243816254416959</v>
      </c>
      <c r="J150" s="221">
        <f t="shared" si="25"/>
        <v>1.1742485287247484</v>
      </c>
      <c r="K150" s="220">
        <v>4.0418250950570345</v>
      </c>
      <c r="L150" s="221">
        <f t="shared" si="26"/>
        <v>0.31744346961533854</v>
      </c>
      <c r="M150" s="220">
        <v>3.105069124423963</v>
      </c>
      <c r="N150" s="221">
        <f t="shared" si="24"/>
        <v>-0.93675597063307148</v>
      </c>
    </row>
    <row r="151" spans="1:15" x14ac:dyDescent="0.25">
      <c r="B151" s="145" t="s">
        <v>93</v>
      </c>
      <c r="C151" s="220">
        <v>2.3322033898305086</v>
      </c>
      <c r="D151" s="221">
        <v>-0.92507360547465556</v>
      </c>
      <c r="E151" s="220">
        <v>3.2394548994159638</v>
      </c>
      <c r="F151" s="221">
        <f t="shared" si="25"/>
        <v>0.9072515095854552</v>
      </c>
      <c r="G151" s="220">
        <v>2.7950963222416814</v>
      </c>
      <c r="H151" s="221">
        <f t="shared" si="25"/>
        <v>-0.4443585771742824</v>
      </c>
      <c r="I151" s="220">
        <v>3.3473531544597535</v>
      </c>
      <c r="J151" s="221">
        <f t="shared" si="25"/>
        <v>0.55225683221807209</v>
      </c>
      <c r="K151" s="220">
        <v>2.7167487684729066</v>
      </c>
      <c r="L151" s="221">
        <f t="shared" si="26"/>
        <v>-0.63060438598684687</v>
      </c>
      <c r="M151" s="220"/>
      <c r="N151" s="221"/>
    </row>
    <row r="152" spans="1:15" x14ac:dyDescent="0.25">
      <c r="B152" s="145" t="s">
        <v>95</v>
      </c>
      <c r="C152" s="220">
        <v>2.5040983606557377</v>
      </c>
      <c r="D152" s="221">
        <v>-0.59926505197756841</v>
      </c>
      <c r="E152" s="220">
        <v>4.466221232368226</v>
      </c>
      <c r="F152" s="221">
        <f t="shared" si="25"/>
        <v>1.9621228717124883</v>
      </c>
      <c r="G152" s="220">
        <v>2.5809756097560976</v>
      </c>
      <c r="H152" s="221">
        <f t="shared" si="25"/>
        <v>-1.8852456226121284</v>
      </c>
      <c r="I152" s="220">
        <v>3.2475832438238452</v>
      </c>
      <c r="J152" s="221">
        <f t="shared" si="25"/>
        <v>0.66660763406774759</v>
      </c>
      <c r="K152" s="220">
        <v>2.922064244339126</v>
      </c>
      <c r="L152" s="221">
        <f t="shared" si="26"/>
        <v>-0.32551899948471918</v>
      </c>
      <c r="M152" s="220"/>
      <c r="N152" s="221"/>
    </row>
    <row r="153" spans="1:15" ht="15.75" x14ac:dyDescent="0.25">
      <c r="B153" s="148" t="s">
        <v>32</v>
      </c>
      <c r="C153" s="222">
        <v>2.8492474710091291</v>
      </c>
      <c r="D153" s="223">
        <v>-0.3826897017657398</v>
      </c>
      <c r="E153" s="222">
        <v>3.2031719989062073</v>
      </c>
      <c r="F153" s="223">
        <f t="shared" si="25"/>
        <v>0.35392452789707818</v>
      </c>
      <c r="G153" s="222">
        <v>3.0895124766894591</v>
      </c>
      <c r="H153" s="223">
        <f t="shared" si="25"/>
        <v>-0.11365952221674824</v>
      </c>
      <c r="I153" s="222">
        <v>3.262616401321718</v>
      </c>
      <c r="J153" s="223">
        <f t="shared" si="25"/>
        <v>0.17310392463225899</v>
      </c>
      <c r="K153" s="222">
        <v>3.2117772529900206</v>
      </c>
      <c r="L153" s="223">
        <f t="shared" si="26"/>
        <v>-5.0839148331697448E-2</v>
      </c>
      <c r="M153" s="222">
        <v>2.8832728288187659</v>
      </c>
      <c r="N153" s="223">
        <v>-0.46949685048152556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2.6476462196861625</v>
      </c>
      <c r="D163" s="221">
        <v>-0.18777697780600056</v>
      </c>
      <c r="E163" s="220">
        <v>2.2834645669291338</v>
      </c>
      <c r="F163" s="221">
        <f t="shared" ref="F163:J165" si="27">IFERROR(E163-C163,"-")</f>
        <v>-0.36418165275702874</v>
      </c>
      <c r="G163" s="220">
        <v>2.575113808801214</v>
      </c>
      <c r="H163" s="221">
        <f t="shared" si="27"/>
        <v>0.29164924187208019</v>
      </c>
      <c r="I163" s="220">
        <v>3.2624390243902437</v>
      </c>
      <c r="J163" s="221">
        <f t="shared" si="27"/>
        <v>0.6873252155890297</v>
      </c>
      <c r="K163" s="220">
        <v>3.4018801410105759</v>
      </c>
      <c r="L163" s="221">
        <f t="shared" ref="L163:L165" si="28">IFERROR(K163-I163,"-")</f>
        <v>0.13944111662033221</v>
      </c>
      <c r="M163" s="220">
        <v>2.6550116550116551</v>
      </c>
      <c r="N163" s="221">
        <f t="shared" ref="N163:N172" si="29">IFERROR(M163-K163,"-")</f>
        <v>-0.74686848599892075</v>
      </c>
    </row>
    <row r="164" spans="2:14" x14ac:dyDescent="0.25">
      <c r="B164" s="145" t="s">
        <v>75</v>
      </c>
      <c r="C164" s="220">
        <v>2.5011627906976743</v>
      </c>
      <c r="D164" s="221">
        <v>-0.39412516741750903</v>
      </c>
      <c r="E164" s="220">
        <v>1.8796561604584527</v>
      </c>
      <c r="F164" s="221">
        <f t="shared" si="27"/>
        <v>-0.62150663023922159</v>
      </c>
      <c r="G164" s="220">
        <v>2.497737556561086</v>
      </c>
      <c r="H164" s="221">
        <f t="shared" si="27"/>
        <v>0.61808139610263324</v>
      </c>
      <c r="I164" s="220">
        <v>2.7587822014051522</v>
      </c>
      <c r="J164" s="221">
        <f t="shared" si="27"/>
        <v>0.2610446448440662</v>
      </c>
      <c r="K164" s="220">
        <v>3.1713917525773194</v>
      </c>
      <c r="L164" s="221">
        <f t="shared" si="28"/>
        <v>0.41260955117216724</v>
      </c>
      <c r="M164" s="220">
        <v>2.4119850187265919</v>
      </c>
      <c r="N164" s="221">
        <f t="shared" si="29"/>
        <v>-0.75940673385072754</v>
      </c>
    </row>
    <row r="165" spans="2:14" x14ac:dyDescent="0.25">
      <c r="B165" s="145" t="s">
        <v>77</v>
      </c>
      <c r="C165" s="220">
        <v>2.3419023136246788</v>
      </c>
      <c r="D165" s="221">
        <v>-0.36957309621138679</v>
      </c>
      <c r="E165" s="220">
        <v>1.9816176470588236</v>
      </c>
      <c r="F165" s="221">
        <f t="shared" si="27"/>
        <v>-0.36028466656585523</v>
      </c>
      <c r="G165" s="220">
        <v>3.1100217864923749</v>
      </c>
      <c r="H165" s="221">
        <f t="shared" si="27"/>
        <v>1.1284041394335513</v>
      </c>
      <c r="I165" s="220">
        <v>2.9254201680672267</v>
      </c>
      <c r="J165" s="221">
        <f t="shared" si="27"/>
        <v>-0.18460161842514822</v>
      </c>
      <c r="K165" s="220">
        <v>3.0355220667384284</v>
      </c>
      <c r="L165" s="221">
        <f t="shared" si="28"/>
        <v>0.11010189867120168</v>
      </c>
      <c r="M165" s="220">
        <v>2.5060240963855422</v>
      </c>
      <c r="N165" s="221">
        <f t="shared" si="29"/>
        <v>-0.52949797035288615</v>
      </c>
    </row>
    <row r="166" spans="2:14" x14ac:dyDescent="0.25">
      <c r="B166" s="145" t="s">
        <v>79</v>
      </c>
      <c r="C166" s="220" t="s">
        <v>233</v>
      </c>
      <c r="D166" s="221" t="s">
        <v>233</v>
      </c>
      <c r="E166" s="220">
        <v>2.4818840579710146</v>
      </c>
      <c r="F166" s="221" t="str">
        <f>IFERROR(E166-C166,"-")</f>
        <v>-</v>
      </c>
      <c r="G166" s="220">
        <v>3.3536379018612523</v>
      </c>
      <c r="H166" s="221">
        <f>IFERROR(G166-E166,"-")</f>
        <v>0.87175384389023769</v>
      </c>
      <c r="I166" s="220">
        <v>2.8601626016260164</v>
      </c>
      <c r="J166" s="221">
        <f>IFERROR(I166-G166,"-")</f>
        <v>-0.49347530023523589</v>
      </c>
      <c r="K166" s="220">
        <v>3.2119658119658121</v>
      </c>
      <c r="L166" s="221">
        <f>IFERROR(K166-I166,"-")</f>
        <v>0.35180321033979567</v>
      </c>
      <c r="M166" s="220">
        <v>2.6920634920634923</v>
      </c>
      <c r="N166" s="221">
        <f t="shared" si="29"/>
        <v>-0.51990231990231983</v>
      </c>
    </row>
    <row r="167" spans="2:14" x14ac:dyDescent="0.25">
      <c r="B167" s="145" t="s">
        <v>81</v>
      </c>
      <c r="C167" s="220" t="s">
        <v>233</v>
      </c>
      <c r="D167" s="221" t="s">
        <v>233</v>
      </c>
      <c r="E167" s="220">
        <v>2.5666251556662516</v>
      </c>
      <c r="F167" s="221" t="str">
        <f t="shared" ref="F167:J175" si="30">IFERROR(E167-C167,"-")</f>
        <v>-</v>
      </c>
      <c r="G167" s="220">
        <v>2.7726495726495726</v>
      </c>
      <c r="H167" s="221">
        <f t="shared" si="30"/>
        <v>0.20602441698332097</v>
      </c>
      <c r="I167" s="220">
        <v>3.4193548387096775</v>
      </c>
      <c r="J167" s="221">
        <f t="shared" si="30"/>
        <v>0.64670526606010492</v>
      </c>
      <c r="K167" s="220">
        <v>3.05</v>
      </c>
      <c r="L167" s="221">
        <f t="shared" ref="L167:L175" si="31">IFERROR(K167-I167,"-")</f>
        <v>-0.36935483870967767</v>
      </c>
      <c r="M167" s="220">
        <v>2.6948275862068964</v>
      </c>
      <c r="N167" s="221">
        <f t="shared" si="29"/>
        <v>-0.35517241379310338</v>
      </c>
    </row>
    <row r="168" spans="2:14" x14ac:dyDescent="0.25">
      <c r="B168" s="145" t="s">
        <v>83</v>
      </c>
      <c r="C168" s="220" t="s">
        <v>233</v>
      </c>
      <c r="D168" s="221" t="s">
        <v>233</v>
      </c>
      <c r="E168" s="220">
        <v>2.5984848484848486</v>
      </c>
      <c r="F168" s="221" t="str">
        <f t="shared" si="30"/>
        <v>-</v>
      </c>
      <c r="G168" s="220">
        <v>2.6290726817042605</v>
      </c>
      <c r="H168" s="221">
        <f t="shared" si="30"/>
        <v>3.0587833219411831E-2</v>
      </c>
      <c r="I168" s="220">
        <v>3.8049886621315192</v>
      </c>
      <c r="J168" s="221">
        <f t="shared" si="30"/>
        <v>1.1759159804272588</v>
      </c>
      <c r="K168" s="220">
        <v>2.4794520547945207</v>
      </c>
      <c r="L168" s="221">
        <f t="shared" si="31"/>
        <v>-1.3255366073369985</v>
      </c>
      <c r="M168" s="220">
        <v>2.3545918367346941</v>
      </c>
      <c r="N168" s="221">
        <f t="shared" si="29"/>
        <v>-0.12486021805982661</v>
      </c>
    </row>
    <row r="169" spans="2:14" x14ac:dyDescent="0.25">
      <c r="B169" s="145" t="s">
        <v>85</v>
      </c>
      <c r="C169" s="220" t="s">
        <v>233</v>
      </c>
      <c r="D169" s="221" t="s">
        <v>233</v>
      </c>
      <c r="E169" s="220">
        <v>2.5320623916811091</v>
      </c>
      <c r="F169" s="221" t="str">
        <f t="shared" si="30"/>
        <v>-</v>
      </c>
      <c r="G169" s="220">
        <v>3.0395061728395061</v>
      </c>
      <c r="H169" s="221">
        <f t="shared" si="30"/>
        <v>0.50744378115839694</v>
      </c>
      <c r="I169" s="220">
        <v>3.221294363256785</v>
      </c>
      <c r="J169" s="221">
        <f t="shared" si="30"/>
        <v>0.18178819041727889</v>
      </c>
      <c r="K169" s="220">
        <v>2.9655963302752295</v>
      </c>
      <c r="L169" s="221">
        <f t="shared" si="31"/>
        <v>-0.25569803298155547</v>
      </c>
      <c r="M169" s="220">
        <v>2.8313413014608235</v>
      </c>
      <c r="N169" s="221">
        <f t="shared" si="29"/>
        <v>-0.13425502881440599</v>
      </c>
    </row>
    <row r="170" spans="2:14" x14ac:dyDescent="0.25">
      <c r="B170" s="145" t="s">
        <v>87</v>
      </c>
      <c r="C170" s="220">
        <v>2.5263157894736841</v>
      </c>
      <c r="D170" s="221">
        <v>-1.203735144312394</v>
      </c>
      <c r="E170" s="220">
        <v>3.0444444444444443</v>
      </c>
      <c r="F170" s="221">
        <f t="shared" si="30"/>
        <v>0.51812865497076022</v>
      </c>
      <c r="G170" s="220">
        <v>3.2798634812286691</v>
      </c>
      <c r="H170" s="221">
        <f t="shared" si="30"/>
        <v>0.23541903678422482</v>
      </c>
      <c r="I170" s="220">
        <v>3.7811735941320292</v>
      </c>
      <c r="J170" s="221">
        <f t="shared" si="30"/>
        <v>0.50131011290336014</v>
      </c>
      <c r="K170" s="220">
        <v>3.7306967984934087</v>
      </c>
      <c r="L170" s="221">
        <f t="shared" si="31"/>
        <v>-5.0476795638620509E-2</v>
      </c>
      <c r="M170" s="220">
        <v>4.3499520613614573</v>
      </c>
      <c r="N170" s="221">
        <f t="shared" si="29"/>
        <v>0.61925526286804855</v>
      </c>
    </row>
    <row r="171" spans="2:14" x14ac:dyDescent="0.25">
      <c r="B171" s="145" t="s">
        <v>89</v>
      </c>
      <c r="C171" s="220">
        <v>2.058252427184466</v>
      </c>
      <c r="D171" s="221">
        <v>-1.5686132444573251</v>
      </c>
      <c r="E171" s="220">
        <v>2.6835443037974684</v>
      </c>
      <c r="F171" s="221">
        <f t="shared" si="30"/>
        <v>0.62529187661300245</v>
      </c>
      <c r="G171" s="220">
        <v>2.7576301615798924</v>
      </c>
      <c r="H171" s="221">
        <f t="shared" si="30"/>
        <v>7.4085857782423936E-2</v>
      </c>
      <c r="I171" s="220">
        <v>2.4781021897810218</v>
      </c>
      <c r="J171" s="221">
        <f t="shared" si="30"/>
        <v>-0.27952797179887057</v>
      </c>
      <c r="K171" s="220">
        <v>3.4807370184254607</v>
      </c>
      <c r="L171" s="221">
        <f t="shared" si="31"/>
        <v>1.0026348286444389</v>
      </c>
      <c r="M171" s="220">
        <v>3.2878998609179417</v>
      </c>
      <c r="N171" s="221">
        <f t="shared" si="29"/>
        <v>-0.19283715750751895</v>
      </c>
    </row>
    <row r="172" spans="2:14" x14ac:dyDescent="0.25">
      <c r="B172" s="145" t="s">
        <v>91</v>
      </c>
      <c r="C172" s="220">
        <v>1.7537688442211055</v>
      </c>
      <c r="D172" s="221">
        <v>-1.3114868877012933</v>
      </c>
      <c r="E172" s="220">
        <v>2.5418641390205372</v>
      </c>
      <c r="F172" s="221">
        <f t="shared" si="30"/>
        <v>0.78809529479943174</v>
      </c>
      <c r="G172" s="220">
        <v>2.6530303030303028</v>
      </c>
      <c r="H172" s="221">
        <f t="shared" si="30"/>
        <v>0.11116616400976564</v>
      </c>
      <c r="I172" s="220">
        <v>2.3209366391184574</v>
      </c>
      <c r="J172" s="221">
        <f t="shared" si="30"/>
        <v>-0.33209366391184547</v>
      </c>
      <c r="K172" s="220">
        <v>2.5513196480938416</v>
      </c>
      <c r="L172" s="221">
        <f t="shared" si="31"/>
        <v>0.23038300897538422</v>
      </c>
      <c r="M172" s="220">
        <v>2.9884169884169882</v>
      </c>
      <c r="N172" s="221">
        <f t="shared" si="29"/>
        <v>0.43709734032314662</v>
      </c>
    </row>
    <row r="173" spans="2:14" x14ac:dyDescent="0.25">
      <c r="B173" s="145" t="s">
        <v>93</v>
      </c>
      <c r="C173" s="220">
        <v>1.9065420560747663</v>
      </c>
      <c r="D173" s="221">
        <v>-1.0373523333641776</v>
      </c>
      <c r="E173" s="220">
        <v>2.5369515011547343</v>
      </c>
      <c r="F173" s="221">
        <f t="shared" si="30"/>
        <v>0.63040944507996799</v>
      </c>
      <c r="G173" s="220">
        <v>2.5677083333333335</v>
      </c>
      <c r="H173" s="221">
        <f t="shared" si="30"/>
        <v>3.0756832178599147E-2</v>
      </c>
      <c r="I173" s="220">
        <v>2.8983739837398375</v>
      </c>
      <c r="J173" s="221">
        <f t="shared" si="30"/>
        <v>0.33066565040650397</v>
      </c>
      <c r="K173" s="220">
        <v>2.5370138017565873</v>
      </c>
      <c r="L173" s="221">
        <f t="shared" si="31"/>
        <v>-0.36136018198325015</v>
      </c>
      <c r="M173" s="220"/>
      <c r="N173" s="221"/>
    </row>
    <row r="174" spans="2:14" x14ac:dyDescent="0.25">
      <c r="B174" s="145" t="s">
        <v>95</v>
      </c>
      <c r="C174" s="220">
        <v>2.4467213114754101</v>
      </c>
      <c r="D174" s="221">
        <v>-0.66024789435927378</v>
      </c>
      <c r="E174" s="220">
        <v>2.8218085106382977</v>
      </c>
      <c r="F174" s="221">
        <f t="shared" si="30"/>
        <v>0.37508719916288769</v>
      </c>
      <c r="G174" s="220">
        <v>2.5267770204479065</v>
      </c>
      <c r="H174" s="221">
        <f t="shared" si="30"/>
        <v>-0.29503149019039121</v>
      </c>
      <c r="I174" s="220">
        <v>3.1310344827586207</v>
      </c>
      <c r="J174" s="221">
        <f t="shared" si="30"/>
        <v>0.6042574623107142</v>
      </c>
      <c r="K174" s="220">
        <v>2.7957497048406141</v>
      </c>
      <c r="L174" s="221">
        <f t="shared" si="31"/>
        <v>-0.33528477791800659</v>
      </c>
      <c r="M174" s="220"/>
      <c r="N174" s="221"/>
    </row>
    <row r="175" spans="2:14" ht="15.75" x14ac:dyDescent="0.25">
      <c r="B175" s="148" t="s">
        <v>32</v>
      </c>
      <c r="C175" s="222">
        <v>2.4136269786648312</v>
      </c>
      <c r="D175" s="223">
        <v>-0.61364981370362903</v>
      </c>
      <c r="E175" s="222">
        <v>2.5581721334454723</v>
      </c>
      <c r="F175" s="223">
        <f t="shared" si="30"/>
        <v>0.14454515478064112</v>
      </c>
      <c r="G175" s="222">
        <v>2.8007977475363681</v>
      </c>
      <c r="H175" s="223">
        <f t="shared" si="30"/>
        <v>0.24262561409089578</v>
      </c>
      <c r="I175" s="222">
        <v>3.0535632708999545</v>
      </c>
      <c r="J175" s="223">
        <f t="shared" si="30"/>
        <v>0.25276552336358638</v>
      </c>
      <c r="K175" s="222">
        <v>3.078673981557138</v>
      </c>
      <c r="L175" s="223">
        <f t="shared" si="31"/>
        <v>2.511071065718351E-2</v>
      </c>
      <c r="M175" s="222">
        <v>2.9421170873529801</v>
      </c>
      <c r="N175" s="223">
        <v>-0.23352930871808741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2.3828828828828827</v>
      </c>
      <c r="D185" s="221">
        <v>0.15529667598633123</v>
      </c>
      <c r="E185" s="220">
        <v>1.6046511627906976</v>
      </c>
      <c r="F185" s="221">
        <f t="shared" ref="F185:J187" si="32">IFERROR(E185-C185,"-")</f>
        <v>-0.77823172009218511</v>
      </c>
      <c r="G185" s="220">
        <v>2.4294117647058822</v>
      </c>
      <c r="H185" s="221">
        <f t="shared" si="32"/>
        <v>0.82476060191518452</v>
      </c>
      <c r="I185" s="220">
        <v>2.5857740585774058</v>
      </c>
      <c r="J185" s="221">
        <f t="shared" si="32"/>
        <v>0.15636229387152367</v>
      </c>
      <c r="K185" s="220">
        <v>2.8736462093862816</v>
      </c>
      <c r="L185" s="221">
        <f t="shared" ref="L185:L187" si="33">IFERROR(K185-I185,"-")</f>
        <v>0.28787215080887574</v>
      </c>
      <c r="M185" s="220">
        <v>2.8328173374613002</v>
      </c>
      <c r="N185" s="221">
        <f t="shared" ref="N185:N194" si="34">IFERROR(M185-K185,"-")</f>
        <v>-4.0828871924981414E-2</v>
      </c>
    </row>
    <row r="186" spans="1:15" x14ac:dyDescent="0.25">
      <c r="B186" s="145" t="s">
        <v>75</v>
      </c>
      <c r="C186" s="220">
        <v>2.25</v>
      </c>
      <c r="D186" s="221">
        <v>-0.32971014492753614</v>
      </c>
      <c r="E186" s="220">
        <v>2.2702702702702702</v>
      </c>
      <c r="F186" s="221">
        <f t="shared" si="32"/>
        <v>2.0270270270270174E-2</v>
      </c>
      <c r="G186" s="220">
        <v>2.8324022346368714</v>
      </c>
      <c r="H186" s="221">
        <f t="shared" si="32"/>
        <v>0.56213196436660118</v>
      </c>
      <c r="I186" s="220">
        <v>2.5750000000000002</v>
      </c>
      <c r="J186" s="221">
        <f t="shared" si="32"/>
        <v>-0.25740223463687117</v>
      </c>
      <c r="K186" s="220">
        <v>2.9292929292929295</v>
      </c>
      <c r="L186" s="221">
        <f t="shared" si="33"/>
        <v>0.35429292929292933</v>
      </c>
      <c r="M186" s="220">
        <v>2.6576576576576576</v>
      </c>
      <c r="N186" s="221">
        <f t="shared" si="34"/>
        <v>-0.2716352716352719</v>
      </c>
    </row>
    <row r="187" spans="1:15" x14ac:dyDescent="0.25">
      <c r="B187" s="145" t="s">
        <v>77</v>
      </c>
      <c r="C187" s="220">
        <v>3.0352941176470587</v>
      </c>
      <c r="D187" s="221">
        <v>-1.5430520034100503E-2</v>
      </c>
      <c r="E187" s="220">
        <v>1.65625</v>
      </c>
      <c r="F187" s="221">
        <f t="shared" si="32"/>
        <v>-1.3790441176470587</v>
      </c>
      <c r="G187" s="220">
        <v>2.5076142131979697</v>
      </c>
      <c r="H187" s="221">
        <f t="shared" si="32"/>
        <v>0.85136421319796973</v>
      </c>
      <c r="I187" s="220">
        <v>4.1359223300970873</v>
      </c>
      <c r="J187" s="221">
        <f t="shared" si="32"/>
        <v>1.6283081168991176</v>
      </c>
      <c r="K187" s="220">
        <v>2.9226519337016574</v>
      </c>
      <c r="L187" s="221">
        <f t="shared" si="33"/>
        <v>-1.2132703963954299</v>
      </c>
      <c r="M187" s="220">
        <v>2.2459016393442623</v>
      </c>
      <c r="N187" s="221">
        <f t="shared" si="34"/>
        <v>-0.67675029435739509</v>
      </c>
    </row>
    <row r="188" spans="1:15" x14ac:dyDescent="0.25">
      <c r="B188" s="145" t="s">
        <v>79</v>
      </c>
      <c r="C188" s="220" t="s">
        <v>233</v>
      </c>
      <c r="D188" s="221" t="s">
        <v>233</v>
      </c>
      <c r="E188" s="220">
        <v>1.8064516129032258</v>
      </c>
      <c r="F188" s="221" t="str">
        <f>IFERROR(E188-C188,"-")</f>
        <v>-</v>
      </c>
      <c r="G188" s="220">
        <v>2.7118644067796609</v>
      </c>
      <c r="H188" s="221">
        <f>IFERROR(G188-E188,"-")</f>
        <v>0.90541279387643514</v>
      </c>
      <c r="I188" s="220">
        <v>3.5714285714285716</v>
      </c>
      <c r="J188" s="221">
        <f>IFERROR(I188-G188,"-")</f>
        <v>0.85956416464891072</v>
      </c>
      <c r="K188" s="220">
        <v>4.037383177570093</v>
      </c>
      <c r="L188" s="221">
        <f>IFERROR(K188-I188,"-")</f>
        <v>0.4659546061415214</v>
      </c>
      <c r="M188" s="220">
        <v>2.1925925925925926</v>
      </c>
      <c r="N188" s="221">
        <f t="shared" si="34"/>
        <v>-1.8447905849775004</v>
      </c>
    </row>
    <row r="189" spans="1:15" x14ac:dyDescent="0.25">
      <c r="B189" s="145" t="s">
        <v>81</v>
      </c>
      <c r="C189" s="220" t="s">
        <v>233</v>
      </c>
      <c r="D189" s="221" t="s">
        <v>233</v>
      </c>
      <c r="E189" s="220">
        <v>2.2323232323232323</v>
      </c>
      <c r="F189" s="221" t="str">
        <f t="shared" ref="F189:J197" si="35">IFERROR(E189-C189,"-")</f>
        <v>-</v>
      </c>
      <c r="G189" s="220">
        <v>2.7777777777777777</v>
      </c>
      <c r="H189" s="221">
        <f t="shared" si="35"/>
        <v>0.54545454545454541</v>
      </c>
      <c r="I189" s="220">
        <v>2.8666666666666667</v>
      </c>
      <c r="J189" s="221">
        <f t="shared" si="35"/>
        <v>8.8888888888889017E-2</v>
      </c>
      <c r="K189" s="220">
        <v>2.7593984962406015</v>
      </c>
      <c r="L189" s="221">
        <f t="shared" ref="L189:L197" si="36">IFERROR(K189-I189,"-")</f>
        <v>-0.10726817042606518</v>
      </c>
      <c r="M189" s="220">
        <v>2.5947712418300655</v>
      </c>
      <c r="N189" s="221">
        <f t="shared" si="34"/>
        <v>-0.16462725441053605</v>
      </c>
    </row>
    <row r="190" spans="1:15" x14ac:dyDescent="0.25">
      <c r="B190" s="145" t="s">
        <v>122</v>
      </c>
      <c r="C190" s="220" t="s">
        <v>233</v>
      </c>
      <c r="D190" s="221" t="s">
        <v>233</v>
      </c>
      <c r="E190" s="220">
        <v>2.5396825396825395</v>
      </c>
      <c r="F190" s="221" t="str">
        <f t="shared" si="35"/>
        <v>-</v>
      </c>
      <c r="G190" s="220">
        <v>2.7916666666666665</v>
      </c>
      <c r="H190" s="221">
        <f t="shared" si="35"/>
        <v>0.25198412698412698</v>
      </c>
      <c r="I190" s="220">
        <v>2.5697674418604652</v>
      </c>
      <c r="J190" s="221">
        <f t="shared" si="35"/>
        <v>-0.22189922480620128</v>
      </c>
      <c r="K190" s="220">
        <v>2.324786324786325</v>
      </c>
      <c r="L190" s="221">
        <f t="shared" si="36"/>
        <v>-0.24498111707414028</v>
      </c>
      <c r="M190" s="220">
        <v>2.5315315315315314</v>
      </c>
      <c r="N190" s="221">
        <f t="shared" si="34"/>
        <v>0.20674520674520647</v>
      </c>
    </row>
    <row r="191" spans="1:15" x14ac:dyDescent="0.25">
      <c r="B191" s="145" t="s">
        <v>85</v>
      </c>
      <c r="C191" s="220" t="s">
        <v>233</v>
      </c>
      <c r="D191" s="221" t="s">
        <v>233</v>
      </c>
      <c r="E191" s="220">
        <v>2.5662650602409638</v>
      </c>
      <c r="F191" s="221" t="str">
        <f t="shared" si="35"/>
        <v>-</v>
      </c>
      <c r="G191" s="220">
        <v>3.7247706422018347</v>
      </c>
      <c r="H191" s="221">
        <f t="shared" si="35"/>
        <v>1.1585055819608709</v>
      </c>
      <c r="I191" s="220">
        <v>2.5481481481481483</v>
      </c>
      <c r="J191" s="221">
        <f t="shared" si="35"/>
        <v>-1.1766224940536865</v>
      </c>
      <c r="K191" s="220">
        <v>2.6422764227642275</v>
      </c>
      <c r="L191" s="221">
        <f t="shared" si="36"/>
        <v>9.4128274616079199E-2</v>
      </c>
      <c r="M191" s="220">
        <v>3.4086021505376345</v>
      </c>
      <c r="N191" s="221">
        <f t="shared" si="34"/>
        <v>0.76632572777340702</v>
      </c>
    </row>
    <row r="192" spans="1:15" x14ac:dyDescent="0.25">
      <c r="B192" s="145" t="s">
        <v>87</v>
      </c>
      <c r="C192" s="220">
        <v>2.5714285714285716</v>
      </c>
      <c r="D192" s="221">
        <v>-0.25357142857142856</v>
      </c>
      <c r="E192" s="220">
        <v>2.8058252427184467</v>
      </c>
      <c r="F192" s="221">
        <f t="shared" si="35"/>
        <v>0.23439667128987507</v>
      </c>
      <c r="G192" s="220">
        <v>2.5</v>
      </c>
      <c r="H192" s="221">
        <f t="shared" si="35"/>
        <v>-0.30582524271844669</v>
      </c>
      <c r="I192" s="220">
        <v>3.4957983193277311</v>
      </c>
      <c r="J192" s="221">
        <f t="shared" si="35"/>
        <v>0.99579831932773111</v>
      </c>
      <c r="K192" s="220">
        <v>4.1339285714285712</v>
      </c>
      <c r="L192" s="221">
        <f t="shared" si="36"/>
        <v>0.63813025210084007</v>
      </c>
      <c r="M192" s="220">
        <v>2.3281853281853282</v>
      </c>
      <c r="N192" s="221">
        <f t="shared" si="34"/>
        <v>-1.805743243243243</v>
      </c>
    </row>
    <row r="193" spans="2:15" x14ac:dyDescent="0.25">
      <c r="B193" s="145" t="s">
        <v>89</v>
      </c>
      <c r="C193" s="220">
        <v>1.8918918918918919</v>
      </c>
      <c r="D193" s="221">
        <v>-1.1735286688557716</v>
      </c>
      <c r="E193" s="220">
        <v>2.9885057471264367</v>
      </c>
      <c r="F193" s="221">
        <f t="shared" si="35"/>
        <v>1.0966138552345448</v>
      </c>
      <c r="G193" s="220">
        <v>2.5051546391752577</v>
      </c>
      <c r="H193" s="221">
        <f t="shared" si="35"/>
        <v>-0.48335110795117897</v>
      </c>
      <c r="I193" s="220">
        <v>2.8235294117647061</v>
      </c>
      <c r="J193" s="221">
        <f t="shared" si="35"/>
        <v>0.31837477258944835</v>
      </c>
      <c r="K193" s="220">
        <v>3.06993006993007</v>
      </c>
      <c r="L193" s="221">
        <f t="shared" si="36"/>
        <v>0.24640065816536394</v>
      </c>
      <c r="M193" s="220">
        <v>3.317241379310345</v>
      </c>
      <c r="N193" s="221">
        <f t="shared" si="34"/>
        <v>0.24731130938027501</v>
      </c>
    </row>
    <row r="194" spans="2:15" x14ac:dyDescent="0.25">
      <c r="B194" s="145" t="s">
        <v>91</v>
      </c>
      <c r="C194" s="220">
        <v>2.7872340425531914</v>
      </c>
      <c r="D194" s="221">
        <v>-3.454813566463022E-2</v>
      </c>
      <c r="E194" s="220">
        <v>2.3220338983050848</v>
      </c>
      <c r="F194" s="221">
        <f t="shared" si="35"/>
        <v>-0.46520014424810663</v>
      </c>
      <c r="G194" s="220">
        <v>2.6454545454545455</v>
      </c>
      <c r="H194" s="221">
        <f t="shared" si="35"/>
        <v>0.32342064714946073</v>
      </c>
      <c r="I194" s="220">
        <v>2.8175182481751824</v>
      </c>
      <c r="J194" s="221">
        <f t="shared" si="35"/>
        <v>0.17206370272063687</v>
      </c>
      <c r="K194" s="220">
        <v>2.3806451612903228</v>
      </c>
      <c r="L194" s="221">
        <f t="shared" si="36"/>
        <v>-0.4368730868848596</v>
      </c>
      <c r="M194" s="220">
        <v>2.9246231155778895</v>
      </c>
      <c r="N194" s="221">
        <f t="shared" si="34"/>
        <v>0.54397795428756668</v>
      </c>
    </row>
    <row r="195" spans="2:15" x14ac:dyDescent="0.25">
      <c r="B195" s="145" t="s">
        <v>93</v>
      </c>
      <c r="C195" s="220">
        <v>1.7192982456140351</v>
      </c>
      <c r="D195" s="221">
        <v>-1.1386252516537243</v>
      </c>
      <c r="E195" s="220">
        <v>2.6972704714640199</v>
      </c>
      <c r="F195" s="221">
        <f t="shared" si="35"/>
        <v>0.97797222584998478</v>
      </c>
      <c r="G195" s="220">
        <v>2.5934065934065935</v>
      </c>
      <c r="H195" s="221">
        <f t="shared" si="35"/>
        <v>-0.10386387805742636</v>
      </c>
      <c r="I195" s="220">
        <v>3.5201465201465201</v>
      </c>
      <c r="J195" s="221">
        <f t="shared" si="35"/>
        <v>0.92673992673992656</v>
      </c>
      <c r="K195" s="220">
        <v>2.2638297872340427</v>
      </c>
      <c r="L195" s="221">
        <f t="shared" si="36"/>
        <v>-1.2563167329124774</v>
      </c>
      <c r="M195" s="220"/>
      <c r="N195" s="221"/>
    </row>
    <row r="196" spans="2:15" x14ac:dyDescent="0.25">
      <c r="B196" s="145" t="s">
        <v>95</v>
      </c>
      <c r="C196" s="220">
        <v>2.6081081081081079</v>
      </c>
      <c r="D196" s="221">
        <v>0.38992628992628964</v>
      </c>
      <c r="E196" s="220">
        <v>2.7487437185929648</v>
      </c>
      <c r="F196" s="221">
        <f t="shared" si="35"/>
        <v>0.14063561048485695</v>
      </c>
      <c r="G196" s="220">
        <v>2.3558718861209966</v>
      </c>
      <c r="H196" s="221">
        <f t="shared" si="35"/>
        <v>-0.39287183247196822</v>
      </c>
      <c r="I196" s="220">
        <v>2.9561403508771931</v>
      </c>
      <c r="J196" s="221">
        <f t="shared" si="35"/>
        <v>0.60026846475619644</v>
      </c>
      <c r="K196" s="220">
        <v>2.6193548387096772</v>
      </c>
      <c r="L196" s="221">
        <f t="shared" si="36"/>
        <v>-0.33678551216751584</v>
      </c>
      <c r="M196" s="220"/>
      <c r="N196" s="221"/>
    </row>
    <row r="197" spans="2:15" ht="15.75" x14ac:dyDescent="0.25">
      <c r="B197" s="148" t="s">
        <v>32</v>
      </c>
      <c r="C197" s="222">
        <v>2.3633004926108376</v>
      </c>
      <c r="D197" s="223">
        <v>-0.28023050469374455</v>
      </c>
      <c r="E197" s="222">
        <v>2.5423728813559321</v>
      </c>
      <c r="F197" s="223">
        <f t="shared" si="35"/>
        <v>0.17907238874509446</v>
      </c>
      <c r="G197" s="222">
        <v>2.642156862745098</v>
      </c>
      <c r="H197" s="223">
        <f t="shared" si="35"/>
        <v>9.9783981389165888E-2</v>
      </c>
      <c r="I197" s="222">
        <v>3.0806618407445709</v>
      </c>
      <c r="J197" s="223">
        <f t="shared" si="35"/>
        <v>0.43850497799947297</v>
      </c>
      <c r="K197" s="222">
        <v>2.8292682926829267</v>
      </c>
      <c r="L197" s="223">
        <f t="shared" si="36"/>
        <v>-0.25139354806164427</v>
      </c>
      <c r="M197" s="222">
        <v>2.7087682672233822</v>
      </c>
      <c r="N197" s="223">
        <v>-0.24854091777014942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2.8614718614718613</v>
      </c>
      <c r="D207" s="221">
        <v>0.36147186147186128</v>
      </c>
      <c r="E207" s="220">
        <v>2.1052631578947367</v>
      </c>
      <c r="F207" s="221">
        <f t="shared" ref="F207:J209" si="37">IFERROR(E207-C207,"-")</f>
        <v>-0.75620870357712455</v>
      </c>
      <c r="G207" s="220">
        <v>3.1148148148148147</v>
      </c>
      <c r="H207" s="221">
        <f t="shared" si="37"/>
        <v>1.009551656920078</v>
      </c>
      <c r="I207" s="220">
        <v>2.8249158249158248</v>
      </c>
      <c r="J207" s="221">
        <f t="shared" si="37"/>
        <v>-0.28989898989898988</v>
      </c>
      <c r="K207" s="220">
        <v>3.3443223443223444</v>
      </c>
      <c r="L207" s="221">
        <f t="shared" ref="L207:L209" si="38">IFERROR(K207-I207,"-")</f>
        <v>0.51940651940651961</v>
      </c>
      <c r="M207" s="220">
        <v>2.9627659574468086</v>
      </c>
      <c r="N207" s="221">
        <f t="shared" ref="N207:N216" si="39">IFERROR(M207-K207,"-")</f>
        <v>-0.38155638687553584</v>
      </c>
    </row>
    <row r="208" spans="2:15" x14ac:dyDescent="0.25">
      <c r="B208" s="145" t="s">
        <v>75</v>
      </c>
      <c r="C208" s="220">
        <v>2.0930232558139537</v>
      </c>
      <c r="D208" s="221">
        <v>-0.64317306320445145</v>
      </c>
      <c r="E208" s="220">
        <v>1.4772727272727273</v>
      </c>
      <c r="F208" s="221">
        <f t="shared" si="37"/>
        <v>-0.61575052854122636</v>
      </c>
      <c r="G208" s="220">
        <v>2.414814814814815</v>
      </c>
      <c r="H208" s="221">
        <f t="shared" si="37"/>
        <v>0.93754208754208768</v>
      </c>
      <c r="I208" s="220">
        <v>2.4600760456273765</v>
      </c>
      <c r="J208" s="221">
        <f t="shared" si="37"/>
        <v>4.5261230812561504E-2</v>
      </c>
      <c r="K208" s="220">
        <v>2.4355828220858897</v>
      </c>
      <c r="L208" s="221">
        <f t="shared" si="38"/>
        <v>-2.4493223541486753E-2</v>
      </c>
      <c r="M208" s="220">
        <v>2.8980263157894739</v>
      </c>
      <c r="N208" s="221">
        <f t="shared" si="39"/>
        <v>0.46244349370358417</v>
      </c>
    </row>
    <row r="209" spans="2:15" x14ac:dyDescent="0.25">
      <c r="B209" s="145" t="s">
        <v>77</v>
      </c>
      <c r="C209" s="220">
        <v>2.4691358024691357</v>
      </c>
      <c r="D209" s="221">
        <v>-0.16244314489928557</v>
      </c>
      <c r="E209" s="220">
        <v>2.4565217391304346</v>
      </c>
      <c r="F209" s="221">
        <f t="shared" si="37"/>
        <v>-1.2614063338701076E-2</v>
      </c>
      <c r="G209" s="220">
        <v>2.5943396226415096</v>
      </c>
      <c r="H209" s="221">
        <f t="shared" si="37"/>
        <v>0.13781788351107505</v>
      </c>
      <c r="I209" s="220">
        <v>2.6113360323886639</v>
      </c>
      <c r="J209" s="221">
        <f t="shared" si="37"/>
        <v>1.6996409747154217E-2</v>
      </c>
      <c r="K209" s="220">
        <v>3.1333333333333333</v>
      </c>
      <c r="L209" s="221">
        <f t="shared" si="38"/>
        <v>0.52199730094466945</v>
      </c>
      <c r="M209" s="220">
        <v>2.6015936254980079</v>
      </c>
      <c r="N209" s="221">
        <f t="shared" si="39"/>
        <v>-0.53173970783532543</v>
      </c>
    </row>
    <row r="210" spans="2:15" x14ac:dyDescent="0.25">
      <c r="B210" s="145" t="s">
        <v>79</v>
      </c>
      <c r="C210" s="220" t="s">
        <v>233</v>
      </c>
      <c r="D210" s="221" t="s">
        <v>233</v>
      </c>
      <c r="E210" s="220">
        <v>1.8571428571428572</v>
      </c>
      <c r="F210" s="221" t="str">
        <f>IFERROR(E210-C210,"-")</f>
        <v>-</v>
      </c>
      <c r="G210" s="220">
        <v>2.4713375796178343</v>
      </c>
      <c r="H210" s="221">
        <f>IFERROR(G210-E210,"-")</f>
        <v>0.61419472247497708</v>
      </c>
      <c r="I210" s="220">
        <v>3.0125000000000002</v>
      </c>
      <c r="J210" s="221">
        <f>IFERROR(I210-G210,"-")</f>
        <v>0.54116242038216589</v>
      </c>
      <c r="K210" s="220">
        <v>2.8167539267015709</v>
      </c>
      <c r="L210" s="221">
        <f>IFERROR(K210-I210,"-")</f>
        <v>-0.1957460732984293</v>
      </c>
      <c r="M210" s="220">
        <v>2.8721804511278197</v>
      </c>
      <c r="N210" s="221">
        <f t="shared" si="39"/>
        <v>5.5426524426248847E-2</v>
      </c>
    </row>
    <row r="211" spans="2:15" x14ac:dyDescent="0.25">
      <c r="B211" s="145" t="s">
        <v>81</v>
      </c>
      <c r="C211" s="220" t="s">
        <v>233</v>
      </c>
      <c r="D211" s="221" t="s">
        <v>233</v>
      </c>
      <c r="E211" s="220">
        <v>1.6206896551724137</v>
      </c>
      <c r="F211" s="221" t="str">
        <f t="shared" ref="F211:J219" si="40">IFERROR(E211-C211,"-")</f>
        <v>-</v>
      </c>
      <c r="G211" s="220">
        <v>3.0419580419580421</v>
      </c>
      <c r="H211" s="221">
        <f t="shared" si="40"/>
        <v>1.4212683867856284</v>
      </c>
      <c r="I211" s="220">
        <v>2.6937500000000001</v>
      </c>
      <c r="J211" s="221">
        <f t="shared" si="40"/>
        <v>-0.348208041958042</v>
      </c>
      <c r="K211" s="220">
        <v>3.6575342465753424</v>
      </c>
      <c r="L211" s="221">
        <f t="shared" ref="L211:L219" si="41">IFERROR(K211-I211,"-")</f>
        <v>0.96378424657534234</v>
      </c>
      <c r="M211" s="220">
        <v>3.2900763358778624</v>
      </c>
      <c r="N211" s="221">
        <f t="shared" si="39"/>
        <v>-0.36745791069748002</v>
      </c>
    </row>
    <row r="212" spans="2:15" x14ac:dyDescent="0.25">
      <c r="B212" s="145" t="s">
        <v>83</v>
      </c>
      <c r="C212" s="220" t="s">
        <v>233</v>
      </c>
      <c r="D212" s="221" t="s">
        <v>233</v>
      </c>
      <c r="E212" s="220">
        <v>2.5921052631578947</v>
      </c>
      <c r="F212" s="221" t="str">
        <f t="shared" si="40"/>
        <v>-</v>
      </c>
      <c r="G212" s="220">
        <v>2.984</v>
      </c>
      <c r="H212" s="221">
        <f t="shared" si="40"/>
        <v>0.3918947368421053</v>
      </c>
      <c r="I212" s="220">
        <v>2.6162790697674421</v>
      </c>
      <c r="J212" s="221">
        <f t="shared" si="40"/>
        <v>-0.36772093023255792</v>
      </c>
      <c r="K212" s="220">
        <v>2.592233009708738</v>
      </c>
      <c r="L212" s="221">
        <f t="shared" si="41"/>
        <v>-2.4046060058704022E-2</v>
      </c>
      <c r="M212" s="220">
        <v>3.4951456310679609</v>
      </c>
      <c r="N212" s="221">
        <f t="shared" si="39"/>
        <v>0.9029126213592229</v>
      </c>
    </row>
    <row r="213" spans="2:15" x14ac:dyDescent="0.25">
      <c r="B213" s="145" t="s">
        <v>85</v>
      </c>
      <c r="C213" s="220" t="s">
        <v>233</v>
      </c>
      <c r="D213" s="221" t="s">
        <v>233</v>
      </c>
      <c r="E213" s="220">
        <v>3.2180451127819549</v>
      </c>
      <c r="F213" s="221" t="str">
        <f t="shared" si="40"/>
        <v>-</v>
      </c>
      <c r="G213" s="220">
        <v>2.489795918367347</v>
      </c>
      <c r="H213" s="221">
        <f t="shared" si="40"/>
        <v>-0.72824919441460789</v>
      </c>
      <c r="I213" s="220">
        <v>1.8778877887788779</v>
      </c>
      <c r="J213" s="221">
        <f t="shared" si="40"/>
        <v>-0.61190812958846919</v>
      </c>
      <c r="K213" s="220">
        <v>2.952054794520548</v>
      </c>
      <c r="L213" s="221">
        <f t="shared" si="41"/>
        <v>1.0741670057416701</v>
      </c>
      <c r="M213" s="220">
        <v>4.0338164251207731</v>
      </c>
      <c r="N213" s="221">
        <f t="shared" si="39"/>
        <v>1.0817616306002251</v>
      </c>
    </row>
    <row r="214" spans="2:15" x14ac:dyDescent="0.25">
      <c r="B214" s="145" t="s">
        <v>87</v>
      </c>
      <c r="C214" s="220">
        <v>1.6041666666666667</v>
      </c>
      <c r="D214" s="221">
        <v>-2.5184748427672954</v>
      </c>
      <c r="E214" s="220">
        <v>4.07</v>
      </c>
      <c r="F214" s="221">
        <f t="shared" si="40"/>
        <v>2.4658333333333333</v>
      </c>
      <c r="G214" s="220">
        <v>1.7235772357723578</v>
      </c>
      <c r="H214" s="221">
        <f t="shared" si="40"/>
        <v>-2.3464227642276425</v>
      </c>
      <c r="I214" s="220">
        <v>3.0769230769230771</v>
      </c>
      <c r="J214" s="221">
        <f t="shared" si="40"/>
        <v>1.3533458411507193</v>
      </c>
      <c r="K214" s="220">
        <v>5.062176165803109</v>
      </c>
      <c r="L214" s="221">
        <f t="shared" si="41"/>
        <v>1.9852530888800319</v>
      </c>
      <c r="M214" s="220">
        <v>4.6287128712871288</v>
      </c>
      <c r="N214" s="221">
        <f t="shared" si="39"/>
        <v>-0.4334632945159802</v>
      </c>
    </row>
    <row r="215" spans="2:15" x14ac:dyDescent="0.25">
      <c r="B215" s="145" t="s">
        <v>89</v>
      </c>
      <c r="C215" s="220">
        <v>1.5263157894736843</v>
      </c>
      <c r="D215" s="221">
        <v>-1.5330062444246206</v>
      </c>
      <c r="E215" s="220">
        <v>2.6967213114754101</v>
      </c>
      <c r="F215" s="221">
        <f t="shared" si="40"/>
        <v>1.1704055220017258</v>
      </c>
      <c r="G215" s="220">
        <v>1.7846889952153111</v>
      </c>
      <c r="H215" s="221">
        <f t="shared" si="40"/>
        <v>-0.91203231626009895</v>
      </c>
      <c r="I215" s="220">
        <v>3.9452054794520546</v>
      </c>
      <c r="J215" s="221">
        <f t="shared" si="40"/>
        <v>2.1605164842367435</v>
      </c>
      <c r="K215" s="220">
        <v>3.4752475247524752</v>
      </c>
      <c r="L215" s="221">
        <f t="shared" si="41"/>
        <v>-0.46995795469957935</v>
      </c>
      <c r="M215" s="220">
        <v>3.6882129277566542</v>
      </c>
      <c r="N215" s="221">
        <f t="shared" si="39"/>
        <v>0.21296540300417899</v>
      </c>
    </row>
    <row r="216" spans="2:15" x14ac:dyDescent="0.25">
      <c r="B216" s="145" t="s">
        <v>91</v>
      </c>
      <c r="C216" s="220">
        <v>1.5666666666666667</v>
      </c>
      <c r="D216" s="221">
        <v>-1.293146417445483</v>
      </c>
      <c r="E216" s="220">
        <v>2.4550898203592815</v>
      </c>
      <c r="F216" s="221">
        <f t="shared" si="40"/>
        <v>0.88842315369261482</v>
      </c>
      <c r="G216" s="220">
        <v>2.9919354838709675</v>
      </c>
      <c r="H216" s="221">
        <f t="shared" si="40"/>
        <v>0.53684566351168606</v>
      </c>
      <c r="I216" s="220">
        <v>2.8269230769230771</v>
      </c>
      <c r="J216" s="221">
        <f t="shared" si="40"/>
        <v>-0.16501240694789043</v>
      </c>
      <c r="K216" s="220">
        <v>4.169354838709677</v>
      </c>
      <c r="L216" s="221">
        <f t="shared" si="41"/>
        <v>1.3424317617866</v>
      </c>
      <c r="M216" s="220">
        <v>3.274193548387097</v>
      </c>
      <c r="N216" s="221">
        <f t="shared" si="39"/>
        <v>-0.89516129032258007</v>
      </c>
    </row>
    <row r="217" spans="2:15" x14ac:dyDescent="0.25">
      <c r="B217" s="145" t="s">
        <v>93</v>
      </c>
      <c r="C217" s="220">
        <v>2.6875</v>
      </c>
      <c r="D217" s="221">
        <v>0.27302631578947389</v>
      </c>
      <c r="E217" s="220">
        <v>2.8636363636363638</v>
      </c>
      <c r="F217" s="221">
        <f t="shared" si="40"/>
        <v>0.17613636363636376</v>
      </c>
      <c r="G217" s="220">
        <v>2.5331125827814569</v>
      </c>
      <c r="H217" s="221">
        <f t="shared" si="40"/>
        <v>-0.33052378085490686</v>
      </c>
      <c r="I217" s="220">
        <v>2.8129251700680271</v>
      </c>
      <c r="J217" s="221">
        <f t="shared" si="40"/>
        <v>0.27981258728657021</v>
      </c>
      <c r="K217" s="220">
        <v>2.3783783783783785</v>
      </c>
      <c r="L217" s="221">
        <f t="shared" si="41"/>
        <v>-0.4345467916896486</v>
      </c>
      <c r="M217" s="220"/>
      <c r="N217" s="221"/>
    </row>
    <row r="218" spans="2:15" x14ac:dyDescent="0.25">
      <c r="B218" s="145" t="s">
        <v>95</v>
      </c>
      <c r="C218" s="220">
        <v>2.3488372093023258</v>
      </c>
      <c r="D218" s="221">
        <v>0.36945576600335661</v>
      </c>
      <c r="E218" s="220">
        <v>2.9883720930232558</v>
      </c>
      <c r="F218" s="221">
        <f t="shared" si="40"/>
        <v>0.63953488372093004</v>
      </c>
      <c r="G218" s="220">
        <v>2.8401360544217686</v>
      </c>
      <c r="H218" s="221">
        <f t="shared" si="40"/>
        <v>-0.14823603860148715</v>
      </c>
      <c r="I218" s="220">
        <v>3.3711340206185567</v>
      </c>
      <c r="J218" s="221">
        <f t="shared" si="40"/>
        <v>0.53099796619678807</v>
      </c>
      <c r="K218" s="220">
        <v>3.0121457489878543</v>
      </c>
      <c r="L218" s="221">
        <f t="shared" si="41"/>
        <v>-0.35898827163070246</v>
      </c>
      <c r="M218" s="220"/>
      <c r="N218" s="221"/>
    </row>
    <row r="219" spans="2:15" ht="15.75" x14ac:dyDescent="0.25">
      <c r="B219" s="148" t="s">
        <v>32</v>
      </c>
      <c r="C219" s="222">
        <v>2.4005102040816326</v>
      </c>
      <c r="D219" s="223">
        <v>-0.24150480127742435</v>
      </c>
      <c r="E219" s="222">
        <v>2.7591897974493622</v>
      </c>
      <c r="F219" s="223">
        <f t="shared" si="40"/>
        <v>0.35867959336772959</v>
      </c>
      <c r="G219" s="222">
        <v>2.511853867081228</v>
      </c>
      <c r="H219" s="223">
        <f t="shared" si="40"/>
        <v>-0.24733593036813417</v>
      </c>
      <c r="I219" s="222">
        <v>2.7997724687144481</v>
      </c>
      <c r="J219" s="223">
        <f t="shared" si="40"/>
        <v>0.28791860163322003</v>
      </c>
      <c r="K219" s="222">
        <v>3.1528013582342953</v>
      </c>
      <c r="L219" s="223">
        <f t="shared" si="41"/>
        <v>0.35302888951984723</v>
      </c>
      <c r="M219" s="222">
        <v>3.3256029684601112</v>
      </c>
      <c r="N219" s="223">
        <v>2.7202527202526916E-2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2.3828828828828827</v>
      </c>
      <c r="D229" s="221">
        <v>0.15529667598633123</v>
      </c>
      <c r="E229" s="220">
        <v>1.6046511627906976</v>
      </c>
      <c r="F229" s="221">
        <f t="shared" ref="F229:J231" si="42">IFERROR(E229-C229,"-")</f>
        <v>-0.77823172009218511</v>
      </c>
      <c r="G229" s="220">
        <v>2.4294117647058822</v>
      </c>
      <c r="H229" s="221">
        <f t="shared" si="42"/>
        <v>0.82476060191518452</v>
      </c>
      <c r="I229" s="220">
        <v>2.5857740585774058</v>
      </c>
      <c r="J229" s="221">
        <f t="shared" si="42"/>
        <v>0.15636229387152367</v>
      </c>
      <c r="K229" s="220">
        <v>2.8736462093862816</v>
      </c>
      <c r="L229" s="221">
        <f t="shared" ref="L229:L231" si="43">IFERROR(K229-I229,"-")</f>
        <v>0.28787215080887574</v>
      </c>
      <c r="M229" s="220">
        <v>2.8328173374613002</v>
      </c>
      <c r="N229" s="221">
        <f t="shared" ref="N229:N238" si="44">IFERROR(M229-K229,"-")</f>
        <v>-4.0828871924981414E-2</v>
      </c>
    </row>
    <row r="230" spans="2:15" x14ac:dyDescent="0.25">
      <c r="B230" s="145" t="s">
        <v>75</v>
      </c>
      <c r="C230" s="220">
        <v>2.25</v>
      </c>
      <c r="D230" s="221">
        <v>-0.32971014492753614</v>
      </c>
      <c r="E230" s="220">
        <v>2.2702702702702702</v>
      </c>
      <c r="F230" s="221">
        <f t="shared" si="42"/>
        <v>2.0270270270270174E-2</v>
      </c>
      <c r="G230" s="220">
        <v>2.8324022346368714</v>
      </c>
      <c r="H230" s="221">
        <f t="shared" si="42"/>
        <v>0.56213196436660118</v>
      </c>
      <c r="I230" s="220">
        <v>2.5750000000000002</v>
      </c>
      <c r="J230" s="221">
        <f t="shared" si="42"/>
        <v>-0.25740223463687117</v>
      </c>
      <c r="K230" s="220">
        <v>2.9292929292929295</v>
      </c>
      <c r="L230" s="221">
        <f t="shared" si="43"/>
        <v>0.35429292929292933</v>
      </c>
      <c r="M230" s="220">
        <v>2.6576576576576576</v>
      </c>
      <c r="N230" s="221">
        <f t="shared" si="44"/>
        <v>-0.2716352716352719</v>
      </c>
    </row>
    <row r="231" spans="2:15" x14ac:dyDescent="0.25">
      <c r="B231" s="145" t="s">
        <v>77</v>
      </c>
      <c r="C231" s="220">
        <v>3.0352941176470587</v>
      </c>
      <c r="D231" s="221">
        <v>-1.5430520034100503E-2</v>
      </c>
      <c r="E231" s="220">
        <v>1.65625</v>
      </c>
      <c r="F231" s="221">
        <f t="shared" si="42"/>
        <v>-1.3790441176470587</v>
      </c>
      <c r="G231" s="220">
        <v>2.5076142131979697</v>
      </c>
      <c r="H231" s="221">
        <f t="shared" si="42"/>
        <v>0.85136421319796973</v>
      </c>
      <c r="I231" s="220">
        <v>4.1359223300970873</v>
      </c>
      <c r="J231" s="221">
        <f t="shared" si="42"/>
        <v>1.6283081168991176</v>
      </c>
      <c r="K231" s="220">
        <v>2.9226519337016574</v>
      </c>
      <c r="L231" s="221">
        <f t="shared" si="43"/>
        <v>-1.2132703963954299</v>
      </c>
      <c r="M231" s="220">
        <v>2.2459016393442623</v>
      </c>
      <c r="N231" s="221">
        <f t="shared" si="44"/>
        <v>-0.67675029435739509</v>
      </c>
    </row>
    <row r="232" spans="2:15" x14ac:dyDescent="0.25">
      <c r="B232" s="145" t="s">
        <v>79</v>
      </c>
      <c r="C232" s="220" t="s">
        <v>233</v>
      </c>
      <c r="D232" s="221" t="s">
        <v>233</v>
      </c>
      <c r="E232" s="220">
        <v>1.8064516129032258</v>
      </c>
      <c r="F232" s="221" t="str">
        <f>IFERROR(E232-C232,"-")</f>
        <v>-</v>
      </c>
      <c r="G232" s="220">
        <v>2.7118644067796609</v>
      </c>
      <c r="H232" s="221">
        <f>IFERROR(G232-E232,"-")</f>
        <v>0.90541279387643514</v>
      </c>
      <c r="I232" s="220">
        <v>3.5714285714285716</v>
      </c>
      <c r="J232" s="221">
        <f>IFERROR(I232-G232,"-")</f>
        <v>0.85956416464891072</v>
      </c>
      <c r="K232" s="220">
        <v>4.037383177570093</v>
      </c>
      <c r="L232" s="221">
        <f>IFERROR(K232-I232,"-")</f>
        <v>0.4659546061415214</v>
      </c>
      <c r="M232" s="220">
        <v>2.1925925925925926</v>
      </c>
      <c r="N232" s="221">
        <f t="shared" si="44"/>
        <v>-1.8447905849775004</v>
      </c>
    </row>
    <row r="233" spans="2:15" x14ac:dyDescent="0.25">
      <c r="B233" s="145" t="s">
        <v>81</v>
      </c>
      <c r="C233" s="220" t="s">
        <v>233</v>
      </c>
      <c r="D233" s="221" t="s">
        <v>233</v>
      </c>
      <c r="E233" s="220">
        <v>2.2323232323232323</v>
      </c>
      <c r="F233" s="221" t="str">
        <f t="shared" ref="F233:J241" si="45">IFERROR(E233-C233,"-")</f>
        <v>-</v>
      </c>
      <c r="G233" s="220">
        <v>2.7777777777777777</v>
      </c>
      <c r="H233" s="221">
        <f t="shared" si="45"/>
        <v>0.54545454545454541</v>
      </c>
      <c r="I233" s="220">
        <v>2.8666666666666667</v>
      </c>
      <c r="J233" s="221">
        <f t="shared" si="45"/>
        <v>8.8888888888889017E-2</v>
      </c>
      <c r="K233" s="220">
        <v>2.7593984962406015</v>
      </c>
      <c r="L233" s="221">
        <f t="shared" ref="L233:L241" si="46">IFERROR(K233-I233,"-")</f>
        <v>-0.10726817042606518</v>
      </c>
      <c r="M233" s="220">
        <v>2.5947712418300655</v>
      </c>
      <c r="N233" s="221">
        <f t="shared" si="44"/>
        <v>-0.16462725441053605</v>
      </c>
    </row>
    <row r="234" spans="2:15" x14ac:dyDescent="0.25">
      <c r="B234" s="145" t="s">
        <v>83</v>
      </c>
      <c r="C234" s="220" t="s">
        <v>233</v>
      </c>
      <c r="D234" s="221" t="s">
        <v>233</v>
      </c>
      <c r="E234" s="220">
        <v>2.5396825396825395</v>
      </c>
      <c r="F234" s="221" t="str">
        <f t="shared" si="45"/>
        <v>-</v>
      </c>
      <c r="G234" s="220">
        <v>2.7916666666666665</v>
      </c>
      <c r="H234" s="221">
        <f t="shared" si="45"/>
        <v>0.25198412698412698</v>
      </c>
      <c r="I234" s="220">
        <v>2.5697674418604652</v>
      </c>
      <c r="J234" s="221">
        <f t="shared" si="45"/>
        <v>-0.22189922480620128</v>
      </c>
      <c r="K234" s="220">
        <v>2.324786324786325</v>
      </c>
      <c r="L234" s="221">
        <f t="shared" si="46"/>
        <v>-0.24498111707414028</v>
      </c>
      <c r="M234" s="220">
        <v>2.5315315315315314</v>
      </c>
      <c r="N234" s="221">
        <f t="shared" si="44"/>
        <v>0.20674520674520647</v>
      </c>
    </row>
    <row r="235" spans="2:15" x14ac:dyDescent="0.25">
      <c r="B235" s="145" t="s">
        <v>85</v>
      </c>
      <c r="C235" s="220" t="s">
        <v>233</v>
      </c>
      <c r="D235" s="221" t="s">
        <v>233</v>
      </c>
      <c r="E235" s="220">
        <v>2.5662650602409638</v>
      </c>
      <c r="F235" s="221" t="str">
        <f t="shared" si="45"/>
        <v>-</v>
      </c>
      <c r="G235" s="220">
        <v>3.7247706422018347</v>
      </c>
      <c r="H235" s="221">
        <f t="shared" si="45"/>
        <v>1.1585055819608709</v>
      </c>
      <c r="I235" s="220">
        <v>2.5481481481481483</v>
      </c>
      <c r="J235" s="221">
        <f t="shared" si="45"/>
        <v>-1.1766224940536865</v>
      </c>
      <c r="K235" s="220">
        <v>2.6422764227642275</v>
      </c>
      <c r="L235" s="221">
        <f t="shared" si="46"/>
        <v>9.4128274616079199E-2</v>
      </c>
      <c r="M235" s="220">
        <v>3.4086021505376345</v>
      </c>
      <c r="N235" s="221">
        <f t="shared" si="44"/>
        <v>0.76632572777340702</v>
      </c>
    </row>
    <row r="236" spans="2:15" x14ac:dyDescent="0.25">
      <c r="B236" s="145" t="s">
        <v>87</v>
      </c>
      <c r="C236" s="220">
        <v>2.5714285714285716</v>
      </c>
      <c r="D236" s="221">
        <v>-0.25357142857142856</v>
      </c>
      <c r="E236" s="220">
        <v>2.8058252427184467</v>
      </c>
      <c r="F236" s="221">
        <f t="shared" si="45"/>
        <v>0.23439667128987507</v>
      </c>
      <c r="G236" s="220">
        <v>2.5</v>
      </c>
      <c r="H236" s="221">
        <f t="shared" si="45"/>
        <v>-0.30582524271844669</v>
      </c>
      <c r="I236" s="220">
        <v>3.4957983193277311</v>
      </c>
      <c r="J236" s="221">
        <f t="shared" si="45"/>
        <v>0.99579831932773111</v>
      </c>
      <c r="K236" s="220">
        <v>4.1339285714285712</v>
      </c>
      <c r="L236" s="221">
        <f t="shared" si="46"/>
        <v>0.63813025210084007</v>
      </c>
      <c r="M236" s="220">
        <v>2.3281853281853282</v>
      </c>
      <c r="N236" s="221">
        <f t="shared" si="44"/>
        <v>-1.805743243243243</v>
      </c>
    </row>
    <row r="237" spans="2:15" x14ac:dyDescent="0.25">
      <c r="B237" s="145" t="s">
        <v>89</v>
      </c>
      <c r="C237" s="220">
        <v>1.8918918918918919</v>
      </c>
      <c r="D237" s="221">
        <v>-1.1735286688557716</v>
      </c>
      <c r="E237" s="220">
        <v>2.9885057471264367</v>
      </c>
      <c r="F237" s="221">
        <f t="shared" si="45"/>
        <v>1.0966138552345448</v>
      </c>
      <c r="G237" s="220">
        <v>2.5051546391752577</v>
      </c>
      <c r="H237" s="221">
        <f t="shared" si="45"/>
        <v>-0.48335110795117897</v>
      </c>
      <c r="I237" s="220">
        <v>2.8235294117647061</v>
      </c>
      <c r="J237" s="221">
        <f t="shared" si="45"/>
        <v>0.31837477258944835</v>
      </c>
      <c r="K237" s="220">
        <v>3.06993006993007</v>
      </c>
      <c r="L237" s="221">
        <f t="shared" si="46"/>
        <v>0.24640065816536394</v>
      </c>
      <c r="M237" s="220">
        <v>3.317241379310345</v>
      </c>
      <c r="N237" s="221">
        <f t="shared" si="44"/>
        <v>0.24731130938027501</v>
      </c>
    </row>
    <row r="238" spans="2:15" x14ac:dyDescent="0.25">
      <c r="B238" s="145" t="s">
        <v>91</v>
      </c>
      <c r="C238" s="220">
        <v>2.7872340425531914</v>
      </c>
      <c r="D238" s="221">
        <v>-3.454813566463022E-2</v>
      </c>
      <c r="E238" s="220">
        <v>2.3220338983050848</v>
      </c>
      <c r="F238" s="221">
        <f t="shared" si="45"/>
        <v>-0.46520014424810663</v>
      </c>
      <c r="G238" s="220">
        <v>2.6454545454545455</v>
      </c>
      <c r="H238" s="221">
        <f t="shared" si="45"/>
        <v>0.32342064714946073</v>
      </c>
      <c r="I238" s="220">
        <v>2.8175182481751824</v>
      </c>
      <c r="J238" s="221">
        <f t="shared" si="45"/>
        <v>0.17206370272063687</v>
      </c>
      <c r="K238" s="220">
        <v>2.3806451612903228</v>
      </c>
      <c r="L238" s="221">
        <f t="shared" si="46"/>
        <v>-0.4368730868848596</v>
      </c>
      <c r="M238" s="220">
        <v>2.9246231155778895</v>
      </c>
      <c r="N238" s="221">
        <f t="shared" si="44"/>
        <v>0.54397795428756668</v>
      </c>
    </row>
    <row r="239" spans="2:15" x14ac:dyDescent="0.25">
      <c r="B239" s="145" t="s">
        <v>93</v>
      </c>
      <c r="C239" s="220">
        <v>1.7192982456140351</v>
      </c>
      <c r="D239" s="221">
        <v>-1.1386252516537243</v>
      </c>
      <c r="E239" s="220">
        <v>2.6972704714640199</v>
      </c>
      <c r="F239" s="221">
        <f t="shared" si="45"/>
        <v>0.97797222584998478</v>
      </c>
      <c r="G239" s="220">
        <v>2.5934065934065935</v>
      </c>
      <c r="H239" s="221">
        <f t="shared" si="45"/>
        <v>-0.10386387805742636</v>
      </c>
      <c r="I239" s="220">
        <v>3.5201465201465201</v>
      </c>
      <c r="J239" s="221">
        <f t="shared" si="45"/>
        <v>0.92673992673992656</v>
      </c>
      <c r="K239" s="220">
        <v>2.2638297872340427</v>
      </c>
      <c r="L239" s="221">
        <f t="shared" si="46"/>
        <v>-1.2563167329124774</v>
      </c>
      <c r="M239" s="220"/>
      <c r="N239" s="221"/>
    </row>
    <row r="240" spans="2:15" x14ac:dyDescent="0.25">
      <c r="B240" s="145" t="s">
        <v>95</v>
      </c>
      <c r="C240" s="220">
        <v>2.6081081081081079</v>
      </c>
      <c r="D240" s="221">
        <v>0.38992628992628964</v>
      </c>
      <c r="E240" s="220">
        <v>2.7487437185929648</v>
      </c>
      <c r="F240" s="221">
        <f t="shared" si="45"/>
        <v>0.14063561048485695</v>
      </c>
      <c r="G240" s="220">
        <v>2.3558718861209966</v>
      </c>
      <c r="H240" s="221">
        <f t="shared" si="45"/>
        <v>-0.39287183247196822</v>
      </c>
      <c r="I240" s="220">
        <v>2.9561403508771931</v>
      </c>
      <c r="J240" s="221">
        <f t="shared" si="45"/>
        <v>0.60026846475619644</v>
      </c>
      <c r="K240" s="220">
        <v>2.6193548387096772</v>
      </c>
      <c r="L240" s="221">
        <f t="shared" si="46"/>
        <v>-0.33678551216751584</v>
      </c>
      <c r="M240" s="220"/>
      <c r="N240" s="221"/>
    </row>
    <row r="241" spans="2:15" ht="15.75" x14ac:dyDescent="0.25">
      <c r="B241" s="148" t="s">
        <v>32</v>
      </c>
      <c r="C241" s="222">
        <v>2.3633004926108376</v>
      </c>
      <c r="D241" s="223">
        <v>-0.28023050469374455</v>
      </c>
      <c r="E241" s="222">
        <v>2.5423728813559321</v>
      </c>
      <c r="F241" s="223">
        <f t="shared" si="45"/>
        <v>0.17907238874509446</v>
      </c>
      <c r="G241" s="222">
        <v>2.642156862745098</v>
      </c>
      <c r="H241" s="223">
        <f t="shared" si="45"/>
        <v>9.9783981389165888E-2</v>
      </c>
      <c r="I241" s="222">
        <v>3.0806618407445709</v>
      </c>
      <c r="J241" s="223">
        <f t="shared" si="45"/>
        <v>0.43850497799947297</v>
      </c>
      <c r="K241" s="222">
        <v>2.8292682926829267</v>
      </c>
      <c r="L241" s="223">
        <f t="shared" si="46"/>
        <v>-0.25139354806164427</v>
      </c>
      <c r="M241" s="222">
        <v>2.7087682672233822</v>
      </c>
      <c r="N241" s="223">
        <v>-0.24854091777014942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2.4518272425249168</v>
      </c>
      <c r="D251" s="221">
        <v>-0.39137833238797537</v>
      </c>
      <c r="E251" s="220">
        <v>2</v>
      </c>
      <c r="F251" s="221">
        <f t="shared" ref="F251:J253" si="47">IFERROR(E251-C251,"-")</f>
        <v>-0.45182724252491679</v>
      </c>
      <c r="G251" s="220">
        <v>3.0178571428571428</v>
      </c>
      <c r="H251" s="221">
        <f t="shared" si="47"/>
        <v>1.0178571428571428</v>
      </c>
      <c r="I251" s="220">
        <v>2.7947368421052632</v>
      </c>
      <c r="J251" s="221">
        <f t="shared" si="47"/>
        <v>-0.22312030075187961</v>
      </c>
      <c r="K251" s="220">
        <v>3.1305970149253732</v>
      </c>
      <c r="L251" s="221">
        <f t="shared" ref="L251:L253" si="48">IFERROR(K251-I251,"-")</f>
        <v>0.33586017282011005</v>
      </c>
      <c r="M251" s="220">
        <v>2.7339901477832513</v>
      </c>
      <c r="N251" s="221">
        <f t="shared" ref="N251:N260" si="49">IFERROR(M251-K251,"-")</f>
        <v>-0.3966068671421219</v>
      </c>
    </row>
    <row r="252" spans="2:15" x14ac:dyDescent="0.25">
      <c r="B252" s="145" t="s">
        <v>75</v>
      </c>
      <c r="C252" s="220">
        <v>2.4299065420560746</v>
      </c>
      <c r="D252" s="221">
        <v>-0.18960565306587673</v>
      </c>
      <c r="E252" s="220">
        <v>2</v>
      </c>
      <c r="F252" s="221">
        <f t="shared" si="47"/>
        <v>-0.42990654205607459</v>
      </c>
      <c r="G252" s="220">
        <v>1.9818181818181819</v>
      </c>
      <c r="H252" s="221">
        <f t="shared" si="47"/>
        <v>-1.8181818181818077E-2</v>
      </c>
      <c r="I252" s="220">
        <v>2.5424836601307188</v>
      </c>
      <c r="J252" s="221">
        <f t="shared" si="47"/>
        <v>0.56066547831253688</v>
      </c>
      <c r="K252" s="220">
        <v>2.8382978723404255</v>
      </c>
      <c r="L252" s="221">
        <f t="shared" si="48"/>
        <v>0.29581421220970672</v>
      </c>
      <c r="M252" s="220">
        <v>2.1507537688442211</v>
      </c>
      <c r="N252" s="221">
        <f t="shared" si="49"/>
        <v>-0.68754410349620443</v>
      </c>
    </row>
    <row r="253" spans="2:15" x14ac:dyDescent="0.25">
      <c r="B253" s="145" t="s">
        <v>77</v>
      </c>
      <c r="C253" s="220">
        <v>2.8</v>
      </c>
      <c r="D253" s="221">
        <v>-0.20324675324675345</v>
      </c>
      <c r="E253" s="220">
        <v>2.25</v>
      </c>
      <c r="F253" s="221">
        <f t="shared" si="47"/>
        <v>-0.54999999999999982</v>
      </c>
      <c r="G253" s="220">
        <v>2.4596774193548385</v>
      </c>
      <c r="H253" s="221">
        <f t="shared" si="47"/>
        <v>0.20967741935483852</v>
      </c>
      <c r="I253" s="220">
        <v>2.0378787878787881</v>
      </c>
      <c r="J253" s="221">
        <f t="shared" si="47"/>
        <v>-0.42179863147605046</v>
      </c>
      <c r="K253" s="220">
        <v>2.6414141414141414</v>
      </c>
      <c r="L253" s="221">
        <f t="shared" si="48"/>
        <v>0.60353535353535337</v>
      </c>
      <c r="M253" s="220">
        <v>2.7602739726027399</v>
      </c>
      <c r="N253" s="221">
        <f t="shared" si="49"/>
        <v>0.11885983118859844</v>
      </c>
    </row>
    <row r="254" spans="2:15" x14ac:dyDescent="0.25">
      <c r="B254" s="145" t="s">
        <v>79</v>
      </c>
      <c r="C254" s="220" t="s">
        <v>233</v>
      </c>
      <c r="D254" s="221" t="s">
        <v>233</v>
      </c>
      <c r="E254" s="220">
        <v>2.1111111111111112</v>
      </c>
      <c r="F254" s="221" t="str">
        <f>IFERROR(E254-C254,"-")</f>
        <v>-</v>
      </c>
      <c r="G254" s="220">
        <v>2.4851485148514851</v>
      </c>
      <c r="H254" s="221">
        <f>IFERROR(G254-E254,"-")</f>
        <v>0.37403740374037397</v>
      </c>
      <c r="I254" s="220">
        <v>1.7355371900826446</v>
      </c>
      <c r="J254" s="221">
        <f>IFERROR(I254-G254,"-")</f>
        <v>-0.74961132476884051</v>
      </c>
      <c r="K254" s="220">
        <v>2.0952380952380953</v>
      </c>
      <c r="L254" s="221">
        <f>IFERROR(K254-I254,"-")</f>
        <v>0.35970090515545072</v>
      </c>
      <c r="M254" s="220">
        <v>2.2439024390243905</v>
      </c>
      <c r="N254" s="221">
        <f t="shared" si="49"/>
        <v>0.14866434378629512</v>
      </c>
    </row>
    <row r="255" spans="2:15" x14ac:dyDescent="0.25">
      <c r="B255" s="145" t="s">
        <v>81</v>
      </c>
      <c r="C255" s="220" t="s">
        <v>233</v>
      </c>
      <c r="D255" s="221" t="s">
        <v>233</v>
      </c>
      <c r="E255" s="220">
        <v>1.3571428571428572</v>
      </c>
      <c r="F255" s="221" t="str">
        <f t="shared" ref="F255:J263" si="50">IFERROR(E255-C255,"-")</f>
        <v>-</v>
      </c>
      <c r="G255" s="220">
        <v>2.6666666666666665</v>
      </c>
      <c r="H255" s="221">
        <f t="shared" si="50"/>
        <v>1.3095238095238093</v>
      </c>
      <c r="I255" s="220">
        <v>2.4285714285714284</v>
      </c>
      <c r="J255" s="221">
        <f t="shared" si="50"/>
        <v>-0.23809523809523814</v>
      </c>
      <c r="K255" s="220">
        <v>2.8461538461538463</v>
      </c>
      <c r="L255" s="221">
        <f t="shared" ref="L255:L263" si="51">IFERROR(K255-I255,"-")</f>
        <v>0.41758241758241788</v>
      </c>
      <c r="M255" s="220">
        <v>2</v>
      </c>
      <c r="N255" s="221">
        <f t="shared" si="49"/>
        <v>-0.84615384615384626</v>
      </c>
    </row>
    <row r="256" spans="2:15" x14ac:dyDescent="0.25">
      <c r="B256" s="145" t="s">
        <v>83</v>
      </c>
      <c r="C256" s="220" t="s">
        <v>233</v>
      </c>
      <c r="D256" s="221" t="s">
        <v>233</v>
      </c>
      <c r="E256" s="220">
        <v>5</v>
      </c>
      <c r="F256" s="221" t="str">
        <f t="shared" si="50"/>
        <v>-</v>
      </c>
      <c r="G256" s="220">
        <v>2.5277777777777777</v>
      </c>
      <c r="H256" s="221">
        <f t="shared" si="50"/>
        <v>-2.4722222222222223</v>
      </c>
      <c r="I256" s="220">
        <v>6.2307692307692308</v>
      </c>
      <c r="J256" s="221">
        <f t="shared" si="50"/>
        <v>3.7029914529914532</v>
      </c>
      <c r="K256" s="220">
        <v>5.8461538461538458</v>
      </c>
      <c r="L256" s="221">
        <f t="shared" si="51"/>
        <v>-0.38461538461538503</v>
      </c>
      <c r="M256" s="220">
        <v>2.7777777777777777</v>
      </c>
      <c r="N256" s="221">
        <f t="shared" si="49"/>
        <v>-3.0683760683760681</v>
      </c>
    </row>
    <row r="257" spans="2:15" x14ac:dyDescent="0.25">
      <c r="B257" s="145" t="s">
        <v>85</v>
      </c>
      <c r="C257" s="220" t="s">
        <v>233</v>
      </c>
      <c r="D257" s="221" t="s">
        <v>233</v>
      </c>
      <c r="E257" s="220">
        <v>4.0370370370370372</v>
      </c>
      <c r="F257" s="221" t="str">
        <f t="shared" si="50"/>
        <v>-</v>
      </c>
      <c r="G257" s="220">
        <v>3.9333333333333331</v>
      </c>
      <c r="H257" s="221">
        <f t="shared" si="50"/>
        <v>-0.10370370370370408</v>
      </c>
      <c r="I257" s="220">
        <v>5.76</v>
      </c>
      <c r="J257" s="221">
        <f t="shared" si="50"/>
        <v>1.8266666666666667</v>
      </c>
      <c r="K257" s="220">
        <v>6.9347826086956523</v>
      </c>
      <c r="L257" s="221">
        <f t="shared" si="51"/>
        <v>1.1747826086956525</v>
      </c>
      <c r="M257" s="220">
        <v>2.6842105263157894</v>
      </c>
      <c r="N257" s="221">
        <f t="shared" si="49"/>
        <v>-4.2505720823798629</v>
      </c>
    </row>
    <row r="258" spans="2:15" x14ac:dyDescent="0.25">
      <c r="B258" s="145" t="s">
        <v>87</v>
      </c>
      <c r="C258" s="220">
        <v>1.5714285714285714</v>
      </c>
      <c r="D258" s="221">
        <v>-3.8730158730158735</v>
      </c>
      <c r="E258" s="220">
        <v>3.6</v>
      </c>
      <c r="F258" s="221">
        <f t="shared" si="50"/>
        <v>2.0285714285714285</v>
      </c>
      <c r="G258" s="220">
        <v>3.5714285714285716</v>
      </c>
      <c r="H258" s="221">
        <f t="shared" si="50"/>
        <v>-2.857142857142847E-2</v>
      </c>
      <c r="I258" s="220">
        <v>7.0909090909090908</v>
      </c>
      <c r="J258" s="221">
        <f t="shared" si="50"/>
        <v>3.5194805194805192</v>
      </c>
      <c r="K258" s="220">
        <v>5.666666666666667</v>
      </c>
      <c r="L258" s="221">
        <f t="shared" si="51"/>
        <v>-1.4242424242424239</v>
      </c>
      <c r="M258" s="220">
        <v>4.5909090909090908</v>
      </c>
      <c r="N258" s="221">
        <f t="shared" si="49"/>
        <v>-1.0757575757575761</v>
      </c>
    </row>
    <row r="259" spans="2:15" x14ac:dyDescent="0.25">
      <c r="B259" s="145" t="s">
        <v>89</v>
      </c>
      <c r="C259" s="220" t="s">
        <v>233</v>
      </c>
      <c r="D259" s="221" t="s">
        <v>233</v>
      </c>
      <c r="E259" s="220">
        <v>3.4117647058823528</v>
      </c>
      <c r="F259" s="221" t="str">
        <f t="shared" si="50"/>
        <v>-</v>
      </c>
      <c r="G259" s="220">
        <v>1.5625</v>
      </c>
      <c r="H259" s="221">
        <f t="shared" si="50"/>
        <v>-1.8492647058823528</v>
      </c>
      <c r="I259" s="220">
        <v>4.8571428571428568</v>
      </c>
      <c r="J259" s="221">
        <f t="shared" si="50"/>
        <v>3.2946428571428568</v>
      </c>
      <c r="K259" s="220">
        <v>2.2916666666666665</v>
      </c>
      <c r="L259" s="221">
        <f t="shared" si="51"/>
        <v>-2.5654761904761902</v>
      </c>
      <c r="M259" s="220">
        <v>3.75</v>
      </c>
      <c r="N259" s="221">
        <f t="shared" si="49"/>
        <v>1.4583333333333335</v>
      </c>
    </row>
    <row r="260" spans="2:15" x14ac:dyDescent="0.25">
      <c r="B260" s="145" t="s">
        <v>91</v>
      </c>
      <c r="C260" s="220">
        <v>3</v>
      </c>
      <c r="D260" s="221">
        <v>1.32</v>
      </c>
      <c r="E260" s="220">
        <v>2.2935779816513762</v>
      </c>
      <c r="F260" s="221">
        <f t="shared" si="50"/>
        <v>-0.70642201834862384</v>
      </c>
      <c r="G260" s="220">
        <v>2.1153846153846154</v>
      </c>
      <c r="H260" s="221">
        <f t="shared" si="50"/>
        <v>-0.17819336626676074</v>
      </c>
      <c r="I260" s="220">
        <v>1.9391304347826086</v>
      </c>
      <c r="J260" s="221">
        <f t="shared" si="50"/>
        <v>-0.17625418060200682</v>
      </c>
      <c r="K260" s="220">
        <v>2.2410714285714284</v>
      </c>
      <c r="L260" s="221">
        <f t="shared" si="51"/>
        <v>0.30194099378881978</v>
      </c>
      <c r="M260" s="220">
        <v>2.2830188679245285</v>
      </c>
      <c r="N260" s="221">
        <f t="shared" si="49"/>
        <v>4.194743935310008E-2</v>
      </c>
    </row>
    <row r="261" spans="2:15" x14ac:dyDescent="0.25">
      <c r="B261" s="145" t="s">
        <v>93</v>
      </c>
      <c r="C261" s="220">
        <v>1.6363636363636365</v>
      </c>
      <c r="D261" s="221">
        <v>-0.11501757910597687</v>
      </c>
      <c r="E261" s="220">
        <v>2.5089820359281436</v>
      </c>
      <c r="F261" s="221">
        <f t="shared" si="50"/>
        <v>0.87261839956450715</v>
      </c>
      <c r="G261" s="220">
        <v>2.9285714285714284</v>
      </c>
      <c r="H261" s="221">
        <f t="shared" si="50"/>
        <v>0.41958939264328476</v>
      </c>
      <c r="I261" s="220">
        <v>2.5141242937853105</v>
      </c>
      <c r="J261" s="221">
        <f t="shared" si="50"/>
        <v>-0.41444713478611783</v>
      </c>
      <c r="K261" s="220">
        <v>2.1355932203389831</v>
      </c>
      <c r="L261" s="221">
        <f t="shared" si="51"/>
        <v>-0.37853107344632742</v>
      </c>
      <c r="M261" s="220"/>
      <c r="N261" s="221"/>
    </row>
    <row r="262" spans="2:15" x14ac:dyDescent="0.25">
      <c r="B262" s="145" t="s">
        <v>95</v>
      </c>
      <c r="C262" s="220">
        <v>1.625</v>
      </c>
      <c r="D262" s="221">
        <v>-0.54975728155339798</v>
      </c>
      <c r="E262" s="220">
        <v>2.5635359116022101</v>
      </c>
      <c r="F262" s="221">
        <f t="shared" si="50"/>
        <v>0.93853591160221006</v>
      </c>
      <c r="G262" s="220">
        <v>2.4390243902439024</v>
      </c>
      <c r="H262" s="221">
        <f t="shared" si="50"/>
        <v>-0.12451152135830768</v>
      </c>
      <c r="I262" s="220">
        <v>2.3510638297872339</v>
      </c>
      <c r="J262" s="221">
        <f t="shared" si="50"/>
        <v>-8.7960560456668446E-2</v>
      </c>
      <c r="K262" s="220">
        <v>2.3860759493670884</v>
      </c>
      <c r="L262" s="221">
        <f t="shared" si="51"/>
        <v>3.5012119579854506E-2</v>
      </c>
      <c r="M262" s="220"/>
      <c r="N262" s="221"/>
    </row>
    <row r="263" spans="2:15" ht="15.75" x14ac:dyDescent="0.25">
      <c r="B263" s="148" t="s">
        <v>32</v>
      </c>
      <c r="C263" s="222">
        <v>2.5088495575221237</v>
      </c>
      <c r="D263" s="223">
        <v>-0.14241353551546121</v>
      </c>
      <c r="E263" s="222">
        <v>2.5981981981981983</v>
      </c>
      <c r="F263" s="223">
        <f t="shared" si="50"/>
        <v>8.934864067607462E-2</v>
      </c>
      <c r="G263" s="222">
        <v>2.5553488372093023</v>
      </c>
      <c r="H263" s="223">
        <f t="shared" si="50"/>
        <v>-4.2849360988896024E-2</v>
      </c>
      <c r="I263" s="222">
        <v>2.6137211036539894</v>
      </c>
      <c r="J263" s="223">
        <f t="shared" si="50"/>
        <v>5.8372266444687071E-2</v>
      </c>
      <c r="K263" s="222">
        <v>2.901049475262369</v>
      </c>
      <c r="L263" s="223">
        <f t="shared" si="51"/>
        <v>0.28732837160837965</v>
      </c>
      <c r="M263" s="222">
        <v>2.5958230958230959</v>
      </c>
      <c r="N263" s="223">
        <v>-0.46750393631301002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2.1088082901554404</v>
      </c>
      <c r="D273" s="221">
        <v>-0.39580000477543509</v>
      </c>
      <c r="E273" s="220">
        <v>1.6</v>
      </c>
      <c r="F273" s="221">
        <f t="shared" ref="F273:J275" si="52">IFERROR(E273-C273,"-")</f>
        <v>-0.50880829015544027</v>
      </c>
      <c r="G273" s="220">
        <v>2.0763636363636362</v>
      </c>
      <c r="H273" s="221">
        <f t="shared" si="52"/>
        <v>0.4763636363636361</v>
      </c>
      <c r="I273" s="220">
        <v>2.2141280353200883</v>
      </c>
      <c r="J273" s="221">
        <f t="shared" si="52"/>
        <v>0.13776439895645209</v>
      </c>
      <c r="K273" s="220">
        <v>2.3753280839895012</v>
      </c>
      <c r="L273" s="221">
        <f t="shared" ref="L273:L275" si="53">IFERROR(K273-I273,"-")</f>
        <v>0.16120004866941295</v>
      </c>
      <c r="M273" s="220">
        <v>2.1986607142857144</v>
      </c>
      <c r="N273" s="221">
        <f t="shared" ref="N273:N282" si="54">IFERROR(M273-K273,"-")</f>
        <v>-0.17666736970378683</v>
      </c>
    </row>
    <row r="274" spans="2:14" x14ac:dyDescent="0.25">
      <c r="B274" s="145" t="s">
        <v>75</v>
      </c>
      <c r="C274" s="220">
        <v>1.8259803921568627</v>
      </c>
      <c r="D274" s="221">
        <v>-0.69808377896613183</v>
      </c>
      <c r="E274" s="220">
        <v>1.7</v>
      </c>
      <c r="F274" s="221">
        <f t="shared" si="52"/>
        <v>-0.12598039215686274</v>
      </c>
      <c r="G274" s="220">
        <v>2.2489795918367346</v>
      </c>
      <c r="H274" s="221">
        <f t="shared" si="52"/>
        <v>0.54897959183673462</v>
      </c>
      <c r="I274" s="220">
        <v>1.9424920127795526</v>
      </c>
      <c r="J274" s="221">
        <f t="shared" si="52"/>
        <v>-0.30648757905718194</v>
      </c>
      <c r="K274" s="220">
        <v>2.3452380952380953</v>
      </c>
      <c r="L274" s="221">
        <f t="shared" si="53"/>
        <v>0.40274608245854271</v>
      </c>
      <c r="M274" s="220">
        <v>1.7648648648648648</v>
      </c>
      <c r="N274" s="221">
        <f t="shared" si="54"/>
        <v>-0.58037323037323052</v>
      </c>
    </row>
    <row r="275" spans="2:14" x14ac:dyDescent="0.25">
      <c r="B275" s="145" t="s">
        <v>77</v>
      </c>
      <c r="C275" s="220">
        <v>1.9261363636363635</v>
      </c>
      <c r="D275" s="221">
        <v>0.10672327108557345</v>
      </c>
      <c r="E275" s="220">
        <v>2</v>
      </c>
      <c r="F275" s="221">
        <f t="shared" si="52"/>
        <v>7.3863636363636465E-2</v>
      </c>
      <c r="G275" s="220">
        <v>1.892156862745098</v>
      </c>
      <c r="H275" s="221">
        <f t="shared" si="52"/>
        <v>-0.10784313725490202</v>
      </c>
      <c r="I275" s="220">
        <v>1.9501557632398754</v>
      </c>
      <c r="J275" s="221">
        <f t="shared" si="52"/>
        <v>5.7998900494777406E-2</v>
      </c>
      <c r="K275" s="220">
        <v>2.1419753086419755</v>
      </c>
      <c r="L275" s="221">
        <f t="shared" si="53"/>
        <v>0.19181954540210011</v>
      </c>
      <c r="M275" s="220">
        <v>1.639751552795031</v>
      </c>
      <c r="N275" s="221">
        <f t="shared" si="54"/>
        <v>-0.50222375584694445</v>
      </c>
    </row>
    <row r="276" spans="2:14" x14ac:dyDescent="0.25">
      <c r="B276" s="145" t="s">
        <v>79</v>
      </c>
      <c r="C276" s="220" t="s">
        <v>233</v>
      </c>
      <c r="D276" s="221" t="s">
        <v>233</v>
      </c>
      <c r="E276" s="220">
        <v>3</v>
      </c>
      <c r="F276" s="221" t="str">
        <f>IFERROR(E276-C276,"-")</f>
        <v>-</v>
      </c>
      <c r="G276" s="220">
        <v>1.5960591133004927</v>
      </c>
      <c r="H276" s="221">
        <f>IFERROR(G276-E276,"-")</f>
        <v>-1.4039408866995073</v>
      </c>
      <c r="I276" s="220">
        <v>1.4731182795698925</v>
      </c>
      <c r="J276" s="221">
        <f>IFERROR(I276-G276,"-")</f>
        <v>-0.12294083373060016</v>
      </c>
      <c r="K276" s="220">
        <v>2.8341463414634145</v>
      </c>
      <c r="L276" s="221">
        <f>IFERROR(K276-I276,"-")</f>
        <v>1.361028061893522</v>
      </c>
      <c r="M276" s="220">
        <v>1.641025641025641</v>
      </c>
      <c r="N276" s="221">
        <f t="shared" si="54"/>
        <v>-1.1931207004377735</v>
      </c>
    </row>
    <row r="277" spans="2:14" x14ac:dyDescent="0.25">
      <c r="B277" s="145" t="s">
        <v>81</v>
      </c>
      <c r="C277" s="220" t="s">
        <v>233</v>
      </c>
      <c r="D277" s="221" t="s">
        <v>233</v>
      </c>
      <c r="E277" s="220">
        <v>2.2400000000000002</v>
      </c>
      <c r="F277" s="221" t="str">
        <f t="shared" ref="F277:J285" si="55">IFERROR(E277-C277,"-")</f>
        <v>-</v>
      </c>
      <c r="G277" s="220">
        <v>3.7692307692307692</v>
      </c>
      <c r="H277" s="221">
        <f t="shared" si="55"/>
        <v>1.5292307692307689</v>
      </c>
      <c r="I277" s="220">
        <v>1.7272727272727273</v>
      </c>
      <c r="J277" s="221">
        <f t="shared" si="55"/>
        <v>-2.0419580419580416</v>
      </c>
      <c r="K277" s="220">
        <v>1.6956521739130435</v>
      </c>
      <c r="L277" s="221">
        <f t="shared" ref="L277:L285" si="56">IFERROR(K277-I277,"-")</f>
        <v>-3.1620553359683834E-2</v>
      </c>
      <c r="M277" s="220">
        <v>2.7111111111111112</v>
      </c>
      <c r="N277" s="221">
        <f t="shared" si="54"/>
        <v>1.0154589371980678</v>
      </c>
    </row>
    <row r="278" spans="2:14" x14ac:dyDescent="0.25">
      <c r="B278" s="145" t="s">
        <v>83</v>
      </c>
      <c r="C278" s="220" t="s">
        <v>233</v>
      </c>
      <c r="D278" s="221" t="s">
        <v>233</v>
      </c>
      <c r="E278" s="220">
        <v>2.2592592592592591</v>
      </c>
      <c r="F278" s="221" t="str">
        <f t="shared" si="55"/>
        <v>-</v>
      </c>
      <c r="G278" s="220">
        <v>6.7254901960784315</v>
      </c>
      <c r="H278" s="221">
        <f t="shared" si="55"/>
        <v>4.4662309368191728</v>
      </c>
      <c r="I278" s="220">
        <v>2.3636363636363638</v>
      </c>
      <c r="J278" s="221">
        <f t="shared" si="55"/>
        <v>-4.3618538324420673</v>
      </c>
      <c r="K278" s="220">
        <v>2.1923076923076925</v>
      </c>
      <c r="L278" s="221">
        <f t="shared" si="56"/>
        <v>-0.17132867132867124</v>
      </c>
      <c r="M278" s="220">
        <v>3.2173913043478262</v>
      </c>
      <c r="N278" s="221">
        <f t="shared" si="54"/>
        <v>1.0250836120401337</v>
      </c>
    </row>
    <row r="279" spans="2:14" x14ac:dyDescent="0.25">
      <c r="B279" s="145" t="s">
        <v>85</v>
      </c>
      <c r="C279" s="220" t="s">
        <v>233</v>
      </c>
      <c r="D279" s="221" t="s">
        <v>233</v>
      </c>
      <c r="E279" s="220">
        <v>3.76</v>
      </c>
      <c r="F279" s="221" t="str">
        <f t="shared" si="55"/>
        <v>-</v>
      </c>
      <c r="G279" s="220">
        <v>2.4615384615384617</v>
      </c>
      <c r="H279" s="221">
        <f t="shared" si="55"/>
        <v>-1.2984615384615381</v>
      </c>
      <c r="I279" s="220">
        <v>3.6153846153846154</v>
      </c>
      <c r="J279" s="221">
        <f t="shared" si="55"/>
        <v>1.1538461538461537</v>
      </c>
      <c r="K279" s="220">
        <v>3.7234042553191489</v>
      </c>
      <c r="L279" s="221">
        <f t="shared" si="56"/>
        <v>0.10801963993453345</v>
      </c>
      <c r="M279" s="220">
        <v>3.6481481481481484</v>
      </c>
      <c r="N279" s="221">
        <f t="shared" si="54"/>
        <v>-7.5256107171000508E-2</v>
      </c>
    </row>
    <row r="280" spans="2:14" x14ac:dyDescent="0.25">
      <c r="B280" s="145" t="s">
        <v>87</v>
      </c>
      <c r="C280" s="220">
        <v>1.6</v>
      </c>
      <c r="D280" s="221">
        <v>-3.164705882352941</v>
      </c>
      <c r="E280" s="220">
        <v>2.2142857142857144</v>
      </c>
      <c r="F280" s="221">
        <f t="shared" si="55"/>
        <v>0.61428571428571432</v>
      </c>
      <c r="G280" s="220">
        <v>1.6666666666666667</v>
      </c>
      <c r="H280" s="221">
        <f t="shared" si="55"/>
        <v>-0.54761904761904767</v>
      </c>
      <c r="I280" s="220">
        <v>3</v>
      </c>
      <c r="J280" s="221">
        <f t="shared" si="55"/>
        <v>1.3333333333333333</v>
      </c>
      <c r="K280" s="220">
        <v>4.4210526315789478</v>
      </c>
      <c r="L280" s="221">
        <f t="shared" si="56"/>
        <v>1.4210526315789478</v>
      </c>
      <c r="M280" s="220">
        <v>2.4285714285714284</v>
      </c>
      <c r="N280" s="221">
        <f t="shared" si="54"/>
        <v>-1.9924812030075194</v>
      </c>
    </row>
    <row r="281" spans="2:14" x14ac:dyDescent="0.25">
      <c r="B281" s="145" t="s">
        <v>89</v>
      </c>
      <c r="C281" s="220">
        <v>2.52</v>
      </c>
      <c r="D281" s="221">
        <v>-0.13789473684210529</v>
      </c>
      <c r="E281" s="220">
        <v>3.4242424242424243</v>
      </c>
      <c r="F281" s="221">
        <f t="shared" si="55"/>
        <v>0.90424242424242429</v>
      </c>
      <c r="G281" s="220">
        <v>2.1470588235294117</v>
      </c>
      <c r="H281" s="221">
        <f t="shared" si="55"/>
        <v>-1.2771836007130126</v>
      </c>
      <c r="I281" s="220">
        <v>2.8378378378378377</v>
      </c>
      <c r="J281" s="221">
        <f t="shared" si="55"/>
        <v>0.69077901430842603</v>
      </c>
      <c r="K281" s="220">
        <v>2</v>
      </c>
      <c r="L281" s="221">
        <f t="shared" si="56"/>
        <v>-0.83783783783783772</v>
      </c>
      <c r="M281" s="220">
        <v>2.4</v>
      </c>
      <c r="N281" s="221">
        <f t="shared" si="54"/>
        <v>0.39999999999999991</v>
      </c>
    </row>
    <row r="282" spans="2:14" x14ac:dyDescent="0.25">
      <c r="B282" s="145" t="s">
        <v>91</v>
      </c>
      <c r="C282" s="220">
        <v>1.65</v>
      </c>
      <c r="D282" s="221">
        <v>-0.20098039215686292</v>
      </c>
      <c r="E282" s="220">
        <v>1.8473282442748091</v>
      </c>
      <c r="F282" s="221">
        <f t="shared" si="55"/>
        <v>0.19732824427480922</v>
      </c>
      <c r="G282" s="220">
        <v>1.7763975155279503</v>
      </c>
      <c r="H282" s="221">
        <f t="shared" si="55"/>
        <v>-7.0930728746858795E-2</v>
      </c>
      <c r="I282" s="220">
        <v>1.8677685950413223</v>
      </c>
      <c r="J282" s="221">
        <f t="shared" si="55"/>
        <v>9.1371079513371978E-2</v>
      </c>
      <c r="K282" s="220">
        <v>1.6622807017543859</v>
      </c>
      <c r="L282" s="221">
        <f t="shared" si="56"/>
        <v>-0.2054878932869364</v>
      </c>
      <c r="M282" s="220">
        <v>2.2168674698795181</v>
      </c>
      <c r="N282" s="221">
        <f t="shared" si="54"/>
        <v>0.55458676812513219</v>
      </c>
    </row>
    <row r="283" spans="2:14" x14ac:dyDescent="0.25">
      <c r="B283" s="145" t="s">
        <v>93</v>
      </c>
      <c r="C283" s="220">
        <v>1.8148148148148149</v>
      </c>
      <c r="D283" s="221">
        <v>-2.8935185185185119E-2</v>
      </c>
      <c r="E283" s="220">
        <v>1.9113924050632911</v>
      </c>
      <c r="F283" s="221">
        <f t="shared" si="55"/>
        <v>9.6577590248476231E-2</v>
      </c>
      <c r="G283" s="220">
        <v>2.0648854961832059</v>
      </c>
      <c r="H283" s="221">
        <f t="shared" si="55"/>
        <v>0.15349309111991483</v>
      </c>
      <c r="I283" s="220">
        <v>2.1746575342465753</v>
      </c>
      <c r="J283" s="221">
        <f t="shared" si="55"/>
        <v>0.10977203806336933</v>
      </c>
      <c r="K283" s="220">
        <v>1.7654986522911051</v>
      </c>
      <c r="L283" s="221">
        <f t="shared" si="56"/>
        <v>-0.40915888195547012</v>
      </c>
      <c r="M283" s="220"/>
      <c r="N283" s="221"/>
    </row>
    <row r="284" spans="2:14" x14ac:dyDescent="0.25">
      <c r="B284" s="145" t="s">
        <v>95</v>
      </c>
      <c r="C284" s="220">
        <v>1.9583333333333333</v>
      </c>
      <c r="D284" s="221">
        <v>-0.21006044905008658</v>
      </c>
      <c r="E284" s="220">
        <v>2.2438271604938271</v>
      </c>
      <c r="F284" s="221">
        <f t="shared" si="55"/>
        <v>0.28549382716049387</v>
      </c>
      <c r="G284" s="220">
        <v>1.8543417366946779</v>
      </c>
      <c r="H284" s="221">
        <f t="shared" si="55"/>
        <v>-0.38948542379914919</v>
      </c>
      <c r="I284" s="220">
        <v>1.8375350140056022</v>
      </c>
      <c r="J284" s="221">
        <f t="shared" si="55"/>
        <v>-1.6806722689075793E-2</v>
      </c>
      <c r="K284" s="220">
        <v>1.9036402569593147</v>
      </c>
      <c r="L284" s="221">
        <f t="shared" si="56"/>
        <v>6.6105242953712562E-2</v>
      </c>
      <c r="M284" s="220"/>
      <c r="N284" s="221"/>
    </row>
    <row r="285" spans="2:14" ht="15.75" x14ac:dyDescent="0.25">
      <c r="B285" s="148" t="s">
        <v>32</v>
      </c>
      <c r="C285" s="222">
        <v>1.9644484958979034</v>
      </c>
      <c r="D285" s="223">
        <v>-0.22838999720168629</v>
      </c>
      <c r="E285" s="222">
        <v>2.1871599564744288</v>
      </c>
      <c r="F285" s="223">
        <f t="shared" si="55"/>
        <v>0.22271146057652547</v>
      </c>
      <c r="G285" s="222">
        <v>2.1336870026525201</v>
      </c>
      <c r="H285" s="223">
        <f t="shared" si="55"/>
        <v>-5.3472953821908753E-2</v>
      </c>
      <c r="I285" s="222">
        <v>2.00081466395112</v>
      </c>
      <c r="J285" s="223">
        <f t="shared" si="55"/>
        <v>-0.13287233870140014</v>
      </c>
      <c r="K285" s="222">
        <v>2.1728840754111514</v>
      </c>
      <c r="L285" s="223">
        <f t="shared" si="56"/>
        <v>0.17206941146003141</v>
      </c>
      <c r="M285" s="222">
        <v>2.0084415584415583</v>
      </c>
      <c r="N285" s="223">
        <v>-0.33173971044061679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5630-34E8-43CD-8C7A-B1E067D56C64}">
  <sheetPr>
    <tabColor theme="4" tint="0.79998168889431442"/>
  </sheetPr>
  <dimension ref="A4:O111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2.2460468058191019</v>
      </c>
      <c r="D9" s="221">
        <v>-0.19145623509949861</v>
      </c>
      <c r="E9" s="220">
        <v>1.9022445982798406</v>
      </c>
      <c r="F9" s="221">
        <f t="shared" ref="F9:J21" si="0">IFERROR(E9-C9,"-")</f>
        <v>-0.34380220753926127</v>
      </c>
      <c r="G9" s="220">
        <v>2.8322493991234272</v>
      </c>
      <c r="H9" s="221">
        <f t="shared" si="0"/>
        <v>0.93000480084358661</v>
      </c>
      <c r="I9" s="220">
        <v>2.5235291626074803</v>
      </c>
      <c r="J9" s="221">
        <f t="shared" si="0"/>
        <v>-0.30872023651594693</v>
      </c>
      <c r="K9" s="220">
        <v>2.6250052373570201</v>
      </c>
      <c r="L9" s="221">
        <f t="shared" ref="L9:L21" si="1">IFERROR(K9-I9,"-")</f>
        <v>0.10147607474953979</v>
      </c>
      <c r="M9" s="220">
        <v>2.3200146329566702</v>
      </c>
      <c r="N9" s="221">
        <f t="shared" ref="N9:N18" si="2">IFERROR(M9-K9,"-")</f>
        <v>-0.30499060440034986</v>
      </c>
    </row>
    <row r="10" spans="1:15" x14ac:dyDescent="0.25">
      <c r="A10" s="1" t="s">
        <v>74</v>
      </c>
      <c r="B10" s="145" t="s">
        <v>75</v>
      </c>
      <c r="C10" s="220">
        <v>2.2190549563430921</v>
      </c>
      <c r="D10" s="221">
        <v>-4.0345875039200507E-2</v>
      </c>
      <c r="E10" s="220">
        <v>1.8830991170252456</v>
      </c>
      <c r="F10" s="221">
        <f t="shared" si="0"/>
        <v>-0.33595583931784656</v>
      </c>
      <c r="G10" s="220">
        <v>2.4567090685268771</v>
      </c>
      <c r="H10" s="221">
        <f t="shared" si="0"/>
        <v>0.57360995150163152</v>
      </c>
      <c r="I10" s="220">
        <v>2.2917233809001099</v>
      </c>
      <c r="J10" s="221">
        <f t="shared" si="0"/>
        <v>-0.16498568762676724</v>
      </c>
      <c r="K10" s="220">
        <v>2.4732375690607733</v>
      </c>
      <c r="L10" s="221">
        <f t="shared" si="1"/>
        <v>0.18151418816066345</v>
      </c>
      <c r="M10" s="220">
        <v>2.1117708416914067</v>
      </c>
      <c r="N10" s="221">
        <f t="shared" si="2"/>
        <v>-0.36146672736936658</v>
      </c>
    </row>
    <row r="11" spans="1:15" x14ac:dyDescent="0.25">
      <c r="A11" s="1" t="s">
        <v>76</v>
      </c>
      <c r="B11" s="145" t="s">
        <v>77</v>
      </c>
      <c r="C11" s="220">
        <v>2.2663384064458372</v>
      </c>
      <c r="D11" s="221">
        <v>-2.2689676301075323E-3</v>
      </c>
      <c r="E11" s="220">
        <v>2.1653413498836307</v>
      </c>
      <c r="F11" s="221">
        <f t="shared" si="0"/>
        <v>-0.10099705656220648</v>
      </c>
      <c r="G11" s="220">
        <v>2.3488082178119076</v>
      </c>
      <c r="H11" s="221">
        <f t="shared" si="0"/>
        <v>0.18346686792827693</v>
      </c>
      <c r="I11" s="220">
        <v>2.3180265353142131</v>
      </c>
      <c r="J11" s="221">
        <f t="shared" si="0"/>
        <v>-3.0781682497694529E-2</v>
      </c>
      <c r="K11" s="220">
        <v>2.5529145444255801</v>
      </c>
      <c r="L11" s="221">
        <f t="shared" si="1"/>
        <v>0.23488800911136698</v>
      </c>
      <c r="M11" s="220">
        <v>2.1110739128817468</v>
      </c>
      <c r="N11" s="221">
        <f t="shared" si="2"/>
        <v>-0.44184063154383324</v>
      </c>
    </row>
    <row r="12" spans="1:15" x14ac:dyDescent="0.25">
      <c r="A12" s="1" t="s">
        <v>78</v>
      </c>
      <c r="B12" s="145" t="s">
        <v>79</v>
      </c>
      <c r="C12" s="220" t="s">
        <v>233</v>
      </c>
      <c r="D12" s="221" t="s">
        <v>233</v>
      </c>
      <c r="E12" s="220">
        <v>2.0378243201000314</v>
      </c>
      <c r="F12" s="221" t="str">
        <f t="shared" si="0"/>
        <v>-</v>
      </c>
      <c r="G12" s="220">
        <v>2.5104382929642446</v>
      </c>
      <c r="H12" s="221">
        <f t="shared" si="0"/>
        <v>0.47261397286421314</v>
      </c>
      <c r="I12" s="220">
        <v>2.2301869061292678</v>
      </c>
      <c r="J12" s="221">
        <f t="shared" si="0"/>
        <v>-0.28025138683497675</v>
      </c>
      <c r="K12" s="220">
        <v>2.4243523043775292</v>
      </c>
      <c r="L12" s="221">
        <f t="shared" si="1"/>
        <v>0.1941653982482614</v>
      </c>
      <c r="M12" s="220">
        <v>2.2593373927218678</v>
      </c>
      <c r="N12" s="221">
        <f t="shared" si="2"/>
        <v>-0.1650149116556614</v>
      </c>
    </row>
    <row r="13" spans="1:15" x14ac:dyDescent="0.25">
      <c r="A13" s="1" t="s">
        <v>80</v>
      </c>
      <c r="B13" s="145" t="s">
        <v>81</v>
      </c>
      <c r="C13" s="220" t="s">
        <v>233</v>
      </c>
      <c r="D13" s="221" t="s">
        <v>233</v>
      </c>
      <c r="E13" s="220">
        <v>1.9151056197688323</v>
      </c>
      <c r="F13" s="221" t="str">
        <f t="shared" si="0"/>
        <v>-</v>
      </c>
      <c r="G13" s="220">
        <v>2.4632700120786208</v>
      </c>
      <c r="H13" s="221">
        <f t="shared" si="0"/>
        <v>0.54816439230978853</v>
      </c>
      <c r="I13" s="220">
        <v>2.3830322688887646</v>
      </c>
      <c r="J13" s="221">
        <f t="shared" si="0"/>
        <v>-8.0237743189856214E-2</v>
      </c>
      <c r="K13" s="220">
        <v>2.197144331670394</v>
      </c>
      <c r="L13" s="221">
        <f t="shared" si="1"/>
        <v>-0.1858879372183706</v>
      </c>
      <c r="M13" s="220">
        <v>2.0151193633952253</v>
      </c>
      <c r="N13" s="221">
        <f t="shared" si="2"/>
        <v>-0.18202496827516867</v>
      </c>
    </row>
    <row r="14" spans="1:15" x14ac:dyDescent="0.25">
      <c r="A14" s="1" t="s">
        <v>82</v>
      </c>
      <c r="B14" s="145" t="s">
        <v>83</v>
      </c>
      <c r="C14" s="220" t="s">
        <v>233</v>
      </c>
      <c r="D14" s="221" t="s">
        <v>233</v>
      </c>
      <c r="E14" s="220">
        <v>1.9788051104054354</v>
      </c>
      <c r="F14" s="221" t="str">
        <f t="shared" si="0"/>
        <v>-</v>
      </c>
      <c r="G14" s="220">
        <v>2.2983870967741935</v>
      </c>
      <c r="H14" s="221">
        <f t="shared" si="0"/>
        <v>0.31958198636875812</v>
      </c>
      <c r="I14" s="220">
        <v>2.1486403825835509</v>
      </c>
      <c r="J14" s="221">
        <f t="shared" si="0"/>
        <v>-0.14974671419064256</v>
      </c>
      <c r="K14" s="220">
        <v>2.0572924688125673</v>
      </c>
      <c r="L14" s="221">
        <f t="shared" si="1"/>
        <v>-9.1347913770983613E-2</v>
      </c>
      <c r="M14" s="220">
        <v>2.0359794950414409</v>
      </c>
      <c r="N14" s="221">
        <f t="shared" si="2"/>
        <v>-2.1312973771126398E-2</v>
      </c>
    </row>
    <row r="15" spans="1:15" x14ac:dyDescent="0.25">
      <c r="A15" s="1" t="s">
        <v>84</v>
      </c>
      <c r="B15" s="145" t="s">
        <v>85</v>
      </c>
      <c r="C15" s="220" t="s">
        <v>233</v>
      </c>
      <c r="D15" s="221" t="s">
        <v>233</v>
      </c>
      <c r="E15" s="220">
        <v>2.1686345325739684</v>
      </c>
      <c r="F15" s="221" t="str">
        <f t="shared" si="0"/>
        <v>-</v>
      </c>
      <c r="G15" s="220">
        <v>2.3937399767737655</v>
      </c>
      <c r="H15" s="221">
        <f t="shared" si="0"/>
        <v>0.22510544419979706</v>
      </c>
      <c r="I15" s="220">
        <v>2.4037477691850091</v>
      </c>
      <c r="J15" s="221">
        <f t="shared" si="0"/>
        <v>1.000779241124361E-2</v>
      </c>
      <c r="K15" s="220">
        <v>2.0914386094674557</v>
      </c>
      <c r="L15" s="221">
        <f t="shared" si="1"/>
        <v>-0.31230915971755335</v>
      </c>
      <c r="M15" s="220">
        <v>2.0875884890880911</v>
      </c>
      <c r="N15" s="221">
        <f t="shared" si="2"/>
        <v>-3.8501203793646077E-3</v>
      </c>
    </row>
    <row r="16" spans="1:15" x14ac:dyDescent="0.25">
      <c r="A16" s="1" t="s">
        <v>86</v>
      </c>
      <c r="B16" s="145" t="s">
        <v>87</v>
      </c>
      <c r="C16" s="220">
        <v>2.2469008264462809</v>
      </c>
      <c r="D16" s="221">
        <v>-0.55988522444910105</v>
      </c>
      <c r="E16" s="220">
        <v>2.5961220825852784</v>
      </c>
      <c r="F16" s="221">
        <f t="shared" si="0"/>
        <v>0.34922125613899757</v>
      </c>
      <c r="G16" s="220">
        <v>2.6865335051546393</v>
      </c>
      <c r="H16" s="221">
        <f t="shared" si="0"/>
        <v>9.0411422569360855E-2</v>
      </c>
      <c r="I16" s="220">
        <v>2.8928833455612621</v>
      </c>
      <c r="J16" s="221">
        <f t="shared" si="0"/>
        <v>0.20634984040662285</v>
      </c>
      <c r="K16" s="220">
        <v>2.8021182816919938</v>
      </c>
      <c r="L16" s="221">
        <f t="shared" si="1"/>
        <v>-9.0765063869268303E-2</v>
      </c>
      <c r="M16" s="220">
        <v>2.8997583829335847</v>
      </c>
      <c r="N16" s="221">
        <f t="shared" si="2"/>
        <v>9.7640101241590838E-2</v>
      </c>
    </row>
    <row r="17" spans="1:15" x14ac:dyDescent="0.25">
      <c r="A17" s="1" t="s">
        <v>88</v>
      </c>
      <c r="B17" s="145" t="s">
        <v>89</v>
      </c>
      <c r="C17" s="220">
        <v>1.9535228344335174</v>
      </c>
      <c r="D17" s="221">
        <v>-0.3270549544609298</v>
      </c>
      <c r="E17" s="220">
        <v>2.197656771687003</v>
      </c>
      <c r="F17" s="221">
        <f t="shared" si="0"/>
        <v>0.24413393725348564</v>
      </c>
      <c r="G17" s="220">
        <v>2.1155368505436143</v>
      </c>
      <c r="H17" s="221">
        <f t="shared" si="0"/>
        <v>-8.211992114338873E-2</v>
      </c>
      <c r="I17" s="220">
        <v>2.5199899579489111</v>
      </c>
      <c r="J17" s="221">
        <f t="shared" si="0"/>
        <v>0.40445310740529683</v>
      </c>
      <c r="K17" s="220">
        <v>2.2043213975583593</v>
      </c>
      <c r="L17" s="221">
        <f t="shared" si="1"/>
        <v>-0.3156685603905518</v>
      </c>
      <c r="M17" s="220">
        <v>2.1866574965612107</v>
      </c>
      <c r="N17" s="221">
        <f t="shared" si="2"/>
        <v>-1.7663900997148652E-2</v>
      </c>
    </row>
    <row r="18" spans="1:15" x14ac:dyDescent="0.25">
      <c r="A18" s="1" t="s">
        <v>90</v>
      </c>
      <c r="B18" s="145" t="s">
        <v>91</v>
      </c>
      <c r="C18" s="220">
        <v>1.8614755861475587</v>
      </c>
      <c r="D18" s="221">
        <v>-0.28640683608299233</v>
      </c>
      <c r="E18" s="220">
        <v>2.1695147304903402</v>
      </c>
      <c r="F18" s="221">
        <f t="shared" si="0"/>
        <v>0.30803914434278146</v>
      </c>
      <c r="G18" s="220">
        <v>2.1997993799015139</v>
      </c>
      <c r="H18" s="221">
        <f t="shared" si="0"/>
        <v>3.0284649411173703E-2</v>
      </c>
      <c r="I18" s="220">
        <v>2.3996983408748114</v>
      </c>
      <c r="J18" s="221">
        <f t="shared" si="0"/>
        <v>0.19989896097329751</v>
      </c>
      <c r="K18" s="220">
        <v>2.2301287686818019</v>
      </c>
      <c r="L18" s="221">
        <f t="shared" si="1"/>
        <v>-0.1695695721930095</v>
      </c>
      <c r="M18" s="220">
        <v>2.2685847398749437</v>
      </c>
      <c r="N18" s="221">
        <f t="shared" si="2"/>
        <v>3.8455971193141814E-2</v>
      </c>
    </row>
    <row r="19" spans="1:15" x14ac:dyDescent="0.25">
      <c r="A19" s="1" t="s">
        <v>92</v>
      </c>
      <c r="B19" s="145" t="s">
        <v>93</v>
      </c>
      <c r="C19" s="220">
        <v>1.8271224086870681</v>
      </c>
      <c r="D19" s="221">
        <v>-0.37006458693202338</v>
      </c>
      <c r="E19" s="220">
        <v>2.1612137203166228</v>
      </c>
      <c r="F19" s="221">
        <f t="shared" si="0"/>
        <v>0.33409131162955474</v>
      </c>
      <c r="G19" s="220">
        <v>2.2195556611619343</v>
      </c>
      <c r="H19" s="221">
        <f t="shared" si="0"/>
        <v>5.8341940845311413E-2</v>
      </c>
      <c r="I19" s="220">
        <v>2.3657835805129506</v>
      </c>
      <c r="J19" s="221">
        <f t="shared" si="0"/>
        <v>0.14622791935101631</v>
      </c>
      <c r="K19" s="220">
        <v>2.1195535180386686</v>
      </c>
      <c r="L19" s="221">
        <f t="shared" si="1"/>
        <v>-0.24623006247428192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1.945705257110026</v>
      </c>
      <c r="D20" s="221">
        <v>-0.39368202004908115</v>
      </c>
      <c r="E20" s="220">
        <v>2.5686888669084516</v>
      </c>
      <c r="F20" s="221">
        <f t="shared" si="0"/>
        <v>0.6229836097984256</v>
      </c>
      <c r="G20" s="220">
        <v>2.2557062382641351</v>
      </c>
      <c r="H20" s="221">
        <f t="shared" si="0"/>
        <v>-0.31298262864431647</v>
      </c>
      <c r="I20" s="220">
        <v>2.5818146474218788</v>
      </c>
      <c r="J20" s="221">
        <f t="shared" si="0"/>
        <v>0.32610840915774375</v>
      </c>
      <c r="K20" s="220">
        <v>2.241869341020748</v>
      </c>
      <c r="L20" s="221">
        <f t="shared" si="1"/>
        <v>-0.33994530640113085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2.0931353607171839</v>
      </c>
      <c r="D21" s="223">
        <v>-0.19090610651508255</v>
      </c>
      <c r="E21" s="222">
        <v>2.1866149593931499</v>
      </c>
      <c r="F21" s="223">
        <f t="shared" si="0"/>
        <v>9.3479598675966002E-2</v>
      </c>
      <c r="G21" s="222">
        <v>2.3720011696365835</v>
      </c>
      <c r="H21" s="223">
        <f t="shared" si="0"/>
        <v>0.1853862102434336</v>
      </c>
      <c r="I21" s="222">
        <v>2.410875374829053</v>
      </c>
      <c r="J21" s="223">
        <f t="shared" si="0"/>
        <v>3.8874205192469535E-2</v>
      </c>
      <c r="K21" s="222">
        <v>2.328977841201255</v>
      </c>
      <c r="L21" s="223">
        <f t="shared" si="1"/>
        <v>-8.1897533627798058E-2</v>
      </c>
      <c r="M21" s="222">
        <v>2.2112891759770408</v>
      </c>
      <c r="N21" s="223">
        <v>-0.15446990772375013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2.2460468058191019</v>
      </c>
      <c r="D31" s="221">
        <v>-0.19145623509949861</v>
      </c>
      <c r="E31" s="220">
        <v>1.9022445982798406</v>
      </c>
      <c r="F31" s="221">
        <f t="shared" ref="F31:J43" si="3">IFERROR(E31-C31,"-")</f>
        <v>-0.34380220753926127</v>
      </c>
      <c r="G31" s="220">
        <v>2.8322493991234272</v>
      </c>
      <c r="H31" s="221">
        <f t="shared" si="3"/>
        <v>0.93000480084358661</v>
      </c>
      <c r="I31" s="220">
        <v>2.5235291626074803</v>
      </c>
      <c r="J31" s="221">
        <f t="shared" si="3"/>
        <v>-0.30872023651594693</v>
      </c>
      <c r="K31" s="220">
        <v>2.6250052373570201</v>
      </c>
      <c r="L31" s="221">
        <f t="shared" ref="L31:L43" si="4">IFERROR(K31-I31,"-")</f>
        <v>0.10147607474953979</v>
      </c>
      <c r="M31" s="220">
        <v>2.3200146329566702</v>
      </c>
      <c r="N31" s="221">
        <f>IFERROR(M31-K31,"-")</f>
        <v>-0.30499060440034986</v>
      </c>
    </row>
    <row r="32" spans="1:15" x14ac:dyDescent="0.25">
      <c r="B32" s="145" t="s">
        <v>75</v>
      </c>
      <c r="C32" s="220">
        <v>2.2190549563430921</v>
      </c>
      <c r="D32" s="221">
        <v>-4.0345875039200507E-2</v>
      </c>
      <c r="E32" s="220">
        <v>1.8830991170252456</v>
      </c>
      <c r="F32" s="221">
        <f t="shared" si="3"/>
        <v>-0.33595583931784656</v>
      </c>
      <c r="G32" s="220">
        <v>2.4567090685268771</v>
      </c>
      <c r="H32" s="221">
        <f t="shared" si="3"/>
        <v>0.57360995150163152</v>
      </c>
      <c r="I32" s="220">
        <v>2.2917233809001099</v>
      </c>
      <c r="J32" s="221">
        <f t="shared" si="3"/>
        <v>-0.16498568762676724</v>
      </c>
      <c r="K32" s="220">
        <v>2.4732375690607733</v>
      </c>
      <c r="L32" s="221">
        <f t="shared" si="4"/>
        <v>0.18151418816066345</v>
      </c>
      <c r="M32" s="220">
        <v>2.1117708416914067</v>
      </c>
      <c r="N32" s="221">
        <f t="shared" ref="N32:N40" si="5">IFERROR(M32-K32,"-")</f>
        <v>-0.36146672736936658</v>
      </c>
    </row>
    <row r="33" spans="2:15" x14ac:dyDescent="0.25">
      <c r="B33" s="145" t="s">
        <v>77</v>
      </c>
      <c r="C33" s="220">
        <v>2.2663384064458372</v>
      </c>
      <c r="D33" s="221">
        <v>-2.2689676301075323E-3</v>
      </c>
      <c r="E33" s="220">
        <v>2.1653413498836307</v>
      </c>
      <c r="F33" s="221">
        <f t="shared" si="3"/>
        <v>-0.10099705656220648</v>
      </c>
      <c r="G33" s="220">
        <v>2.3488082178119076</v>
      </c>
      <c r="H33" s="221">
        <f t="shared" si="3"/>
        <v>0.18346686792827693</v>
      </c>
      <c r="I33" s="220">
        <v>2.3180265353142131</v>
      </c>
      <c r="J33" s="221">
        <f t="shared" si="3"/>
        <v>-3.0781682497694529E-2</v>
      </c>
      <c r="K33" s="220">
        <v>2.5529145444255801</v>
      </c>
      <c r="L33" s="221">
        <f t="shared" si="4"/>
        <v>0.23488800911136698</v>
      </c>
      <c r="M33" s="220">
        <v>2.1110739128817468</v>
      </c>
      <c r="N33" s="221">
        <f t="shared" si="5"/>
        <v>-0.44184063154383324</v>
      </c>
    </row>
    <row r="34" spans="2:15" x14ac:dyDescent="0.25">
      <c r="B34" s="145" t="s">
        <v>79</v>
      </c>
      <c r="C34" s="220" t="s">
        <v>233</v>
      </c>
      <c r="D34" s="221" t="s">
        <v>233</v>
      </c>
      <c r="E34" s="220">
        <v>2.0378243201000314</v>
      </c>
      <c r="F34" s="221" t="str">
        <f t="shared" si="3"/>
        <v>-</v>
      </c>
      <c r="G34" s="220">
        <v>2.5104382929642446</v>
      </c>
      <c r="H34" s="221">
        <f t="shared" si="3"/>
        <v>0.47261397286421314</v>
      </c>
      <c r="I34" s="220">
        <v>2.2301869061292678</v>
      </c>
      <c r="J34" s="221">
        <f t="shared" si="3"/>
        <v>-0.28025138683497675</v>
      </c>
      <c r="K34" s="220">
        <v>2.4243523043775292</v>
      </c>
      <c r="L34" s="221">
        <f t="shared" si="4"/>
        <v>0.1941653982482614</v>
      </c>
      <c r="M34" s="220">
        <v>2.2593373927218678</v>
      </c>
      <c r="N34" s="221">
        <f t="shared" si="5"/>
        <v>-0.1650149116556614</v>
      </c>
    </row>
    <row r="35" spans="2:15" x14ac:dyDescent="0.25">
      <c r="B35" s="145" t="s">
        <v>81</v>
      </c>
      <c r="C35" s="220" t="s">
        <v>233</v>
      </c>
      <c r="D35" s="221" t="s">
        <v>233</v>
      </c>
      <c r="E35" s="220">
        <v>1.9151056197688323</v>
      </c>
      <c r="F35" s="221" t="str">
        <f t="shared" si="3"/>
        <v>-</v>
      </c>
      <c r="G35" s="220">
        <v>2.4632700120786208</v>
      </c>
      <c r="H35" s="221">
        <f t="shared" si="3"/>
        <v>0.54816439230978853</v>
      </c>
      <c r="I35" s="220">
        <v>2.3830322688887646</v>
      </c>
      <c r="J35" s="221">
        <f t="shared" si="3"/>
        <v>-8.0237743189856214E-2</v>
      </c>
      <c r="K35" s="220">
        <v>2.197144331670394</v>
      </c>
      <c r="L35" s="221">
        <f t="shared" si="4"/>
        <v>-0.1858879372183706</v>
      </c>
      <c r="M35" s="220">
        <v>2.0151193633952253</v>
      </c>
      <c r="N35" s="221">
        <f t="shared" si="5"/>
        <v>-0.18202496827516867</v>
      </c>
    </row>
    <row r="36" spans="2:15" x14ac:dyDescent="0.25">
      <c r="B36" s="145" t="s">
        <v>83</v>
      </c>
      <c r="C36" s="220" t="s">
        <v>233</v>
      </c>
      <c r="D36" s="221" t="s">
        <v>233</v>
      </c>
      <c r="E36" s="220">
        <v>1.9788051104054354</v>
      </c>
      <c r="F36" s="221" t="str">
        <f t="shared" si="3"/>
        <v>-</v>
      </c>
      <c r="G36" s="220">
        <v>2.2983870967741935</v>
      </c>
      <c r="H36" s="221">
        <f t="shared" si="3"/>
        <v>0.31958198636875812</v>
      </c>
      <c r="I36" s="220">
        <v>2.1486403825835509</v>
      </c>
      <c r="J36" s="221">
        <f t="shared" si="3"/>
        <v>-0.14974671419064256</v>
      </c>
      <c r="K36" s="220">
        <v>2.0572924688125673</v>
      </c>
      <c r="L36" s="221">
        <f t="shared" si="4"/>
        <v>-9.1347913770983613E-2</v>
      </c>
      <c r="M36" s="220">
        <v>2.0359794950414409</v>
      </c>
      <c r="N36" s="221">
        <f t="shared" si="5"/>
        <v>-2.1312973771126398E-2</v>
      </c>
    </row>
    <row r="37" spans="2:15" x14ac:dyDescent="0.25">
      <c r="B37" s="145" t="s">
        <v>85</v>
      </c>
      <c r="C37" s="220" t="s">
        <v>233</v>
      </c>
      <c r="D37" s="221" t="s">
        <v>233</v>
      </c>
      <c r="E37" s="220">
        <v>2.1686345325739684</v>
      </c>
      <c r="F37" s="221" t="str">
        <f t="shared" si="3"/>
        <v>-</v>
      </c>
      <c r="G37" s="220">
        <v>2.3937399767737655</v>
      </c>
      <c r="H37" s="221">
        <f t="shared" si="3"/>
        <v>0.22510544419979706</v>
      </c>
      <c r="I37" s="220">
        <v>2.4037477691850091</v>
      </c>
      <c r="J37" s="221">
        <f t="shared" si="3"/>
        <v>1.000779241124361E-2</v>
      </c>
      <c r="K37" s="220">
        <v>2.0914386094674557</v>
      </c>
      <c r="L37" s="221">
        <f t="shared" si="4"/>
        <v>-0.31230915971755335</v>
      </c>
      <c r="M37" s="220">
        <v>2.0875884890880911</v>
      </c>
      <c r="N37" s="221">
        <f t="shared" si="5"/>
        <v>-3.8501203793646077E-3</v>
      </c>
    </row>
    <row r="38" spans="2:15" x14ac:dyDescent="0.25">
      <c r="B38" s="145" t="s">
        <v>87</v>
      </c>
      <c r="C38" s="220">
        <v>2.2469008264462809</v>
      </c>
      <c r="D38" s="221">
        <v>-0.55988522444910105</v>
      </c>
      <c r="E38" s="220">
        <v>2.5961220825852784</v>
      </c>
      <c r="F38" s="221">
        <f t="shared" si="3"/>
        <v>0.34922125613899757</v>
      </c>
      <c r="G38" s="220">
        <v>2.6865335051546393</v>
      </c>
      <c r="H38" s="221">
        <f t="shared" si="3"/>
        <v>9.0411422569360855E-2</v>
      </c>
      <c r="I38" s="220">
        <v>2.8928833455612621</v>
      </c>
      <c r="J38" s="221">
        <f t="shared" si="3"/>
        <v>0.20634984040662285</v>
      </c>
      <c r="K38" s="220">
        <v>2.8021182816919938</v>
      </c>
      <c r="L38" s="221">
        <f t="shared" si="4"/>
        <v>-9.0765063869268303E-2</v>
      </c>
      <c r="M38" s="220">
        <v>2.8997583829335847</v>
      </c>
      <c r="N38" s="221">
        <f t="shared" si="5"/>
        <v>9.7640101241590838E-2</v>
      </c>
    </row>
    <row r="39" spans="2:15" x14ac:dyDescent="0.25">
      <c r="B39" s="145" t="s">
        <v>89</v>
      </c>
      <c r="C39" s="220">
        <v>1.9535228344335174</v>
      </c>
      <c r="D39" s="221">
        <v>-0.3270549544609298</v>
      </c>
      <c r="E39" s="220">
        <v>2.197656771687003</v>
      </c>
      <c r="F39" s="221">
        <f t="shared" si="3"/>
        <v>0.24413393725348564</v>
      </c>
      <c r="G39" s="220">
        <v>2.1155368505436143</v>
      </c>
      <c r="H39" s="221">
        <f t="shared" si="3"/>
        <v>-8.211992114338873E-2</v>
      </c>
      <c r="I39" s="220">
        <v>2.5199899579489111</v>
      </c>
      <c r="J39" s="221">
        <f t="shared" si="3"/>
        <v>0.40445310740529683</v>
      </c>
      <c r="K39" s="220">
        <v>2.2043213975583593</v>
      </c>
      <c r="L39" s="221">
        <f t="shared" si="4"/>
        <v>-0.3156685603905518</v>
      </c>
      <c r="M39" s="220">
        <v>2.1866574965612107</v>
      </c>
      <c r="N39" s="221">
        <f t="shared" si="5"/>
        <v>-1.7663900997148652E-2</v>
      </c>
    </row>
    <row r="40" spans="2:15" x14ac:dyDescent="0.25">
      <c r="B40" s="145" t="s">
        <v>91</v>
      </c>
      <c r="C40" s="220">
        <v>1.8614755861475587</v>
      </c>
      <c r="D40" s="221">
        <v>-0.28640683608299233</v>
      </c>
      <c r="E40" s="220">
        <v>2.1695147304903402</v>
      </c>
      <c r="F40" s="221">
        <f t="shared" si="3"/>
        <v>0.30803914434278146</v>
      </c>
      <c r="G40" s="220">
        <v>2.1997993799015139</v>
      </c>
      <c r="H40" s="221">
        <f t="shared" si="3"/>
        <v>3.0284649411173703E-2</v>
      </c>
      <c r="I40" s="220">
        <v>2.3996983408748114</v>
      </c>
      <c r="J40" s="221">
        <f t="shared" si="3"/>
        <v>0.19989896097329751</v>
      </c>
      <c r="K40" s="220">
        <v>2.2301287686818019</v>
      </c>
      <c r="L40" s="221">
        <f t="shared" si="4"/>
        <v>-0.1695695721930095</v>
      </c>
      <c r="M40" s="220">
        <v>2.2685847398749437</v>
      </c>
      <c r="N40" s="221">
        <f t="shared" si="5"/>
        <v>3.8455971193141814E-2</v>
      </c>
    </row>
    <row r="41" spans="2:15" x14ac:dyDescent="0.25">
      <c r="B41" s="145" t="s">
        <v>93</v>
      </c>
      <c r="C41" s="220">
        <v>1.8271224086870681</v>
      </c>
      <c r="D41" s="221">
        <v>-0.37006458693202338</v>
      </c>
      <c r="E41" s="220">
        <v>2.1612137203166228</v>
      </c>
      <c r="F41" s="221">
        <f t="shared" si="3"/>
        <v>0.33409131162955474</v>
      </c>
      <c r="G41" s="220">
        <v>2.2195556611619343</v>
      </c>
      <c r="H41" s="221">
        <f t="shared" si="3"/>
        <v>5.8341940845311413E-2</v>
      </c>
      <c r="I41" s="220">
        <v>2.3657835805129506</v>
      </c>
      <c r="J41" s="221">
        <f t="shared" si="3"/>
        <v>0.14622791935101631</v>
      </c>
      <c r="K41" s="220">
        <v>2.1195535180386686</v>
      </c>
      <c r="L41" s="221">
        <f t="shared" si="4"/>
        <v>-0.24623006247428192</v>
      </c>
      <c r="M41" s="220"/>
      <c r="N41" s="221"/>
    </row>
    <row r="42" spans="2:15" x14ac:dyDescent="0.25">
      <c r="B42" s="145" t="s">
        <v>95</v>
      </c>
      <c r="C42" s="220">
        <v>1.945705257110026</v>
      </c>
      <c r="D42" s="221">
        <v>-0.39368202004908115</v>
      </c>
      <c r="E42" s="220">
        <v>2.5686888669084516</v>
      </c>
      <c r="F42" s="221">
        <f t="shared" si="3"/>
        <v>0.6229836097984256</v>
      </c>
      <c r="G42" s="220">
        <v>2.2557062382641351</v>
      </c>
      <c r="H42" s="221">
        <f t="shared" si="3"/>
        <v>-0.31298262864431647</v>
      </c>
      <c r="I42" s="220">
        <v>2.5818146474218788</v>
      </c>
      <c r="J42" s="221">
        <f t="shared" si="3"/>
        <v>0.32610840915774375</v>
      </c>
      <c r="K42" s="220">
        <v>2.241869341020748</v>
      </c>
      <c r="L42" s="221">
        <f t="shared" si="4"/>
        <v>-0.33994530640113085</v>
      </c>
      <c r="M42" s="220"/>
      <c r="N42" s="221"/>
    </row>
    <row r="43" spans="2:15" ht="15.75" x14ac:dyDescent="0.25">
      <c r="B43" s="148" t="s">
        <v>32</v>
      </c>
      <c r="C43" s="222">
        <v>2.0931353607171839</v>
      </c>
      <c r="D43" s="223">
        <v>-0.19090610651508255</v>
      </c>
      <c r="E43" s="222">
        <v>2.1866149593931499</v>
      </c>
      <c r="F43" s="223">
        <f t="shared" si="3"/>
        <v>9.3479598675966002E-2</v>
      </c>
      <c r="G43" s="222">
        <v>2.3720011696365835</v>
      </c>
      <c r="H43" s="223">
        <f t="shared" si="3"/>
        <v>0.1853862102434336</v>
      </c>
      <c r="I43" s="222">
        <v>2.410875374829053</v>
      </c>
      <c r="J43" s="223">
        <f t="shared" si="3"/>
        <v>3.8874205192469535E-2</v>
      </c>
      <c r="K43" s="222">
        <v>2.328977841201255</v>
      </c>
      <c r="L43" s="223">
        <f t="shared" si="4"/>
        <v>-8.1897533627798058E-2</v>
      </c>
      <c r="M43" s="222">
        <v>2.2112891759770408</v>
      </c>
      <c r="N43" s="223">
        <v>-0.15446990772375013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2.4191376017690218</v>
      </c>
      <c r="D53" s="221">
        <v>-3.6153009259294322E-2</v>
      </c>
      <c r="E53" s="220">
        <v>1.8884439359267735</v>
      </c>
      <c r="F53" s="221">
        <f t="shared" ref="F53:J65" si="6">IFERROR(E53-C53,"-")</f>
        <v>-0.53069366584224831</v>
      </c>
      <c r="G53" s="220">
        <v>3.0459280303030303</v>
      </c>
      <c r="H53" s="221">
        <f t="shared" si="6"/>
        <v>1.1574840943762568</v>
      </c>
      <c r="I53" s="220">
        <v>2.5357270326218861</v>
      </c>
      <c r="J53" s="221">
        <f t="shared" si="6"/>
        <v>-0.51020099768114413</v>
      </c>
      <c r="K53" s="220">
        <v>2.677678115656676</v>
      </c>
      <c r="L53" s="221">
        <f t="shared" ref="L53:L65" si="7">IFERROR(K53-I53,"-")</f>
        <v>0.14195108303478987</v>
      </c>
      <c r="M53" s="220">
        <v>2.5616615067079462</v>
      </c>
      <c r="N53" s="221">
        <f>IFERROR(M53-K53,"-")</f>
        <v>-0.11601660894872978</v>
      </c>
    </row>
    <row r="54" spans="1:15" x14ac:dyDescent="0.25">
      <c r="A54" s="1"/>
      <c r="B54" s="145" t="s">
        <v>75</v>
      </c>
      <c r="C54" s="220">
        <v>2.3082387594212941</v>
      </c>
      <c r="D54" s="221">
        <v>-5.0871010476857492E-2</v>
      </c>
      <c r="E54" s="220">
        <v>1.9543461439257157</v>
      </c>
      <c r="F54" s="221">
        <f t="shared" si="6"/>
        <v>-0.35389261549557838</v>
      </c>
      <c r="G54" s="220">
        <v>2.5615745079662604</v>
      </c>
      <c r="H54" s="221">
        <f t="shared" si="6"/>
        <v>0.6072283640405447</v>
      </c>
      <c r="I54" s="220">
        <v>2.3779191670884248</v>
      </c>
      <c r="J54" s="221">
        <f t="shared" si="6"/>
        <v>-0.18365534087783564</v>
      </c>
      <c r="K54" s="220">
        <v>2.5754752996869512</v>
      </c>
      <c r="L54" s="221">
        <f t="shared" si="7"/>
        <v>0.19755613259852645</v>
      </c>
      <c r="M54" s="220">
        <v>2.3074914001783666</v>
      </c>
      <c r="N54" s="221">
        <f t="shared" ref="N54:N62" si="8">IFERROR(M54-K54,"-")</f>
        <v>-0.26798389950858459</v>
      </c>
    </row>
    <row r="55" spans="1:15" x14ac:dyDescent="0.25">
      <c r="A55" s="1"/>
      <c r="B55" s="145" t="s">
        <v>77</v>
      </c>
      <c r="C55" s="220">
        <v>2.3149999999999999</v>
      </c>
      <c r="D55" s="221">
        <v>-9.8919619706139272E-3</v>
      </c>
      <c r="E55" s="220">
        <v>2.4047530634979575</v>
      </c>
      <c r="F55" s="221">
        <f t="shared" si="6"/>
        <v>8.975306349795753E-2</v>
      </c>
      <c r="G55" s="220">
        <v>2.4389859864588255</v>
      </c>
      <c r="H55" s="221">
        <f t="shared" si="6"/>
        <v>3.4232922960867995E-2</v>
      </c>
      <c r="I55" s="220">
        <v>2.280765423952491</v>
      </c>
      <c r="J55" s="221">
        <f t="shared" si="6"/>
        <v>-0.15822056250633443</v>
      </c>
      <c r="K55" s="220">
        <v>2.5351388153415537</v>
      </c>
      <c r="L55" s="221">
        <f t="shared" si="7"/>
        <v>0.25437339138906268</v>
      </c>
      <c r="M55" s="220">
        <v>2.2286604720955734</v>
      </c>
      <c r="N55" s="221">
        <f t="shared" si="8"/>
        <v>-0.30647834324598033</v>
      </c>
    </row>
    <row r="56" spans="1:15" x14ac:dyDescent="0.25">
      <c r="A56" s="1"/>
      <c r="B56" s="145" t="s">
        <v>79</v>
      </c>
      <c r="C56" s="220" t="s">
        <v>233</v>
      </c>
      <c r="D56" s="221" t="s">
        <v>233</v>
      </c>
      <c r="E56" s="220">
        <v>2.0838247011952191</v>
      </c>
      <c r="F56" s="221" t="str">
        <f t="shared" si="6"/>
        <v>-</v>
      </c>
      <c r="G56" s="220">
        <v>2.5931468036125378</v>
      </c>
      <c r="H56" s="221">
        <f t="shared" si="6"/>
        <v>0.50932210241731868</v>
      </c>
      <c r="I56" s="220">
        <v>2.3284384871510286</v>
      </c>
      <c r="J56" s="221">
        <f t="shared" si="6"/>
        <v>-0.26470831646150916</v>
      </c>
      <c r="K56" s="220">
        <v>2.5466188983430365</v>
      </c>
      <c r="L56" s="221">
        <f t="shared" si="7"/>
        <v>0.21818041119200782</v>
      </c>
      <c r="M56" s="220">
        <v>2.4463859020310634</v>
      </c>
      <c r="N56" s="221">
        <f t="shared" si="8"/>
        <v>-0.10023299631197302</v>
      </c>
    </row>
    <row r="57" spans="1:15" x14ac:dyDescent="0.25">
      <c r="A57" s="1"/>
      <c r="B57" s="145" t="s">
        <v>81</v>
      </c>
      <c r="C57" s="220" t="s">
        <v>233</v>
      </c>
      <c r="D57" s="221" t="s">
        <v>233</v>
      </c>
      <c r="E57" s="220">
        <v>1.9248753857108949</v>
      </c>
      <c r="F57" s="221" t="str">
        <f t="shared" si="6"/>
        <v>-</v>
      </c>
      <c r="G57" s="220">
        <v>2.4652253909843607</v>
      </c>
      <c r="H57" s="221">
        <f t="shared" si="6"/>
        <v>0.54035000527346577</v>
      </c>
      <c r="I57" s="220">
        <v>2.3221131369798971</v>
      </c>
      <c r="J57" s="221">
        <f t="shared" si="6"/>
        <v>-0.14311225400446359</v>
      </c>
      <c r="K57" s="220">
        <v>2.2173870526109916</v>
      </c>
      <c r="L57" s="221">
        <f t="shared" si="7"/>
        <v>-0.10472608436890551</v>
      </c>
      <c r="M57" s="220">
        <v>2.0691586350612137</v>
      </c>
      <c r="N57" s="221">
        <f t="shared" si="8"/>
        <v>-0.14822841754977789</v>
      </c>
    </row>
    <row r="58" spans="1:15" x14ac:dyDescent="0.25">
      <c r="A58" s="1"/>
      <c r="B58" s="145" t="s">
        <v>83</v>
      </c>
      <c r="C58" s="220" t="s">
        <v>233</v>
      </c>
      <c r="D58" s="221" t="s">
        <v>233</v>
      </c>
      <c r="E58" s="220">
        <v>1.9697433096668486</v>
      </c>
      <c r="F58" s="221" t="str">
        <f t="shared" si="6"/>
        <v>-</v>
      </c>
      <c r="G58" s="220">
        <v>2.4094270781974165</v>
      </c>
      <c r="H58" s="221">
        <f t="shared" si="6"/>
        <v>0.4396837685305679</v>
      </c>
      <c r="I58" s="220">
        <v>2.2037364798426746</v>
      </c>
      <c r="J58" s="221">
        <f t="shared" si="6"/>
        <v>-0.2056905983547419</v>
      </c>
      <c r="K58" s="220">
        <v>2.1963106971697259</v>
      </c>
      <c r="L58" s="221">
        <f t="shared" si="7"/>
        <v>-7.4257826729486887E-3</v>
      </c>
      <c r="M58" s="220">
        <v>2.0636521739130433</v>
      </c>
      <c r="N58" s="221">
        <f t="shared" si="8"/>
        <v>-0.13265852325668259</v>
      </c>
    </row>
    <row r="59" spans="1:15" x14ac:dyDescent="0.25">
      <c r="A59" s="1"/>
      <c r="B59" s="145" t="s">
        <v>85</v>
      </c>
      <c r="C59" s="220" t="s">
        <v>233</v>
      </c>
      <c r="D59" s="221" t="s">
        <v>233</v>
      </c>
      <c r="E59" s="220">
        <v>2.2148355493351994</v>
      </c>
      <c r="F59" s="221" t="str">
        <f t="shared" si="6"/>
        <v>-</v>
      </c>
      <c r="G59" s="220">
        <v>2.5594205572983943</v>
      </c>
      <c r="H59" s="221">
        <f t="shared" si="6"/>
        <v>0.34458500796319491</v>
      </c>
      <c r="I59" s="220">
        <v>2.604031533779064</v>
      </c>
      <c r="J59" s="221">
        <f t="shared" si="6"/>
        <v>4.4610976480669695E-2</v>
      </c>
      <c r="K59" s="220">
        <v>2.2843620744511615</v>
      </c>
      <c r="L59" s="221">
        <f t="shared" si="7"/>
        <v>-0.31966945932790258</v>
      </c>
      <c r="M59" s="220">
        <v>2.2098007344530735</v>
      </c>
      <c r="N59" s="221">
        <f t="shared" si="8"/>
        <v>-7.4561339998088005E-2</v>
      </c>
    </row>
    <row r="60" spans="1:15" x14ac:dyDescent="0.25">
      <c r="A60" s="1"/>
      <c r="B60" s="145" t="s">
        <v>87</v>
      </c>
      <c r="C60" s="220">
        <v>2.3061282123693871</v>
      </c>
      <c r="D60" s="221">
        <v>-1.0387984472404721</v>
      </c>
      <c r="E60" s="220">
        <v>2.7658452598730228</v>
      </c>
      <c r="F60" s="221">
        <f t="shared" si="6"/>
        <v>0.45971704750363562</v>
      </c>
      <c r="G60" s="220">
        <v>3.04468764249886</v>
      </c>
      <c r="H60" s="221">
        <f t="shared" si="6"/>
        <v>0.27884238262583727</v>
      </c>
      <c r="I60" s="220">
        <v>3.0982964765633265</v>
      </c>
      <c r="J60" s="221">
        <f t="shared" si="6"/>
        <v>5.3608834064466482E-2</v>
      </c>
      <c r="K60" s="220">
        <v>3.2368137782561894</v>
      </c>
      <c r="L60" s="221">
        <f t="shared" si="7"/>
        <v>0.13851730169286292</v>
      </c>
      <c r="M60" s="220">
        <v>3.1288806846786374</v>
      </c>
      <c r="N60" s="221">
        <f t="shared" si="8"/>
        <v>-0.10793309357755199</v>
      </c>
    </row>
    <row r="61" spans="1:15" x14ac:dyDescent="0.25">
      <c r="A61" s="1"/>
      <c r="B61" s="145" t="s">
        <v>89</v>
      </c>
      <c r="C61" s="220">
        <v>1.9505984211866565</v>
      </c>
      <c r="D61" s="221">
        <v>-0.4226591936816968</v>
      </c>
      <c r="E61" s="220">
        <v>2.3052071455720258</v>
      </c>
      <c r="F61" s="221">
        <f t="shared" si="6"/>
        <v>0.35460872438536928</v>
      </c>
      <c r="G61" s="220">
        <v>2.1439809086088033</v>
      </c>
      <c r="H61" s="221">
        <f t="shared" si="6"/>
        <v>-0.16122623696322247</v>
      </c>
      <c r="I61" s="220">
        <v>2.7898680738786279</v>
      </c>
      <c r="J61" s="221">
        <f t="shared" si="6"/>
        <v>0.64588716526982459</v>
      </c>
      <c r="K61" s="220">
        <v>2.3288418350978506</v>
      </c>
      <c r="L61" s="221">
        <f t="shared" si="7"/>
        <v>-0.46102623878077731</v>
      </c>
      <c r="M61" s="220">
        <v>2.2692999400519551</v>
      </c>
      <c r="N61" s="221">
        <f t="shared" si="8"/>
        <v>-5.9541895045895465E-2</v>
      </c>
    </row>
    <row r="62" spans="1:15" x14ac:dyDescent="0.25">
      <c r="A62" s="1"/>
      <c r="B62" s="145" t="s">
        <v>91</v>
      </c>
      <c r="C62" s="220">
        <v>1.797002997002997</v>
      </c>
      <c r="D62" s="221">
        <v>-0.4582998676372827</v>
      </c>
      <c r="E62" s="220">
        <v>2.2930118188308084</v>
      </c>
      <c r="F62" s="221">
        <f t="shared" si="6"/>
        <v>0.49600882182781136</v>
      </c>
      <c r="G62" s="220">
        <v>2.1939564867042707</v>
      </c>
      <c r="H62" s="221">
        <f t="shared" si="6"/>
        <v>-9.9055332126537721E-2</v>
      </c>
      <c r="I62" s="220">
        <v>2.3949275362318843</v>
      </c>
      <c r="J62" s="221">
        <f t="shared" si="6"/>
        <v>0.20097104952761358</v>
      </c>
      <c r="K62" s="220">
        <v>2.3148834336884359</v>
      </c>
      <c r="L62" s="221">
        <f t="shared" si="7"/>
        <v>-8.0044102543448403E-2</v>
      </c>
      <c r="M62" s="220">
        <v>2.3762182041066504</v>
      </c>
      <c r="N62" s="221">
        <f t="shared" si="8"/>
        <v>6.1334770418214557E-2</v>
      </c>
    </row>
    <row r="63" spans="1:15" x14ac:dyDescent="0.25">
      <c r="A63" s="1"/>
      <c r="B63" s="145" t="s">
        <v>93</v>
      </c>
      <c r="C63" s="220">
        <v>1.7940783615316118</v>
      </c>
      <c r="D63" s="221">
        <v>-0.48813458580876667</v>
      </c>
      <c r="E63" s="220">
        <v>2.2350271608333907</v>
      </c>
      <c r="F63" s="221">
        <f t="shared" si="6"/>
        <v>0.44094879930177888</v>
      </c>
      <c r="G63" s="220">
        <v>2.2719651012200939</v>
      </c>
      <c r="H63" s="221">
        <f t="shared" si="6"/>
        <v>3.6937940386703172E-2</v>
      </c>
      <c r="I63" s="220">
        <v>2.2942457436980335</v>
      </c>
      <c r="J63" s="221">
        <f t="shared" si="6"/>
        <v>2.2280642477939594E-2</v>
      </c>
      <c r="K63" s="220">
        <v>2.2874057456222348</v>
      </c>
      <c r="L63" s="221">
        <f t="shared" si="7"/>
        <v>-6.8399980757987144E-3</v>
      </c>
      <c r="M63" s="220"/>
      <c r="N63" s="221"/>
    </row>
    <row r="64" spans="1:15" x14ac:dyDescent="0.25">
      <c r="A64" s="1"/>
      <c r="B64" s="145" t="s">
        <v>95</v>
      </c>
      <c r="C64" s="220">
        <v>1.9831704668838219</v>
      </c>
      <c r="D64" s="221">
        <v>-0.46633829438428287</v>
      </c>
      <c r="E64" s="220">
        <v>2.718375799045647</v>
      </c>
      <c r="F64" s="221">
        <f t="shared" si="6"/>
        <v>0.73520533216182504</v>
      </c>
      <c r="G64" s="220">
        <v>2.2874622245153682</v>
      </c>
      <c r="H64" s="221">
        <f t="shared" si="6"/>
        <v>-0.43091357453027879</v>
      </c>
      <c r="I64" s="220">
        <v>2.485259025479178</v>
      </c>
      <c r="J64" s="221">
        <f t="shared" si="6"/>
        <v>0.1977968009638098</v>
      </c>
      <c r="K64" s="220">
        <v>2.4197963287280273</v>
      </c>
      <c r="L64" s="221">
        <f t="shared" si="7"/>
        <v>-6.5462696751150684E-2</v>
      </c>
      <c r="M64" s="220"/>
      <c r="N64" s="221"/>
    </row>
    <row r="65" spans="1:15" ht="15.75" x14ac:dyDescent="0.25">
      <c r="B65" s="148" t="s">
        <v>32</v>
      </c>
      <c r="C65" s="222">
        <v>2.1365079944513399</v>
      </c>
      <c r="D65" s="223">
        <v>-0.27876612400248035</v>
      </c>
      <c r="E65" s="222">
        <v>2.2816385607709044</v>
      </c>
      <c r="F65" s="223">
        <f t="shared" si="6"/>
        <v>0.14513056631956456</v>
      </c>
      <c r="G65" s="222">
        <v>2.4676964118587734</v>
      </c>
      <c r="H65" s="223">
        <f t="shared" si="6"/>
        <v>0.18605785108786899</v>
      </c>
      <c r="I65" s="222">
        <v>2.4542389639995332</v>
      </c>
      <c r="J65" s="223">
        <f t="shared" si="6"/>
        <v>-1.345744785924019E-2</v>
      </c>
      <c r="K65" s="222">
        <v>2.4544757219279627</v>
      </c>
      <c r="L65" s="223">
        <f t="shared" si="7"/>
        <v>2.3675792842947629E-4</v>
      </c>
      <c r="M65" s="222">
        <v>2.3469892877650831</v>
      </c>
      <c r="N65" s="223">
        <v>-0.13433633033065595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2.0836476801207091</v>
      </c>
      <c r="D75" s="221">
        <v>-0.33440264075124748</v>
      </c>
      <c r="E75" s="220">
        <v>1.9102351772109971</v>
      </c>
      <c r="F75" s="221">
        <f t="shared" ref="F75:J87" si="9">IFERROR(E75-C75,"-")</f>
        <v>-0.173412502909712</v>
      </c>
      <c r="G75" s="220">
        <v>2.5154440154440154</v>
      </c>
      <c r="H75" s="221">
        <f t="shared" si="9"/>
        <v>0.6052088382330183</v>
      </c>
      <c r="I75" s="220">
        <v>2.5057291666666668</v>
      </c>
      <c r="J75" s="221">
        <f t="shared" si="9"/>
        <v>-9.7148487773486281E-3</v>
      </c>
      <c r="K75" s="220">
        <v>2.5538703959030924</v>
      </c>
      <c r="L75" s="221">
        <f t="shared" ref="L75:L87" si="10">IFERROR(K75-I75,"-")</f>
        <v>4.8141229236425609E-2</v>
      </c>
      <c r="M75" s="220">
        <v>1.9082215871620136</v>
      </c>
      <c r="N75" s="221">
        <f>IFERROR(M75-K75,"-")</f>
        <v>-0.64564880874107877</v>
      </c>
    </row>
    <row r="76" spans="1:15" x14ac:dyDescent="0.25">
      <c r="A76" s="1"/>
      <c r="B76" s="145" t="s">
        <v>75</v>
      </c>
      <c r="C76" s="220">
        <v>2.1319685305811693</v>
      </c>
      <c r="D76" s="221">
        <v>-2.502904811132467E-2</v>
      </c>
      <c r="E76" s="220">
        <v>1.8167627281460135</v>
      </c>
      <c r="F76" s="221">
        <f t="shared" si="9"/>
        <v>-0.31520580243515584</v>
      </c>
      <c r="G76" s="220">
        <v>2.2815777116919707</v>
      </c>
      <c r="H76" s="221">
        <f t="shared" si="9"/>
        <v>0.46481498354595718</v>
      </c>
      <c r="I76" s="220">
        <v>2.1584302325581395</v>
      </c>
      <c r="J76" s="221">
        <f t="shared" si="9"/>
        <v>-0.12314747913383117</v>
      </c>
      <c r="K76" s="220">
        <v>2.3327036104114192</v>
      </c>
      <c r="L76" s="221">
        <f t="shared" si="10"/>
        <v>0.17427337785327968</v>
      </c>
      <c r="M76" s="220">
        <v>1.7788253142609449</v>
      </c>
      <c r="N76" s="221">
        <f t="shared" ref="N76:N84" si="11">IFERROR(M76-K76,"-")</f>
        <v>-0.55387829615047424</v>
      </c>
    </row>
    <row r="77" spans="1:15" x14ac:dyDescent="0.25">
      <c r="A77" s="1"/>
      <c r="B77" s="145" t="s">
        <v>77</v>
      </c>
      <c r="C77" s="220">
        <v>2.2098646034816247</v>
      </c>
      <c r="D77" s="221">
        <v>5.0453263731911058E-3</v>
      </c>
      <c r="E77" s="220">
        <v>1.9035728786033292</v>
      </c>
      <c r="F77" s="221">
        <f t="shared" si="9"/>
        <v>-0.30629172487829548</v>
      </c>
      <c r="G77" s="220">
        <v>2.1930087051142548</v>
      </c>
      <c r="H77" s="221">
        <f t="shared" si="9"/>
        <v>0.28943582651092559</v>
      </c>
      <c r="I77" s="220">
        <v>2.374388661543068</v>
      </c>
      <c r="J77" s="221">
        <f t="shared" si="9"/>
        <v>0.18137995642881322</v>
      </c>
      <c r="K77" s="220">
        <v>2.5770098441345364</v>
      </c>
      <c r="L77" s="221">
        <f t="shared" si="10"/>
        <v>0.20262118259146833</v>
      </c>
      <c r="M77" s="220">
        <v>1.8978652155713687</v>
      </c>
      <c r="N77" s="221">
        <f t="shared" si="11"/>
        <v>-0.67914462856316771</v>
      </c>
    </row>
    <row r="78" spans="1:15" x14ac:dyDescent="0.25">
      <c r="A78" s="1"/>
      <c r="B78" s="145" t="s">
        <v>79</v>
      </c>
      <c r="C78" s="220" t="s">
        <v>233</v>
      </c>
      <c r="D78" s="221" t="s">
        <v>233</v>
      </c>
      <c r="E78" s="220">
        <v>1.9509331727874775</v>
      </c>
      <c r="F78" s="221" t="str">
        <f t="shared" si="9"/>
        <v>-</v>
      </c>
      <c r="G78" s="220">
        <v>2.3559378101223949</v>
      </c>
      <c r="H78" s="221">
        <f t="shared" si="9"/>
        <v>0.40500463733491743</v>
      </c>
      <c r="I78" s="220">
        <v>2.0755274828652062</v>
      </c>
      <c r="J78" s="221">
        <f t="shared" si="9"/>
        <v>-0.28041032725718873</v>
      </c>
      <c r="K78" s="220">
        <v>2.250762970498474</v>
      </c>
      <c r="L78" s="221">
        <f t="shared" si="10"/>
        <v>0.17523548763326779</v>
      </c>
      <c r="M78" s="220">
        <v>1.9237776289350301</v>
      </c>
      <c r="N78" s="221">
        <f t="shared" si="11"/>
        <v>-0.32698534156344383</v>
      </c>
    </row>
    <row r="79" spans="1:15" x14ac:dyDescent="0.25">
      <c r="A79" s="1"/>
      <c r="B79" s="145" t="s">
        <v>81</v>
      </c>
      <c r="C79" s="220" t="s">
        <v>233</v>
      </c>
      <c r="D79" s="221" t="s">
        <v>233</v>
      </c>
      <c r="E79" s="220">
        <v>1.8951201747997086</v>
      </c>
      <c r="F79" s="221" t="str">
        <f t="shared" si="9"/>
        <v>-</v>
      </c>
      <c r="G79" s="220">
        <v>2.460375816993464</v>
      </c>
      <c r="H79" s="221">
        <f t="shared" si="9"/>
        <v>0.56525564219375535</v>
      </c>
      <c r="I79" s="220">
        <v>2.4736988588922904</v>
      </c>
      <c r="J79" s="221">
        <f t="shared" si="9"/>
        <v>1.3323041898826382E-2</v>
      </c>
      <c r="K79" s="220">
        <v>2.1684458616387077</v>
      </c>
      <c r="L79" s="221">
        <f t="shared" si="10"/>
        <v>-0.30525299725358268</v>
      </c>
      <c r="M79" s="220">
        <v>1.9008810572687225</v>
      </c>
      <c r="N79" s="221">
        <f t="shared" si="11"/>
        <v>-0.2675648043699852</v>
      </c>
    </row>
    <row r="80" spans="1:15" x14ac:dyDescent="0.25">
      <c r="A80" s="1"/>
      <c r="B80" s="145" t="s">
        <v>83</v>
      </c>
      <c r="C80" s="220" t="s">
        <v>233</v>
      </c>
      <c r="D80" s="221" t="s">
        <v>233</v>
      </c>
      <c r="E80" s="220">
        <v>1.997720018239854</v>
      </c>
      <c r="F80" s="221" t="str">
        <f t="shared" si="9"/>
        <v>-</v>
      </c>
      <c r="G80" s="220">
        <v>2.1475826972010177</v>
      </c>
      <c r="H80" s="221">
        <f t="shared" si="9"/>
        <v>0.14986267896116368</v>
      </c>
      <c r="I80" s="220">
        <v>2.0769230769230771</v>
      </c>
      <c r="J80" s="221">
        <f t="shared" si="9"/>
        <v>-7.0659620277940594E-2</v>
      </c>
      <c r="K80" s="220">
        <v>1.8747030878859858</v>
      </c>
      <c r="L80" s="221">
        <f t="shared" si="10"/>
        <v>-0.20221998903709126</v>
      </c>
      <c r="M80" s="220">
        <v>1.9747614650661742</v>
      </c>
      <c r="N80" s="221">
        <f t="shared" si="11"/>
        <v>0.1000583771801884</v>
      </c>
    </row>
    <row r="81" spans="1:15" x14ac:dyDescent="0.25">
      <c r="A81" s="1"/>
      <c r="B81" s="145" t="s">
        <v>85</v>
      </c>
      <c r="C81" s="220" t="s">
        <v>233</v>
      </c>
      <c r="D81" s="221" t="s">
        <v>233</v>
      </c>
      <c r="E81" s="220">
        <v>2.0634812286689419</v>
      </c>
      <c r="F81" s="221" t="str">
        <f t="shared" si="9"/>
        <v>-</v>
      </c>
      <c r="G81" s="220">
        <v>2.1458937198067631</v>
      </c>
      <c r="H81" s="221">
        <f t="shared" si="9"/>
        <v>8.2412491137821231E-2</v>
      </c>
      <c r="I81" s="220">
        <v>2.1081160701134189</v>
      </c>
      <c r="J81" s="221">
        <f t="shared" si="9"/>
        <v>-3.7777649693344184E-2</v>
      </c>
      <c r="K81" s="220">
        <v>1.8237306843267109</v>
      </c>
      <c r="L81" s="221">
        <f t="shared" si="10"/>
        <v>-0.28438538578670802</v>
      </c>
      <c r="M81" s="220">
        <v>1.8080418617460754</v>
      </c>
      <c r="N81" s="221">
        <f t="shared" si="11"/>
        <v>-1.5688822580635531E-2</v>
      </c>
    </row>
    <row r="82" spans="1:15" x14ac:dyDescent="0.25">
      <c r="A82" s="1"/>
      <c r="B82" s="145" t="s">
        <v>87</v>
      </c>
      <c r="C82" s="220">
        <v>2.1820710973724884</v>
      </c>
      <c r="D82" s="221">
        <v>-0.12907096390884876</v>
      </c>
      <c r="E82" s="220">
        <v>2.2556131260794472</v>
      </c>
      <c r="F82" s="221">
        <f t="shared" si="9"/>
        <v>7.3542028706958806E-2</v>
      </c>
      <c r="G82" s="220">
        <v>2.2209543568464731</v>
      </c>
      <c r="H82" s="221">
        <f t="shared" si="9"/>
        <v>-3.4658769232974063E-2</v>
      </c>
      <c r="I82" s="220">
        <v>2.5425839047275351</v>
      </c>
      <c r="J82" s="221">
        <f t="shared" si="9"/>
        <v>0.32162954788106202</v>
      </c>
      <c r="K82" s="220">
        <v>2.1189308069700559</v>
      </c>
      <c r="L82" s="221">
        <f t="shared" si="10"/>
        <v>-0.42365309775747928</v>
      </c>
      <c r="M82" s="220">
        <v>2.3591368045931498</v>
      </c>
      <c r="N82" s="221">
        <f t="shared" si="11"/>
        <v>0.24020599762309391</v>
      </c>
    </row>
    <row r="83" spans="1:15" x14ac:dyDescent="0.25">
      <c r="A83" s="1"/>
      <c r="B83" s="145" t="s">
        <v>89</v>
      </c>
      <c r="C83" s="220">
        <v>1.9568077803203661</v>
      </c>
      <c r="D83" s="221">
        <v>-0.2366662614069508</v>
      </c>
      <c r="E83" s="220">
        <v>2.0073962010421922</v>
      </c>
      <c r="F83" s="221">
        <f t="shared" si="9"/>
        <v>5.0588420721826122E-2</v>
      </c>
      <c r="G83" s="220">
        <v>2.0783111625216888</v>
      </c>
      <c r="H83" s="221">
        <f t="shared" si="9"/>
        <v>7.0914961479496608E-2</v>
      </c>
      <c r="I83" s="220">
        <v>2.1240322081139671</v>
      </c>
      <c r="J83" s="221">
        <f t="shared" si="9"/>
        <v>4.5721045592278298E-2</v>
      </c>
      <c r="K83" s="220">
        <v>1.9859333239555492</v>
      </c>
      <c r="L83" s="221">
        <f t="shared" si="10"/>
        <v>-0.13809888415841787</v>
      </c>
      <c r="M83" s="220">
        <v>2.004119464469619</v>
      </c>
      <c r="N83" s="221">
        <f t="shared" si="11"/>
        <v>1.8186140514069749E-2</v>
      </c>
    </row>
    <row r="84" spans="1:15" x14ac:dyDescent="0.25">
      <c r="A84" s="1"/>
      <c r="B84" s="145" t="s">
        <v>91</v>
      </c>
      <c r="C84" s="220">
        <v>1.9366410435592825</v>
      </c>
      <c r="D84" s="221">
        <v>-0.10816013155350723</v>
      </c>
      <c r="E84" s="220">
        <v>1.9506606691031769</v>
      </c>
      <c r="F84" s="221">
        <f t="shared" si="9"/>
        <v>1.4019625543894465E-2</v>
      </c>
      <c r="G84" s="220">
        <v>2.2074144087376601</v>
      </c>
      <c r="H84" s="221">
        <f t="shared" si="9"/>
        <v>0.25675373963448322</v>
      </c>
      <c r="I84" s="220">
        <v>2.4078617596623135</v>
      </c>
      <c r="J84" s="221">
        <f t="shared" si="9"/>
        <v>0.20044735092465338</v>
      </c>
      <c r="K84" s="220">
        <v>2.0581231395895347</v>
      </c>
      <c r="L84" s="221">
        <f t="shared" si="10"/>
        <v>-0.34973862007277878</v>
      </c>
      <c r="M84" s="220">
        <v>2.0532254108413048</v>
      </c>
      <c r="N84" s="221">
        <f t="shared" si="11"/>
        <v>-4.8977287482299126E-3</v>
      </c>
    </row>
    <row r="85" spans="1:15" x14ac:dyDescent="0.25">
      <c r="A85" s="1"/>
      <c r="B85" s="145" t="s">
        <v>93</v>
      </c>
      <c r="C85" s="220">
        <v>1.8682170542635659</v>
      </c>
      <c r="D85" s="221">
        <v>-0.23711679070957303</v>
      </c>
      <c r="E85" s="220">
        <v>2.0302549713309745</v>
      </c>
      <c r="F85" s="221">
        <f t="shared" si="9"/>
        <v>0.16203791706740867</v>
      </c>
      <c r="G85" s="220">
        <v>2.1468809073724007</v>
      </c>
      <c r="H85" s="221">
        <f t="shared" si="9"/>
        <v>0.11662593604142613</v>
      </c>
      <c r="I85" s="220">
        <v>2.4931281569364501</v>
      </c>
      <c r="J85" s="221">
        <f t="shared" si="9"/>
        <v>0.3462472495640494</v>
      </c>
      <c r="K85" s="220">
        <v>1.8215313122372205</v>
      </c>
      <c r="L85" s="221">
        <f t="shared" si="10"/>
        <v>-0.67159684469922953</v>
      </c>
      <c r="M85" s="220"/>
      <c r="N85" s="221"/>
    </row>
    <row r="86" spans="1:15" x14ac:dyDescent="0.25">
      <c r="A86" s="1"/>
      <c r="B86" s="145" t="s">
        <v>95</v>
      </c>
      <c r="C86" s="220">
        <v>1.9035997559487492</v>
      </c>
      <c r="D86" s="221">
        <v>-0.33739571916437283</v>
      </c>
      <c r="E86" s="220">
        <v>2.3342264842758427</v>
      </c>
      <c r="F86" s="221">
        <f t="shared" si="9"/>
        <v>0.43062672832709348</v>
      </c>
      <c r="G86" s="220">
        <v>2.214271975379881</v>
      </c>
      <c r="H86" s="221">
        <f t="shared" si="9"/>
        <v>-0.11995450889596171</v>
      </c>
      <c r="I86" s="220">
        <v>2.7471658317954124</v>
      </c>
      <c r="J86" s="221">
        <f t="shared" si="9"/>
        <v>0.53289385641553144</v>
      </c>
      <c r="K86" s="220">
        <v>1.9440946591402519</v>
      </c>
      <c r="L86" s="221">
        <f t="shared" si="10"/>
        <v>-0.80307117265516048</v>
      </c>
      <c r="M86" s="220"/>
      <c r="N86" s="221"/>
    </row>
    <row r="87" spans="1:15" ht="15.75" x14ac:dyDescent="0.25">
      <c r="B87" s="148" t="s">
        <v>32</v>
      </c>
      <c r="C87" s="222">
        <v>2.044368740765063</v>
      </c>
      <c r="D87" s="223">
        <v>-0.10695395262010132</v>
      </c>
      <c r="E87" s="222">
        <v>2.0270737515086279</v>
      </c>
      <c r="F87" s="223">
        <f t="shared" si="9"/>
        <v>-1.7294989256435134E-2</v>
      </c>
      <c r="G87" s="222">
        <v>2.233020099749556</v>
      </c>
      <c r="H87" s="223">
        <f t="shared" si="9"/>
        <v>0.20594634824092806</v>
      </c>
      <c r="I87" s="222">
        <v>2.3433113659705582</v>
      </c>
      <c r="J87" s="223">
        <f t="shared" si="9"/>
        <v>0.11029126622100227</v>
      </c>
      <c r="K87" s="222">
        <v>2.1385131066597087</v>
      </c>
      <c r="L87" s="223">
        <f t="shared" si="10"/>
        <v>-0.2047982593108495</v>
      </c>
      <c r="M87" s="222">
        <v>1.942086863158446</v>
      </c>
      <c r="N87" s="223">
        <v>-0.25362780868468726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 t="s">
        <v>233</v>
      </c>
      <c r="D97" s="221" t="s">
        <v>233</v>
      </c>
      <c r="E97" s="220" t="s">
        <v>233</v>
      </c>
      <c r="F97" s="221" t="str">
        <f t="shared" ref="F97:J109" si="12">IFERROR(E97-C97,"-")</f>
        <v>-</v>
      </c>
      <c r="G97" s="220" t="s">
        <v>233</v>
      </c>
      <c r="H97" s="221" t="str">
        <f t="shared" si="12"/>
        <v>-</v>
      </c>
      <c r="I97" s="220" t="s">
        <v>233</v>
      </c>
      <c r="J97" s="221" t="str">
        <f t="shared" si="12"/>
        <v>-</v>
      </c>
      <c r="K97" s="220" t="s">
        <v>233</v>
      </c>
      <c r="L97" s="221" t="str">
        <f t="shared" ref="L97:L109" si="13">IFERROR(K97-I97,"-")</f>
        <v>-</v>
      </c>
      <c r="M97" s="220" t="s">
        <v>233</v>
      </c>
      <c r="N97" s="221" t="str">
        <f>IFERROR(M97-K97,"-")</f>
        <v>-</v>
      </c>
    </row>
    <row r="98" spans="2:14" x14ac:dyDescent="0.25">
      <c r="B98" s="145" t="s">
        <v>75</v>
      </c>
      <c r="C98" s="220" t="s">
        <v>233</v>
      </c>
      <c r="D98" s="221" t="s">
        <v>233</v>
      </c>
      <c r="E98" s="220" t="s">
        <v>233</v>
      </c>
      <c r="F98" s="221" t="str">
        <f t="shared" si="12"/>
        <v>-</v>
      </c>
      <c r="G98" s="220" t="s">
        <v>233</v>
      </c>
      <c r="H98" s="221" t="str">
        <f t="shared" si="12"/>
        <v>-</v>
      </c>
      <c r="I98" s="220" t="s">
        <v>233</v>
      </c>
      <c r="J98" s="221" t="str">
        <f t="shared" si="12"/>
        <v>-</v>
      </c>
      <c r="K98" s="220" t="s">
        <v>233</v>
      </c>
      <c r="L98" s="221" t="str">
        <f t="shared" si="13"/>
        <v>-</v>
      </c>
      <c r="M98" s="220" t="s">
        <v>233</v>
      </c>
      <c r="N98" s="221" t="str">
        <f t="shared" ref="N98:N106" si="14">IFERROR(M98-K98,"-")</f>
        <v>-</v>
      </c>
    </row>
    <row r="99" spans="2:14" x14ac:dyDescent="0.25">
      <c r="B99" s="145" t="s">
        <v>77</v>
      </c>
      <c r="C99" s="220" t="s">
        <v>233</v>
      </c>
      <c r="D99" s="221" t="s">
        <v>233</v>
      </c>
      <c r="E99" s="220" t="s">
        <v>233</v>
      </c>
      <c r="F99" s="221" t="str">
        <f t="shared" si="12"/>
        <v>-</v>
      </c>
      <c r="G99" s="220" t="s">
        <v>233</v>
      </c>
      <c r="H99" s="221" t="str">
        <f t="shared" si="12"/>
        <v>-</v>
      </c>
      <c r="I99" s="220" t="s">
        <v>233</v>
      </c>
      <c r="J99" s="221" t="str">
        <f t="shared" si="12"/>
        <v>-</v>
      </c>
      <c r="K99" s="220" t="s">
        <v>233</v>
      </c>
      <c r="L99" s="221" t="str">
        <f t="shared" si="13"/>
        <v>-</v>
      </c>
      <c r="M99" s="220" t="s">
        <v>233</v>
      </c>
      <c r="N99" s="221" t="str">
        <f t="shared" si="14"/>
        <v>-</v>
      </c>
    </row>
    <row r="100" spans="2:14" x14ac:dyDescent="0.25">
      <c r="B100" s="145" t="s">
        <v>79</v>
      </c>
      <c r="C100" s="220" t="s">
        <v>233</v>
      </c>
      <c r="D100" s="221" t="s">
        <v>233</v>
      </c>
      <c r="E100" s="220" t="s">
        <v>233</v>
      </c>
      <c r="F100" s="221" t="str">
        <f t="shared" si="12"/>
        <v>-</v>
      </c>
      <c r="G100" s="220" t="s">
        <v>233</v>
      </c>
      <c r="H100" s="221" t="str">
        <f t="shared" si="12"/>
        <v>-</v>
      </c>
      <c r="I100" s="220" t="s">
        <v>233</v>
      </c>
      <c r="J100" s="221" t="str">
        <f t="shared" si="12"/>
        <v>-</v>
      </c>
      <c r="K100" s="220" t="s">
        <v>233</v>
      </c>
      <c r="L100" s="221" t="str">
        <f t="shared" si="13"/>
        <v>-</v>
      </c>
      <c r="M100" s="220" t="s">
        <v>233</v>
      </c>
      <c r="N100" s="221" t="str">
        <f t="shared" si="14"/>
        <v>-</v>
      </c>
    </row>
    <row r="101" spans="2:14" x14ac:dyDescent="0.25">
      <c r="B101" s="145" t="s">
        <v>81</v>
      </c>
      <c r="C101" s="220" t="s">
        <v>233</v>
      </c>
      <c r="D101" s="221" t="s">
        <v>233</v>
      </c>
      <c r="E101" s="220" t="s">
        <v>233</v>
      </c>
      <c r="F101" s="221" t="str">
        <f t="shared" si="12"/>
        <v>-</v>
      </c>
      <c r="G101" s="220" t="s">
        <v>233</v>
      </c>
      <c r="H101" s="221" t="str">
        <f t="shared" si="12"/>
        <v>-</v>
      </c>
      <c r="I101" s="220" t="s">
        <v>233</v>
      </c>
      <c r="J101" s="221" t="str">
        <f t="shared" si="12"/>
        <v>-</v>
      </c>
      <c r="K101" s="220" t="s">
        <v>233</v>
      </c>
      <c r="L101" s="221" t="str">
        <f t="shared" si="13"/>
        <v>-</v>
      </c>
      <c r="M101" s="220" t="s">
        <v>233</v>
      </c>
      <c r="N101" s="221" t="str">
        <f t="shared" si="14"/>
        <v>-</v>
      </c>
    </row>
    <row r="102" spans="2:14" x14ac:dyDescent="0.25">
      <c r="B102" s="145" t="s">
        <v>83</v>
      </c>
      <c r="C102" s="220" t="s">
        <v>233</v>
      </c>
      <c r="D102" s="221" t="s">
        <v>233</v>
      </c>
      <c r="E102" s="220" t="s">
        <v>233</v>
      </c>
      <c r="F102" s="221" t="str">
        <f t="shared" si="12"/>
        <v>-</v>
      </c>
      <c r="G102" s="220" t="s">
        <v>233</v>
      </c>
      <c r="H102" s="221" t="str">
        <f t="shared" si="12"/>
        <v>-</v>
      </c>
      <c r="I102" s="220" t="s">
        <v>233</v>
      </c>
      <c r="J102" s="221" t="str">
        <f t="shared" si="12"/>
        <v>-</v>
      </c>
      <c r="K102" s="220" t="s">
        <v>233</v>
      </c>
      <c r="L102" s="221" t="str">
        <f t="shared" si="13"/>
        <v>-</v>
      </c>
      <c r="M102" s="220" t="s">
        <v>233</v>
      </c>
      <c r="N102" s="221" t="str">
        <f t="shared" si="14"/>
        <v>-</v>
      </c>
    </row>
    <row r="103" spans="2:14" x14ac:dyDescent="0.25">
      <c r="B103" s="145" t="s">
        <v>85</v>
      </c>
      <c r="C103" s="220" t="s">
        <v>233</v>
      </c>
      <c r="D103" s="221" t="s">
        <v>233</v>
      </c>
      <c r="E103" s="220" t="s">
        <v>233</v>
      </c>
      <c r="F103" s="221" t="str">
        <f t="shared" si="12"/>
        <v>-</v>
      </c>
      <c r="G103" s="220" t="s">
        <v>233</v>
      </c>
      <c r="H103" s="221" t="str">
        <f t="shared" si="12"/>
        <v>-</v>
      </c>
      <c r="I103" s="220" t="s">
        <v>233</v>
      </c>
      <c r="J103" s="221" t="str">
        <f t="shared" si="12"/>
        <v>-</v>
      </c>
      <c r="K103" s="220" t="s">
        <v>233</v>
      </c>
      <c r="L103" s="221" t="str">
        <f t="shared" si="13"/>
        <v>-</v>
      </c>
      <c r="M103" s="220" t="s">
        <v>233</v>
      </c>
      <c r="N103" s="221" t="str">
        <f t="shared" si="14"/>
        <v>-</v>
      </c>
    </row>
    <row r="104" spans="2:14" x14ac:dyDescent="0.25">
      <c r="B104" s="145" t="s">
        <v>87</v>
      </c>
      <c r="C104" s="220" t="s">
        <v>233</v>
      </c>
      <c r="D104" s="221" t="s">
        <v>233</v>
      </c>
      <c r="E104" s="220" t="s">
        <v>233</v>
      </c>
      <c r="F104" s="221" t="str">
        <f t="shared" si="12"/>
        <v>-</v>
      </c>
      <c r="G104" s="220" t="s">
        <v>233</v>
      </c>
      <c r="H104" s="221" t="str">
        <f t="shared" si="12"/>
        <v>-</v>
      </c>
      <c r="I104" s="220" t="s">
        <v>233</v>
      </c>
      <c r="J104" s="221" t="str">
        <f t="shared" si="12"/>
        <v>-</v>
      </c>
      <c r="K104" s="220" t="s">
        <v>233</v>
      </c>
      <c r="L104" s="221" t="str">
        <f t="shared" si="13"/>
        <v>-</v>
      </c>
      <c r="M104" s="220" t="s">
        <v>233</v>
      </c>
      <c r="N104" s="221" t="str">
        <f t="shared" si="14"/>
        <v>-</v>
      </c>
    </row>
    <row r="105" spans="2:14" x14ac:dyDescent="0.25">
      <c r="B105" s="145" t="s">
        <v>89</v>
      </c>
      <c r="C105" s="220" t="s">
        <v>233</v>
      </c>
      <c r="D105" s="221" t="s">
        <v>233</v>
      </c>
      <c r="E105" s="220" t="s">
        <v>233</v>
      </c>
      <c r="F105" s="221" t="str">
        <f t="shared" si="12"/>
        <v>-</v>
      </c>
      <c r="G105" s="220" t="s">
        <v>233</v>
      </c>
      <c r="H105" s="221" t="str">
        <f t="shared" si="12"/>
        <v>-</v>
      </c>
      <c r="I105" s="220" t="s">
        <v>233</v>
      </c>
      <c r="J105" s="221" t="str">
        <f t="shared" si="12"/>
        <v>-</v>
      </c>
      <c r="K105" s="220" t="s">
        <v>233</v>
      </c>
      <c r="L105" s="221" t="str">
        <f t="shared" si="13"/>
        <v>-</v>
      </c>
      <c r="M105" s="220" t="s">
        <v>233</v>
      </c>
      <c r="N105" s="221" t="str">
        <f t="shared" si="14"/>
        <v>-</v>
      </c>
    </row>
    <row r="106" spans="2:14" x14ac:dyDescent="0.25">
      <c r="B106" s="145" t="s">
        <v>91</v>
      </c>
      <c r="C106" s="220" t="s">
        <v>233</v>
      </c>
      <c r="D106" s="221" t="s">
        <v>233</v>
      </c>
      <c r="E106" s="220" t="s">
        <v>233</v>
      </c>
      <c r="F106" s="221" t="str">
        <f t="shared" si="12"/>
        <v>-</v>
      </c>
      <c r="G106" s="220" t="s">
        <v>233</v>
      </c>
      <c r="H106" s="221" t="str">
        <f t="shared" si="12"/>
        <v>-</v>
      </c>
      <c r="I106" s="220" t="s">
        <v>233</v>
      </c>
      <c r="J106" s="221" t="str">
        <f t="shared" si="12"/>
        <v>-</v>
      </c>
      <c r="K106" s="220" t="s">
        <v>233</v>
      </c>
      <c r="L106" s="221" t="str">
        <f t="shared" si="13"/>
        <v>-</v>
      </c>
      <c r="M106" s="220" t="s">
        <v>233</v>
      </c>
      <c r="N106" s="221" t="str">
        <f t="shared" si="14"/>
        <v>-</v>
      </c>
    </row>
    <row r="107" spans="2:14" x14ac:dyDescent="0.25">
      <c r="B107" s="145" t="s">
        <v>93</v>
      </c>
      <c r="C107" s="220" t="s">
        <v>233</v>
      </c>
      <c r="D107" s="221" t="s">
        <v>233</v>
      </c>
      <c r="E107" s="220" t="s">
        <v>233</v>
      </c>
      <c r="F107" s="221" t="str">
        <f t="shared" si="12"/>
        <v>-</v>
      </c>
      <c r="G107" s="220" t="s">
        <v>233</v>
      </c>
      <c r="H107" s="221" t="str">
        <f t="shared" si="12"/>
        <v>-</v>
      </c>
      <c r="I107" s="220" t="s">
        <v>233</v>
      </c>
      <c r="J107" s="221" t="str">
        <f t="shared" si="12"/>
        <v>-</v>
      </c>
      <c r="K107" s="220" t="s">
        <v>233</v>
      </c>
      <c r="L107" s="221" t="str">
        <f t="shared" si="13"/>
        <v>-</v>
      </c>
      <c r="M107" s="220"/>
      <c r="N107" s="221"/>
    </row>
    <row r="108" spans="2:14" x14ac:dyDescent="0.25">
      <c r="B108" s="145" t="s">
        <v>95</v>
      </c>
      <c r="C108" s="220" t="s">
        <v>233</v>
      </c>
      <c r="D108" s="221" t="s">
        <v>233</v>
      </c>
      <c r="E108" s="220" t="s">
        <v>233</v>
      </c>
      <c r="F108" s="221" t="str">
        <f t="shared" si="12"/>
        <v>-</v>
      </c>
      <c r="G108" s="220" t="s">
        <v>233</v>
      </c>
      <c r="H108" s="221" t="str">
        <f t="shared" si="12"/>
        <v>-</v>
      </c>
      <c r="I108" s="220" t="s">
        <v>233</v>
      </c>
      <c r="J108" s="221" t="str">
        <f t="shared" si="12"/>
        <v>-</v>
      </c>
      <c r="K108" s="220" t="s">
        <v>233</v>
      </c>
      <c r="L108" s="221" t="str">
        <f t="shared" si="13"/>
        <v>-</v>
      </c>
      <c r="M108" s="220"/>
      <c r="N108" s="221"/>
    </row>
    <row r="109" spans="2:14" ht="15.75" x14ac:dyDescent="0.25">
      <c r="B109" s="148" t="s">
        <v>32</v>
      </c>
      <c r="C109" s="222" t="s">
        <v>233</v>
      </c>
      <c r="D109" s="223" t="s">
        <v>233</v>
      </c>
      <c r="E109" s="222" t="s">
        <v>233</v>
      </c>
      <c r="F109" s="223" t="str">
        <f t="shared" si="12"/>
        <v>-</v>
      </c>
      <c r="G109" s="222" t="s">
        <v>233</v>
      </c>
      <c r="H109" s="223" t="str">
        <f t="shared" si="12"/>
        <v>-</v>
      </c>
      <c r="I109" s="222" t="s">
        <v>233</v>
      </c>
      <c r="J109" s="223" t="str">
        <f t="shared" si="12"/>
        <v>-</v>
      </c>
      <c r="K109" s="222" t="s">
        <v>233</v>
      </c>
      <c r="L109" s="223" t="str">
        <f t="shared" si="13"/>
        <v>-</v>
      </c>
      <c r="M109" s="222" t="s">
        <v>233</v>
      </c>
      <c r="N109" s="223" t="s">
        <v>233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45F5-B9C2-4619-83FB-82FAA6B72841}">
  <sheetPr>
    <tabColor rgb="FF7030A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F3AC-795D-4E99-84C2-655D449F0C3D}">
  <sheetPr>
    <tabColor rgb="FFAC75D5"/>
  </sheetPr>
  <dimension ref="A1:AC112"/>
  <sheetViews>
    <sheetView showGridLines="0" topLeftCell="A96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0.52139999999999997</v>
      </c>
      <c r="D9" s="147">
        <v>-0.11114899420388691</v>
      </c>
      <c r="E9" s="231">
        <v>0.17649999999999999</v>
      </c>
      <c r="F9" s="147">
        <f t="shared" ref="F9:L21" si="0">IFERROR(E9/C9-1,"-")</f>
        <v>-0.66148830072880704</v>
      </c>
      <c r="G9" s="231">
        <v>0.51840000000000008</v>
      </c>
      <c r="H9" s="147">
        <f t="shared" si="0"/>
        <v>1.9371104815864029</v>
      </c>
      <c r="I9" s="231">
        <v>0.67859999999999998</v>
      </c>
      <c r="J9" s="147">
        <f t="shared" si="0"/>
        <v>0.30902777777777746</v>
      </c>
      <c r="K9" s="231">
        <v>0.73069999999999991</v>
      </c>
      <c r="L9" s="147">
        <f t="shared" si="0"/>
        <v>7.6775714706749154E-2</v>
      </c>
      <c r="M9" s="231">
        <v>0.68730000000000002</v>
      </c>
      <c r="N9" s="147">
        <f t="shared" ref="N9:N18" si="1">IFERROR(M9/K9-1,"-")</f>
        <v>-5.9395100588476635E-2</v>
      </c>
    </row>
    <row r="10" spans="1:16" x14ac:dyDescent="0.25">
      <c r="A10" s="1" t="s">
        <v>74</v>
      </c>
      <c r="B10" s="145" t="s">
        <v>75</v>
      </c>
      <c r="C10" s="231">
        <v>0.626</v>
      </c>
      <c r="D10" s="147">
        <v>2.1540469973890364E-2</v>
      </c>
      <c r="E10" s="231">
        <v>0.32640000000000002</v>
      </c>
      <c r="F10" s="147">
        <f t="shared" si="0"/>
        <v>-0.47859424920127791</v>
      </c>
      <c r="G10" s="231">
        <v>0.60040000000000004</v>
      </c>
      <c r="H10" s="147">
        <f t="shared" si="0"/>
        <v>0.83946078431372539</v>
      </c>
      <c r="I10" s="231">
        <v>0.6581999999999999</v>
      </c>
      <c r="J10" s="147">
        <f t="shared" si="0"/>
        <v>9.6269153897401427E-2</v>
      </c>
      <c r="K10" s="231">
        <v>0.69579999999999997</v>
      </c>
      <c r="L10" s="147">
        <f t="shared" si="0"/>
        <v>5.712549377089049E-2</v>
      </c>
      <c r="M10" s="231">
        <v>0.70169999999999999</v>
      </c>
      <c r="N10" s="147">
        <f t="shared" si="1"/>
        <v>8.4794481172751901E-3</v>
      </c>
    </row>
    <row r="11" spans="1:16" x14ac:dyDescent="0.25">
      <c r="A11" s="1" t="s">
        <v>76</v>
      </c>
      <c r="B11" s="145" t="s">
        <v>77</v>
      </c>
      <c r="C11" s="231">
        <v>0.22870000000000001</v>
      </c>
      <c r="D11" s="147">
        <v>-0.60453052049109457</v>
      </c>
      <c r="E11" s="231">
        <v>0.3256</v>
      </c>
      <c r="F11" s="147">
        <f t="shared" si="0"/>
        <v>0.4236991692173151</v>
      </c>
      <c r="G11" s="231">
        <v>0.59799999999999998</v>
      </c>
      <c r="H11" s="147">
        <f t="shared" si="0"/>
        <v>0.83660933660933656</v>
      </c>
      <c r="I11" s="231">
        <v>0.65930000000000011</v>
      </c>
      <c r="J11" s="147">
        <f t="shared" si="0"/>
        <v>0.10250836120401363</v>
      </c>
      <c r="K11" s="231">
        <v>0.68220000000000003</v>
      </c>
      <c r="L11" s="147">
        <f t="shared" si="0"/>
        <v>3.4733808584862524E-2</v>
      </c>
      <c r="M11" s="231">
        <v>0.68340000000000001</v>
      </c>
      <c r="N11" s="147">
        <f t="shared" si="1"/>
        <v>1.7590149516271136E-3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0.27410000000000001</v>
      </c>
      <c r="F12" s="147" t="str">
        <f t="shared" si="0"/>
        <v>-</v>
      </c>
      <c r="G12" s="231">
        <v>0.55030000000000001</v>
      </c>
      <c r="H12" s="147">
        <f t="shared" si="0"/>
        <v>1.0076614374315942</v>
      </c>
      <c r="I12" s="231">
        <v>0.49869999999999998</v>
      </c>
      <c r="J12" s="147">
        <f t="shared" si="0"/>
        <v>-9.3767036162093476E-2</v>
      </c>
      <c r="K12" s="231">
        <v>0.55449999999999999</v>
      </c>
      <c r="L12" s="147">
        <f t="shared" si="0"/>
        <v>0.11189091638259474</v>
      </c>
      <c r="M12" s="231">
        <v>0.58630000000000004</v>
      </c>
      <c r="N12" s="147">
        <f t="shared" si="1"/>
        <v>5.7348963029756561E-2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0.32590000000000002</v>
      </c>
      <c r="F13" s="147" t="str">
        <f t="shared" si="0"/>
        <v>-</v>
      </c>
      <c r="G13" s="231">
        <v>0.53539999999999999</v>
      </c>
      <c r="H13" s="147">
        <f t="shared" si="0"/>
        <v>0.64283522552930328</v>
      </c>
      <c r="I13" s="231">
        <v>0.48149999999999998</v>
      </c>
      <c r="J13" s="147">
        <f t="shared" si="0"/>
        <v>-0.10067239447142329</v>
      </c>
      <c r="K13" s="231">
        <v>0.44569999999999999</v>
      </c>
      <c r="L13" s="147">
        <f t="shared" si="0"/>
        <v>-7.4350986500519189E-2</v>
      </c>
      <c r="M13" s="231">
        <v>0.54890000000000005</v>
      </c>
      <c r="N13" s="147">
        <f t="shared" si="1"/>
        <v>0.23154588288086164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0.37560000000000004</v>
      </c>
      <c r="F14" s="147" t="str">
        <f t="shared" si="0"/>
        <v>-</v>
      </c>
      <c r="G14" s="231">
        <v>0.49780000000000002</v>
      </c>
      <c r="H14" s="147">
        <f t="shared" si="0"/>
        <v>0.32534611288604887</v>
      </c>
      <c r="I14" s="231">
        <v>0.47020000000000001</v>
      </c>
      <c r="J14" s="147">
        <f t="shared" si="0"/>
        <v>-5.5443953394937795E-2</v>
      </c>
      <c r="K14" s="231">
        <v>0.48170000000000002</v>
      </c>
      <c r="L14" s="147">
        <f t="shared" si="0"/>
        <v>2.4457677584006854E-2</v>
      </c>
      <c r="M14" s="231">
        <v>0.52880000000000005</v>
      </c>
      <c r="N14" s="147">
        <f t="shared" si="1"/>
        <v>9.7778700435956045E-2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0.42359999999999998</v>
      </c>
      <c r="F15" s="147" t="str">
        <f t="shared" si="0"/>
        <v>-</v>
      </c>
      <c r="G15" s="231">
        <v>0.52890000000000004</v>
      </c>
      <c r="H15" s="147">
        <f t="shared" si="0"/>
        <v>0.24858356940509929</v>
      </c>
      <c r="I15" s="231">
        <v>0.49259999999999998</v>
      </c>
      <c r="J15" s="147">
        <f t="shared" si="0"/>
        <v>-6.8633011911514608E-2</v>
      </c>
      <c r="K15" s="231">
        <v>0.52629999999999999</v>
      </c>
      <c r="L15" s="147">
        <f t="shared" si="0"/>
        <v>6.8412505075111651E-2</v>
      </c>
      <c r="M15" s="231">
        <v>0.60099999999999998</v>
      </c>
      <c r="N15" s="147">
        <f t="shared" si="1"/>
        <v>0.14193425802774073</v>
      </c>
    </row>
    <row r="16" spans="1:16" x14ac:dyDescent="0.25">
      <c r="A16" s="1" t="s">
        <v>86</v>
      </c>
      <c r="B16" s="145" t="s">
        <v>87</v>
      </c>
      <c r="C16" s="231">
        <v>0.48630000000000001</v>
      </c>
      <c r="D16" s="147">
        <v>-4.2150876501871215E-2</v>
      </c>
      <c r="E16" s="231">
        <v>0.51919999999999999</v>
      </c>
      <c r="F16" s="147">
        <f t="shared" si="0"/>
        <v>6.7653711700596197E-2</v>
      </c>
      <c r="G16" s="231">
        <v>0.51259999999999994</v>
      </c>
      <c r="H16" s="147">
        <f t="shared" si="0"/>
        <v>-1.2711864406779738E-2</v>
      </c>
      <c r="I16" s="231">
        <v>0.52780000000000005</v>
      </c>
      <c r="J16" s="147">
        <f t="shared" si="0"/>
        <v>2.9652750682793716E-2</v>
      </c>
      <c r="K16" s="231">
        <v>0.52239999999999998</v>
      </c>
      <c r="L16" s="147">
        <f t="shared" si="0"/>
        <v>-1.0231148162182735E-2</v>
      </c>
      <c r="M16" s="231">
        <v>0.62690000000000001</v>
      </c>
      <c r="N16" s="147">
        <f t="shared" si="1"/>
        <v>0.20003828483920372</v>
      </c>
    </row>
    <row r="17" spans="1:29" x14ac:dyDescent="0.25">
      <c r="A17" s="1" t="s">
        <v>88</v>
      </c>
      <c r="B17" s="145" t="s">
        <v>89</v>
      </c>
      <c r="C17" s="231">
        <v>0.29170000000000001</v>
      </c>
      <c r="D17" s="147">
        <v>-0.35018935174871912</v>
      </c>
      <c r="E17" s="231">
        <v>0.48560000000000003</v>
      </c>
      <c r="F17" s="147">
        <f t="shared" si="0"/>
        <v>0.66472403153925264</v>
      </c>
      <c r="G17" s="231">
        <v>0.498</v>
      </c>
      <c r="H17" s="147">
        <f t="shared" si="0"/>
        <v>2.5535420098846684E-2</v>
      </c>
      <c r="I17" s="231">
        <v>0.48670000000000002</v>
      </c>
      <c r="J17" s="147">
        <f t="shared" si="0"/>
        <v>-2.269076305220874E-2</v>
      </c>
      <c r="K17" s="231">
        <v>0.57379999999999998</v>
      </c>
      <c r="L17" s="147">
        <f t="shared" si="0"/>
        <v>0.17896034518183668</v>
      </c>
      <c r="M17" s="231">
        <v>0.5696</v>
      </c>
      <c r="N17" s="147">
        <f t="shared" si="1"/>
        <v>-7.319623562216715E-3</v>
      </c>
    </row>
    <row r="18" spans="1:29" x14ac:dyDescent="0.25">
      <c r="A18" s="1" t="s">
        <v>90</v>
      </c>
      <c r="B18" s="145" t="s">
        <v>91</v>
      </c>
      <c r="C18" s="231">
        <v>0.33689999999999998</v>
      </c>
      <c r="D18" s="147">
        <v>-0.29504080351537987</v>
      </c>
      <c r="E18" s="231">
        <v>0.5554</v>
      </c>
      <c r="F18" s="147">
        <f t="shared" si="0"/>
        <v>0.64856040368061763</v>
      </c>
      <c r="G18" s="231">
        <v>0.54949999999999999</v>
      </c>
      <c r="H18" s="147">
        <f t="shared" si="0"/>
        <v>-1.0622974432841215E-2</v>
      </c>
      <c r="I18" s="231">
        <v>0.57689999999999997</v>
      </c>
      <c r="J18" s="147">
        <f t="shared" si="0"/>
        <v>4.9863512283894407E-2</v>
      </c>
      <c r="K18" s="231">
        <v>0.52039999999999997</v>
      </c>
      <c r="L18" s="147">
        <f t="shared" si="0"/>
        <v>-9.793725082336624E-2</v>
      </c>
      <c r="M18" s="231">
        <v>0.6694</v>
      </c>
      <c r="N18" s="147">
        <f t="shared" si="1"/>
        <v>0.28631821675634139</v>
      </c>
      <c r="AB18" s="232"/>
    </row>
    <row r="19" spans="1:29" x14ac:dyDescent="0.25">
      <c r="A19" s="1" t="s">
        <v>92</v>
      </c>
      <c r="B19" s="145" t="s">
        <v>93</v>
      </c>
      <c r="C19" s="231">
        <v>0.2979</v>
      </c>
      <c r="D19" s="147">
        <v>-0.49207161125319698</v>
      </c>
      <c r="E19" s="231">
        <v>0.65709999999999991</v>
      </c>
      <c r="F19" s="147">
        <f t="shared" si="0"/>
        <v>1.2057737495803957</v>
      </c>
      <c r="G19" s="231">
        <v>0.65969999999999995</v>
      </c>
      <c r="H19" s="147">
        <f t="shared" si="0"/>
        <v>3.956779789986431E-3</v>
      </c>
      <c r="I19" s="231">
        <v>0.67669999999999997</v>
      </c>
      <c r="J19" s="147">
        <f t="shared" si="0"/>
        <v>2.576928907078968E-2</v>
      </c>
      <c r="K19" s="231">
        <v>0.66159999999999997</v>
      </c>
      <c r="L19" s="147">
        <f t="shared" si="0"/>
        <v>-2.2314171715679065E-2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0.26369999999999999</v>
      </c>
      <c r="D20" s="147">
        <v>-0.54776196192762827</v>
      </c>
      <c r="E20" s="231">
        <v>0.60489999999999999</v>
      </c>
      <c r="F20" s="147">
        <f t="shared" si="0"/>
        <v>1.2938945771710277</v>
      </c>
      <c r="G20" s="231">
        <v>0.61580000000000001</v>
      </c>
      <c r="H20" s="147">
        <f t="shared" si="0"/>
        <v>1.8019507356587861E-2</v>
      </c>
      <c r="I20" s="231">
        <v>0.62139999999999995</v>
      </c>
      <c r="J20" s="147">
        <f t="shared" si="0"/>
        <v>9.0938616433906549E-3</v>
      </c>
      <c r="K20" s="231">
        <v>0.66480000000000006</v>
      </c>
      <c r="L20" s="147">
        <f t="shared" si="0"/>
        <v>6.984229159961397E-2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0.43917828766012645</v>
      </c>
      <c r="D21" s="150">
        <v>-0.14384411362923355</v>
      </c>
      <c r="E21" s="233">
        <v>0.43287194104141685</v>
      </c>
      <c r="F21" s="150">
        <f t="shared" si="0"/>
        <v>-1.435942257598577E-2</v>
      </c>
      <c r="G21" s="233">
        <v>0.55540181632567553</v>
      </c>
      <c r="H21" s="150">
        <f t="shared" si="0"/>
        <v>0.28306264201249109</v>
      </c>
      <c r="I21" s="233">
        <v>0.56942335787332776</v>
      </c>
      <c r="J21" s="150">
        <f t="shared" si="0"/>
        <v>2.5245761060727734E-2</v>
      </c>
      <c r="K21" s="233">
        <v>0.58812285219043858</v>
      </c>
      <c r="L21" s="150">
        <f t="shared" si="0"/>
        <v>3.283935240547442E-2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0.52139999999999997</v>
      </c>
      <c r="D31" s="147"/>
      <c r="E31" s="231">
        <v>0.17649999999999999</v>
      </c>
      <c r="F31" s="147">
        <f t="shared" ref="F31:J43" si="2">IFERROR(E31/C31-1,"-")</f>
        <v>-0.66148830072880704</v>
      </c>
      <c r="G31" s="231">
        <v>0.51840000000000008</v>
      </c>
      <c r="H31" s="147">
        <f t="shared" si="2"/>
        <v>1.9371104815864029</v>
      </c>
      <c r="I31" s="231">
        <v>0.67859999999999998</v>
      </c>
      <c r="J31" s="147">
        <f t="shared" si="2"/>
        <v>0.30902777777777746</v>
      </c>
      <c r="K31" s="231">
        <v>0.73069999999999991</v>
      </c>
      <c r="L31" s="147">
        <f t="shared" ref="L31:L43" si="3">IFERROR(K31/I31-1,"-")</f>
        <v>7.6775714706749154E-2</v>
      </c>
      <c r="M31" s="231">
        <v>0.68730000000000002</v>
      </c>
      <c r="N31" s="147">
        <f t="shared" ref="N31:N40" si="4">IFERROR(M31/K31-1,"-")</f>
        <v>-5.9395100588476635E-2</v>
      </c>
    </row>
    <row r="32" spans="1:29" x14ac:dyDescent="0.25">
      <c r="B32" s="145" t="s">
        <v>75</v>
      </c>
      <c r="C32" s="231">
        <v>0.626</v>
      </c>
      <c r="D32" s="147"/>
      <c r="E32" s="231">
        <v>0.32640000000000002</v>
      </c>
      <c r="F32" s="147">
        <f t="shared" si="2"/>
        <v>-0.47859424920127791</v>
      </c>
      <c r="G32" s="231">
        <v>0.60040000000000004</v>
      </c>
      <c r="H32" s="147">
        <f t="shared" si="2"/>
        <v>0.83946078431372539</v>
      </c>
      <c r="I32" s="231">
        <v>0.6581999999999999</v>
      </c>
      <c r="J32" s="147">
        <f t="shared" si="2"/>
        <v>9.6269153897401427E-2</v>
      </c>
      <c r="K32" s="231">
        <v>0.7206999999999999</v>
      </c>
      <c r="L32" s="147">
        <f t="shared" si="3"/>
        <v>9.4955940443634201E-2</v>
      </c>
      <c r="M32" s="231">
        <v>0.70169999999999999</v>
      </c>
      <c r="N32" s="147">
        <f t="shared" si="4"/>
        <v>-2.6363257943665785E-2</v>
      </c>
    </row>
    <row r="33" spans="2:16" x14ac:dyDescent="0.25">
      <c r="B33" s="145" t="s">
        <v>77</v>
      </c>
      <c r="C33" s="231">
        <v>0.22870000000000001</v>
      </c>
      <c r="D33" s="147"/>
      <c r="E33" s="231">
        <v>0.3256</v>
      </c>
      <c r="F33" s="147">
        <f t="shared" si="2"/>
        <v>0.4236991692173151</v>
      </c>
      <c r="G33" s="231">
        <v>0.59799999999999998</v>
      </c>
      <c r="H33" s="147">
        <f t="shared" si="2"/>
        <v>0.83660933660933656</v>
      </c>
      <c r="I33" s="231">
        <v>0.65930000000000011</v>
      </c>
      <c r="J33" s="147">
        <f t="shared" si="2"/>
        <v>0.10250836120401363</v>
      </c>
      <c r="K33" s="231">
        <v>0.68220000000000003</v>
      </c>
      <c r="L33" s="147">
        <f t="shared" si="3"/>
        <v>3.4733808584862524E-2</v>
      </c>
      <c r="M33" s="231">
        <v>0.68340000000000001</v>
      </c>
      <c r="N33" s="147">
        <f t="shared" si="4"/>
        <v>1.7590149516271136E-3</v>
      </c>
    </row>
    <row r="34" spans="2:16" x14ac:dyDescent="0.25">
      <c r="B34" s="145" t="s">
        <v>79</v>
      </c>
      <c r="C34" s="231">
        <v>0</v>
      </c>
      <c r="D34" s="147"/>
      <c r="E34" s="231">
        <v>0.27410000000000001</v>
      </c>
      <c r="F34" s="147" t="str">
        <f t="shared" si="2"/>
        <v>-</v>
      </c>
      <c r="G34" s="231">
        <v>0.55030000000000001</v>
      </c>
      <c r="H34" s="147">
        <f t="shared" si="2"/>
        <v>1.0076614374315942</v>
      </c>
      <c r="I34" s="231">
        <v>0.49869999999999998</v>
      </c>
      <c r="J34" s="147">
        <f t="shared" si="2"/>
        <v>-9.3767036162093476E-2</v>
      </c>
      <c r="K34" s="231">
        <v>0.55449999999999999</v>
      </c>
      <c r="L34" s="147">
        <f t="shared" si="3"/>
        <v>0.11189091638259474</v>
      </c>
      <c r="M34" s="231">
        <v>0.58630000000000004</v>
      </c>
      <c r="N34" s="147">
        <f t="shared" si="4"/>
        <v>5.7348963029756561E-2</v>
      </c>
    </row>
    <row r="35" spans="2:16" x14ac:dyDescent="0.25">
      <c r="B35" s="145" t="s">
        <v>81</v>
      </c>
      <c r="C35" s="231">
        <v>0</v>
      </c>
      <c r="D35" s="147"/>
      <c r="E35" s="231">
        <v>0.32590000000000002</v>
      </c>
      <c r="F35" s="147" t="str">
        <f t="shared" si="2"/>
        <v>-</v>
      </c>
      <c r="G35" s="231">
        <v>0.53539999999999999</v>
      </c>
      <c r="H35" s="147">
        <f t="shared" si="2"/>
        <v>0.64283522552930328</v>
      </c>
      <c r="I35" s="231">
        <v>0.48149999999999998</v>
      </c>
      <c r="J35" s="147">
        <f t="shared" si="2"/>
        <v>-0.10067239447142329</v>
      </c>
      <c r="K35" s="231">
        <v>0.44569999999999999</v>
      </c>
      <c r="L35" s="147">
        <f t="shared" si="3"/>
        <v>-7.4350986500519189E-2</v>
      </c>
      <c r="M35" s="231">
        <v>0.54890000000000005</v>
      </c>
      <c r="N35" s="147">
        <f t="shared" si="4"/>
        <v>0.23154588288086164</v>
      </c>
    </row>
    <row r="36" spans="2:16" x14ac:dyDescent="0.25">
      <c r="B36" s="145" t="s">
        <v>83</v>
      </c>
      <c r="C36" s="231">
        <v>0</v>
      </c>
      <c r="D36" s="147"/>
      <c r="E36" s="231">
        <v>0.37560000000000004</v>
      </c>
      <c r="F36" s="147" t="str">
        <f t="shared" si="2"/>
        <v>-</v>
      </c>
      <c r="G36" s="231">
        <v>0.49780000000000002</v>
      </c>
      <c r="H36" s="147">
        <f t="shared" si="2"/>
        <v>0.32534611288604887</v>
      </c>
      <c r="I36" s="231">
        <v>0.47020000000000001</v>
      </c>
      <c r="J36" s="147">
        <f t="shared" si="2"/>
        <v>-5.5443953394937795E-2</v>
      </c>
      <c r="K36" s="231">
        <v>0.48170000000000002</v>
      </c>
      <c r="L36" s="147">
        <f t="shared" si="3"/>
        <v>2.4457677584006854E-2</v>
      </c>
      <c r="M36" s="231">
        <v>0.52880000000000005</v>
      </c>
      <c r="N36" s="147">
        <f t="shared" si="4"/>
        <v>9.7778700435956045E-2</v>
      </c>
    </row>
    <row r="37" spans="2:16" x14ac:dyDescent="0.25">
      <c r="B37" s="145" t="s">
        <v>85</v>
      </c>
      <c r="C37" s="231">
        <v>0</v>
      </c>
      <c r="D37" s="147"/>
      <c r="E37" s="231">
        <v>0.42359999999999998</v>
      </c>
      <c r="F37" s="147" t="str">
        <f t="shared" si="2"/>
        <v>-</v>
      </c>
      <c r="G37" s="231">
        <v>0.52890000000000004</v>
      </c>
      <c r="H37" s="147">
        <f t="shared" si="2"/>
        <v>0.24858356940509929</v>
      </c>
      <c r="I37" s="231">
        <v>0.49259999999999998</v>
      </c>
      <c r="J37" s="147">
        <f t="shared" si="2"/>
        <v>-6.8633011911514608E-2</v>
      </c>
      <c r="K37" s="231">
        <v>0.52629999999999999</v>
      </c>
      <c r="L37" s="147">
        <f t="shared" si="3"/>
        <v>6.8412505075111651E-2</v>
      </c>
      <c r="M37" s="231">
        <v>0.60099999999999998</v>
      </c>
      <c r="N37" s="147">
        <f t="shared" si="4"/>
        <v>0.14193425802774073</v>
      </c>
    </row>
    <row r="38" spans="2:16" x14ac:dyDescent="0.25">
      <c r="B38" s="145" t="s">
        <v>87</v>
      </c>
      <c r="C38" s="231">
        <v>0.48630000000000001</v>
      </c>
      <c r="D38" s="147"/>
      <c r="E38" s="231">
        <v>0.51919999999999999</v>
      </c>
      <c r="F38" s="147">
        <f t="shared" si="2"/>
        <v>6.7653711700596197E-2</v>
      </c>
      <c r="G38" s="231">
        <v>0.51259999999999994</v>
      </c>
      <c r="H38" s="147">
        <f t="shared" si="2"/>
        <v>-1.2711864406779738E-2</v>
      </c>
      <c r="I38" s="231">
        <v>0.52780000000000005</v>
      </c>
      <c r="J38" s="147">
        <f t="shared" si="2"/>
        <v>2.9652750682793716E-2</v>
      </c>
      <c r="K38" s="231">
        <v>0.52239999999999998</v>
      </c>
      <c r="L38" s="147">
        <f t="shared" si="3"/>
        <v>-1.0231148162182735E-2</v>
      </c>
      <c r="M38" s="231">
        <v>0.62690000000000001</v>
      </c>
      <c r="N38" s="147">
        <f t="shared" si="4"/>
        <v>0.20003828483920372</v>
      </c>
    </row>
    <row r="39" spans="2:16" x14ac:dyDescent="0.25">
      <c r="B39" s="145" t="s">
        <v>89</v>
      </c>
      <c r="C39" s="231">
        <v>0.29170000000000001</v>
      </c>
      <c r="D39" s="147"/>
      <c r="E39" s="231">
        <v>0.48560000000000003</v>
      </c>
      <c r="F39" s="147">
        <f t="shared" si="2"/>
        <v>0.66472403153925264</v>
      </c>
      <c r="G39" s="231">
        <v>0.498</v>
      </c>
      <c r="H39" s="147">
        <f t="shared" si="2"/>
        <v>2.5535420098846684E-2</v>
      </c>
      <c r="I39" s="231">
        <v>0.48670000000000002</v>
      </c>
      <c r="J39" s="147">
        <f t="shared" si="2"/>
        <v>-2.269076305220874E-2</v>
      </c>
      <c r="K39" s="231">
        <v>0.57379999999999998</v>
      </c>
      <c r="L39" s="147">
        <f t="shared" si="3"/>
        <v>0.17896034518183668</v>
      </c>
      <c r="M39" s="231">
        <v>0.5696</v>
      </c>
      <c r="N39" s="147">
        <f t="shared" si="4"/>
        <v>-7.319623562216715E-3</v>
      </c>
    </row>
    <row r="40" spans="2:16" x14ac:dyDescent="0.25">
      <c r="B40" s="145" t="s">
        <v>91</v>
      </c>
      <c r="C40" s="231">
        <v>0.33689999999999998</v>
      </c>
      <c r="D40" s="147"/>
      <c r="E40" s="231">
        <v>0.5554</v>
      </c>
      <c r="F40" s="147">
        <f t="shared" si="2"/>
        <v>0.64856040368061763</v>
      </c>
      <c r="G40" s="231">
        <v>0.54949999999999999</v>
      </c>
      <c r="H40" s="147">
        <f t="shared" si="2"/>
        <v>-1.0622974432841215E-2</v>
      </c>
      <c r="I40" s="231">
        <v>0.57689999999999997</v>
      </c>
      <c r="J40" s="147">
        <f t="shared" si="2"/>
        <v>4.9863512283894407E-2</v>
      </c>
      <c r="K40" s="231">
        <v>0.52039999999999997</v>
      </c>
      <c r="L40" s="147">
        <f t="shared" si="3"/>
        <v>-9.793725082336624E-2</v>
      </c>
      <c r="M40" s="231">
        <v>0.6694</v>
      </c>
      <c r="N40" s="147">
        <f t="shared" si="4"/>
        <v>0.28631821675634139</v>
      </c>
    </row>
    <row r="41" spans="2:16" x14ac:dyDescent="0.25">
      <c r="B41" s="145" t="s">
        <v>93</v>
      </c>
      <c r="C41" s="231">
        <v>0.2979</v>
      </c>
      <c r="D41" s="147"/>
      <c r="E41" s="231">
        <v>0.65709999999999991</v>
      </c>
      <c r="F41" s="147">
        <f t="shared" si="2"/>
        <v>1.2057737495803957</v>
      </c>
      <c r="G41" s="231">
        <v>0.65969999999999995</v>
      </c>
      <c r="H41" s="147">
        <f t="shared" si="2"/>
        <v>3.956779789986431E-3</v>
      </c>
      <c r="I41" s="231">
        <v>0.67669999999999997</v>
      </c>
      <c r="J41" s="147">
        <f t="shared" si="2"/>
        <v>2.576928907078968E-2</v>
      </c>
      <c r="K41" s="231">
        <v>0.66159999999999997</v>
      </c>
      <c r="L41" s="147">
        <f t="shared" si="3"/>
        <v>-2.2314171715679065E-2</v>
      </c>
      <c r="M41" s="231"/>
      <c r="N41" s="147"/>
    </row>
    <row r="42" spans="2:16" x14ac:dyDescent="0.25">
      <c r="B42" s="145" t="s">
        <v>95</v>
      </c>
      <c r="C42" s="231">
        <v>0.26369999999999999</v>
      </c>
      <c r="D42" s="147"/>
      <c r="E42" s="231">
        <v>0.60489999999999999</v>
      </c>
      <c r="F42" s="147">
        <f t="shared" si="2"/>
        <v>1.2938945771710277</v>
      </c>
      <c r="G42" s="231">
        <v>0.61580000000000001</v>
      </c>
      <c r="H42" s="147">
        <f t="shared" si="2"/>
        <v>1.8019507356587861E-2</v>
      </c>
      <c r="I42" s="231">
        <v>0.62139999999999995</v>
      </c>
      <c r="J42" s="147">
        <f t="shared" si="2"/>
        <v>9.0938616433906549E-3</v>
      </c>
      <c r="K42" s="231">
        <v>0.66480000000000006</v>
      </c>
      <c r="L42" s="147">
        <f t="shared" si="3"/>
        <v>6.984229159961397E-2</v>
      </c>
      <c r="M42" s="231"/>
      <c r="N42" s="147"/>
    </row>
    <row r="43" spans="2:16" ht="15.75" x14ac:dyDescent="0.25">
      <c r="B43" s="148" t="s">
        <v>32</v>
      </c>
      <c r="C43" s="233">
        <v>0.43917828766012645</v>
      </c>
      <c r="D43" s="150"/>
      <c r="E43" s="239">
        <v>0.43287194104141685</v>
      </c>
      <c r="F43" s="150">
        <f t="shared" si="2"/>
        <v>-1.435942257598577E-2</v>
      </c>
      <c r="G43" s="239">
        <v>0.55540181632567553</v>
      </c>
      <c r="H43" s="150">
        <f t="shared" si="2"/>
        <v>0.28306264201249109</v>
      </c>
      <c r="I43" s="233">
        <v>0.56942335787332776</v>
      </c>
      <c r="J43" s="150">
        <f t="shared" si="2"/>
        <v>2.5245761060727734E-2</v>
      </c>
      <c r="K43" s="233">
        <v>0.58812285219043858</v>
      </c>
      <c r="L43" s="150">
        <f t="shared" si="3"/>
        <v>3.283935240547442E-2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0.52039999999999997</v>
      </c>
      <c r="D53" s="147"/>
      <c r="E53" s="231" t="s">
        <v>233</v>
      </c>
      <c r="F53" s="147" t="str">
        <f t="shared" ref="F53:J65" si="5">IFERROR(E53/C53-1,"-")</f>
        <v>-</v>
      </c>
      <c r="G53" s="231" t="s">
        <v>233</v>
      </c>
      <c r="H53" s="147" t="str">
        <f t="shared" si="5"/>
        <v>-</v>
      </c>
      <c r="I53" s="231">
        <v>0.6845</v>
      </c>
      <c r="J53" s="147" t="str">
        <f t="shared" si="5"/>
        <v>-</v>
      </c>
      <c r="K53" s="231">
        <v>0.70760000000000001</v>
      </c>
      <c r="L53" s="147">
        <f t="shared" ref="L53:L65" si="6">IFERROR(K53/I53-1,"-")</f>
        <v>3.3747260774287913E-2</v>
      </c>
      <c r="M53" s="231">
        <v>0.69359999999999999</v>
      </c>
      <c r="N53" s="147">
        <f t="shared" ref="N53:N62" si="7">IFERROR(M53/K53-1,"-")</f>
        <v>-1.9785189372526824E-2</v>
      </c>
    </row>
    <row r="54" spans="2:16" x14ac:dyDescent="0.25">
      <c r="B54" s="145" t="s">
        <v>75</v>
      </c>
      <c r="C54" s="231">
        <v>0.61580000000000001</v>
      </c>
      <c r="D54" s="147"/>
      <c r="E54" s="231" t="s">
        <v>233</v>
      </c>
      <c r="F54" s="147" t="str">
        <f t="shared" si="5"/>
        <v>-</v>
      </c>
      <c r="G54" s="231" t="s">
        <v>233</v>
      </c>
      <c r="H54" s="147" t="str">
        <f t="shared" si="5"/>
        <v>-</v>
      </c>
      <c r="I54" s="231">
        <v>0.70169999999999999</v>
      </c>
      <c r="J54" s="147" t="str">
        <f t="shared" si="5"/>
        <v>-</v>
      </c>
      <c r="K54" s="231">
        <v>0.71660000000000001</v>
      </c>
      <c r="L54" s="147">
        <f t="shared" si="6"/>
        <v>2.1234145646287672E-2</v>
      </c>
      <c r="M54" s="231">
        <v>0.70040000000000002</v>
      </c>
      <c r="N54" s="147">
        <f t="shared" si="7"/>
        <v>-2.260675411666202E-2</v>
      </c>
    </row>
    <row r="55" spans="2:16" x14ac:dyDescent="0.25">
      <c r="B55" s="145" t="s">
        <v>77</v>
      </c>
      <c r="C55" s="231">
        <v>0.2402</v>
      </c>
      <c r="D55" s="147"/>
      <c r="E55" s="231" t="s">
        <v>233</v>
      </c>
      <c r="F55" s="147" t="str">
        <f t="shared" si="5"/>
        <v>-</v>
      </c>
      <c r="G55" s="231" t="s">
        <v>233</v>
      </c>
      <c r="H55" s="147" t="str">
        <f t="shared" si="5"/>
        <v>-</v>
      </c>
      <c r="I55" s="231">
        <v>0.66610000000000003</v>
      </c>
      <c r="J55" s="147" t="str">
        <f t="shared" si="5"/>
        <v>-</v>
      </c>
      <c r="K55" s="231">
        <v>0.6431</v>
      </c>
      <c r="L55" s="147">
        <f t="shared" si="6"/>
        <v>-3.4529349947455379E-2</v>
      </c>
      <c r="M55" s="231">
        <v>0.6744</v>
      </c>
      <c r="N55" s="147">
        <f t="shared" si="7"/>
        <v>4.8670502254703818E-2</v>
      </c>
    </row>
    <row r="56" spans="2:16" x14ac:dyDescent="0.25">
      <c r="B56" s="145" t="s">
        <v>79</v>
      </c>
      <c r="C56" s="231">
        <v>0</v>
      </c>
      <c r="D56" s="147"/>
      <c r="E56" s="231" t="s">
        <v>233</v>
      </c>
      <c r="F56" s="147" t="str">
        <f t="shared" si="5"/>
        <v>-</v>
      </c>
      <c r="G56" s="231" t="s">
        <v>233</v>
      </c>
      <c r="H56" s="147" t="str">
        <f t="shared" si="5"/>
        <v>-</v>
      </c>
      <c r="I56" s="231">
        <v>0.54310000000000003</v>
      </c>
      <c r="J56" s="147" t="str">
        <f t="shared" si="5"/>
        <v>-</v>
      </c>
      <c r="K56" s="231">
        <v>0.56380000000000008</v>
      </c>
      <c r="L56" s="147">
        <f t="shared" si="6"/>
        <v>3.8114527711287094E-2</v>
      </c>
      <c r="M56" s="231">
        <v>0.59130000000000005</v>
      </c>
      <c r="N56" s="147">
        <f t="shared" si="7"/>
        <v>4.8776161759489067E-2</v>
      </c>
    </row>
    <row r="57" spans="2:16" x14ac:dyDescent="0.25">
      <c r="B57" s="145" t="s">
        <v>81</v>
      </c>
      <c r="C57" s="231">
        <v>0</v>
      </c>
      <c r="D57" s="147"/>
      <c r="E57" s="231" t="s">
        <v>233</v>
      </c>
      <c r="F57" s="147" t="str">
        <f t="shared" si="5"/>
        <v>-</v>
      </c>
      <c r="G57" s="231" t="s">
        <v>233</v>
      </c>
      <c r="H57" s="147" t="str">
        <f t="shared" si="5"/>
        <v>-</v>
      </c>
      <c r="I57" s="231">
        <v>0.47859999999999997</v>
      </c>
      <c r="J57" s="147" t="str">
        <f t="shared" si="5"/>
        <v>-</v>
      </c>
      <c r="K57" s="231">
        <v>0.43509999999999999</v>
      </c>
      <c r="L57" s="147">
        <f t="shared" si="6"/>
        <v>-9.0890096113664831E-2</v>
      </c>
      <c r="M57" s="231">
        <v>0.55490000000000006</v>
      </c>
      <c r="N57" s="147">
        <f t="shared" si="7"/>
        <v>0.27533900252815457</v>
      </c>
    </row>
    <row r="58" spans="2:16" x14ac:dyDescent="0.25">
      <c r="B58" s="145" t="s">
        <v>83</v>
      </c>
      <c r="C58" s="231">
        <v>0</v>
      </c>
      <c r="D58" s="147"/>
      <c r="E58" s="231" t="s">
        <v>233</v>
      </c>
      <c r="F58" s="147" t="str">
        <f t="shared" si="5"/>
        <v>-</v>
      </c>
      <c r="G58" s="231" t="s">
        <v>233</v>
      </c>
      <c r="H58" s="147" t="str">
        <f t="shared" si="5"/>
        <v>-</v>
      </c>
      <c r="I58" s="231">
        <v>0.44630000000000003</v>
      </c>
      <c r="J58" s="147" t="str">
        <f t="shared" si="5"/>
        <v>-</v>
      </c>
      <c r="K58" s="231">
        <v>0.48159999999999997</v>
      </c>
      <c r="L58" s="147">
        <f t="shared" si="6"/>
        <v>7.9094779296437157E-2</v>
      </c>
      <c r="M58" s="231">
        <v>0.53539999999999999</v>
      </c>
      <c r="N58" s="147">
        <f t="shared" si="7"/>
        <v>0.11171096345514964</v>
      </c>
    </row>
    <row r="59" spans="2:16" x14ac:dyDescent="0.25">
      <c r="B59" s="145" t="s">
        <v>85</v>
      </c>
      <c r="C59" s="231">
        <v>0</v>
      </c>
      <c r="D59" s="147"/>
      <c r="E59" s="231" t="s">
        <v>233</v>
      </c>
      <c r="F59" s="147" t="str">
        <f t="shared" si="5"/>
        <v>-</v>
      </c>
      <c r="G59" s="231" t="s">
        <v>233</v>
      </c>
      <c r="H59" s="147" t="str">
        <f t="shared" si="5"/>
        <v>-</v>
      </c>
      <c r="I59" s="231">
        <v>0.50290000000000001</v>
      </c>
      <c r="J59" s="147" t="str">
        <f t="shared" si="5"/>
        <v>-</v>
      </c>
      <c r="K59" s="231">
        <v>0.55110000000000003</v>
      </c>
      <c r="L59" s="147">
        <f t="shared" si="6"/>
        <v>9.5844104195665247E-2</v>
      </c>
      <c r="M59" s="231">
        <v>0.6411</v>
      </c>
      <c r="N59" s="147">
        <f t="shared" si="7"/>
        <v>0.16330974414806754</v>
      </c>
    </row>
    <row r="60" spans="2:16" x14ac:dyDescent="0.25">
      <c r="B60" s="145" t="s">
        <v>87</v>
      </c>
      <c r="C60" s="231">
        <v>0.53979999999999995</v>
      </c>
      <c r="D60" s="147"/>
      <c r="E60" s="231" t="s">
        <v>233</v>
      </c>
      <c r="F60" s="147" t="str">
        <f t="shared" si="5"/>
        <v>-</v>
      </c>
      <c r="G60" s="231" t="s">
        <v>233</v>
      </c>
      <c r="H60" s="147" t="str">
        <f t="shared" si="5"/>
        <v>-</v>
      </c>
      <c r="I60" s="231">
        <v>0.56430000000000002</v>
      </c>
      <c r="J60" s="147" t="str">
        <f t="shared" si="5"/>
        <v>-</v>
      </c>
      <c r="K60" s="231">
        <v>0.62619999999999998</v>
      </c>
      <c r="L60" s="147">
        <f t="shared" si="6"/>
        <v>0.10969342548289918</v>
      </c>
      <c r="M60" s="231">
        <v>0.70140000000000002</v>
      </c>
      <c r="N60" s="147">
        <f t="shared" si="7"/>
        <v>0.12008942829766855</v>
      </c>
    </row>
    <row r="61" spans="2:16" x14ac:dyDescent="0.25">
      <c r="B61" s="145" t="s">
        <v>89</v>
      </c>
      <c r="C61" s="231">
        <v>0.27250000000000002</v>
      </c>
      <c r="D61" s="147"/>
      <c r="E61" s="231" t="s">
        <v>233</v>
      </c>
      <c r="F61" s="147" t="str">
        <f t="shared" si="5"/>
        <v>-</v>
      </c>
      <c r="G61" s="231" t="s">
        <v>233</v>
      </c>
      <c r="H61" s="147" t="str">
        <f t="shared" si="5"/>
        <v>-</v>
      </c>
      <c r="I61" s="231">
        <v>0.52639999999999998</v>
      </c>
      <c r="J61" s="147" t="str">
        <f t="shared" si="5"/>
        <v>-</v>
      </c>
      <c r="K61" s="231">
        <v>0.57579999999999998</v>
      </c>
      <c r="L61" s="147">
        <f t="shared" si="6"/>
        <v>9.3844984802431641E-2</v>
      </c>
      <c r="M61" s="231">
        <v>0.6149</v>
      </c>
      <c r="N61" s="147">
        <f t="shared" si="7"/>
        <v>6.7905522750955294E-2</v>
      </c>
    </row>
    <row r="62" spans="2:16" x14ac:dyDescent="0.25">
      <c r="B62" s="145" t="s">
        <v>91</v>
      </c>
      <c r="C62" s="231">
        <v>0.30959999999999999</v>
      </c>
      <c r="D62" s="147"/>
      <c r="E62" s="231" t="s">
        <v>233</v>
      </c>
      <c r="F62" s="147" t="str">
        <f t="shared" si="5"/>
        <v>-</v>
      </c>
      <c r="G62" s="231" t="s">
        <v>233</v>
      </c>
      <c r="H62" s="147" t="str">
        <f t="shared" si="5"/>
        <v>-</v>
      </c>
      <c r="I62" s="231">
        <v>0.59870000000000001</v>
      </c>
      <c r="J62" s="147" t="str">
        <f t="shared" si="5"/>
        <v>-</v>
      </c>
      <c r="K62" s="231">
        <v>0.52369999999999994</v>
      </c>
      <c r="L62" s="147">
        <f t="shared" si="6"/>
        <v>-0.12527142141306169</v>
      </c>
      <c r="M62" s="231">
        <v>0.67709999999999992</v>
      </c>
      <c r="N62" s="147">
        <f t="shared" si="7"/>
        <v>0.29291579148367375</v>
      </c>
    </row>
    <row r="63" spans="2:16" x14ac:dyDescent="0.25">
      <c r="B63" s="145" t="s">
        <v>93</v>
      </c>
      <c r="C63" s="231">
        <v>0.28670000000000001</v>
      </c>
      <c r="D63" s="147"/>
      <c r="E63" s="231" t="s">
        <v>233</v>
      </c>
      <c r="F63" s="147" t="str">
        <f t="shared" si="5"/>
        <v>-</v>
      </c>
      <c r="G63" s="231" t="s">
        <v>233</v>
      </c>
      <c r="H63" s="147" t="str">
        <f t="shared" si="5"/>
        <v>-</v>
      </c>
      <c r="I63" s="231">
        <v>0.69230000000000003</v>
      </c>
      <c r="J63" s="147" t="str">
        <f t="shared" si="5"/>
        <v>-</v>
      </c>
      <c r="K63" s="231">
        <v>0.66239999999999999</v>
      </c>
      <c r="L63" s="147">
        <f t="shared" si="6"/>
        <v>-4.318936877076418E-2</v>
      </c>
      <c r="M63" s="231"/>
      <c r="N63" s="147"/>
    </row>
    <row r="64" spans="2:16" x14ac:dyDescent="0.25">
      <c r="B64" s="145" t="s">
        <v>95</v>
      </c>
      <c r="C64" s="231">
        <v>0.2515</v>
      </c>
      <c r="D64" s="147"/>
      <c r="E64" s="231" t="s">
        <v>233</v>
      </c>
      <c r="F64" s="147" t="str">
        <f t="shared" si="5"/>
        <v>-</v>
      </c>
      <c r="G64" s="231" t="s">
        <v>233</v>
      </c>
      <c r="H64" s="147" t="str">
        <f t="shared" si="5"/>
        <v>-</v>
      </c>
      <c r="I64" s="231">
        <v>0.62219999999999998</v>
      </c>
      <c r="J64" s="147" t="str">
        <f t="shared" si="5"/>
        <v>-</v>
      </c>
      <c r="K64" s="231">
        <v>0.65159999999999996</v>
      </c>
      <c r="L64" s="147">
        <f t="shared" si="6"/>
        <v>4.7251687560269984E-2</v>
      </c>
      <c r="M64" s="231"/>
      <c r="N64" s="147"/>
    </row>
    <row r="65" spans="2:16" ht="15.75" x14ac:dyDescent="0.25">
      <c r="B65" s="148" t="s">
        <v>32</v>
      </c>
      <c r="C65" s="239">
        <v>0.44136056165964088</v>
      </c>
      <c r="D65" s="240"/>
      <c r="E65" s="241">
        <v>0.42406401375024599</v>
      </c>
      <c r="F65" s="240">
        <f t="shared" si="5"/>
        <v>-3.9189156014200588E-2</v>
      </c>
      <c r="G65" s="241">
        <v>0.55261090702655957</v>
      </c>
      <c r="H65" s="240">
        <f t="shared" si="5"/>
        <v>0.30313086965219771</v>
      </c>
      <c r="I65" s="241">
        <v>0.58497896924763915</v>
      </c>
      <c r="J65" s="240">
        <f t="shared" si="5"/>
        <v>5.8572970257215529E-2</v>
      </c>
      <c r="K65" s="241">
        <v>0.59274619176664656</v>
      </c>
      <c r="L65" s="240">
        <f t="shared" si="6"/>
        <v>1.3277780787567695E-2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0.52249999999999996</v>
      </c>
      <c r="D75" s="147"/>
      <c r="E75" s="231" t="s">
        <v>233</v>
      </c>
      <c r="F75" s="147" t="str">
        <f t="shared" ref="F75:J87" si="8">IFERROR(E75/C75-1,"-")</f>
        <v>-</v>
      </c>
      <c r="G75" s="231" t="s">
        <v>233</v>
      </c>
      <c r="H75" s="147" t="str">
        <f t="shared" si="8"/>
        <v>-</v>
      </c>
      <c r="I75" s="231">
        <v>0.67010000000000003</v>
      </c>
      <c r="J75" s="147" t="str">
        <f t="shared" si="8"/>
        <v>-</v>
      </c>
      <c r="K75" s="231">
        <v>0.7659999999999999</v>
      </c>
      <c r="L75" s="147">
        <f t="shared" ref="L75:L87" si="9">IFERROR(K75/I75-1,"-")</f>
        <v>0.14311296821369934</v>
      </c>
      <c r="M75" s="231">
        <v>0.67310000000000003</v>
      </c>
      <c r="N75" s="147">
        <f t="shared" ref="N75:N84" si="10">IFERROR(M75/K75-1,"-")</f>
        <v>-0.12127937336814609</v>
      </c>
    </row>
    <row r="76" spans="2:16" x14ac:dyDescent="0.25">
      <c r="B76" s="145" t="s">
        <v>75</v>
      </c>
      <c r="C76" s="231">
        <v>0.6371</v>
      </c>
      <c r="D76" s="147"/>
      <c r="E76" s="231" t="s">
        <v>233</v>
      </c>
      <c r="F76" s="147" t="str">
        <f t="shared" si="8"/>
        <v>-</v>
      </c>
      <c r="G76" s="231" t="s">
        <v>233</v>
      </c>
      <c r="H76" s="147" t="str">
        <f t="shared" si="8"/>
        <v>-</v>
      </c>
      <c r="I76" s="231">
        <v>0.59540000000000004</v>
      </c>
      <c r="J76" s="147" t="str">
        <f t="shared" si="8"/>
        <v>-</v>
      </c>
      <c r="K76" s="231">
        <v>0.72689999999999999</v>
      </c>
      <c r="L76" s="147">
        <f t="shared" si="9"/>
        <v>0.22085992610010075</v>
      </c>
      <c r="M76" s="231">
        <v>0.70459999999999989</v>
      </c>
      <c r="N76" s="147">
        <f t="shared" si="10"/>
        <v>-3.0678222589077042E-2</v>
      </c>
    </row>
    <row r="77" spans="2:16" x14ac:dyDescent="0.25">
      <c r="B77" s="145" t="s">
        <v>77</v>
      </c>
      <c r="C77" s="231">
        <v>0.2162</v>
      </c>
      <c r="D77" s="147"/>
      <c r="E77" s="231" t="s">
        <v>233</v>
      </c>
      <c r="F77" s="147" t="str">
        <f t="shared" si="8"/>
        <v>-</v>
      </c>
      <c r="G77" s="231" t="s">
        <v>233</v>
      </c>
      <c r="H77" s="147" t="str">
        <f t="shared" si="8"/>
        <v>-</v>
      </c>
      <c r="I77" s="231">
        <v>0.64980000000000004</v>
      </c>
      <c r="J77" s="147" t="str">
        <f t="shared" si="8"/>
        <v>-</v>
      </c>
      <c r="K77" s="231">
        <v>0.74239999999999995</v>
      </c>
      <c r="L77" s="147">
        <f t="shared" si="9"/>
        <v>0.14250538627269904</v>
      </c>
      <c r="M77" s="231">
        <v>0.70319999999999994</v>
      </c>
      <c r="N77" s="147">
        <f t="shared" si="10"/>
        <v>-5.280172413793105E-2</v>
      </c>
    </row>
    <row r="78" spans="2:16" x14ac:dyDescent="0.25">
      <c r="B78" s="145" t="s">
        <v>79</v>
      </c>
      <c r="C78" s="231">
        <v>0</v>
      </c>
      <c r="D78" s="147"/>
      <c r="E78" s="231" t="s">
        <v>233</v>
      </c>
      <c r="F78" s="147" t="str">
        <f t="shared" si="8"/>
        <v>-</v>
      </c>
      <c r="G78" s="231" t="s">
        <v>233</v>
      </c>
      <c r="H78" s="147" t="str">
        <f t="shared" si="8"/>
        <v>-</v>
      </c>
      <c r="I78" s="231">
        <v>0.43590000000000001</v>
      </c>
      <c r="J78" s="147" t="str">
        <f t="shared" si="8"/>
        <v>-</v>
      </c>
      <c r="K78" s="231">
        <v>0.5403</v>
      </c>
      <c r="L78" s="147">
        <f t="shared" si="9"/>
        <v>0.23950447350309712</v>
      </c>
      <c r="M78" s="231">
        <v>0.57540000000000002</v>
      </c>
      <c r="N78" s="147">
        <f t="shared" si="10"/>
        <v>6.496390893947801E-2</v>
      </c>
    </row>
    <row r="79" spans="2:16" x14ac:dyDescent="0.25">
      <c r="B79" s="145" t="s">
        <v>81</v>
      </c>
      <c r="C79" s="231">
        <v>0</v>
      </c>
      <c r="D79" s="147"/>
      <c r="E79" s="231" t="s">
        <v>233</v>
      </c>
      <c r="F79" s="147" t="str">
        <f t="shared" si="8"/>
        <v>-</v>
      </c>
      <c r="G79" s="231" t="s">
        <v>233</v>
      </c>
      <c r="H79" s="147" t="str">
        <f t="shared" si="8"/>
        <v>-</v>
      </c>
      <c r="I79" s="231">
        <v>0.48549999999999999</v>
      </c>
      <c r="J79" s="147" t="str">
        <f t="shared" si="8"/>
        <v>-</v>
      </c>
      <c r="K79" s="231">
        <v>0.46200000000000002</v>
      </c>
      <c r="L79" s="147">
        <f t="shared" si="9"/>
        <v>-4.8403707518022587E-2</v>
      </c>
      <c r="M79" s="231">
        <v>0.53539999999999999</v>
      </c>
      <c r="N79" s="147">
        <f t="shared" si="10"/>
        <v>0.15887445887445883</v>
      </c>
    </row>
    <row r="80" spans="2:16" x14ac:dyDescent="0.25">
      <c r="B80" s="145" t="s">
        <v>83</v>
      </c>
      <c r="C80" s="231">
        <v>0</v>
      </c>
      <c r="D80" s="147"/>
      <c r="E80" s="231" t="s">
        <v>233</v>
      </c>
      <c r="F80" s="147" t="str">
        <f t="shared" si="8"/>
        <v>-</v>
      </c>
      <c r="G80" s="231" t="s">
        <v>233</v>
      </c>
      <c r="H80" s="147" t="str">
        <f t="shared" si="8"/>
        <v>-</v>
      </c>
      <c r="I80" s="231">
        <v>0.50790000000000002</v>
      </c>
      <c r="J80" s="147" t="str">
        <f t="shared" si="8"/>
        <v>-</v>
      </c>
      <c r="K80" s="231">
        <v>0.48180000000000001</v>
      </c>
      <c r="L80" s="147">
        <f t="shared" si="9"/>
        <v>-5.1388068517424723E-2</v>
      </c>
      <c r="M80" s="231">
        <v>0.5141</v>
      </c>
      <c r="N80" s="147">
        <f t="shared" si="10"/>
        <v>6.7040265670402555E-2</v>
      </c>
    </row>
    <row r="81" spans="2:16" x14ac:dyDescent="0.25">
      <c r="B81" s="145" t="s">
        <v>85</v>
      </c>
      <c r="C81" s="231">
        <v>0</v>
      </c>
      <c r="D81" s="147"/>
      <c r="E81" s="231" t="s">
        <v>233</v>
      </c>
      <c r="F81" s="147" t="str">
        <f t="shared" si="8"/>
        <v>-</v>
      </c>
      <c r="G81" s="231" t="s">
        <v>233</v>
      </c>
      <c r="H81" s="147" t="str">
        <f t="shared" si="8"/>
        <v>-</v>
      </c>
      <c r="I81" s="231">
        <v>0.47499999999999998</v>
      </c>
      <c r="J81" s="147" t="str">
        <f t="shared" si="8"/>
        <v>-</v>
      </c>
      <c r="K81" s="231">
        <v>0.48810000000000003</v>
      </c>
      <c r="L81" s="147">
        <f t="shared" si="9"/>
        <v>2.7578947368421147E-2</v>
      </c>
      <c r="M81" s="231">
        <v>0.51149999999999995</v>
      </c>
      <c r="N81" s="147">
        <f t="shared" si="10"/>
        <v>4.7940995697602684E-2</v>
      </c>
    </row>
    <row r="82" spans="2:16" x14ac:dyDescent="0.25">
      <c r="B82" s="145" t="s">
        <v>87</v>
      </c>
      <c r="C82" s="231">
        <v>0.43619999999999998</v>
      </c>
      <c r="D82" s="147"/>
      <c r="E82" s="231" t="s">
        <v>233</v>
      </c>
      <c r="F82" s="147" t="str">
        <f t="shared" si="8"/>
        <v>-</v>
      </c>
      <c r="G82" s="231" t="s">
        <v>233</v>
      </c>
      <c r="H82" s="147" t="str">
        <f t="shared" si="8"/>
        <v>-</v>
      </c>
      <c r="I82" s="231">
        <v>0.46520000000000006</v>
      </c>
      <c r="J82" s="147" t="str">
        <f t="shared" si="8"/>
        <v>-</v>
      </c>
      <c r="K82" s="231">
        <v>0.37380000000000002</v>
      </c>
      <c r="L82" s="147">
        <f t="shared" si="9"/>
        <v>-0.19647463456577818</v>
      </c>
      <c r="M82" s="231">
        <v>0.47049999999999997</v>
      </c>
      <c r="N82" s="147">
        <f t="shared" si="10"/>
        <v>0.25869448903156744</v>
      </c>
    </row>
    <row r="83" spans="2:16" x14ac:dyDescent="0.25">
      <c r="B83" s="145" t="s">
        <v>89</v>
      </c>
      <c r="C83" s="231">
        <v>0.31670000000000004</v>
      </c>
      <c r="D83" s="147"/>
      <c r="E83" s="231" t="s">
        <v>233</v>
      </c>
      <c r="F83" s="147" t="str">
        <f t="shared" si="8"/>
        <v>-</v>
      </c>
      <c r="G83" s="231" t="s">
        <v>233</v>
      </c>
      <c r="H83" s="147" t="str">
        <f t="shared" si="8"/>
        <v>-</v>
      </c>
      <c r="I83" s="231">
        <v>0.4249</v>
      </c>
      <c r="J83" s="147" t="str">
        <f t="shared" si="8"/>
        <v>-</v>
      </c>
      <c r="K83" s="231">
        <v>0.56969999999999998</v>
      </c>
      <c r="L83" s="147">
        <f t="shared" si="9"/>
        <v>0.3407860673099552</v>
      </c>
      <c r="M83" s="231">
        <v>0.48100000000000004</v>
      </c>
      <c r="N83" s="147">
        <f t="shared" si="10"/>
        <v>-0.15569598034053</v>
      </c>
    </row>
    <row r="84" spans="2:16" x14ac:dyDescent="0.25">
      <c r="B84" s="145" t="s">
        <v>91</v>
      </c>
      <c r="C84" s="231">
        <v>0.3725</v>
      </c>
      <c r="D84" s="147"/>
      <c r="E84" s="231" t="s">
        <v>233</v>
      </c>
      <c r="F84" s="147" t="str">
        <f t="shared" si="8"/>
        <v>-</v>
      </c>
      <c r="G84" s="231" t="s">
        <v>233</v>
      </c>
      <c r="H84" s="147" t="str">
        <f t="shared" si="8"/>
        <v>-</v>
      </c>
      <c r="I84" s="231">
        <v>0.54320000000000002</v>
      </c>
      <c r="J84" s="147" t="str">
        <f t="shared" si="8"/>
        <v>-</v>
      </c>
      <c r="K84" s="231">
        <v>0.51300000000000001</v>
      </c>
      <c r="L84" s="147">
        <f t="shared" si="9"/>
        <v>-5.5596465390279848E-2</v>
      </c>
      <c r="M84" s="231">
        <v>0.65229999999999999</v>
      </c>
      <c r="N84" s="147">
        <f t="shared" si="10"/>
        <v>0.27153996101364508</v>
      </c>
    </row>
    <row r="85" spans="2:16" x14ac:dyDescent="0.25">
      <c r="B85" s="145" t="s">
        <v>93</v>
      </c>
      <c r="C85" s="231">
        <v>0.31240000000000001</v>
      </c>
      <c r="D85" s="147"/>
      <c r="E85" s="231" t="s">
        <v>233</v>
      </c>
      <c r="F85" s="147" t="str">
        <f t="shared" si="8"/>
        <v>-</v>
      </c>
      <c r="G85" s="231" t="s">
        <v>233</v>
      </c>
      <c r="H85" s="147" t="str">
        <f t="shared" si="8"/>
        <v>-</v>
      </c>
      <c r="I85" s="231">
        <v>0.65260000000000007</v>
      </c>
      <c r="J85" s="147" t="str">
        <f t="shared" si="8"/>
        <v>-</v>
      </c>
      <c r="K85" s="231">
        <v>0.65959999999999996</v>
      </c>
      <c r="L85" s="147">
        <f t="shared" si="9"/>
        <v>1.0726325467361075E-2</v>
      </c>
      <c r="M85" s="231"/>
      <c r="N85" s="147"/>
    </row>
    <row r="86" spans="2:16" x14ac:dyDescent="0.25">
      <c r="B86" s="145" t="s">
        <v>95</v>
      </c>
      <c r="C86" s="231">
        <v>0.27960000000000002</v>
      </c>
      <c r="D86" s="147"/>
      <c r="E86" s="231" t="s">
        <v>233</v>
      </c>
      <c r="F86" s="147" t="str">
        <f t="shared" si="8"/>
        <v>-</v>
      </c>
      <c r="G86" s="231" t="s">
        <v>233</v>
      </c>
      <c r="H86" s="147" t="str">
        <f t="shared" si="8"/>
        <v>-</v>
      </c>
      <c r="I86" s="231">
        <v>0.62020000000000008</v>
      </c>
      <c r="J86" s="147" t="str">
        <f t="shared" si="8"/>
        <v>-</v>
      </c>
      <c r="K86" s="231">
        <v>0.69440000000000002</v>
      </c>
      <c r="L86" s="147">
        <f t="shared" si="9"/>
        <v>0.11963882618510135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0.25776666666666664</v>
      </c>
      <c r="D87" s="240"/>
      <c r="E87" s="239" t="str">
        <f>IFERROR(AVERAGE(E75:E86),"-")</f>
        <v>-</v>
      </c>
      <c r="F87" s="240" t="str">
        <f t="shared" si="8"/>
        <v>-</v>
      </c>
      <c r="G87" s="239" t="str">
        <f>IFERROR(AVERAGE(G75:G86),"-")</f>
        <v>-</v>
      </c>
      <c r="H87" s="240" t="str">
        <f t="shared" si="8"/>
        <v>-</v>
      </c>
      <c r="I87" s="239">
        <f>IFERROR(AVERAGE(I75:I86),"-")</f>
        <v>0.54380833333333334</v>
      </c>
      <c r="J87" s="240" t="str">
        <f t="shared" si="8"/>
        <v>-</v>
      </c>
      <c r="K87" s="239">
        <f>IFERROR(AVERAGE(K75:K86),"-")</f>
        <v>0.58483333333333343</v>
      </c>
      <c r="L87" s="240">
        <f t="shared" si="9"/>
        <v>7.5440182662396493E-2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 t="s">
        <v>233</v>
      </c>
      <c r="D97" s="147"/>
      <c r="E97" s="231" t="s">
        <v>233</v>
      </c>
      <c r="F97" s="147" t="str">
        <f t="shared" ref="F97:J109" si="11">IFERROR(E97/C97-1,"-")</f>
        <v>-</v>
      </c>
      <c r="G97" s="231" t="s">
        <v>233</v>
      </c>
      <c r="H97" s="147" t="str">
        <f t="shared" si="11"/>
        <v>-</v>
      </c>
      <c r="I97" s="231" t="s">
        <v>233</v>
      </c>
      <c r="J97" s="147" t="str">
        <f t="shared" si="11"/>
        <v>-</v>
      </c>
      <c r="K97" s="231" t="s">
        <v>233</v>
      </c>
      <c r="L97" s="147" t="str">
        <f t="shared" ref="L97:L109" si="12">IFERROR(K97/I97-1,"-")</f>
        <v>-</v>
      </c>
      <c r="M97" s="231" t="s">
        <v>233</v>
      </c>
      <c r="N97" s="147" t="str">
        <f t="shared" ref="N97:N106" si="13">IFERROR(M97/K97-1,"-")</f>
        <v>-</v>
      </c>
    </row>
    <row r="98" spans="2:14" x14ac:dyDescent="0.25">
      <c r="B98" s="145" t="s">
        <v>75</v>
      </c>
      <c r="C98" s="231" t="s">
        <v>233</v>
      </c>
      <c r="D98" s="147"/>
      <c r="E98" s="231" t="s">
        <v>233</v>
      </c>
      <c r="F98" s="147" t="str">
        <f t="shared" si="11"/>
        <v>-</v>
      </c>
      <c r="G98" s="231" t="s">
        <v>233</v>
      </c>
      <c r="H98" s="147" t="str">
        <f t="shared" si="11"/>
        <v>-</v>
      </c>
      <c r="I98" s="231" t="s">
        <v>233</v>
      </c>
      <c r="J98" s="147" t="str">
        <f t="shared" si="11"/>
        <v>-</v>
      </c>
      <c r="K98" s="231" t="s">
        <v>233</v>
      </c>
      <c r="L98" s="147" t="str">
        <f t="shared" si="12"/>
        <v>-</v>
      </c>
      <c r="M98" s="231" t="s">
        <v>233</v>
      </c>
      <c r="N98" s="147" t="str">
        <f t="shared" si="13"/>
        <v>-</v>
      </c>
    </row>
    <row r="99" spans="2:14" x14ac:dyDescent="0.25">
      <c r="B99" s="145" t="s">
        <v>77</v>
      </c>
      <c r="C99" s="231" t="s">
        <v>233</v>
      </c>
      <c r="D99" s="147"/>
      <c r="E99" s="231" t="s">
        <v>233</v>
      </c>
      <c r="F99" s="147" t="str">
        <f t="shared" si="11"/>
        <v>-</v>
      </c>
      <c r="G99" s="231" t="s">
        <v>233</v>
      </c>
      <c r="H99" s="147" t="str">
        <f t="shared" si="11"/>
        <v>-</v>
      </c>
      <c r="I99" s="231" t="s">
        <v>233</v>
      </c>
      <c r="J99" s="147" t="str">
        <f t="shared" si="11"/>
        <v>-</v>
      </c>
      <c r="K99" s="231" t="s">
        <v>233</v>
      </c>
      <c r="L99" s="147" t="str">
        <f t="shared" si="12"/>
        <v>-</v>
      </c>
      <c r="M99" s="231" t="s">
        <v>233</v>
      </c>
      <c r="N99" s="147" t="str">
        <f t="shared" si="13"/>
        <v>-</v>
      </c>
    </row>
    <row r="100" spans="2:14" x14ac:dyDescent="0.25">
      <c r="B100" s="145" t="s">
        <v>79</v>
      </c>
      <c r="C100" s="231" t="s">
        <v>233</v>
      </c>
      <c r="D100" s="147"/>
      <c r="E100" s="231" t="s">
        <v>233</v>
      </c>
      <c r="F100" s="147" t="str">
        <f t="shared" si="11"/>
        <v>-</v>
      </c>
      <c r="G100" s="231" t="s">
        <v>233</v>
      </c>
      <c r="H100" s="147" t="str">
        <f t="shared" si="11"/>
        <v>-</v>
      </c>
      <c r="I100" s="231" t="s">
        <v>233</v>
      </c>
      <c r="J100" s="147" t="str">
        <f t="shared" si="11"/>
        <v>-</v>
      </c>
      <c r="K100" s="231" t="s">
        <v>233</v>
      </c>
      <c r="L100" s="147" t="str">
        <f t="shared" si="12"/>
        <v>-</v>
      </c>
      <c r="M100" s="231" t="s">
        <v>233</v>
      </c>
      <c r="N100" s="147" t="str">
        <f t="shared" si="13"/>
        <v>-</v>
      </c>
    </row>
    <row r="101" spans="2:14" x14ac:dyDescent="0.25">
      <c r="B101" s="145" t="s">
        <v>81</v>
      </c>
      <c r="C101" s="231" t="s">
        <v>233</v>
      </c>
      <c r="D101" s="147"/>
      <c r="E101" s="231" t="s">
        <v>233</v>
      </c>
      <c r="F101" s="147" t="str">
        <f t="shared" si="11"/>
        <v>-</v>
      </c>
      <c r="G101" s="231" t="s">
        <v>233</v>
      </c>
      <c r="H101" s="147" t="str">
        <f t="shared" si="11"/>
        <v>-</v>
      </c>
      <c r="I101" s="231" t="s">
        <v>233</v>
      </c>
      <c r="J101" s="147" t="str">
        <f t="shared" si="11"/>
        <v>-</v>
      </c>
      <c r="K101" s="231" t="s">
        <v>233</v>
      </c>
      <c r="L101" s="147" t="str">
        <f t="shared" si="12"/>
        <v>-</v>
      </c>
      <c r="M101" s="231" t="s">
        <v>233</v>
      </c>
      <c r="N101" s="147" t="str">
        <f t="shared" si="13"/>
        <v>-</v>
      </c>
    </row>
    <row r="102" spans="2:14" x14ac:dyDescent="0.25">
      <c r="B102" s="145" t="s">
        <v>83</v>
      </c>
      <c r="C102" s="231" t="s">
        <v>233</v>
      </c>
      <c r="D102" s="147"/>
      <c r="E102" s="231" t="s">
        <v>233</v>
      </c>
      <c r="F102" s="147" t="str">
        <f t="shared" si="11"/>
        <v>-</v>
      </c>
      <c r="G102" s="231" t="s">
        <v>233</v>
      </c>
      <c r="H102" s="147" t="str">
        <f t="shared" si="11"/>
        <v>-</v>
      </c>
      <c r="I102" s="231" t="s">
        <v>233</v>
      </c>
      <c r="J102" s="147" t="str">
        <f t="shared" si="11"/>
        <v>-</v>
      </c>
      <c r="K102" s="231" t="s">
        <v>233</v>
      </c>
      <c r="L102" s="147" t="str">
        <f t="shared" si="12"/>
        <v>-</v>
      </c>
      <c r="M102" s="231" t="s">
        <v>233</v>
      </c>
      <c r="N102" s="147" t="str">
        <f t="shared" si="13"/>
        <v>-</v>
      </c>
    </row>
    <row r="103" spans="2:14" x14ac:dyDescent="0.25">
      <c r="B103" s="145" t="s">
        <v>85</v>
      </c>
      <c r="C103" s="231" t="s">
        <v>233</v>
      </c>
      <c r="D103" s="147"/>
      <c r="E103" s="231" t="s">
        <v>233</v>
      </c>
      <c r="F103" s="147" t="str">
        <f t="shared" si="11"/>
        <v>-</v>
      </c>
      <c r="G103" s="231" t="s">
        <v>233</v>
      </c>
      <c r="H103" s="147" t="str">
        <f t="shared" si="11"/>
        <v>-</v>
      </c>
      <c r="I103" s="231" t="s">
        <v>233</v>
      </c>
      <c r="J103" s="147" t="str">
        <f t="shared" si="11"/>
        <v>-</v>
      </c>
      <c r="K103" s="231" t="s">
        <v>233</v>
      </c>
      <c r="L103" s="147" t="str">
        <f t="shared" si="12"/>
        <v>-</v>
      </c>
      <c r="M103" s="231" t="s">
        <v>233</v>
      </c>
      <c r="N103" s="147" t="str">
        <f t="shared" si="13"/>
        <v>-</v>
      </c>
    </row>
    <row r="104" spans="2:14" x14ac:dyDescent="0.25">
      <c r="B104" s="145" t="s">
        <v>87</v>
      </c>
      <c r="C104" s="231" t="s">
        <v>233</v>
      </c>
      <c r="D104" s="147"/>
      <c r="E104" s="231" t="s">
        <v>233</v>
      </c>
      <c r="F104" s="147" t="str">
        <f t="shared" si="11"/>
        <v>-</v>
      </c>
      <c r="G104" s="231" t="s">
        <v>233</v>
      </c>
      <c r="H104" s="147" t="str">
        <f t="shared" si="11"/>
        <v>-</v>
      </c>
      <c r="I104" s="231" t="s">
        <v>233</v>
      </c>
      <c r="J104" s="147" t="str">
        <f t="shared" si="11"/>
        <v>-</v>
      </c>
      <c r="K104" s="231" t="s">
        <v>233</v>
      </c>
      <c r="L104" s="147" t="str">
        <f t="shared" si="12"/>
        <v>-</v>
      </c>
      <c r="M104" s="231" t="s">
        <v>233</v>
      </c>
      <c r="N104" s="147" t="str">
        <f t="shared" si="13"/>
        <v>-</v>
      </c>
    </row>
    <row r="105" spans="2:14" x14ac:dyDescent="0.25">
      <c r="B105" s="145" t="s">
        <v>89</v>
      </c>
      <c r="C105" s="231" t="s">
        <v>233</v>
      </c>
      <c r="D105" s="147"/>
      <c r="E105" s="231" t="s">
        <v>233</v>
      </c>
      <c r="F105" s="147" t="str">
        <f t="shared" si="11"/>
        <v>-</v>
      </c>
      <c r="G105" s="231" t="s">
        <v>233</v>
      </c>
      <c r="H105" s="147" t="str">
        <f t="shared" si="11"/>
        <v>-</v>
      </c>
      <c r="I105" s="231" t="s">
        <v>233</v>
      </c>
      <c r="J105" s="147" t="str">
        <f t="shared" si="11"/>
        <v>-</v>
      </c>
      <c r="K105" s="231" t="s">
        <v>233</v>
      </c>
      <c r="L105" s="147" t="str">
        <f t="shared" si="12"/>
        <v>-</v>
      </c>
      <c r="M105" s="231" t="s">
        <v>233</v>
      </c>
      <c r="N105" s="147" t="str">
        <f t="shared" si="13"/>
        <v>-</v>
      </c>
    </row>
    <row r="106" spans="2:14" x14ac:dyDescent="0.25">
      <c r="B106" s="145" t="s">
        <v>91</v>
      </c>
      <c r="C106" s="231" t="s">
        <v>233</v>
      </c>
      <c r="D106" s="147"/>
      <c r="E106" s="231" t="s">
        <v>233</v>
      </c>
      <c r="F106" s="147" t="str">
        <f t="shared" si="11"/>
        <v>-</v>
      </c>
      <c r="G106" s="231" t="s">
        <v>233</v>
      </c>
      <c r="H106" s="147" t="str">
        <f t="shared" si="11"/>
        <v>-</v>
      </c>
      <c r="I106" s="231" t="s">
        <v>233</v>
      </c>
      <c r="J106" s="147" t="str">
        <f t="shared" si="11"/>
        <v>-</v>
      </c>
      <c r="K106" s="231" t="s">
        <v>233</v>
      </c>
      <c r="L106" s="147" t="str">
        <f t="shared" si="12"/>
        <v>-</v>
      </c>
      <c r="M106" s="231" t="s">
        <v>233</v>
      </c>
      <c r="N106" s="147" t="str">
        <f t="shared" si="13"/>
        <v>-</v>
      </c>
    </row>
    <row r="107" spans="2:14" x14ac:dyDescent="0.25">
      <c r="B107" s="145" t="s">
        <v>93</v>
      </c>
      <c r="C107" s="231" t="s">
        <v>233</v>
      </c>
      <c r="D107" s="147"/>
      <c r="E107" s="231" t="s">
        <v>233</v>
      </c>
      <c r="F107" s="147" t="str">
        <f t="shared" si="11"/>
        <v>-</v>
      </c>
      <c r="G107" s="231" t="s">
        <v>233</v>
      </c>
      <c r="H107" s="147" t="str">
        <f t="shared" si="11"/>
        <v>-</v>
      </c>
      <c r="I107" s="231" t="s">
        <v>233</v>
      </c>
      <c r="J107" s="147" t="str">
        <f t="shared" si="11"/>
        <v>-</v>
      </c>
      <c r="K107" s="231" t="s">
        <v>233</v>
      </c>
      <c r="L107" s="147" t="str">
        <f t="shared" si="12"/>
        <v>-</v>
      </c>
      <c r="M107" s="231"/>
      <c r="N107" s="147"/>
    </row>
    <row r="108" spans="2:14" x14ac:dyDescent="0.25">
      <c r="B108" s="145" t="s">
        <v>95</v>
      </c>
      <c r="C108" s="231" t="s">
        <v>233</v>
      </c>
      <c r="D108" s="147"/>
      <c r="E108" s="231" t="s">
        <v>233</v>
      </c>
      <c r="F108" s="147" t="str">
        <f t="shared" si="11"/>
        <v>-</v>
      </c>
      <c r="G108" s="231" t="s">
        <v>233</v>
      </c>
      <c r="H108" s="147" t="str">
        <f t="shared" si="11"/>
        <v>-</v>
      </c>
      <c r="I108" s="231" t="s">
        <v>233</v>
      </c>
      <c r="J108" s="147" t="str">
        <f t="shared" si="11"/>
        <v>-</v>
      </c>
      <c r="K108" s="231" t="s">
        <v>233</v>
      </c>
      <c r="L108" s="147" t="str">
        <f t="shared" si="12"/>
        <v>-</v>
      </c>
      <c r="M108" s="231"/>
      <c r="N108" s="147"/>
    </row>
    <row r="109" spans="2:14" ht="15.75" x14ac:dyDescent="0.25">
      <c r="B109" s="148" t="s">
        <v>32</v>
      </c>
      <c r="C109" s="242" t="str">
        <f>IFERROR(AVERAGE(C97:C108),"-")</f>
        <v>-</v>
      </c>
      <c r="D109" s="150"/>
      <c r="E109" s="242" t="str">
        <f>IFERROR(AVERAGE(E97:E108),"-")</f>
        <v>-</v>
      </c>
      <c r="F109" s="150" t="str">
        <f t="shared" si="11"/>
        <v>-</v>
      </c>
      <c r="G109" s="242" t="str">
        <f>IFERROR(AVERAGE(G97:G108),"-")</f>
        <v>-</v>
      </c>
      <c r="H109" s="150" t="str">
        <f t="shared" si="11"/>
        <v>-</v>
      </c>
      <c r="I109" s="242" t="str">
        <f>IFERROR(AVERAGE(I97:I108),"-")</f>
        <v>-</v>
      </c>
      <c r="J109" s="150" t="str">
        <f t="shared" si="11"/>
        <v>-</v>
      </c>
      <c r="K109" s="242" t="str">
        <f>IFERROR(AVERAGE(K97:K108),"-")</f>
        <v>-</v>
      </c>
      <c r="L109" s="150" t="str">
        <f t="shared" si="12"/>
        <v>-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643F-7FDB-47E0-A448-117D8CDA2537}">
  <sheetPr>
    <tabColor theme="2" tint="-0.499984740745262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4611-A59A-4B59-A77F-92C0771291E4}">
  <sheetPr>
    <tabColor theme="2" tint="-9.9978637043366805E-2"/>
  </sheetPr>
  <dimension ref="B1:AW4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94.47676159590354</v>
      </c>
      <c r="D8" s="250">
        <v>103.51059365237518</v>
      </c>
      <c r="E8" s="250">
        <v>110.495798133977</v>
      </c>
      <c r="F8" s="251">
        <v>121.90621432671452</v>
      </c>
      <c r="G8" s="250">
        <v>129.43844116707663</v>
      </c>
      <c r="H8" s="163">
        <f>G8/F8-1</f>
        <v>6.1787062144144533E-2</v>
      </c>
      <c r="I8" s="249">
        <v>105.23</v>
      </c>
      <c r="J8" s="252">
        <v>105.25</v>
      </c>
      <c r="K8" s="252">
        <v>114.83</v>
      </c>
      <c r="L8" s="252">
        <v>123.97</v>
      </c>
      <c r="M8" s="252">
        <v>130.07</v>
      </c>
      <c r="N8" s="163">
        <f t="shared" ref="N8:N18" si="0">M8/L8-1</f>
        <v>4.9205452932161053E-2</v>
      </c>
      <c r="P8" s="248" t="s">
        <v>45</v>
      </c>
      <c r="Q8" s="249">
        <v>44.968658168364037</v>
      </c>
      <c r="R8" s="251">
        <v>77.585672942896579</v>
      </c>
      <c r="S8" s="251">
        <v>89.649875659827757</v>
      </c>
      <c r="T8" s="251">
        <v>101.16666562217193</v>
      </c>
      <c r="U8" s="251">
        <v>106.84737754644527</v>
      </c>
      <c r="V8" s="163">
        <f t="shared" ref="V8:V18" si="1">U8/T8-1</f>
        <v>5.61520130107791E-2</v>
      </c>
      <c r="W8" s="249">
        <v>76.52</v>
      </c>
      <c r="X8" s="252">
        <v>83.26</v>
      </c>
      <c r="Y8" s="252">
        <v>94.83</v>
      </c>
      <c r="Z8" s="252">
        <v>104.38</v>
      </c>
      <c r="AA8" s="252">
        <v>109.23</v>
      </c>
      <c r="AB8" s="163">
        <f t="shared" ref="AB8:AB18" si="2">AA8/Z8-1</f>
        <v>4.6464840007664376E-2</v>
      </c>
      <c r="AD8" s="86" t="s">
        <v>45</v>
      </c>
      <c r="AE8" s="253">
        <v>418465794.61000001</v>
      </c>
      <c r="AF8" s="162">
        <v>1220647920.8699999</v>
      </c>
      <c r="AG8" s="162">
        <v>1436841017.01</v>
      </c>
      <c r="AH8" s="162">
        <v>1647597613.0800004</v>
      </c>
      <c r="AI8" s="162">
        <v>1711578043.2500002</v>
      </c>
      <c r="AJ8" s="163">
        <f t="shared" ref="AJ8:AJ18" si="3">AI8/AH8-1</f>
        <v>3.8832558181724597E-2</v>
      </c>
      <c r="AK8" s="162">
        <f t="shared" ref="AK8:AK18" si="4">AI8-AH8</f>
        <v>63980430.169999838</v>
      </c>
      <c r="AL8" s="164">
        <f t="shared" ref="AL8:AL18" si="5">AI8/AI$8</f>
        <v>1</v>
      </c>
      <c r="AM8" s="254">
        <v>112153548.94</v>
      </c>
      <c r="AN8" s="255">
        <v>135040900.16</v>
      </c>
      <c r="AO8" s="255">
        <v>154764218.94</v>
      </c>
      <c r="AP8" s="255">
        <v>175343457.41</v>
      </c>
      <c r="AQ8" s="255">
        <v>179914514.97</v>
      </c>
      <c r="AR8" s="163">
        <f t="shared" ref="AR8:AR18" si="6">AQ8/AP8-1</f>
        <v>2.6069165211631828E-2</v>
      </c>
      <c r="AS8" s="162">
        <f t="shared" ref="AS8:AS18" si="7">AQ8-AP8</f>
        <v>4571057.5600000024</v>
      </c>
      <c r="AT8" s="163">
        <f t="shared" ref="AT8:AT18" si="8">AQ8/AM8-1</f>
        <v>0.60418031056913613</v>
      </c>
      <c r="AU8" s="162">
        <f t="shared" ref="AU8:AU18" si="9">AQ8-AM8</f>
        <v>67760966.030000001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120.02147991713741</v>
      </c>
      <c r="D9" s="257">
        <v>127.80811517194634</v>
      </c>
      <c r="E9" s="257">
        <v>134.37015624961802</v>
      </c>
      <c r="F9" s="257">
        <v>146.8984703586496</v>
      </c>
      <c r="G9" s="257">
        <v>154.80116205202035</v>
      </c>
      <c r="H9" s="97">
        <f>G9/F9-1</f>
        <v>5.3796963808244502E-2</v>
      </c>
      <c r="I9" s="256">
        <v>132.52000000000001</v>
      </c>
      <c r="J9" s="257">
        <v>129.80000000000001</v>
      </c>
      <c r="K9" s="257">
        <v>139.91999999999999</v>
      </c>
      <c r="L9" s="257">
        <v>149.41</v>
      </c>
      <c r="M9" s="257">
        <v>157.84</v>
      </c>
      <c r="N9" s="97">
        <f t="shared" si="0"/>
        <v>5.6421926243223286E-2</v>
      </c>
      <c r="P9" s="18" t="s">
        <v>46</v>
      </c>
      <c r="Q9" s="256">
        <v>62.249642421004076</v>
      </c>
      <c r="R9" s="257">
        <v>104.01424644615263</v>
      </c>
      <c r="S9" s="257">
        <v>114.83520251691239</v>
      </c>
      <c r="T9" s="257">
        <v>126.43260550178164</v>
      </c>
      <c r="U9" s="257">
        <v>131.85649120019059</v>
      </c>
      <c r="V9" s="97">
        <f t="shared" si="1"/>
        <v>4.2899422003389143E-2</v>
      </c>
      <c r="W9" s="256">
        <v>106</v>
      </c>
      <c r="X9" s="257">
        <v>112.13</v>
      </c>
      <c r="Y9" s="257">
        <v>121.45</v>
      </c>
      <c r="Z9" s="257">
        <v>131.94</v>
      </c>
      <c r="AA9" s="257">
        <v>134.38</v>
      </c>
      <c r="AB9" s="97">
        <f t="shared" si="2"/>
        <v>1.8493254509625467E-2</v>
      </c>
      <c r="AD9" s="18" t="s">
        <v>46</v>
      </c>
      <c r="AE9" s="258">
        <v>216528168.16000003</v>
      </c>
      <c r="AF9" s="70">
        <v>594845246.01999998</v>
      </c>
      <c r="AG9" s="70">
        <v>685482777.68999994</v>
      </c>
      <c r="AH9" s="70">
        <v>764872263.67000008</v>
      </c>
      <c r="AI9" s="70">
        <v>758383434.38</v>
      </c>
      <c r="AJ9" s="97">
        <f t="shared" si="3"/>
        <v>-8.4835463360449781E-3</v>
      </c>
      <c r="AK9" s="70">
        <f t="shared" si="4"/>
        <v>-6488829.2900000811</v>
      </c>
      <c r="AL9" s="124">
        <f t="shared" si="5"/>
        <v>0.44309018649243526</v>
      </c>
      <c r="AM9" s="259">
        <v>56935470.75</v>
      </c>
      <c r="AN9" s="260">
        <v>65605493.899999999</v>
      </c>
      <c r="AO9" s="260">
        <v>75041552.640000001</v>
      </c>
      <c r="AP9" s="260">
        <v>82045251.849999994</v>
      </c>
      <c r="AQ9" s="260">
        <v>81061163.700000003</v>
      </c>
      <c r="AR9" s="97">
        <f t="shared" si="6"/>
        <v>-1.1994455837604834E-2</v>
      </c>
      <c r="AS9" s="70">
        <f t="shared" si="7"/>
        <v>-984088.14999999106</v>
      </c>
      <c r="AT9" s="97">
        <f t="shared" si="8"/>
        <v>0.42373748090947339</v>
      </c>
      <c r="AU9" s="70">
        <f t="shared" si="9"/>
        <v>24125692.950000003</v>
      </c>
      <c r="AV9" s="124">
        <f t="shared" si="10"/>
        <v>0.45055377390488266</v>
      </c>
    </row>
    <row r="10" spans="2:48" x14ac:dyDescent="0.25">
      <c r="B10" s="24" t="s">
        <v>47</v>
      </c>
      <c r="C10" s="256">
        <v>80.290545247609458</v>
      </c>
      <c r="D10" s="257">
        <v>91.548614248291642</v>
      </c>
      <c r="E10" s="257">
        <v>98.58810055502741</v>
      </c>
      <c r="F10" s="257">
        <v>112.82684308235204</v>
      </c>
      <c r="G10" s="257">
        <v>122.22429458106812</v>
      </c>
      <c r="H10" s="97">
        <f>G10/F10-1</f>
        <v>8.32909194477498E-2</v>
      </c>
      <c r="I10" s="256">
        <v>87.2</v>
      </c>
      <c r="J10" s="257">
        <v>94.63</v>
      </c>
      <c r="K10" s="257">
        <v>100.29</v>
      </c>
      <c r="L10" s="257">
        <v>116.03</v>
      </c>
      <c r="M10" s="257">
        <v>121.7</v>
      </c>
      <c r="N10" s="97">
        <f t="shared" si="0"/>
        <v>4.8866672412307244E-2</v>
      </c>
      <c r="P10" s="24" t="s">
        <v>47</v>
      </c>
      <c r="Q10" s="256">
        <v>33.95242388735403</v>
      </c>
      <c r="R10" s="257">
        <v>68.49298851867286</v>
      </c>
      <c r="S10" s="257">
        <v>80.655298704795626</v>
      </c>
      <c r="T10" s="257">
        <v>94.244930852908865</v>
      </c>
      <c r="U10" s="257">
        <v>100.84029547396078</v>
      </c>
      <c r="V10" s="97">
        <f t="shared" si="1"/>
        <v>6.9981107327093506E-2</v>
      </c>
      <c r="W10" s="256">
        <v>61.72</v>
      </c>
      <c r="X10" s="257">
        <v>76.150000000000006</v>
      </c>
      <c r="Y10" s="257">
        <v>85.81</v>
      </c>
      <c r="Z10" s="257">
        <v>96.94</v>
      </c>
      <c r="AA10" s="257">
        <v>104.95</v>
      </c>
      <c r="AB10" s="97">
        <f t="shared" si="2"/>
        <v>8.2628429956674188E-2</v>
      </c>
      <c r="AD10" s="24" t="s">
        <v>47</v>
      </c>
      <c r="AE10" s="258">
        <v>79958747.429999992</v>
      </c>
      <c r="AF10" s="70">
        <v>303638448.10000002</v>
      </c>
      <c r="AG10" s="70">
        <v>350771697.94</v>
      </c>
      <c r="AH10" s="70">
        <v>415964844.41000003</v>
      </c>
      <c r="AI10" s="70">
        <v>442832288.12</v>
      </c>
      <c r="AJ10" s="97">
        <f t="shared" si="3"/>
        <v>6.4590659694110597E-2</v>
      </c>
      <c r="AK10" s="70">
        <f t="shared" si="4"/>
        <v>26867443.709999979</v>
      </c>
      <c r="AL10" s="124">
        <f t="shared" si="5"/>
        <v>0.2587274882769211</v>
      </c>
      <c r="AM10" s="259">
        <v>25315026.169999998</v>
      </c>
      <c r="AN10" s="260">
        <v>35398040.82</v>
      </c>
      <c r="AO10" s="260">
        <v>37749114.700000003</v>
      </c>
      <c r="AP10" s="260">
        <v>44156356.289999999</v>
      </c>
      <c r="AQ10" s="260">
        <v>46674351.400000006</v>
      </c>
      <c r="AR10" s="97">
        <f t="shared" si="6"/>
        <v>5.7024521984171406E-2</v>
      </c>
      <c r="AS10" s="70">
        <f t="shared" si="7"/>
        <v>2517995.1100000069</v>
      </c>
      <c r="AT10" s="97">
        <f t="shared" si="8"/>
        <v>0.84374098950417986</v>
      </c>
      <c r="AU10" s="70">
        <f t="shared" si="9"/>
        <v>21359325.230000008</v>
      </c>
      <c r="AV10" s="124">
        <f t="shared" si="10"/>
        <v>0.25942515759655499</v>
      </c>
    </row>
    <row r="11" spans="2:48" x14ac:dyDescent="0.25">
      <c r="B11" s="24" t="s">
        <v>48</v>
      </c>
      <c r="C11" s="256">
        <v>63.187162427832199</v>
      </c>
      <c r="D11" s="257">
        <v>74.099782483795423</v>
      </c>
      <c r="E11" s="257">
        <v>78.150113391052287</v>
      </c>
      <c r="F11" s="257">
        <v>85.615358204838472</v>
      </c>
      <c r="G11" s="257">
        <v>96.900103025370896</v>
      </c>
      <c r="H11" s="97">
        <f>G11/F11-1</f>
        <v>0.13180748240909268</v>
      </c>
      <c r="I11" s="256">
        <v>67.12</v>
      </c>
      <c r="J11" s="257">
        <v>82.24</v>
      </c>
      <c r="K11" s="257">
        <v>85.13</v>
      </c>
      <c r="L11" s="257">
        <v>88.45</v>
      </c>
      <c r="M11" s="257">
        <v>89.67</v>
      </c>
      <c r="N11" s="97">
        <f t="shared" si="0"/>
        <v>1.379310344827589E-2</v>
      </c>
      <c r="P11" s="24" t="s">
        <v>48</v>
      </c>
      <c r="Q11" s="256">
        <v>30.600148499036134</v>
      </c>
      <c r="R11" s="257">
        <v>50.025601581139455</v>
      </c>
      <c r="S11" s="257">
        <v>50.251032830058051</v>
      </c>
      <c r="T11" s="257">
        <v>59.182203294682665</v>
      </c>
      <c r="U11" s="257">
        <v>65.348788819247105</v>
      </c>
      <c r="V11" s="97">
        <f t="shared" si="1"/>
        <v>0.10419661961315474</v>
      </c>
      <c r="W11" s="256">
        <v>49.31</v>
      </c>
      <c r="X11" s="257">
        <v>55.54</v>
      </c>
      <c r="Y11" s="257">
        <v>63.89</v>
      </c>
      <c r="Z11" s="257">
        <v>58.95</v>
      </c>
      <c r="AA11" s="257">
        <v>63.06</v>
      </c>
      <c r="AB11" s="97">
        <f t="shared" si="2"/>
        <v>6.9720101781170385E-2</v>
      </c>
      <c r="AD11" s="24" t="s">
        <v>48</v>
      </c>
      <c r="AE11" s="258">
        <v>2906991.17</v>
      </c>
      <c r="AF11" s="70">
        <v>6243688.21</v>
      </c>
      <c r="AG11" s="70">
        <v>6759139.96</v>
      </c>
      <c r="AH11" s="70">
        <v>7994700.9999999991</v>
      </c>
      <c r="AI11" s="70">
        <v>8995645.3699999992</v>
      </c>
      <c r="AJ11" s="97">
        <f t="shared" si="3"/>
        <v>0.1252009762466415</v>
      </c>
      <c r="AK11" s="70">
        <f t="shared" si="4"/>
        <v>1000944.3700000001</v>
      </c>
      <c r="AL11" s="124">
        <f t="shared" si="5"/>
        <v>5.2557611412908604E-3</v>
      </c>
      <c r="AM11" s="259">
        <v>593096.95000000007</v>
      </c>
      <c r="AN11" s="260">
        <v>747294.64</v>
      </c>
      <c r="AO11" s="260">
        <v>891304.72</v>
      </c>
      <c r="AP11" s="260">
        <v>822294.74</v>
      </c>
      <c r="AQ11" s="260">
        <v>893423.36</v>
      </c>
      <c r="AR11" s="97">
        <f t="shared" si="6"/>
        <v>8.6500152001458774E-2</v>
      </c>
      <c r="AS11" s="70">
        <f t="shared" si="7"/>
        <v>71128.62</v>
      </c>
      <c r="AT11" s="97">
        <f t="shared" si="8"/>
        <v>0.50636984391843498</v>
      </c>
      <c r="AU11" s="70">
        <f t="shared" si="9"/>
        <v>300326.40999999992</v>
      </c>
      <c r="AV11" s="124">
        <f t="shared" si="10"/>
        <v>4.9658214633153674E-3</v>
      </c>
    </row>
    <row r="12" spans="2:48" x14ac:dyDescent="0.25">
      <c r="B12" s="24" t="s">
        <v>49</v>
      </c>
      <c r="C12" s="256">
        <v>160.85168881317696</v>
      </c>
      <c r="D12" s="257">
        <v>192.18705437946062</v>
      </c>
      <c r="E12" s="257">
        <v>191.35902797693288</v>
      </c>
      <c r="F12" s="257">
        <v>191.94562821778092</v>
      </c>
      <c r="G12" s="257">
        <v>208.44798116074782</v>
      </c>
      <c r="H12" s="97">
        <f t="shared" ref="H12:H18" si="11">G12/F12-1</f>
        <v>8.5974101604665787E-2</v>
      </c>
      <c r="I12" s="256">
        <v>207.04</v>
      </c>
      <c r="J12" s="257">
        <v>142.35</v>
      </c>
      <c r="K12" s="257">
        <v>198.53</v>
      </c>
      <c r="L12" s="257">
        <v>162.57</v>
      </c>
      <c r="M12" s="257">
        <v>206.69</v>
      </c>
      <c r="N12" s="97">
        <f t="shared" si="0"/>
        <v>0.27139078550778128</v>
      </c>
      <c r="P12" s="24" t="s">
        <v>49</v>
      </c>
      <c r="Q12" s="256">
        <v>42.881099663369589</v>
      </c>
      <c r="R12" s="257">
        <v>95.219807372673046</v>
      </c>
      <c r="S12" s="257">
        <v>102.54041562815578</v>
      </c>
      <c r="T12" s="257">
        <v>115.72404366047181</v>
      </c>
      <c r="U12" s="257">
        <v>155.4957525280484</v>
      </c>
      <c r="V12" s="97">
        <f t="shared" si="1"/>
        <v>0.34367714443391439</v>
      </c>
      <c r="W12" s="256">
        <v>131.63999999999999</v>
      </c>
      <c r="X12" s="257">
        <v>68.33</v>
      </c>
      <c r="Y12" s="257">
        <v>107.98</v>
      </c>
      <c r="Z12" s="257">
        <v>111.7</v>
      </c>
      <c r="AA12" s="257">
        <v>160.54</v>
      </c>
      <c r="AB12" s="97">
        <f t="shared" si="2"/>
        <v>0.43724261414503118</v>
      </c>
      <c r="AD12" s="24" t="s">
        <v>49</v>
      </c>
      <c r="AE12" s="258">
        <v>17168380.200000003</v>
      </c>
      <c r="AF12" s="70">
        <v>47355429.740000002</v>
      </c>
      <c r="AG12" s="70">
        <v>46270284.170000002</v>
      </c>
      <c r="AH12" s="70">
        <v>47401910.479999997</v>
      </c>
      <c r="AI12" s="70">
        <v>79887658.719999999</v>
      </c>
      <c r="AJ12" s="97">
        <f t="shared" si="3"/>
        <v>0.68532571601109882</v>
      </c>
      <c r="AK12" s="70">
        <f t="shared" si="4"/>
        <v>32485748.240000002</v>
      </c>
      <c r="AL12" s="124">
        <f t="shared" si="5"/>
        <v>4.6674856010834716E-2</v>
      </c>
      <c r="AM12" s="259">
        <v>5639528.5</v>
      </c>
      <c r="AN12" s="260">
        <v>3496943.42</v>
      </c>
      <c r="AO12" s="260">
        <v>3585149.9899999998</v>
      </c>
      <c r="AP12" s="260">
        <v>5852209.29</v>
      </c>
      <c r="AQ12" s="260">
        <v>8410683.2899999991</v>
      </c>
      <c r="AR12" s="97">
        <f t="shared" si="6"/>
        <v>0.43718087874468337</v>
      </c>
      <c r="AS12" s="70">
        <f t="shared" si="7"/>
        <v>2558473.9999999991</v>
      </c>
      <c r="AT12" s="97">
        <f t="shared" si="8"/>
        <v>0.49138058084111091</v>
      </c>
      <c r="AU12" s="70">
        <f t="shared" si="9"/>
        <v>2771154.7899999991</v>
      </c>
      <c r="AV12" s="124">
        <f t="shared" si="10"/>
        <v>4.674821979428645E-2</v>
      </c>
    </row>
    <row r="13" spans="2:48" x14ac:dyDescent="0.25">
      <c r="B13" s="24" t="s">
        <v>50</v>
      </c>
      <c r="C13" s="256">
        <v>47.450132738962132</v>
      </c>
      <c r="D13" s="257">
        <v>57.318687381177277</v>
      </c>
      <c r="E13" s="257">
        <v>64.195498656668704</v>
      </c>
      <c r="F13" s="257">
        <v>73.065673113639576</v>
      </c>
      <c r="G13" s="257">
        <v>80.934817149587488</v>
      </c>
      <c r="H13" s="97">
        <f t="shared" si="11"/>
        <v>0.10769960366626585</v>
      </c>
      <c r="I13" s="256">
        <v>55.04</v>
      </c>
      <c r="J13" s="257">
        <v>59.93</v>
      </c>
      <c r="K13" s="257">
        <v>63.77</v>
      </c>
      <c r="L13" s="257">
        <v>73.88</v>
      </c>
      <c r="M13" s="257">
        <v>78.510000000000005</v>
      </c>
      <c r="N13" s="97">
        <f t="shared" si="0"/>
        <v>6.2669193286410518E-2</v>
      </c>
      <c r="P13" s="24" t="s">
        <v>50</v>
      </c>
      <c r="Q13" s="256">
        <v>24.38474173607058</v>
      </c>
      <c r="R13" s="257">
        <v>39.60714537859338</v>
      </c>
      <c r="S13" s="257">
        <v>50.121667199245827</v>
      </c>
      <c r="T13" s="257">
        <v>59.421838698956016</v>
      </c>
      <c r="U13" s="257">
        <v>65.479791441501249</v>
      </c>
      <c r="V13" s="97">
        <f t="shared" si="1"/>
        <v>0.10194825463473367</v>
      </c>
      <c r="W13" s="256">
        <v>36.119999999999997</v>
      </c>
      <c r="X13" s="257">
        <v>43.45</v>
      </c>
      <c r="Y13" s="257">
        <v>48.08</v>
      </c>
      <c r="Z13" s="257">
        <v>60.91</v>
      </c>
      <c r="AA13" s="257">
        <v>63.5</v>
      </c>
      <c r="AB13" s="97">
        <f t="shared" si="2"/>
        <v>4.252175340666553E-2</v>
      </c>
      <c r="AD13" s="24" t="s">
        <v>50</v>
      </c>
      <c r="AE13" s="258">
        <v>35095905.910000004</v>
      </c>
      <c r="AF13" s="70">
        <v>107239354.64999999</v>
      </c>
      <c r="AG13" s="70">
        <v>142318096.10999998</v>
      </c>
      <c r="AH13" s="70">
        <v>176578922.98000002</v>
      </c>
      <c r="AI13" s="70">
        <v>192517708.56999999</v>
      </c>
      <c r="AJ13" s="97">
        <f t="shared" si="3"/>
        <v>9.026437199305648E-2</v>
      </c>
      <c r="AK13" s="70">
        <f t="shared" si="4"/>
        <v>15938785.589999974</v>
      </c>
      <c r="AL13" s="124">
        <f t="shared" si="5"/>
        <v>0.11247965544383888</v>
      </c>
      <c r="AM13" s="259">
        <v>8550959.7800000012</v>
      </c>
      <c r="AN13" s="260">
        <v>11817210.33</v>
      </c>
      <c r="AO13" s="260">
        <v>14100678.85</v>
      </c>
      <c r="AP13" s="260">
        <v>18433014.07</v>
      </c>
      <c r="AQ13" s="260">
        <v>19122610.810000002</v>
      </c>
      <c r="AR13" s="97">
        <f t="shared" si="6"/>
        <v>3.7410959346162009E-2</v>
      </c>
      <c r="AS13" s="70">
        <f t="shared" si="7"/>
        <v>689596.74000000209</v>
      </c>
      <c r="AT13" s="97">
        <f t="shared" si="8"/>
        <v>1.2363116307395376</v>
      </c>
      <c r="AU13" s="70">
        <f t="shared" si="9"/>
        <v>10571651.030000001</v>
      </c>
      <c r="AV13" s="124">
        <f t="shared" si="10"/>
        <v>0.10628720430471449</v>
      </c>
    </row>
    <row r="14" spans="2:48" x14ac:dyDescent="0.25">
      <c r="B14" s="24" t="s">
        <v>51</v>
      </c>
      <c r="C14" s="256">
        <v>80.948722675720077</v>
      </c>
      <c r="D14" s="257">
        <v>86.773208315154108</v>
      </c>
      <c r="E14" s="257">
        <v>94.378713253141612</v>
      </c>
      <c r="F14" s="257">
        <v>105.1466187367452</v>
      </c>
      <c r="G14" s="257">
        <v>113.15911400216702</v>
      </c>
      <c r="H14" s="97">
        <f t="shared" si="11"/>
        <v>7.620307111807989E-2</v>
      </c>
      <c r="I14" s="256">
        <v>90.53</v>
      </c>
      <c r="J14" s="257">
        <v>96.39</v>
      </c>
      <c r="K14" s="257">
        <v>100.96</v>
      </c>
      <c r="L14" s="257">
        <v>101.59</v>
      </c>
      <c r="M14" s="257">
        <v>111.47</v>
      </c>
      <c r="N14" s="97">
        <f t="shared" si="0"/>
        <v>9.7253666699478325E-2</v>
      </c>
      <c r="P14" s="24" t="s">
        <v>51</v>
      </c>
      <c r="Q14" s="256">
        <v>39.684624601958497</v>
      </c>
      <c r="R14" s="257">
        <v>62.210445017014813</v>
      </c>
      <c r="S14" s="257">
        <v>69.24384642754039</v>
      </c>
      <c r="T14" s="257">
        <v>77.175114123840046</v>
      </c>
      <c r="U14" s="257">
        <v>85.133704768031464</v>
      </c>
      <c r="V14" s="97">
        <f t="shared" si="1"/>
        <v>0.10312379495054014</v>
      </c>
      <c r="W14" s="256">
        <v>60.96</v>
      </c>
      <c r="X14" s="257">
        <v>68.819999999999993</v>
      </c>
      <c r="Y14" s="257">
        <v>73.47</v>
      </c>
      <c r="Z14" s="257">
        <v>78.17</v>
      </c>
      <c r="AA14" s="257">
        <v>91.54</v>
      </c>
      <c r="AB14" s="97">
        <f t="shared" si="2"/>
        <v>0.17103748241013172</v>
      </c>
      <c r="AD14" s="24" t="s">
        <v>51</v>
      </c>
      <c r="AE14" s="258">
        <v>3147617.49</v>
      </c>
      <c r="AF14" s="70">
        <v>6282253.6500000004</v>
      </c>
      <c r="AG14" s="70">
        <v>7104001.6600000001</v>
      </c>
      <c r="AH14" s="70">
        <v>8097168.79</v>
      </c>
      <c r="AI14" s="70">
        <v>8903106.7200000007</v>
      </c>
      <c r="AJ14" s="97">
        <f t="shared" si="3"/>
        <v>9.9533299959775334E-2</v>
      </c>
      <c r="AK14" s="70">
        <f t="shared" si="4"/>
        <v>805937.93000000063</v>
      </c>
      <c r="AL14" s="124">
        <f t="shared" si="5"/>
        <v>5.2016948658061141E-3</v>
      </c>
      <c r="AM14" s="259">
        <v>597169.05000000005</v>
      </c>
      <c r="AN14" s="260">
        <v>723208.70000000007</v>
      </c>
      <c r="AO14" s="260">
        <v>783456.5</v>
      </c>
      <c r="AP14" s="260">
        <v>833572.83000000007</v>
      </c>
      <c r="AQ14" s="260">
        <v>976207.34</v>
      </c>
      <c r="AR14" s="97">
        <f t="shared" si="6"/>
        <v>0.1711122350281018</v>
      </c>
      <c r="AS14" s="70">
        <f t="shared" si="7"/>
        <v>142634.50999999989</v>
      </c>
      <c r="AT14" s="97">
        <f t="shared" si="8"/>
        <v>0.63472527586618877</v>
      </c>
      <c r="AU14" s="70">
        <f t="shared" si="9"/>
        <v>379038.28999999992</v>
      </c>
      <c r="AV14" s="124">
        <f t="shared" si="10"/>
        <v>5.4259509865714753E-3</v>
      </c>
    </row>
    <row r="15" spans="2:48" x14ac:dyDescent="0.25">
      <c r="B15" s="24" t="s">
        <v>52</v>
      </c>
      <c r="C15" s="256">
        <v>127.97927657012936</v>
      </c>
      <c r="D15" s="257">
        <v>125.13765649100519</v>
      </c>
      <c r="E15" s="257">
        <v>147.44476384412403</v>
      </c>
      <c r="F15" s="257">
        <v>162.97701786575212</v>
      </c>
      <c r="G15" s="257">
        <v>187.76055876761239</v>
      </c>
      <c r="H15" s="97">
        <f t="shared" si="11"/>
        <v>0.15206770394016567</v>
      </c>
      <c r="I15" s="256">
        <v>124.48</v>
      </c>
      <c r="J15" s="257">
        <v>143.53</v>
      </c>
      <c r="K15" s="257">
        <v>187.62</v>
      </c>
      <c r="L15" s="257">
        <v>173.54</v>
      </c>
      <c r="M15" s="257">
        <v>186.02</v>
      </c>
      <c r="N15" s="97">
        <f t="shared" si="0"/>
        <v>7.1914256079290251E-2</v>
      </c>
      <c r="P15" s="24" t="s">
        <v>52</v>
      </c>
      <c r="Q15" s="256">
        <v>79.240046035654913</v>
      </c>
      <c r="R15" s="257">
        <v>92.879581047894987</v>
      </c>
      <c r="S15" s="257">
        <v>119.79058866278812</v>
      </c>
      <c r="T15" s="257">
        <v>139.64471114150425</v>
      </c>
      <c r="U15" s="257">
        <v>158.71550481629907</v>
      </c>
      <c r="V15" s="97">
        <f t="shared" si="1"/>
        <v>0.13656653029608901</v>
      </c>
      <c r="W15" s="256">
        <v>94.07</v>
      </c>
      <c r="X15" s="257">
        <v>106.99</v>
      </c>
      <c r="Y15" s="257">
        <v>151.55000000000001</v>
      </c>
      <c r="Z15" s="257">
        <v>147.13</v>
      </c>
      <c r="AA15" s="257">
        <v>160.01</v>
      </c>
      <c r="AB15" s="97">
        <f t="shared" si="2"/>
        <v>8.7541629851151992E-2</v>
      </c>
      <c r="AD15" s="24" t="s">
        <v>52</v>
      </c>
      <c r="AE15" s="258">
        <v>22237456.779999997</v>
      </c>
      <c r="AF15" s="70">
        <v>46052220.759999998</v>
      </c>
      <c r="AG15" s="70">
        <v>64951309.950000003</v>
      </c>
      <c r="AH15" s="70">
        <v>76152822.640000001</v>
      </c>
      <c r="AI15" s="70">
        <v>84451593.140000001</v>
      </c>
      <c r="AJ15" s="97">
        <f t="shared" si="3"/>
        <v>0.10897521867614923</v>
      </c>
      <c r="AK15" s="70">
        <f t="shared" si="4"/>
        <v>8298770.5</v>
      </c>
      <c r="AL15" s="124">
        <f t="shared" si="5"/>
        <v>4.9341362769319337E-2</v>
      </c>
      <c r="AM15" s="259">
        <v>4490872.0999999996</v>
      </c>
      <c r="AN15" s="260">
        <v>5920144.1799999997</v>
      </c>
      <c r="AO15" s="260">
        <v>8320254.0800000001</v>
      </c>
      <c r="AP15" s="260">
        <v>8154875.0800000001</v>
      </c>
      <c r="AQ15" s="260">
        <v>8412699.7200000007</v>
      </c>
      <c r="AR15" s="97">
        <f t="shared" si="6"/>
        <v>3.1616013423960476E-2</v>
      </c>
      <c r="AS15" s="70">
        <f t="shared" si="7"/>
        <v>257824.6400000006</v>
      </c>
      <c r="AT15" s="97">
        <f t="shared" si="8"/>
        <v>0.87328864698685171</v>
      </c>
      <c r="AU15" s="70">
        <f t="shared" si="9"/>
        <v>3921827.620000001</v>
      </c>
      <c r="AV15" s="124">
        <f t="shared" si="10"/>
        <v>4.6759427505906254E-2</v>
      </c>
    </row>
    <row r="16" spans="2:48" x14ac:dyDescent="0.25">
      <c r="B16" s="24" t="s">
        <v>53</v>
      </c>
      <c r="C16" s="256">
        <v>65.985131208502693</v>
      </c>
      <c r="D16" s="257">
        <v>74.95833179818203</v>
      </c>
      <c r="E16" s="257">
        <v>84.88833158174431</v>
      </c>
      <c r="F16" s="257">
        <v>93.945255857347234</v>
      </c>
      <c r="G16" s="257">
        <v>100.44722985750737</v>
      </c>
      <c r="H16" s="97">
        <f t="shared" si="11"/>
        <v>6.9210243144509187E-2</v>
      </c>
      <c r="I16" s="256">
        <v>71.91</v>
      </c>
      <c r="J16" s="257">
        <v>73.739999999999995</v>
      </c>
      <c r="K16" s="257">
        <v>86.81</v>
      </c>
      <c r="L16" s="257">
        <v>94.49</v>
      </c>
      <c r="M16" s="257">
        <v>102.48</v>
      </c>
      <c r="N16" s="97">
        <f t="shared" si="0"/>
        <v>8.4559212615091583E-2</v>
      </c>
      <c r="P16" s="24" t="s">
        <v>53</v>
      </c>
      <c r="Q16" s="256">
        <v>32.787472687432526</v>
      </c>
      <c r="R16" s="257">
        <v>51.213056351013826</v>
      </c>
      <c r="S16" s="257">
        <v>59.584620895962203</v>
      </c>
      <c r="T16" s="257">
        <v>65.923131684236068</v>
      </c>
      <c r="U16" s="257">
        <v>73.337345263661035</v>
      </c>
      <c r="V16" s="97">
        <f t="shared" si="1"/>
        <v>0.1124675571381859</v>
      </c>
      <c r="W16" s="256">
        <v>48.57</v>
      </c>
      <c r="X16" s="257">
        <v>50.3</v>
      </c>
      <c r="Y16" s="257">
        <v>65.09</v>
      </c>
      <c r="Z16" s="257">
        <v>67.97</v>
      </c>
      <c r="AA16" s="257">
        <v>82.61</v>
      </c>
      <c r="AB16" s="97">
        <f t="shared" si="2"/>
        <v>0.21538914226864803</v>
      </c>
      <c r="AD16" s="24" t="s">
        <v>53</v>
      </c>
      <c r="AE16" s="258">
        <v>11769764.359999999</v>
      </c>
      <c r="AF16" s="70">
        <v>21970703.760000002</v>
      </c>
      <c r="AG16" s="70">
        <v>26849083.819999993</v>
      </c>
      <c r="AH16" s="70">
        <v>28977089.249999996</v>
      </c>
      <c r="AI16" s="70">
        <v>31369040.650000006</v>
      </c>
      <c r="AJ16" s="97">
        <f t="shared" si="3"/>
        <v>8.2546296467648439E-2</v>
      </c>
      <c r="AK16" s="70">
        <f t="shared" si="4"/>
        <v>2391951.4000000097</v>
      </c>
      <c r="AL16" s="124">
        <f t="shared" si="5"/>
        <v>1.8327554956498186E-2</v>
      </c>
      <c r="AM16" s="259">
        <v>1971084.55</v>
      </c>
      <c r="AN16" s="260">
        <v>2374904.89</v>
      </c>
      <c r="AO16" s="260">
        <v>2956131.67</v>
      </c>
      <c r="AP16" s="260">
        <v>2956436.22</v>
      </c>
      <c r="AQ16" s="260">
        <v>3600739.58</v>
      </c>
      <c r="AR16" s="97">
        <f t="shared" si="6"/>
        <v>0.21793244029461922</v>
      </c>
      <c r="AS16" s="70">
        <f t="shared" si="7"/>
        <v>644303.35999999987</v>
      </c>
      <c r="AT16" s="97">
        <f t="shared" si="8"/>
        <v>0.82678088568042396</v>
      </c>
      <c r="AU16" s="70">
        <f t="shared" si="9"/>
        <v>1629655.03</v>
      </c>
      <c r="AV16" s="124">
        <f t="shared" si="10"/>
        <v>2.0013613579762637E-2</v>
      </c>
    </row>
    <row r="17" spans="2:48" x14ac:dyDescent="0.25">
      <c r="B17" s="24" t="s">
        <v>54</v>
      </c>
      <c r="C17" s="256">
        <v>92.017027225659177</v>
      </c>
      <c r="D17" s="257">
        <v>113.0872922383201</v>
      </c>
      <c r="E17" s="257">
        <v>127.44234677491134</v>
      </c>
      <c r="F17" s="257">
        <v>140.73387912372309</v>
      </c>
      <c r="G17" s="257">
        <v>116.73136478409896</v>
      </c>
      <c r="H17" s="97">
        <f t="shared" si="11"/>
        <v>-0.17055249588141352</v>
      </c>
      <c r="I17" s="256">
        <v>103.01</v>
      </c>
      <c r="J17" s="257">
        <v>109.34</v>
      </c>
      <c r="K17" s="257">
        <v>129.44999999999999</v>
      </c>
      <c r="L17" s="257">
        <v>135.47</v>
      </c>
      <c r="M17" s="257">
        <v>117.52</v>
      </c>
      <c r="N17" s="97">
        <f t="shared" si="0"/>
        <v>-0.13250166088432869</v>
      </c>
      <c r="P17" s="24" t="s">
        <v>54</v>
      </c>
      <c r="Q17" s="256">
        <v>44.946421724704699</v>
      </c>
      <c r="R17" s="257">
        <v>86.024751063512028</v>
      </c>
      <c r="S17" s="257">
        <v>106.83229828268632</v>
      </c>
      <c r="T17" s="257">
        <v>121.29087797837335</v>
      </c>
      <c r="U17" s="257">
        <v>100.29566532833482</v>
      </c>
      <c r="V17" s="97">
        <f t="shared" si="1"/>
        <v>-0.1730980350705521</v>
      </c>
      <c r="W17" s="256">
        <v>75.25</v>
      </c>
      <c r="X17" s="257">
        <v>88.28</v>
      </c>
      <c r="Y17" s="257">
        <v>112.03</v>
      </c>
      <c r="Z17" s="257">
        <v>119.51</v>
      </c>
      <c r="AA17" s="257">
        <v>103.75</v>
      </c>
      <c r="AB17" s="97">
        <f t="shared" si="2"/>
        <v>-0.13187180989038583</v>
      </c>
      <c r="AD17" s="24" t="s">
        <v>54</v>
      </c>
      <c r="AE17" s="258">
        <v>21094010.550000001</v>
      </c>
      <c r="AF17" s="70">
        <v>71165589.230000004</v>
      </c>
      <c r="AG17" s="70">
        <v>87274244.25999999</v>
      </c>
      <c r="AH17" s="70">
        <v>100696035.88</v>
      </c>
      <c r="AI17" s="70">
        <v>83572907.950000003</v>
      </c>
      <c r="AJ17" s="97">
        <f t="shared" si="3"/>
        <v>-0.17004768638961831</v>
      </c>
      <c r="AK17" s="70">
        <f t="shared" si="4"/>
        <v>-17123127.929999992</v>
      </c>
      <c r="AL17" s="124">
        <f t="shared" si="5"/>
        <v>4.8827985542107703E-2</v>
      </c>
      <c r="AM17" s="259">
        <v>6347079.2800000003</v>
      </c>
      <c r="AN17" s="260">
        <v>7449049.7999999998</v>
      </c>
      <c r="AO17" s="260">
        <v>9452902.6199999992</v>
      </c>
      <c r="AP17" s="260">
        <v>10084901.09</v>
      </c>
      <c r="AQ17" s="260">
        <v>8815351.6100000013</v>
      </c>
      <c r="AR17" s="97">
        <f t="shared" si="6"/>
        <v>-0.12588616077344184</v>
      </c>
      <c r="AS17" s="70">
        <f t="shared" si="7"/>
        <v>-1269549.4799999986</v>
      </c>
      <c r="AT17" s="97">
        <f t="shared" si="8"/>
        <v>0.3888831730490061</v>
      </c>
      <c r="AU17" s="70">
        <f t="shared" si="9"/>
        <v>2468272.330000001</v>
      </c>
      <c r="AV17" s="124">
        <f t="shared" si="10"/>
        <v>4.8997445322685192E-2</v>
      </c>
    </row>
    <row r="18" spans="2:48" x14ac:dyDescent="0.25">
      <c r="B18" s="29" t="s">
        <v>55</v>
      </c>
      <c r="C18" s="256">
        <v>73.294100594892853</v>
      </c>
      <c r="D18" s="257">
        <v>61.652109414583634</v>
      </c>
      <c r="E18" s="257">
        <v>67.546040342056017</v>
      </c>
      <c r="F18" s="257">
        <v>70.370182125111114</v>
      </c>
      <c r="G18" s="257">
        <v>71.403299344041088</v>
      </c>
      <c r="H18" s="97">
        <f t="shared" si="11"/>
        <v>1.4681178699995412E-2</v>
      </c>
      <c r="I18" s="256">
        <v>75.3</v>
      </c>
      <c r="J18" s="257">
        <v>63.81</v>
      </c>
      <c r="K18" s="257">
        <v>71.709999999999994</v>
      </c>
      <c r="L18" s="257">
        <v>69.08</v>
      </c>
      <c r="M18" s="257">
        <v>70.22</v>
      </c>
      <c r="N18" s="97">
        <f t="shared" si="0"/>
        <v>1.6502605674580284E-2</v>
      </c>
      <c r="P18" s="29" t="s">
        <v>55</v>
      </c>
      <c r="Q18" s="256">
        <v>24.475639271899219</v>
      </c>
      <c r="R18" s="257">
        <v>39.834097092059451</v>
      </c>
      <c r="S18" s="257">
        <v>51.340786959775144</v>
      </c>
      <c r="T18" s="257">
        <v>53.985598568714423</v>
      </c>
      <c r="U18" s="257">
        <v>53.447182822558446</v>
      </c>
      <c r="V18" s="97">
        <f t="shared" si="1"/>
        <v>-9.9733217826725173E-3</v>
      </c>
      <c r="W18" s="256">
        <v>38.57</v>
      </c>
      <c r="X18" s="257">
        <v>39.69</v>
      </c>
      <c r="Y18" s="257">
        <v>49.04</v>
      </c>
      <c r="Z18" s="257">
        <v>50.64</v>
      </c>
      <c r="AA18" s="257">
        <v>49.19</v>
      </c>
      <c r="AB18" s="97">
        <f t="shared" si="2"/>
        <v>-2.8633491311216508E-2</v>
      </c>
      <c r="AD18" s="29" t="s">
        <v>55</v>
      </c>
      <c r="AE18" s="258">
        <v>8558752.5500000007</v>
      </c>
      <c r="AF18" s="70">
        <v>15854986.770000001</v>
      </c>
      <c r="AG18" s="70">
        <v>19060381.48</v>
      </c>
      <c r="AH18" s="70">
        <v>20861853.960000001</v>
      </c>
      <c r="AI18" s="70">
        <v>20664659.630000003</v>
      </c>
      <c r="AJ18" s="97">
        <f t="shared" si="3"/>
        <v>-9.4523876151224595E-3</v>
      </c>
      <c r="AK18" s="70">
        <f t="shared" si="4"/>
        <v>-197194.32999999821</v>
      </c>
      <c r="AL18" s="124">
        <f t="shared" si="5"/>
        <v>1.2073454500947718E-2</v>
      </c>
      <c r="AM18" s="259">
        <v>1713261.8</v>
      </c>
      <c r="AN18" s="260">
        <v>1508609.47</v>
      </c>
      <c r="AO18" s="260">
        <v>1883673.1800000002</v>
      </c>
      <c r="AP18" s="260">
        <v>2004545.95</v>
      </c>
      <c r="AQ18" s="260">
        <v>1947284.1800000002</v>
      </c>
      <c r="AR18" s="97">
        <f t="shared" si="6"/>
        <v>-2.8565955297756962E-2</v>
      </c>
      <c r="AS18" s="70">
        <f t="shared" si="7"/>
        <v>-57261.769999999786</v>
      </c>
      <c r="AT18" s="97">
        <f t="shared" si="8"/>
        <v>0.1365946407023142</v>
      </c>
      <c r="AU18" s="70">
        <f t="shared" si="9"/>
        <v>234022.38000000012</v>
      </c>
      <c r="AV18" s="124">
        <f t="shared" si="10"/>
        <v>1.0823385652484469E-2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9963.4589048734251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48.13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476771371.47999996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72.88000000000001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333738906.92999995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381071528.47999996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8179727.9700000007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208.16</v>
      </c>
      <c r="G34" s="256">
        <v>202.39</v>
      </c>
      <c r="H34" s="97">
        <f t="shared" si="12"/>
        <v>-2.7719062259800253E-2</v>
      </c>
      <c r="I34" s="257">
        <f t="shared" si="13"/>
        <v>-5.7700000000000102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22694182.549999997</v>
      </c>
      <c r="AH34" s="260">
        <v>56687870.049999997</v>
      </c>
      <c r="AI34" s="260">
        <v>62672686.410000004</v>
      </c>
      <c r="AJ34" s="260">
        <v>65406733.899999999</v>
      </c>
      <c r="AK34" s="97">
        <f t="shared" si="16"/>
        <v>4.3624226861986859E-2</v>
      </c>
      <c r="AL34" s="70">
        <f t="shared" si="17"/>
        <v>2734047.4899999946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7864755.4300000006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16610861.379999999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118898417.72000001</v>
      </c>
      <c r="AK39" s="97">
        <f t="shared" si="16"/>
        <v>0.11100296735704518</v>
      </c>
      <c r="AL39" s="70">
        <f t="shared" si="17"/>
        <v>11879425.680000007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12828760.219999999</v>
      </c>
      <c r="AH40" s="260">
        <v>20416665.23</v>
      </c>
      <c r="AI40" s="260">
        <v>24141003.859999999</v>
      </c>
      <c r="AJ40" s="260">
        <v>26195575.009999998</v>
      </c>
      <c r="AK40" s="97">
        <f t="shared" si="16"/>
        <v>8.5107113271469359E-2</v>
      </c>
      <c r="AL40" s="70">
        <f t="shared" si="17"/>
        <v>2054571.1499999985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511B-1938-4B70-80B2-A4337B6D015C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105.23</v>
      </c>
      <c r="L6" s="269">
        <v>105.25</v>
      </c>
      <c r="M6" s="269">
        <v>114.83</v>
      </c>
      <c r="N6" s="269">
        <v>123.97</v>
      </c>
      <c r="O6" s="269">
        <v>130.07</v>
      </c>
      <c r="P6" s="119">
        <f t="shared" ref="P6:P51" si="2">IFERROR(O6/N6-1,"-")</f>
        <v>4.9205452932161053E-2</v>
      </c>
      <c r="Q6" s="268">
        <f t="shared" ref="Q6:Q51" si="3">IFERROR(O6-N6,"-")</f>
        <v>6.0999999999999943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114.39</v>
      </c>
      <c r="L7" s="271">
        <v>114.01</v>
      </c>
      <c r="M7" s="271">
        <v>124.57</v>
      </c>
      <c r="N7" s="271">
        <v>134.32</v>
      </c>
      <c r="O7" s="271">
        <v>141.37</v>
      </c>
      <c r="P7" s="122">
        <f t="shared" si="2"/>
        <v>5.2486599166170489E-2</v>
      </c>
      <c r="Q7" s="270">
        <f t="shared" si="3"/>
        <v>7.0500000000000114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124.53</v>
      </c>
      <c r="L8" s="273">
        <v>124.05</v>
      </c>
      <c r="M8" s="273">
        <v>134.66999999999999</v>
      </c>
      <c r="N8" s="273">
        <v>144.66</v>
      </c>
      <c r="O8" s="273">
        <v>152.19999999999999</v>
      </c>
      <c r="P8" s="124">
        <f t="shared" si="2"/>
        <v>5.2122217613714827E-2</v>
      </c>
      <c r="Q8" s="272">
        <f t="shared" si="3"/>
        <v>7.539999999999992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61.27</v>
      </c>
      <c r="L9" s="273">
        <v>62.65</v>
      </c>
      <c r="M9" s="273">
        <v>70.260000000000005</v>
      </c>
      <c r="N9" s="273">
        <v>76.260000000000005</v>
      </c>
      <c r="O9" s="273">
        <v>81.47</v>
      </c>
      <c r="P9" s="124">
        <f t="shared" si="2"/>
        <v>6.8318908995541383E-2</v>
      </c>
      <c r="Q9" s="272">
        <f t="shared" si="3"/>
        <v>5.2099999999999937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63.61</v>
      </c>
      <c r="L10" s="271">
        <v>70.94</v>
      </c>
      <c r="M10" s="271">
        <v>78.150000000000006</v>
      </c>
      <c r="N10" s="271">
        <v>85.37</v>
      </c>
      <c r="O10" s="271">
        <v>90.4</v>
      </c>
      <c r="P10" s="122">
        <f t="shared" si="2"/>
        <v>5.8919995314513196E-2</v>
      </c>
      <c r="Q10" s="270">
        <f t="shared" si="3"/>
        <v>5.0300000000000011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132.52000000000001</v>
      </c>
      <c r="L11" s="275">
        <v>129.80000000000001</v>
      </c>
      <c r="M11" s="275">
        <v>139.91999999999999</v>
      </c>
      <c r="N11" s="275">
        <v>149.41</v>
      </c>
      <c r="O11" s="275">
        <v>157.84</v>
      </c>
      <c r="P11" s="126">
        <f t="shared" si="2"/>
        <v>5.6421926243223286E-2</v>
      </c>
      <c r="Q11" s="274">
        <f t="shared" si="3"/>
        <v>8.4300000000000068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140.69</v>
      </c>
      <c r="L12" s="271">
        <v>139.09</v>
      </c>
      <c r="M12" s="271">
        <v>151.12</v>
      </c>
      <c r="N12" s="271">
        <v>163.46</v>
      </c>
      <c r="O12" s="271">
        <v>175.45</v>
      </c>
      <c r="P12" s="122">
        <f t="shared" si="2"/>
        <v>7.3351278600269021E-2</v>
      </c>
      <c r="Q12" s="270">
        <f t="shared" si="3"/>
        <v>11.989999999999981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151.41</v>
      </c>
      <c r="L13" s="273">
        <v>149.97999999999999</v>
      </c>
      <c r="M13" s="273">
        <v>161.88999999999999</v>
      </c>
      <c r="N13" s="273">
        <v>174.04</v>
      </c>
      <c r="O13" s="273">
        <v>187.6</v>
      </c>
      <c r="P13" s="124">
        <f t="shared" si="2"/>
        <v>7.7913123419903529E-2</v>
      </c>
      <c r="Q13" s="272">
        <f t="shared" si="3"/>
        <v>13.560000000000002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60.53</v>
      </c>
      <c r="L14" s="273">
        <v>55.44</v>
      </c>
      <c r="M14" s="273">
        <v>56.66</v>
      </c>
      <c r="N14" s="273">
        <v>56.73</v>
      </c>
      <c r="O14" s="273">
        <v>67.989999999999995</v>
      </c>
      <c r="P14" s="124">
        <f t="shared" si="2"/>
        <v>0.19848404724131852</v>
      </c>
      <c r="Q14" s="272">
        <f t="shared" si="3"/>
        <v>11.259999999999998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70.78</v>
      </c>
      <c r="L15" s="271">
        <v>79.06</v>
      </c>
      <c r="M15" s="271">
        <v>82.01</v>
      </c>
      <c r="N15" s="271">
        <v>86.43</v>
      </c>
      <c r="O15" s="271">
        <v>85.02</v>
      </c>
      <c r="P15" s="122">
        <f t="shared" si="2"/>
        <v>-1.6313779937521811E-2</v>
      </c>
      <c r="Q15" s="270">
        <f t="shared" si="3"/>
        <v>-1.4100000000000108</v>
      </c>
    </row>
    <row r="16" spans="2:17" x14ac:dyDescent="0.25">
      <c r="B16" s="117" t="s">
        <v>53</v>
      </c>
      <c r="C16" s="274">
        <v>63.43</v>
      </c>
      <c r="D16" s="274">
        <v>64.19</v>
      </c>
      <c r="E16" s="274">
        <v>68.989999999999995</v>
      </c>
      <c r="F16" s="274">
        <v>76.34</v>
      </c>
      <c r="G16" s="274">
        <v>86.65</v>
      </c>
      <c r="H16" s="274">
        <v>96.86</v>
      </c>
      <c r="I16" s="126">
        <f t="shared" si="0"/>
        <v>0.1178303519907673</v>
      </c>
      <c r="J16" s="274">
        <f t="shared" si="1"/>
        <v>10.209999999999994</v>
      </c>
      <c r="K16" s="275">
        <v>71.91</v>
      </c>
      <c r="L16" s="275">
        <v>73.739999999999995</v>
      </c>
      <c r="M16" s="275">
        <v>86.81</v>
      </c>
      <c r="N16" s="275">
        <v>94.49</v>
      </c>
      <c r="O16" s="275">
        <v>102.48</v>
      </c>
      <c r="P16" s="126">
        <f t="shared" si="2"/>
        <v>8.4559212615091583E-2</v>
      </c>
      <c r="Q16" s="274">
        <f t="shared" si="3"/>
        <v>7.9900000000000091</v>
      </c>
    </row>
    <row r="17" spans="2:17" x14ac:dyDescent="0.25">
      <c r="B17" s="120" t="s">
        <v>62</v>
      </c>
      <c r="C17" s="270">
        <v>63.43</v>
      </c>
      <c r="D17" s="270">
        <v>64.19</v>
      </c>
      <c r="E17" s="270">
        <v>68.989999999999995</v>
      </c>
      <c r="F17" s="270">
        <v>76.34</v>
      </c>
      <c r="G17" s="270">
        <v>86.65</v>
      </c>
      <c r="H17" s="270">
        <v>96.86</v>
      </c>
      <c r="I17" s="122">
        <f t="shared" si="0"/>
        <v>0.1178303519907673</v>
      </c>
      <c r="J17" s="270">
        <f t="shared" si="1"/>
        <v>10.209999999999994</v>
      </c>
      <c r="K17" s="271">
        <v>71.91</v>
      </c>
      <c r="L17" s="271">
        <v>73.739999999999995</v>
      </c>
      <c r="M17" s="271">
        <v>86.81</v>
      </c>
      <c r="N17" s="271">
        <v>94.49</v>
      </c>
      <c r="O17" s="271">
        <v>102.48</v>
      </c>
      <c r="P17" s="122">
        <f t="shared" si="2"/>
        <v>8.4559212615091583E-2</v>
      </c>
      <c r="Q17" s="270">
        <f t="shared" si="3"/>
        <v>7.9900000000000091</v>
      </c>
    </row>
    <row r="18" spans="2:17" x14ac:dyDescent="0.25">
      <c r="B18" s="123" t="s">
        <v>63</v>
      </c>
      <c r="C18" s="272">
        <v>80.7</v>
      </c>
      <c r="D18" s="272">
        <v>76.319999999999993</v>
      </c>
      <c r="E18" s="272">
        <v>76.47</v>
      </c>
      <c r="F18" s="272">
        <v>90.03</v>
      </c>
      <c r="G18" s="272">
        <v>101.46</v>
      </c>
      <c r="H18" s="272">
        <v>115.08</v>
      </c>
      <c r="I18" s="124">
        <f t="shared" si="0"/>
        <v>0.13424009461856889</v>
      </c>
      <c r="J18" s="272">
        <f t="shared" si="1"/>
        <v>13.620000000000005</v>
      </c>
      <c r="K18" s="273">
        <v>80.25</v>
      </c>
      <c r="L18" s="273">
        <v>89.84</v>
      </c>
      <c r="M18" s="273">
        <v>102.34</v>
      </c>
      <c r="N18" s="273">
        <v>108.8</v>
      </c>
      <c r="O18" s="273">
        <v>116.5</v>
      </c>
      <c r="P18" s="124">
        <f t="shared" si="2"/>
        <v>7.0772058823529438E-2</v>
      </c>
      <c r="Q18" s="272">
        <f t="shared" si="3"/>
        <v>7.7000000000000028</v>
      </c>
    </row>
    <row r="19" spans="2:17" x14ac:dyDescent="0.25">
      <c r="B19" s="123" t="s">
        <v>64</v>
      </c>
      <c r="C19" s="272">
        <v>47.71</v>
      </c>
      <c r="D19" s="272">
        <v>52.19</v>
      </c>
      <c r="E19" s="272">
        <v>57.98</v>
      </c>
      <c r="F19" s="272">
        <v>57.94</v>
      </c>
      <c r="G19" s="272">
        <v>67.42</v>
      </c>
      <c r="H19" s="272">
        <v>70.06</v>
      </c>
      <c r="I19" s="124">
        <f t="shared" si="0"/>
        <v>3.915752002373174E-2</v>
      </c>
      <c r="J19" s="272">
        <f t="shared" si="1"/>
        <v>2.6400000000000006</v>
      </c>
      <c r="K19" s="273">
        <v>58.47</v>
      </c>
      <c r="L19" s="273">
        <v>54.99</v>
      </c>
      <c r="M19" s="273">
        <v>67.8</v>
      </c>
      <c r="N19" s="273">
        <v>67.08</v>
      </c>
      <c r="O19" s="273">
        <v>76.73</v>
      </c>
      <c r="P19" s="124">
        <f t="shared" si="2"/>
        <v>0.14385807990459165</v>
      </c>
      <c r="Q19" s="272">
        <f t="shared" si="3"/>
        <v>9.6500000000000057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67.12</v>
      </c>
      <c r="L21" s="275">
        <v>82.24</v>
      </c>
      <c r="M21" s="275">
        <v>85.13</v>
      </c>
      <c r="N21" s="275">
        <v>88.45</v>
      </c>
      <c r="O21" s="275">
        <v>89.67</v>
      </c>
      <c r="P21" s="126">
        <f t="shared" si="2"/>
        <v>1.379310344827589E-2</v>
      </c>
      <c r="Q21" s="274">
        <f t="shared" si="3"/>
        <v>1.2199999999999989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67.12</v>
      </c>
      <c r="L22" s="271">
        <v>82.24</v>
      </c>
      <c r="M22" s="271">
        <v>85.31</v>
      </c>
      <c r="N22" s="271">
        <v>88.42</v>
      </c>
      <c r="O22" s="271">
        <v>89.67</v>
      </c>
      <c r="P22" s="122">
        <f t="shared" si="2"/>
        <v>1.4137073060393579E-2</v>
      </c>
      <c r="Q22" s="270">
        <f t="shared" si="3"/>
        <v>1.25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207.04</v>
      </c>
      <c r="L24" s="275">
        <v>142.35</v>
      </c>
      <c r="M24" s="275">
        <v>198.53</v>
      </c>
      <c r="N24" s="275">
        <v>162.57</v>
      </c>
      <c r="O24" s="275">
        <v>206.69</v>
      </c>
      <c r="P24" s="126">
        <f t="shared" si="2"/>
        <v>0.27139078550778128</v>
      </c>
      <c r="Q24" s="274">
        <f t="shared" si="3"/>
        <v>44.120000000000005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207.04</v>
      </c>
      <c r="L25" s="271">
        <v>130.44</v>
      </c>
      <c r="M25" s="271">
        <v>184.83</v>
      </c>
      <c r="N25" s="271">
        <v>167.62</v>
      </c>
      <c r="O25" s="271">
        <v>214.86</v>
      </c>
      <c r="P25" s="122">
        <f t="shared" si="2"/>
        <v>0.28182794415940826</v>
      </c>
      <c r="Q25" s="270">
        <f t="shared" si="3"/>
        <v>47.240000000000009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207.04</v>
      </c>
      <c r="L26" s="273">
        <v>0</v>
      </c>
      <c r="M26" s="273">
        <v>184.83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55.04</v>
      </c>
      <c r="L28" s="275">
        <v>59.93</v>
      </c>
      <c r="M28" s="275">
        <v>63.77</v>
      </c>
      <c r="N28" s="275">
        <v>73.88</v>
      </c>
      <c r="O28" s="275">
        <v>78.510000000000005</v>
      </c>
      <c r="P28" s="126">
        <f t="shared" si="2"/>
        <v>6.2669193286410518E-2</v>
      </c>
      <c r="Q28" s="274">
        <f t="shared" si="3"/>
        <v>4.6300000000000097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57.32</v>
      </c>
      <c r="L29" s="271">
        <v>64.47</v>
      </c>
      <c r="M29" s="271">
        <v>67.08</v>
      </c>
      <c r="N29" s="271">
        <v>78.81</v>
      </c>
      <c r="O29" s="271">
        <v>84.46</v>
      </c>
      <c r="P29" s="122">
        <f t="shared" si="2"/>
        <v>7.1691409719578658E-2</v>
      </c>
      <c r="Q29" s="270">
        <f t="shared" si="3"/>
        <v>5.6499999999999915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60.5</v>
      </c>
      <c r="L30" s="273">
        <v>67.55</v>
      </c>
      <c r="M30" s="273">
        <v>69.77</v>
      </c>
      <c r="N30" s="273">
        <v>82.21</v>
      </c>
      <c r="O30" s="273">
        <v>89.2</v>
      </c>
      <c r="P30" s="124">
        <f t="shared" si="2"/>
        <v>8.5026152536187949E-2</v>
      </c>
      <c r="Q30" s="272">
        <f t="shared" si="3"/>
        <v>6.9900000000000091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42.09</v>
      </c>
      <c r="L31" s="273">
        <v>41.55</v>
      </c>
      <c r="M31" s="273">
        <v>47.63</v>
      </c>
      <c r="N31" s="273">
        <v>54.76</v>
      </c>
      <c r="O31" s="273">
        <v>52.81</v>
      </c>
      <c r="P31" s="124">
        <f t="shared" si="2"/>
        <v>-3.5609934258582832E-2</v>
      </c>
      <c r="Q31" s="272">
        <f t="shared" si="3"/>
        <v>-1.9499999999999957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44</v>
      </c>
      <c r="L32" s="271">
        <v>40.64</v>
      </c>
      <c r="M32" s="271">
        <v>47.96</v>
      </c>
      <c r="N32" s="271">
        <v>50.9</v>
      </c>
      <c r="O32" s="271">
        <v>53.18</v>
      </c>
      <c r="P32" s="122">
        <f t="shared" si="2"/>
        <v>4.4793713163064908E-2</v>
      </c>
      <c r="Q32" s="270">
        <f t="shared" si="3"/>
        <v>2.2800000000000011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90.53</v>
      </c>
      <c r="L33" s="275">
        <v>96.39</v>
      </c>
      <c r="M33" s="275">
        <v>100.96</v>
      </c>
      <c r="N33" s="275">
        <v>101.59</v>
      </c>
      <c r="O33" s="275">
        <v>111.47</v>
      </c>
      <c r="P33" s="126">
        <f t="shared" si="2"/>
        <v>9.7253666699478325E-2</v>
      </c>
      <c r="Q33" s="274">
        <f t="shared" si="3"/>
        <v>9.8799999999999955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90.53</v>
      </c>
      <c r="L34" s="271">
        <v>96.39</v>
      </c>
      <c r="M34" s="271">
        <v>100.96</v>
      </c>
      <c r="N34" s="271">
        <v>101.59</v>
      </c>
      <c r="O34" s="271">
        <v>111.47</v>
      </c>
      <c r="P34" s="122">
        <f t="shared" si="2"/>
        <v>9.7253666699478325E-2</v>
      </c>
      <c r="Q34" s="270">
        <f t="shared" si="3"/>
        <v>9.8799999999999955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124.48</v>
      </c>
      <c r="L35" s="275">
        <v>143.53</v>
      </c>
      <c r="M35" s="275">
        <v>187.62</v>
      </c>
      <c r="N35" s="275">
        <v>173.54</v>
      </c>
      <c r="O35" s="275">
        <v>186.02</v>
      </c>
      <c r="P35" s="126">
        <f t="shared" si="2"/>
        <v>7.1914256079290251E-2</v>
      </c>
      <c r="Q35" s="274">
        <f t="shared" si="3"/>
        <v>12.480000000000018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131.44</v>
      </c>
      <c r="L36" s="271">
        <v>153.44</v>
      </c>
      <c r="M36" s="271">
        <v>205.18</v>
      </c>
      <c r="N36" s="271">
        <v>185.32</v>
      </c>
      <c r="O36" s="271">
        <v>199.38</v>
      </c>
      <c r="P36" s="122">
        <f t="shared" si="2"/>
        <v>7.5868767537232928E-2</v>
      </c>
      <c r="Q36" s="270">
        <f t="shared" si="3"/>
        <v>14.060000000000002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81.41</v>
      </c>
      <c r="L37" s="271">
        <v>91.89</v>
      </c>
      <c r="M37" s="271">
        <v>91.17</v>
      </c>
      <c r="N37" s="271">
        <v>106.48</v>
      </c>
      <c r="O37" s="271">
        <v>117.48</v>
      </c>
      <c r="P37" s="122">
        <f t="shared" si="2"/>
        <v>0.10330578512396693</v>
      </c>
      <c r="Q37" s="270">
        <f t="shared" si="3"/>
        <v>11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71.91</v>
      </c>
      <c r="L38" s="275">
        <v>73.739999999999995</v>
      </c>
      <c r="M38" s="275">
        <v>86.81</v>
      </c>
      <c r="N38" s="275">
        <v>94.49</v>
      </c>
      <c r="O38" s="275">
        <v>102.48</v>
      </c>
      <c r="P38" s="126">
        <f t="shared" si="2"/>
        <v>8.4559212615091583E-2</v>
      </c>
      <c r="Q38" s="274">
        <f t="shared" si="3"/>
        <v>7.9900000000000091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71.91</v>
      </c>
      <c r="L39" s="271">
        <v>73.739999999999995</v>
      </c>
      <c r="M39" s="271">
        <v>86.81</v>
      </c>
      <c r="N39" s="271">
        <v>94.49</v>
      </c>
      <c r="O39" s="271">
        <v>102.48</v>
      </c>
      <c r="P39" s="122">
        <f t="shared" si="2"/>
        <v>8.4559212615091583E-2</v>
      </c>
      <c r="Q39" s="270">
        <f t="shared" si="3"/>
        <v>7.9900000000000091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80.25</v>
      </c>
      <c r="L40" s="273">
        <v>89.84</v>
      </c>
      <c r="M40" s="273">
        <v>102.34</v>
      </c>
      <c r="N40" s="273">
        <v>108.8</v>
      </c>
      <c r="O40" s="273">
        <v>116.5</v>
      </c>
      <c r="P40" s="124">
        <f t="shared" si="2"/>
        <v>7.0772058823529438E-2</v>
      </c>
      <c r="Q40" s="272">
        <f t="shared" si="3"/>
        <v>7.7000000000000028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58.47</v>
      </c>
      <c r="L41" s="273">
        <v>54.99</v>
      </c>
      <c r="M41" s="273">
        <v>67.8</v>
      </c>
      <c r="N41" s="273">
        <v>67.08</v>
      </c>
      <c r="O41" s="273">
        <v>76.73</v>
      </c>
      <c r="P41" s="124">
        <f t="shared" si="2"/>
        <v>0.14385807990459165</v>
      </c>
      <c r="Q41" s="272">
        <f t="shared" si="3"/>
        <v>9.6500000000000057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103.01</v>
      </c>
      <c r="L42" s="275">
        <v>109.34</v>
      </c>
      <c r="M42" s="275">
        <v>129.44999999999999</v>
      </c>
      <c r="N42" s="275">
        <v>135.47</v>
      </c>
      <c r="O42" s="275">
        <v>117.52</v>
      </c>
      <c r="P42" s="126">
        <f t="shared" si="2"/>
        <v>-0.13250166088432869</v>
      </c>
      <c r="Q42" s="274">
        <f t="shared" si="3"/>
        <v>-17.950000000000003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108.62</v>
      </c>
      <c r="L43" s="271">
        <v>116.01</v>
      </c>
      <c r="M43" s="271">
        <v>137.91999999999999</v>
      </c>
      <c r="N43" s="271">
        <v>144.33000000000001</v>
      </c>
      <c r="O43" s="271">
        <v>122.62</v>
      </c>
      <c r="P43" s="122">
        <f t="shared" si="2"/>
        <v>-0.15041917827201556</v>
      </c>
      <c r="Q43" s="270">
        <f t="shared" si="3"/>
        <v>-21.710000000000008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114.63</v>
      </c>
      <c r="L44" s="273">
        <v>124.89</v>
      </c>
      <c r="M44" s="273">
        <v>145.19</v>
      </c>
      <c r="N44" s="273">
        <v>150.58000000000001</v>
      </c>
      <c r="O44" s="273">
        <v>125.22</v>
      </c>
      <c r="P44" s="124">
        <f t="shared" si="2"/>
        <v>-0.16841546022048093</v>
      </c>
      <c r="Q44" s="272">
        <f t="shared" si="3"/>
        <v>-25.360000000000014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83.9</v>
      </c>
      <c r="L45" s="273">
        <v>79.3</v>
      </c>
      <c r="M45" s="273">
        <v>106.88</v>
      </c>
      <c r="N45" s="273">
        <v>117.15</v>
      </c>
      <c r="O45" s="273">
        <v>112.36</v>
      </c>
      <c r="P45" s="124">
        <f t="shared" si="2"/>
        <v>-4.088775074690576E-2</v>
      </c>
      <c r="Q45" s="272">
        <f t="shared" si="3"/>
        <v>-4.7900000000000063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65.06</v>
      </c>
      <c r="L46" s="271">
        <v>65.34</v>
      </c>
      <c r="M46" s="271">
        <v>74.95</v>
      </c>
      <c r="N46" s="271">
        <v>79.400000000000006</v>
      </c>
      <c r="O46" s="271">
        <v>88.25</v>
      </c>
      <c r="P46" s="122">
        <f t="shared" si="2"/>
        <v>0.11146095717884119</v>
      </c>
      <c r="Q46" s="270">
        <f t="shared" si="3"/>
        <v>8.8499999999999943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75.3</v>
      </c>
      <c r="L47" s="275">
        <v>63.81</v>
      </c>
      <c r="M47" s="275">
        <v>71.709999999999994</v>
      </c>
      <c r="N47" s="275">
        <v>69.08</v>
      </c>
      <c r="O47" s="275">
        <v>70.22</v>
      </c>
      <c r="P47" s="126">
        <f t="shared" si="2"/>
        <v>1.6502605674580284E-2</v>
      </c>
      <c r="Q47" s="274">
        <f t="shared" si="3"/>
        <v>1.1400000000000006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75.709999999999994</v>
      </c>
      <c r="L48" s="271">
        <v>64.650000000000006</v>
      </c>
      <c r="M48" s="271">
        <v>72.959999999999994</v>
      </c>
      <c r="N48" s="271">
        <v>70</v>
      </c>
      <c r="O48" s="271">
        <v>72.349999999999994</v>
      </c>
      <c r="P48" s="122">
        <f t="shared" si="2"/>
        <v>3.3571428571428585E-2</v>
      </c>
      <c r="Q48" s="270">
        <f t="shared" si="3"/>
        <v>2.3499999999999943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77.48</v>
      </c>
      <c r="L49" s="273">
        <v>71.8</v>
      </c>
      <c r="M49" s="273">
        <v>76.650000000000006</v>
      </c>
      <c r="N49" s="273">
        <v>73.790000000000006</v>
      </c>
      <c r="O49" s="273">
        <v>71.41</v>
      </c>
      <c r="P49" s="124">
        <f t="shared" si="2"/>
        <v>-3.2253692912318832E-2</v>
      </c>
      <c r="Q49" s="272">
        <f t="shared" si="3"/>
        <v>-2.3800000000000097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65.38</v>
      </c>
      <c r="L50" s="273">
        <v>48.29</v>
      </c>
      <c r="M50" s="273">
        <v>60.13</v>
      </c>
      <c r="N50" s="273">
        <v>59.69</v>
      </c>
      <c r="O50" s="273">
        <v>76.03</v>
      </c>
      <c r="P50" s="124">
        <f t="shared" si="2"/>
        <v>0.27374769643156305</v>
      </c>
      <c r="Q50" s="272">
        <f t="shared" si="3"/>
        <v>16.340000000000003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64.89</v>
      </c>
      <c r="L51" s="271">
        <v>211.45</v>
      </c>
      <c r="M51" s="271">
        <v>171.8</v>
      </c>
      <c r="N51" s="271">
        <v>100.32</v>
      </c>
      <c r="O51" s="271">
        <v>95.42</v>
      </c>
      <c r="P51" s="122">
        <f t="shared" si="2"/>
        <v>-4.8843700159489578E-2</v>
      </c>
      <c r="Q51" s="270">
        <f t="shared" si="3"/>
        <v>-4.8999999999999915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7A57-04B2-4F69-A682-1CF03D9F21CA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76.52</v>
      </c>
      <c r="L6" s="269">
        <v>83.26</v>
      </c>
      <c r="M6" s="269">
        <v>94.83</v>
      </c>
      <c r="N6" s="269">
        <v>104.38</v>
      </c>
      <c r="O6" s="269">
        <v>109.23</v>
      </c>
      <c r="P6" s="119">
        <f t="shared" ref="P6:P51" si="2">IFERROR(O6/N6-1,"-")</f>
        <v>4.6464840007664376E-2</v>
      </c>
      <c r="Q6" s="268">
        <f t="shared" ref="Q6:Q51" si="3">IFERROR(O6-N6,"-")</f>
        <v>4.8500000000000085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85.66</v>
      </c>
      <c r="L7" s="271">
        <v>92.41</v>
      </c>
      <c r="M7" s="271">
        <v>105.42</v>
      </c>
      <c r="N7" s="271">
        <v>114.72</v>
      </c>
      <c r="O7" s="271">
        <v>119.67</v>
      </c>
      <c r="P7" s="122">
        <f t="shared" si="2"/>
        <v>4.3148535564853541E-2</v>
      </c>
      <c r="Q7" s="270">
        <f t="shared" si="3"/>
        <v>4.9500000000000028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95.59</v>
      </c>
      <c r="L8" s="273">
        <v>102.47</v>
      </c>
      <c r="M8" s="273">
        <v>114.7</v>
      </c>
      <c r="N8" s="273">
        <v>124.86</v>
      </c>
      <c r="O8" s="273">
        <v>129.43</v>
      </c>
      <c r="P8" s="124">
        <f t="shared" si="2"/>
        <v>3.6600993112285929E-2</v>
      </c>
      <c r="Q8" s="272">
        <f t="shared" si="3"/>
        <v>4.5700000000000074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40.68</v>
      </c>
      <c r="L9" s="273">
        <v>46.34</v>
      </c>
      <c r="M9" s="273">
        <v>57.46</v>
      </c>
      <c r="N9" s="273">
        <v>61.48</v>
      </c>
      <c r="O9" s="273">
        <v>67.23</v>
      </c>
      <c r="P9" s="124">
        <f t="shared" si="2"/>
        <v>9.3526350032530958E-2</v>
      </c>
      <c r="Q9" s="272">
        <f t="shared" si="3"/>
        <v>5.7500000000000071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40.880000000000003</v>
      </c>
      <c r="L10" s="271">
        <v>51.29</v>
      </c>
      <c r="M10" s="271">
        <v>59.19</v>
      </c>
      <c r="N10" s="271">
        <v>68.28</v>
      </c>
      <c r="O10" s="271">
        <v>73.88</v>
      </c>
      <c r="P10" s="122">
        <f t="shared" si="2"/>
        <v>8.2015231400117017E-2</v>
      </c>
      <c r="Q10" s="270">
        <f t="shared" si="3"/>
        <v>5.5999999999999943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106</v>
      </c>
      <c r="L11" s="275">
        <v>112.13</v>
      </c>
      <c r="M11" s="275">
        <v>121.45</v>
      </c>
      <c r="N11" s="275">
        <v>131.94</v>
      </c>
      <c r="O11" s="275">
        <v>134.38</v>
      </c>
      <c r="P11" s="126">
        <f t="shared" si="2"/>
        <v>1.8493254509625467E-2</v>
      </c>
      <c r="Q11" s="274">
        <f t="shared" si="3"/>
        <v>2.4399999999999977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114.2</v>
      </c>
      <c r="L12" s="271">
        <v>122.01</v>
      </c>
      <c r="M12" s="271">
        <v>133.91</v>
      </c>
      <c r="N12" s="271">
        <v>146.09</v>
      </c>
      <c r="O12" s="271">
        <v>149.97</v>
      </c>
      <c r="P12" s="122">
        <f t="shared" si="2"/>
        <v>2.6558970497638335E-2</v>
      </c>
      <c r="Q12" s="270">
        <f t="shared" si="3"/>
        <v>3.8799999999999955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124.25</v>
      </c>
      <c r="L13" s="273">
        <v>132.05000000000001</v>
      </c>
      <c r="M13" s="273">
        <v>143.75</v>
      </c>
      <c r="N13" s="273">
        <v>156.46</v>
      </c>
      <c r="O13" s="273">
        <v>160.06</v>
      </c>
      <c r="P13" s="124">
        <f t="shared" si="2"/>
        <v>2.300907580212197E-2</v>
      </c>
      <c r="Q13" s="272">
        <f t="shared" si="3"/>
        <v>3.5999999999999943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45.41</v>
      </c>
      <c r="L14" s="273">
        <v>47.29</v>
      </c>
      <c r="M14" s="273">
        <v>49.34</v>
      </c>
      <c r="N14" s="273">
        <v>47.86</v>
      </c>
      <c r="O14" s="273">
        <v>59.1</v>
      </c>
      <c r="P14" s="124">
        <f t="shared" si="2"/>
        <v>0.23485165064772251</v>
      </c>
      <c r="Q14" s="272">
        <f t="shared" si="3"/>
        <v>11.240000000000002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51.04</v>
      </c>
      <c r="L15" s="271">
        <v>63.09</v>
      </c>
      <c r="M15" s="271">
        <v>64.38</v>
      </c>
      <c r="N15" s="271">
        <v>72.44</v>
      </c>
      <c r="O15" s="271">
        <v>71.209999999999994</v>
      </c>
      <c r="P15" s="122">
        <f t="shared" si="2"/>
        <v>-1.6979569298730013E-2</v>
      </c>
      <c r="Q15" s="270">
        <f t="shared" si="3"/>
        <v>-1.230000000000004</v>
      </c>
    </row>
    <row r="16" spans="2:17" x14ac:dyDescent="0.25">
      <c r="B16" s="117" t="s">
        <v>53</v>
      </c>
      <c r="C16" s="274">
        <v>43.26</v>
      </c>
      <c r="D16" s="274">
        <v>33.54</v>
      </c>
      <c r="E16" s="274">
        <v>37.840000000000003</v>
      </c>
      <c r="F16" s="274">
        <v>53.16</v>
      </c>
      <c r="G16" s="274">
        <v>62.05</v>
      </c>
      <c r="H16" s="274">
        <v>69.75</v>
      </c>
      <c r="I16" s="126">
        <f t="shared" si="0"/>
        <v>0.12409347300564066</v>
      </c>
      <c r="J16" s="274">
        <f t="shared" si="1"/>
        <v>7.7000000000000028</v>
      </c>
      <c r="K16" s="275">
        <v>48.57</v>
      </c>
      <c r="L16" s="275">
        <v>50.3</v>
      </c>
      <c r="M16" s="275">
        <v>65.09</v>
      </c>
      <c r="N16" s="275">
        <v>67.97</v>
      </c>
      <c r="O16" s="275">
        <v>82.61</v>
      </c>
      <c r="P16" s="126">
        <f t="shared" si="2"/>
        <v>0.21538914226864803</v>
      </c>
      <c r="Q16" s="274">
        <f t="shared" si="3"/>
        <v>14.64</v>
      </c>
    </row>
    <row r="17" spans="2:17" x14ac:dyDescent="0.25">
      <c r="B17" s="120" t="s">
        <v>62</v>
      </c>
      <c r="C17" s="270">
        <v>43.26</v>
      </c>
      <c r="D17" s="270">
        <v>33.54</v>
      </c>
      <c r="E17" s="270">
        <v>37.840000000000003</v>
      </c>
      <c r="F17" s="270">
        <v>53.16</v>
      </c>
      <c r="G17" s="270">
        <v>62.05</v>
      </c>
      <c r="H17" s="270">
        <v>69.75</v>
      </c>
      <c r="I17" s="122">
        <f t="shared" si="0"/>
        <v>0.12409347300564066</v>
      </c>
      <c r="J17" s="270">
        <f t="shared" si="1"/>
        <v>7.7000000000000028</v>
      </c>
      <c r="K17" s="271">
        <v>48.57</v>
      </c>
      <c r="L17" s="271">
        <v>50.3</v>
      </c>
      <c r="M17" s="271">
        <v>65.09</v>
      </c>
      <c r="N17" s="271">
        <v>67.97</v>
      </c>
      <c r="O17" s="271">
        <v>82.61</v>
      </c>
      <c r="P17" s="122">
        <f t="shared" si="2"/>
        <v>0.21538914226864803</v>
      </c>
      <c r="Q17" s="270">
        <f t="shared" si="3"/>
        <v>14.64</v>
      </c>
    </row>
    <row r="18" spans="2:17" x14ac:dyDescent="0.25">
      <c r="B18" s="123" t="s">
        <v>63</v>
      </c>
      <c r="C18" s="272">
        <v>56.68</v>
      </c>
      <c r="D18" s="272">
        <v>39.090000000000003</v>
      </c>
      <c r="E18" s="272">
        <v>40.1</v>
      </c>
      <c r="F18" s="272">
        <v>62.85</v>
      </c>
      <c r="G18" s="272">
        <v>73.61</v>
      </c>
      <c r="H18" s="272">
        <v>84.16</v>
      </c>
      <c r="I18" s="124">
        <f t="shared" si="0"/>
        <v>0.14332291808178232</v>
      </c>
      <c r="J18" s="272">
        <f t="shared" si="1"/>
        <v>10.549999999999997</v>
      </c>
      <c r="K18" s="273">
        <v>53.6</v>
      </c>
      <c r="L18" s="273">
        <v>60.86</v>
      </c>
      <c r="M18" s="273">
        <v>74.989999999999995</v>
      </c>
      <c r="N18" s="273">
        <v>79.349999999999994</v>
      </c>
      <c r="O18" s="273">
        <v>94.05</v>
      </c>
      <c r="P18" s="124">
        <f t="shared" si="2"/>
        <v>0.18525519848771266</v>
      </c>
      <c r="Q18" s="272">
        <f t="shared" si="3"/>
        <v>14.700000000000003</v>
      </c>
    </row>
    <row r="19" spans="2:17" x14ac:dyDescent="0.25">
      <c r="B19" s="123" t="s">
        <v>64</v>
      </c>
      <c r="C19" s="272">
        <v>31.7</v>
      </c>
      <c r="D19" s="272">
        <v>27.82</v>
      </c>
      <c r="E19" s="272">
        <v>34.1</v>
      </c>
      <c r="F19" s="272">
        <v>40.229999999999997</v>
      </c>
      <c r="G19" s="272">
        <v>47.48</v>
      </c>
      <c r="H19" s="272">
        <v>49.35</v>
      </c>
      <c r="I19" s="124">
        <f t="shared" si="0"/>
        <v>3.9385004212300068E-2</v>
      </c>
      <c r="J19" s="272">
        <f t="shared" si="1"/>
        <v>1.8700000000000045</v>
      </c>
      <c r="K19" s="273">
        <v>40.24</v>
      </c>
      <c r="L19" s="273">
        <v>37.82</v>
      </c>
      <c r="M19" s="273">
        <v>52.33</v>
      </c>
      <c r="N19" s="273">
        <v>47.04</v>
      </c>
      <c r="O19" s="273">
        <v>61.7</v>
      </c>
      <c r="P19" s="124">
        <f t="shared" si="2"/>
        <v>0.31164965986394577</v>
      </c>
      <c r="Q19" s="272">
        <f t="shared" si="3"/>
        <v>14.660000000000004</v>
      </c>
    </row>
    <row r="20" spans="2:17" x14ac:dyDescent="0.25">
      <c r="B20" s="120" t="s">
        <v>65</v>
      </c>
      <c r="C20" s="270">
        <v>0</v>
      </c>
      <c r="D20" s="270">
        <v>0</v>
      </c>
      <c r="E20" s="270">
        <v>0</v>
      </c>
      <c r="F20" s="270">
        <v>0</v>
      </c>
      <c r="G20" s="270">
        <v>0</v>
      </c>
      <c r="H20" s="270">
        <v>0</v>
      </c>
      <c r="I20" s="122" t="str">
        <f t="shared" si="0"/>
        <v>-</v>
      </c>
      <c r="J20" s="270">
        <f t="shared" si="1"/>
        <v>0</v>
      </c>
      <c r="K20" s="271" t="s">
        <v>233</v>
      </c>
      <c r="L20" s="271" t="s">
        <v>233</v>
      </c>
      <c r="M20" s="271" t="s">
        <v>233</v>
      </c>
      <c r="N20" s="271" t="s">
        <v>233</v>
      </c>
      <c r="O20" s="271" t="s">
        <v>233</v>
      </c>
      <c r="P20" s="122" t="str">
        <f t="shared" si="2"/>
        <v>-</v>
      </c>
      <c r="Q20" s="270" t="str">
        <f t="shared" si="3"/>
        <v>-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49.31</v>
      </c>
      <c r="L21" s="275">
        <v>55.54</v>
      </c>
      <c r="M21" s="275">
        <v>63.89</v>
      </c>
      <c r="N21" s="275">
        <v>58.95</v>
      </c>
      <c r="O21" s="275">
        <v>63.06</v>
      </c>
      <c r="P21" s="126">
        <f t="shared" si="2"/>
        <v>6.9720101781170385E-2</v>
      </c>
      <c r="Q21" s="274">
        <f t="shared" si="3"/>
        <v>4.1099999999999994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49.31</v>
      </c>
      <c r="L22" s="271">
        <v>55.54</v>
      </c>
      <c r="M22" s="271">
        <v>64.290000000000006</v>
      </c>
      <c r="N22" s="271">
        <v>58.89</v>
      </c>
      <c r="O22" s="271">
        <v>63.6</v>
      </c>
      <c r="P22" s="122">
        <f t="shared" si="2"/>
        <v>7.9979623025980606E-2</v>
      </c>
      <c r="Q22" s="270">
        <f t="shared" si="3"/>
        <v>4.7100000000000009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131.63999999999999</v>
      </c>
      <c r="L24" s="275">
        <v>68.33</v>
      </c>
      <c r="M24" s="275">
        <v>107.98</v>
      </c>
      <c r="N24" s="275">
        <v>111.7</v>
      </c>
      <c r="O24" s="275">
        <v>160.54</v>
      </c>
      <c r="P24" s="126">
        <f t="shared" si="2"/>
        <v>0.43724261414503118</v>
      </c>
      <c r="Q24" s="274">
        <f t="shared" si="3"/>
        <v>48.839999999999989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131.63999999999999</v>
      </c>
      <c r="L25" s="271">
        <v>64.38</v>
      </c>
      <c r="M25" s="271">
        <v>106.17</v>
      </c>
      <c r="N25" s="271">
        <v>110.9</v>
      </c>
      <c r="O25" s="271">
        <v>165.83</v>
      </c>
      <c r="P25" s="122">
        <f t="shared" si="2"/>
        <v>0.49531109107303872</v>
      </c>
      <c r="Q25" s="270">
        <f t="shared" si="3"/>
        <v>54.930000000000007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131.63999999999999</v>
      </c>
      <c r="L26" s="273">
        <v>0</v>
      </c>
      <c r="M26" s="273">
        <v>106.17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36.119999999999997</v>
      </c>
      <c r="L28" s="275">
        <v>43.45</v>
      </c>
      <c r="M28" s="275">
        <v>48.08</v>
      </c>
      <c r="N28" s="275">
        <v>60.91</v>
      </c>
      <c r="O28" s="275">
        <v>63.5</v>
      </c>
      <c r="P28" s="126">
        <f t="shared" si="2"/>
        <v>4.252175340666553E-2</v>
      </c>
      <c r="Q28" s="274">
        <f t="shared" si="3"/>
        <v>2.5900000000000034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37.979999999999997</v>
      </c>
      <c r="L29" s="271">
        <v>47.96</v>
      </c>
      <c r="M29" s="271">
        <v>52.01</v>
      </c>
      <c r="N29" s="271">
        <v>66.08</v>
      </c>
      <c r="O29" s="271">
        <v>68.47</v>
      </c>
      <c r="P29" s="122">
        <f t="shared" si="2"/>
        <v>3.6168280871670788E-2</v>
      </c>
      <c r="Q29" s="270">
        <f t="shared" si="3"/>
        <v>2.3900000000000006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40.64</v>
      </c>
      <c r="L30" s="273">
        <v>51.2</v>
      </c>
      <c r="M30" s="273">
        <v>54.94</v>
      </c>
      <c r="N30" s="273">
        <v>69.42</v>
      </c>
      <c r="O30" s="273">
        <v>72.67</v>
      </c>
      <c r="P30" s="124">
        <f t="shared" si="2"/>
        <v>4.6816479400749067E-2</v>
      </c>
      <c r="Q30" s="272">
        <f t="shared" si="3"/>
        <v>3.25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26.15</v>
      </c>
      <c r="L31" s="273">
        <v>27.16</v>
      </c>
      <c r="M31" s="273">
        <v>33.26</v>
      </c>
      <c r="N31" s="273">
        <v>43.77</v>
      </c>
      <c r="O31" s="273">
        <v>41.48</v>
      </c>
      <c r="P31" s="124">
        <f t="shared" si="2"/>
        <v>-5.2318939913182705E-2</v>
      </c>
      <c r="Q31" s="272">
        <f t="shared" si="3"/>
        <v>-2.2900000000000063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27.62</v>
      </c>
      <c r="L32" s="271">
        <v>26.58</v>
      </c>
      <c r="M32" s="271">
        <v>31.95</v>
      </c>
      <c r="N32" s="271">
        <v>38.92</v>
      </c>
      <c r="O32" s="271">
        <v>42.57</v>
      </c>
      <c r="P32" s="122">
        <f t="shared" si="2"/>
        <v>9.3782117163412115E-2</v>
      </c>
      <c r="Q32" s="270">
        <f t="shared" si="3"/>
        <v>3.6499999999999986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60.96</v>
      </c>
      <c r="L33" s="275">
        <v>68.819999999999993</v>
      </c>
      <c r="M33" s="275">
        <v>73.47</v>
      </c>
      <c r="N33" s="275">
        <v>78.17</v>
      </c>
      <c r="O33" s="275">
        <v>91.54</v>
      </c>
      <c r="P33" s="126">
        <f t="shared" si="2"/>
        <v>0.17103748241013172</v>
      </c>
      <c r="Q33" s="274">
        <f t="shared" si="3"/>
        <v>13.370000000000005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60.96</v>
      </c>
      <c r="L34" s="271">
        <v>68.819999999999993</v>
      </c>
      <c r="M34" s="271">
        <v>73.47</v>
      </c>
      <c r="N34" s="271">
        <v>78.17</v>
      </c>
      <c r="O34" s="271">
        <v>91.54</v>
      </c>
      <c r="P34" s="122">
        <f t="shared" si="2"/>
        <v>0.17103748241013172</v>
      </c>
      <c r="Q34" s="270">
        <f t="shared" si="3"/>
        <v>13.370000000000005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94.07</v>
      </c>
      <c r="L35" s="275">
        <v>106.99</v>
      </c>
      <c r="M35" s="275">
        <v>151.55000000000001</v>
      </c>
      <c r="N35" s="275">
        <v>147.13</v>
      </c>
      <c r="O35" s="275">
        <v>160.01</v>
      </c>
      <c r="P35" s="126">
        <f t="shared" si="2"/>
        <v>8.7541629851151992E-2</v>
      </c>
      <c r="Q35" s="274">
        <f t="shared" si="3"/>
        <v>12.879999999999995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102.48</v>
      </c>
      <c r="L36" s="271">
        <v>112.76</v>
      </c>
      <c r="M36" s="271">
        <v>163.47</v>
      </c>
      <c r="N36" s="271">
        <v>157.30000000000001</v>
      </c>
      <c r="O36" s="271">
        <v>170.57</v>
      </c>
      <c r="P36" s="122">
        <f t="shared" si="2"/>
        <v>8.4361093452002489E-2</v>
      </c>
      <c r="Q36" s="270">
        <f t="shared" si="3"/>
        <v>13.269999999999982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51.69</v>
      </c>
      <c r="L37" s="271">
        <v>74.02</v>
      </c>
      <c r="M37" s="271">
        <v>79.7</v>
      </c>
      <c r="N37" s="271">
        <v>89.65</v>
      </c>
      <c r="O37" s="271">
        <v>103.99</v>
      </c>
      <c r="P37" s="122">
        <f t="shared" si="2"/>
        <v>0.15995538204127158</v>
      </c>
      <c r="Q37" s="270">
        <f t="shared" si="3"/>
        <v>14.339999999999989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48.57</v>
      </c>
      <c r="L38" s="275">
        <v>50.3</v>
      </c>
      <c r="M38" s="275">
        <v>65.09</v>
      </c>
      <c r="N38" s="275">
        <v>67.97</v>
      </c>
      <c r="O38" s="275">
        <v>82.61</v>
      </c>
      <c r="P38" s="126">
        <f t="shared" si="2"/>
        <v>0.21538914226864803</v>
      </c>
      <c r="Q38" s="274">
        <f t="shared" si="3"/>
        <v>14.64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48.57</v>
      </c>
      <c r="L39" s="271">
        <v>50.3</v>
      </c>
      <c r="M39" s="271">
        <v>65.09</v>
      </c>
      <c r="N39" s="271">
        <v>67.97</v>
      </c>
      <c r="O39" s="271">
        <v>82.61</v>
      </c>
      <c r="P39" s="122">
        <f t="shared" si="2"/>
        <v>0.21538914226864803</v>
      </c>
      <c r="Q39" s="270">
        <f t="shared" si="3"/>
        <v>14.64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53.6</v>
      </c>
      <c r="L40" s="273">
        <v>60.86</v>
      </c>
      <c r="M40" s="273">
        <v>74.989999999999995</v>
      </c>
      <c r="N40" s="273">
        <v>79.349999999999994</v>
      </c>
      <c r="O40" s="273">
        <v>94.05</v>
      </c>
      <c r="P40" s="124">
        <f t="shared" si="2"/>
        <v>0.18525519848771266</v>
      </c>
      <c r="Q40" s="272">
        <f t="shared" si="3"/>
        <v>14.700000000000003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40.24</v>
      </c>
      <c r="L41" s="273">
        <v>37.82</v>
      </c>
      <c r="M41" s="273">
        <v>52.33</v>
      </c>
      <c r="N41" s="273">
        <v>47.04</v>
      </c>
      <c r="O41" s="273">
        <v>61.7</v>
      </c>
      <c r="P41" s="124">
        <f t="shared" si="2"/>
        <v>0.31164965986394577</v>
      </c>
      <c r="Q41" s="272">
        <f t="shared" si="3"/>
        <v>14.660000000000004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75.25</v>
      </c>
      <c r="L42" s="275">
        <v>88.28</v>
      </c>
      <c r="M42" s="275">
        <v>112.03</v>
      </c>
      <c r="N42" s="275">
        <v>119.51</v>
      </c>
      <c r="O42" s="275">
        <v>103.75</v>
      </c>
      <c r="P42" s="126">
        <f t="shared" si="2"/>
        <v>-0.13187180989038583</v>
      </c>
      <c r="Q42" s="274">
        <f t="shared" si="3"/>
        <v>-15.760000000000005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82.4</v>
      </c>
      <c r="L43" s="271">
        <v>96.93</v>
      </c>
      <c r="M43" s="271">
        <v>123.12</v>
      </c>
      <c r="N43" s="271">
        <v>131.04</v>
      </c>
      <c r="O43" s="271">
        <v>110.62</v>
      </c>
      <c r="P43" s="122">
        <f t="shared" si="2"/>
        <v>-0.15583028083028072</v>
      </c>
      <c r="Q43" s="270">
        <f t="shared" si="3"/>
        <v>-20.419999999999987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87.16</v>
      </c>
      <c r="L44" s="273">
        <v>104.71</v>
      </c>
      <c r="M44" s="273">
        <v>130.84</v>
      </c>
      <c r="N44" s="273">
        <v>138.51</v>
      </c>
      <c r="O44" s="273">
        <v>112.29</v>
      </c>
      <c r="P44" s="124">
        <f t="shared" si="2"/>
        <v>-0.18930041152263366</v>
      </c>
      <c r="Q44" s="272">
        <f t="shared" si="3"/>
        <v>-26.219999999999985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63.05</v>
      </c>
      <c r="L45" s="273">
        <v>65.34</v>
      </c>
      <c r="M45" s="273">
        <v>91.74</v>
      </c>
      <c r="N45" s="273">
        <v>100.66</v>
      </c>
      <c r="O45" s="273">
        <v>103.85</v>
      </c>
      <c r="P45" s="124">
        <f t="shared" si="2"/>
        <v>3.1690840453010072E-2</v>
      </c>
      <c r="Q45" s="272">
        <f t="shared" si="3"/>
        <v>3.1899999999999977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37.97</v>
      </c>
      <c r="L46" s="271">
        <v>43.15</v>
      </c>
      <c r="M46" s="271">
        <v>54.19</v>
      </c>
      <c r="N46" s="271">
        <v>59.43</v>
      </c>
      <c r="O46" s="271">
        <v>69.37</v>
      </c>
      <c r="P46" s="122">
        <f t="shared" si="2"/>
        <v>0.16725559481743235</v>
      </c>
      <c r="Q46" s="270">
        <f t="shared" si="3"/>
        <v>9.9400000000000048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38.57</v>
      </c>
      <c r="L47" s="275">
        <v>39.69</v>
      </c>
      <c r="M47" s="275">
        <v>49.04</v>
      </c>
      <c r="N47" s="275">
        <v>50.64</v>
      </c>
      <c r="O47" s="275">
        <v>49.19</v>
      </c>
      <c r="P47" s="126">
        <f t="shared" si="2"/>
        <v>-2.8633491311216508E-2</v>
      </c>
      <c r="Q47" s="274">
        <f t="shared" si="3"/>
        <v>-1.4500000000000028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38.65</v>
      </c>
      <c r="L48" s="271">
        <v>40.21</v>
      </c>
      <c r="M48" s="271">
        <v>50.22</v>
      </c>
      <c r="N48" s="271">
        <v>51.84</v>
      </c>
      <c r="O48" s="271">
        <v>50.73</v>
      </c>
      <c r="P48" s="122">
        <f t="shared" si="2"/>
        <v>-2.1412037037037202E-2</v>
      </c>
      <c r="Q48" s="270">
        <f t="shared" si="3"/>
        <v>-1.1100000000000065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44.93</v>
      </c>
      <c r="L49" s="273">
        <v>44.61</v>
      </c>
      <c r="M49" s="273">
        <v>56</v>
      </c>
      <c r="N49" s="273">
        <v>55.39</v>
      </c>
      <c r="O49" s="273">
        <v>55.22</v>
      </c>
      <c r="P49" s="124">
        <f t="shared" si="2"/>
        <v>-3.0691460552446648E-3</v>
      </c>
      <c r="Q49" s="272">
        <f t="shared" si="3"/>
        <v>-0.17000000000000171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19.600000000000001</v>
      </c>
      <c r="L50" s="273">
        <v>30.13</v>
      </c>
      <c r="M50" s="273">
        <v>34.450000000000003</v>
      </c>
      <c r="N50" s="273">
        <v>42.62</v>
      </c>
      <c r="O50" s="273">
        <v>39.090000000000003</v>
      </c>
      <c r="P50" s="124">
        <f t="shared" si="2"/>
        <v>-8.2824964805255585E-2</v>
      </c>
      <c r="Q50" s="272">
        <f t="shared" si="3"/>
        <v>-3.529999999999994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36.299999999999997</v>
      </c>
      <c r="L51" s="271">
        <v>87.62</v>
      </c>
      <c r="M51" s="271">
        <v>83.17</v>
      </c>
      <c r="N51" s="271">
        <v>81.709999999999994</v>
      </c>
      <c r="O51" s="271">
        <v>72.83</v>
      </c>
      <c r="P51" s="122">
        <f t="shared" si="2"/>
        <v>-0.10867702851548156</v>
      </c>
      <c r="Q51" s="270">
        <f t="shared" si="3"/>
        <v>-8.8799999999999955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347A-7463-4EBE-BCB6-5DA75AB9419D}">
  <sheetPr>
    <tabColor theme="4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6EED-9CC8-4FBD-A6E0-647A0BED5F12}">
  <sheetPr>
    <tabColor theme="4" tint="0.39997558519241921"/>
  </sheetPr>
  <dimension ref="A1:AE131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76350</v>
      </c>
      <c r="D6" s="278">
        <v>123320</v>
      </c>
      <c r="E6" s="278">
        <v>179915</v>
      </c>
      <c r="F6" s="278">
        <v>194865</v>
      </c>
      <c r="G6" s="279">
        <f t="shared" ref="G6:G11" si="0">F6/E6-1</f>
        <v>8.3094794764194235E-2</v>
      </c>
      <c r="H6" s="278">
        <f t="shared" ref="H6:H11" si="1">F6-E6</f>
        <v>14950</v>
      </c>
      <c r="I6" s="279"/>
      <c r="J6" s="278">
        <v>201157</v>
      </c>
      <c r="K6" s="279">
        <f t="shared" ref="K6:K11" si="2">J6/F6-1</f>
        <v>3.2289020604007845E-2</v>
      </c>
      <c r="L6" s="278">
        <f t="shared" ref="L6:L11" si="3">J6-F6</f>
        <v>6292</v>
      </c>
      <c r="M6" s="279"/>
      <c r="N6" s="278">
        <v>227882</v>
      </c>
      <c r="O6" s="279">
        <f t="shared" ref="O6:O11" si="4">N6/J6-1</f>
        <v>0.13285642557803112</v>
      </c>
      <c r="P6" s="278">
        <f t="shared" ref="P6:P11" si="5">N6-J6</f>
        <v>26725</v>
      </c>
      <c r="Q6" s="279">
        <f>N6/C6-1</f>
        <v>1.9847020301244269</v>
      </c>
      <c r="R6" s="278">
        <f>N6-C6</f>
        <v>151532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43048</v>
      </c>
      <c r="D7" s="278">
        <v>81482</v>
      </c>
      <c r="E7" s="278">
        <v>110405</v>
      </c>
      <c r="F7" s="278">
        <v>122286</v>
      </c>
      <c r="G7" s="279">
        <f t="shared" si="0"/>
        <v>0.10761287985145596</v>
      </c>
      <c r="H7" s="278">
        <f t="shared" si="1"/>
        <v>11881</v>
      </c>
      <c r="I7" s="279">
        <f>F7/$F$7</f>
        <v>1</v>
      </c>
      <c r="J7" s="278">
        <v>128586</v>
      </c>
      <c r="K7" s="279">
        <f t="shared" si="2"/>
        <v>5.1518571218291509E-2</v>
      </c>
      <c r="L7" s="278">
        <f t="shared" si="3"/>
        <v>6300</v>
      </c>
      <c r="M7" s="279">
        <f>J7/$J$7</f>
        <v>1</v>
      </c>
      <c r="N7" s="278">
        <v>148985</v>
      </c>
      <c r="O7" s="279">
        <f t="shared" si="4"/>
        <v>0.15864090958580257</v>
      </c>
      <c r="P7" s="278">
        <f t="shared" si="5"/>
        <v>20399</v>
      </c>
      <c r="Q7" s="279">
        <f t="shared" ref="Q7:Q11" si="6">N7/C7-1</f>
        <v>2.4609041070433006</v>
      </c>
      <c r="R7" s="278">
        <f t="shared" ref="R7:R11" si="7">N7-C7</f>
        <v>105937</v>
      </c>
      <c r="S7" s="279">
        <f>N7/$N$7</f>
        <v>1</v>
      </c>
      <c r="T7" s="279">
        <f>N7/$N$6</f>
        <v>0.65378134297575063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23563</v>
      </c>
      <c r="D8" s="281">
        <v>39979</v>
      </c>
      <c r="E8" s="281">
        <v>53100</v>
      </c>
      <c r="F8" s="281">
        <v>66570</v>
      </c>
      <c r="G8" s="282">
        <f t="shared" si="0"/>
        <v>0.25367231638418075</v>
      </c>
      <c r="H8" s="281">
        <f t="shared" si="1"/>
        <v>13470</v>
      </c>
      <c r="I8" s="282">
        <f>F8/$F$7</f>
        <v>0.54437956920661401</v>
      </c>
      <c r="J8" s="281">
        <v>66129</v>
      </c>
      <c r="K8" s="282">
        <f t="shared" si="2"/>
        <v>-6.6246056782334195E-3</v>
      </c>
      <c r="L8" s="281">
        <f t="shared" si="3"/>
        <v>-441</v>
      </c>
      <c r="M8" s="282">
        <f>J8/$J$7</f>
        <v>0.51427838178339791</v>
      </c>
      <c r="N8" s="281">
        <v>70301</v>
      </c>
      <c r="O8" s="282">
        <f t="shared" si="4"/>
        <v>6.3088811262834721E-2</v>
      </c>
      <c r="P8" s="281">
        <f t="shared" si="5"/>
        <v>4172</v>
      </c>
      <c r="Q8" s="282">
        <f t="shared" si="6"/>
        <v>1.983533505920299</v>
      </c>
      <c r="R8" s="281">
        <f t="shared" si="7"/>
        <v>46738</v>
      </c>
      <c r="S8" s="282">
        <f>N8/$N$7</f>
        <v>0.47186629526462398</v>
      </c>
      <c r="T8" s="282">
        <f>N8/$N$6</f>
        <v>0.30849738022309792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19485</v>
      </c>
      <c r="D9" s="284">
        <v>41503</v>
      </c>
      <c r="E9" s="284">
        <v>57305</v>
      </c>
      <c r="F9" s="284">
        <v>55716</v>
      </c>
      <c r="G9" s="285">
        <f t="shared" si="0"/>
        <v>-2.7728819474740374E-2</v>
      </c>
      <c r="H9" s="286">
        <f t="shared" si="1"/>
        <v>-1589</v>
      </c>
      <c r="I9" s="287">
        <f>F9/$F$7</f>
        <v>0.45562043079338599</v>
      </c>
      <c r="J9" s="284">
        <v>62457</v>
      </c>
      <c r="K9" s="285">
        <f t="shared" si="2"/>
        <v>0.12098858496661635</v>
      </c>
      <c r="L9" s="286">
        <f t="shared" si="3"/>
        <v>6741</v>
      </c>
      <c r="M9" s="287">
        <f>J9/$J$7</f>
        <v>0.48572161821660209</v>
      </c>
      <c r="N9" s="284">
        <v>78684</v>
      </c>
      <c r="O9" s="285">
        <f t="shared" si="4"/>
        <v>0.2598107497958595</v>
      </c>
      <c r="P9" s="286">
        <f t="shared" si="5"/>
        <v>16227</v>
      </c>
      <c r="Q9" s="285">
        <f t="shared" si="6"/>
        <v>3.038183217859892</v>
      </c>
      <c r="R9" s="286">
        <f t="shared" si="7"/>
        <v>59199</v>
      </c>
      <c r="S9" s="287">
        <f>N9/$N$7</f>
        <v>0.52813370473537602</v>
      </c>
      <c r="T9" s="287">
        <f>N9/$N$6</f>
        <v>0.34528396275265266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3669</v>
      </c>
      <c r="D10" s="37">
        <v>6716</v>
      </c>
      <c r="E10" s="37">
        <v>7947</v>
      </c>
      <c r="F10" s="37">
        <v>19244</v>
      </c>
      <c r="G10" s="27">
        <f t="shared" si="0"/>
        <v>1.4215427205234681</v>
      </c>
      <c r="H10" s="25">
        <f t="shared" si="1"/>
        <v>11297</v>
      </c>
      <c r="I10" s="39">
        <f>F10/$F$7</f>
        <v>0.1573687911944131</v>
      </c>
      <c r="J10" s="37">
        <v>17248</v>
      </c>
      <c r="K10" s="27">
        <f t="shared" si="2"/>
        <v>-0.10372064019954275</v>
      </c>
      <c r="L10" s="25">
        <f t="shared" si="3"/>
        <v>-1996</v>
      </c>
      <c r="M10" s="39">
        <f>J10/$J$7</f>
        <v>0.13413590904141975</v>
      </c>
      <c r="N10" s="37">
        <v>32340</v>
      </c>
      <c r="O10" s="27">
        <f t="shared" si="4"/>
        <v>0.875</v>
      </c>
      <c r="P10" s="25">
        <f t="shared" si="5"/>
        <v>15092</v>
      </c>
      <c r="Q10" s="27">
        <f t="shared" si="6"/>
        <v>7.8143908421913331</v>
      </c>
      <c r="R10" s="25">
        <f t="shared" si="7"/>
        <v>28671</v>
      </c>
      <c r="S10" s="39">
        <f>N10/$N$7</f>
        <v>0.21706883243279526</v>
      </c>
      <c r="T10" s="39">
        <f>N10/$N$6</f>
        <v>0.14191555278609105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15816</v>
      </c>
      <c r="D11" s="37">
        <f>D9-D10</f>
        <v>34787</v>
      </c>
      <c r="E11" s="37">
        <f>E9-E10</f>
        <v>49358</v>
      </c>
      <c r="F11" s="37">
        <f>F9-F10</f>
        <v>36472</v>
      </c>
      <c r="G11" s="27">
        <f t="shared" si="0"/>
        <v>-0.26107216661939303</v>
      </c>
      <c r="H11" s="25">
        <f t="shared" si="1"/>
        <v>-12886</v>
      </c>
      <c r="I11" s="39">
        <f>F11/$F$7</f>
        <v>0.29825163959897288</v>
      </c>
      <c r="J11" s="37">
        <f>J9-J10</f>
        <v>45209</v>
      </c>
      <c r="K11" s="27">
        <f t="shared" si="2"/>
        <v>0.23955363018205755</v>
      </c>
      <c r="L11" s="25">
        <f t="shared" si="3"/>
        <v>8737</v>
      </c>
      <c r="M11" s="39">
        <f>J11/$J$7</f>
        <v>0.35158570917518239</v>
      </c>
      <c r="N11" s="37">
        <f>N9-N10</f>
        <v>46344</v>
      </c>
      <c r="O11" s="27">
        <f t="shared" si="4"/>
        <v>2.5105620562277497E-2</v>
      </c>
      <c r="P11" s="25">
        <f t="shared" si="5"/>
        <v>1135</v>
      </c>
      <c r="Q11" s="27">
        <f t="shared" si="6"/>
        <v>1.9301972685887709</v>
      </c>
      <c r="R11" s="25">
        <f t="shared" si="7"/>
        <v>30528</v>
      </c>
      <c r="S11" s="39">
        <f>N11/$N$7</f>
        <v>0.31106487230258079</v>
      </c>
      <c r="T11" s="39">
        <f>N11/$N$6</f>
        <v>0.20336840996656164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103516</v>
      </c>
      <c r="D124" s="278">
        <v>164258</v>
      </c>
      <c r="E124" s="278">
        <v>229131</v>
      </c>
      <c r="F124" s="278">
        <v>239109</v>
      </c>
      <c r="G124" s="279">
        <f t="shared" ref="G124:G129" si="8">F124/E124-1</f>
        <v>4.3547141155059865E-2</v>
      </c>
      <c r="H124" s="278">
        <f t="shared" ref="H124:H129" si="9">F124-E124</f>
        <v>9978</v>
      </c>
      <c r="I124" s="279"/>
      <c r="J124" s="278">
        <v>250871</v>
      </c>
      <c r="K124" s="279"/>
      <c r="L124" s="279">
        <f t="shared" ref="L124:L129" si="10">J124/F124-1</f>
        <v>4.9190954752853289E-2</v>
      </c>
      <c r="M124" s="278">
        <f t="shared" ref="M124:M129" si="11">J124-F124</f>
        <v>11762</v>
      </c>
      <c r="N124" s="279">
        <f t="shared" ref="N124:N129" si="12">J124/D124-1</f>
        <v>0.52729851818480689</v>
      </c>
      <c r="O124" s="278">
        <f t="shared" ref="O124:O129" si="13">J124-D124</f>
        <v>86613</v>
      </c>
      <c r="Z124" s="1"/>
      <c r="AE124"/>
    </row>
    <row r="125" spans="2:31" ht="18.75" x14ac:dyDescent="0.3">
      <c r="B125" s="277" t="s">
        <v>178</v>
      </c>
      <c r="C125" s="278">
        <v>61571</v>
      </c>
      <c r="D125" s="278">
        <v>104557</v>
      </c>
      <c r="E125" s="278">
        <v>134886</v>
      </c>
      <c r="F125" s="278">
        <v>146430</v>
      </c>
      <c r="G125" s="279">
        <f t="shared" si="8"/>
        <v>8.5583381522174262E-2</v>
      </c>
      <c r="H125" s="278">
        <f t="shared" si="9"/>
        <v>11544</v>
      </c>
      <c r="I125" s="279">
        <f>F125/$F$7</f>
        <v>1.1974387910308621</v>
      </c>
      <c r="J125" s="278">
        <v>156566</v>
      </c>
      <c r="K125" s="279">
        <f>J125/$J$125</f>
        <v>1</v>
      </c>
      <c r="L125" s="279">
        <f t="shared" si="10"/>
        <v>6.9220788089872309E-2</v>
      </c>
      <c r="M125" s="278">
        <f t="shared" si="11"/>
        <v>10136</v>
      </c>
      <c r="N125" s="279">
        <f t="shared" si="12"/>
        <v>0.49742245856327161</v>
      </c>
      <c r="O125" s="278">
        <f t="shared" si="13"/>
        <v>52009</v>
      </c>
      <c r="Z125" s="1"/>
      <c r="AE125"/>
    </row>
    <row r="126" spans="2:31" ht="15.75" x14ac:dyDescent="0.25">
      <c r="B126" s="280" t="s">
        <v>102</v>
      </c>
      <c r="C126" s="281">
        <v>33780</v>
      </c>
      <c r="D126" s="281">
        <v>51310</v>
      </c>
      <c r="E126" s="281">
        <v>65021</v>
      </c>
      <c r="F126" s="281">
        <v>80309</v>
      </c>
      <c r="G126" s="282">
        <f t="shared" si="8"/>
        <v>0.23512403684963323</v>
      </c>
      <c r="H126" s="281">
        <f t="shared" si="9"/>
        <v>15288</v>
      </c>
      <c r="I126" s="282">
        <f>F126/$F$7</f>
        <v>0.65673094221742467</v>
      </c>
      <c r="J126" s="281">
        <v>80773</v>
      </c>
      <c r="K126" s="282">
        <f>J126/$J$125</f>
        <v>0.51590383608190793</v>
      </c>
      <c r="L126" s="282">
        <f t="shared" si="10"/>
        <v>5.7776836967213807E-3</v>
      </c>
      <c r="M126" s="281">
        <f t="shared" si="11"/>
        <v>464</v>
      </c>
      <c r="N126" s="282">
        <f t="shared" si="12"/>
        <v>0.57421555252387457</v>
      </c>
      <c r="O126" s="281">
        <f t="shared" si="13"/>
        <v>29463</v>
      </c>
      <c r="Z126" s="1"/>
      <c r="AE126"/>
    </row>
    <row r="127" spans="2:31" x14ac:dyDescent="0.25">
      <c r="B127" s="283" t="s">
        <v>105</v>
      </c>
      <c r="C127" s="284">
        <v>27791</v>
      </c>
      <c r="D127" s="284">
        <v>53247</v>
      </c>
      <c r="E127" s="284">
        <v>69865</v>
      </c>
      <c r="F127" s="284">
        <v>66121</v>
      </c>
      <c r="G127" s="285">
        <f t="shared" si="8"/>
        <v>-5.3589064624633198E-2</v>
      </c>
      <c r="H127" s="286">
        <f t="shared" si="9"/>
        <v>-3744</v>
      </c>
      <c r="I127" s="287">
        <f>F127/$F$7</f>
        <v>0.54070784881343736</v>
      </c>
      <c r="J127" s="284">
        <v>75793</v>
      </c>
      <c r="K127" s="287">
        <f>J127/$J$125</f>
        <v>0.48409616391809207</v>
      </c>
      <c r="L127" s="285">
        <f t="shared" si="10"/>
        <v>0.14627727953297742</v>
      </c>
      <c r="M127" s="286">
        <f t="shared" si="11"/>
        <v>9672</v>
      </c>
      <c r="N127" s="285">
        <f t="shared" si="12"/>
        <v>0.42342291584502423</v>
      </c>
      <c r="O127" s="286">
        <f t="shared" si="13"/>
        <v>22546</v>
      </c>
      <c r="Z127" s="1"/>
      <c r="AE127"/>
    </row>
    <row r="128" spans="2:31" x14ac:dyDescent="0.25">
      <c r="B128" s="288" t="s">
        <v>182</v>
      </c>
      <c r="C128" s="37">
        <v>5360</v>
      </c>
      <c r="D128" s="37">
        <v>8578</v>
      </c>
      <c r="E128" s="37">
        <v>10079</v>
      </c>
      <c r="F128" s="37">
        <v>22004</v>
      </c>
      <c r="G128" s="27">
        <f t="shared" si="8"/>
        <v>1.1831530905843834</v>
      </c>
      <c r="H128" s="25">
        <f t="shared" si="9"/>
        <v>11925</v>
      </c>
      <c r="I128" s="39">
        <f>F128/$F$7</f>
        <v>0.17993883191861701</v>
      </c>
      <c r="J128" s="37">
        <v>22268</v>
      </c>
      <c r="K128" s="39">
        <f>J128/$J$125</f>
        <v>0.14222755898470932</v>
      </c>
      <c r="L128" s="27">
        <f t="shared" si="10"/>
        <v>1.1997818578440178E-2</v>
      </c>
      <c r="M128" s="25">
        <f t="shared" si="11"/>
        <v>264</v>
      </c>
      <c r="N128" s="27">
        <f t="shared" si="12"/>
        <v>1.5959431102821169</v>
      </c>
      <c r="O128" s="25">
        <f t="shared" si="13"/>
        <v>13690</v>
      </c>
      <c r="Z128" s="1"/>
      <c r="AE128"/>
    </row>
    <row r="129" spans="2:31" x14ac:dyDescent="0.25">
      <c r="B129" s="288" t="s">
        <v>184</v>
      </c>
      <c r="C129" s="37">
        <f>C127-C128</f>
        <v>22431</v>
      </c>
      <c r="D129" s="37">
        <f>D127-D128</f>
        <v>44669</v>
      </c>
      <c r="E129" s="37">
        <f>E127-E128</f>
        <v>59786</v>
      </c>
      <c r="F129" s="37">
        <f>F127-F128</f>
        <v>44117</v>
      </c>
      <c r="G129" s="27">
        <f t="shared" si="8"/>
        <v>-0.26208476900946709</v>
      </c>
      <c r="H129" s="25">
        <f t="shared" si="9"/>
        <v>-15669</v>
      </c>
      <c r="I129" s="39">
        <f>F129/$F$7</f>
        <v>0.36076901689482033</v>
      </c>
      <c r="J129" s="37">
        <f>J127-J128</f>
        <v>53525</v>
      </c>
      <c r="K129" s="39">
        <f>J129/$J$125</f>
        <v>0.34186860493338272</v>
      </c>
      <c r="L129" s="27">
        <f t="shared" si="10"/>
        <v>0.21325112768320609</v>
      </c>
      <c r="M129" s="25">
        <f t="shared" si="11"/>
        <v>9408</v>
      </c>
      <c r="N129" s="27">
        <f t="shared" si="12"/>
        <v>0.19825829993955546</v>
      </c>
      <c r="O129" s="25">
        <f t="shared" si="13"/>
        <v>8856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57E5-FA43-4C00-9BFC-D3906C4E88A6}">
  <sheetPr>
    <tabColor rgb="FF336600"/>
  </sheetPr>
  <dimension ref="A3:A23"/>
  <sheetViews>
    <sheetView showGridLines="0" workbookViewId="0">
      <selection activeCell="D5" sqref="D5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3E46-F6B1-42BA-90C7-7BB17EC27A60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43048</v>
      </c>
      <c r="D6" s="297">
        <v>81482</v>
      </c>
      <c r="E6" s="297">
        <v>110405</v>
      </c>
      <c r="F6" s="298">
        <f>E6/$E$6</f>
        <v>1</v>
      </c>
      <c r="G6" s="297">
        <v>122286</v>
      </c>
      <c r="H6" s="298">
        <f>G6/E6-1</f>
        <v>0.10761287985145596</v>
      </c>
      <c r="I6" s="297">
        <f>G6-E6</f>
        <v>11881</v>
      </c>
      <c r="J6" s="298">
        <f>G6/$G$6</f>
        <v>1</v>
      </c>
      <c r="K6" s="297">
        <v>128586</v>
      </c>
      <c r="L6" s="298">
        <f t="shared" ref="L6:L12" si="0">K6/G6-1</f>
        <v>5.1518571218291509E-2</v>
      </c>
      <c r="M6" s="297">
        <f t="shared" ref="M6:M12" si="1">K6-G6</f>
        <v>6300</v>
      </c>
      <c r="N6" s="298">
        <f>K6/$K$6</f>
        <v>1</v>
      </c>
      <c r="O6" s="297">
        <v>148985</v>
      </c>
      <c r="P6" s="298">
        <f t="shared" ref="P6:P11" si="2">O6/K6-1</f>
        <v>0.15864090958580257</v>
      </c>
      <c r="Q6" s="297">
        <f t="shared" ref="Q6:Q12" si="3">O6-K6</f>
        <v>20399</v>
      </c>
      <c r="R6" s="298">
        <f>O6/C6-1</f>
        <v>2.4609041070433006</v>
      </c>
      <c r="S6" s="297">
        <f>O6-C6</f>
        <v>105937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43048</v>
      </c>
      <c r="D7" s="300">
        <v>81482</v>
      </c>
      <c r="E7" s="300">
        <v>110405</v>
      </c>
      <c r="F7" s="301">
        <f t="shared" ref="F7:F12" si="4">E7/$E$6</f>
        <v>1</v>
      </c>
      <c r="G7" s="300">
        <v>122286</v>
      </c>
      <c r="H7" s="302">
        <f>G7/E7-1</f>
        <v>0.10761287985145596</v>
      </c>
      <c r="I7" s="303">
        <f>G7-E7</f>
        <v>11881</v>
      </c>
      <c r="J7" s="301">
        <f>G7/$G$6</f>
        <v>1</v>
      </c>
      <c r="K7" s="300">
        <v>128586</v>
      </c>
      <c r="L7" s="304">
        <f t="shared" si="0"/>
        <v>5.1518571218291509E-2</v>
      </c>
      <c r="M7" s="305">
        <f t="shared" si="1"/>
        <v>6300</v>
      </c>
      <c r="N7" s="301">
        <f>K7/$K$6</f>
        <v>1</v>
      </c>
      <c r="O7" s="300">
        <v>148985</v>
      </c>
      <c r="P7" s="302">
        <f t="shared" si="2"/>
        <v>0.15864090958580257</v>
      </c>
      <c r="Q7" s="303">
        <f t="shared" si="3"/>
        <v>20399</v>
      </c>
      <c r="R7" s="302">
        <f t="shared" ref="R7:R10" si="5">O7/C7-1</f>
        <v>2.4609041070433006</v>
      </c>
      <c r="S7" s="303">
        <f t="shared" ref="S7:S10" si="6">O7-C7</f>
        <v>105937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17927</v>
      </c>
      <c r="D8" s="306">
        <v>24940</v>
      </c>
      <c r="E8" s="306">
        <v>42019</v>
      </c>
      <c r="F8" s="307">
        <f t="shared" si="4"/>
        <v>0.38058964720800686</v>
      </c>
      <c r="G8" s="306">
        <v>50974</v>
      </c>
      <c r="H8" s="308">
        <f>IFERROR(G8/E8-1,"-")</f>
        <v>0.21311787524691206</v>
      </c>
      <c r="I8" s="309">
        <f t="shared" ref="I8:I12" si="7">G8-E8</f>
        <v>8955</v>
      </c>
      <c r="J8" s="307">
        <f t="shared" ref="J8:J12" si="8">G8/$G$6</f>
        <v>0.41684248401288782</v>
      </c>
      <c r="K8" s="306">
        <v>56488</v>
      </c>
      <c r="L8" s="310">
        <f>IFERROR(K8/G8-1,"-")</f>
        <v>0.1081727939733983</v>
      </c>
      <c r="M8" s="311">
        <f>IF(G8=0,"nd",K8-G8)</f>
        <v>5514</v>
      </c>
      <c r="N8" s="312">
        <f t="shared" ref="N8:N12" si="9">K8/$K$6</f>
        <v>0.43930132362776664</v>
      </c>
      <c r="O8" s="306">
        <v>50745</v>
      </c>
      <c r="P8" s="310">
        <f>IFERROR(O8/K8-1,"-")</f>
        <v>-0.1016676108199972</v>
      </c>
      <c r="Q8" s="313">
        <f t="shared" si="3"/>
        <v>-5743</v>
      </c>
      <c r="R8" s="310">
        <f>IFERROR(O8/C8-1,"-")</f>
        <v>1.8306465108495567</v>
      </c>
      <c r="S8" s="313">
        <f t="shared" si="6"/>
        <v>32818</v>
      </c>
      <c r="T8" s="312">
        <f t="shared" ref="T8:T12" si="10">O8/$O$6</f>
        <v>0.34060475886834246</v>
      </c>
      <c r="V8" s="37"/>
      <c r="W8" s="103"/>
      <c r="AE8" s="1"/>
    </row>
    <row r="9" spans="1:31" s="4" customFormat="1" x14ac:dyDescent="0.25">
      <c r="B9" s="123" t="s">
        <v>63</v>
      </c>
      <c r="C9" s="306">
        <v>25121</v>
      </c>
      <c r="D9" s="306">
        <v>56542</v>
      </c>
      <c r="E9" s="306">
        <v>68386</v>
      </c>
      <c r="F9" s="312">
        <f t="shared" si="4"/>
        <v>0.61941035279199308</v>
      </c>
      <c r="G9" s="306">
        <v>71312</v>
      </c>
      <c r="H9" s="308">
        <f>IFERROR(G9/E9-1,"-")</f>
        <v>4.2786535255754155E-2</v>
      </c>
      <c r="I9" s="313">
        <f t="shared" si="7"/>
        <v>2926</v>
      </c>
      <c r="J9" s="312">
        <f t="shared" si="8"/>
        <v>0.58315751598711218</v>
      </c>
      <c r="K9" s="306">
        <v>72098</v>
      </c>
      <c r="L9" s="310">
        <f>IFERROR(K9/G9-1,"-")</f>
        <v>1.1021987884227036E-2</v>
      </c>
      <c r="M9" s="311">
        <f>IF(G9=0,"nd",K9-G9)</f>
        <v>786</v>
      </c>
      <c r="N9" s="312">
        <f t="shared" si="9"/>
        <v>0.56069867637223336</v>
      </c>
      <c r="O9" s="306">
        <v>98240</v>
      </c>
      <c r="P9" s="310">
        <f t="shared" si="2"/>
        <v>0.36258980831645826</v>
      </c>
      <c r="Q9" s="313">
        <f t="shared" si="3"/>
        <v>26142</v>
      </c>
      <c r="R9" s="314">
        <f t="shared" si="5"/>
        <v>2.910672345846105</v>
      </c>
      <c r="S9" s="313">
        <f t="shared" si="6"/>
        <v>73119</v>
      </c>
      <c r="T9" s="312">
        <f t="shared" si="10"/>
        <v>0.65939524113165759</v>
      </c>
      <c r="V9" s="37"/>
      <c r="W9" s="103"/>
      <c r="AE9" s="1"/>
    </row>
    <row r="10" spans="1:31" s="4" customFormat="1" x14ac:dyDescent="0.25">
      <c r="B10" s="299" t="s">
        <v>197</v>
      </c>
      <c r="C10" s="315" t="e">
        <v>#REF!</v>
      </c>
      <c r="D10" s="315" t="e">
        <v>#REF!</v>
      </c>
      <c r="E10" s="315" t="e">
        <v>#REF!</v>
      </c>
      <c r="F10" s="316" t="str">
        <f>IFERROR(E10/$E$6,"-")</f>
        <v>-</v>
      </c>
      <c r="G10" s="315" t="e">
        <v>#REF!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e">
        <v>#REF!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e">
        <v>#REF!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#REF!</v>
      </c>
      <c r="S10" s="305" t="e">
        <f t="shared" si="6"/>
        <v>#REF!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148.985 viajeros 
cuota: 100,0%</v>
      </c>
    </row>
    <row r="20" spans="1:27" x14ac:dyDescent="0.25">
      <c r="AA20" t="e">
        <f>CONCATENATE("Apartamentos: 
",FIXED(O10,0)," viajeros
cuota: ",FIXED(T10*100,1),"%")</f>
        <v>#REF!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43048</v>
      </c>
      <c r="D134" s="281">
        <v>51310</v>
      </c>
      <c r="E134" s="281">
        <v>65021</v>
      </c>
      <c r="F134" s="281">
        <v>80309</v>
      </c>
      <c r="G134" s="282">
        <f>F134/E134-1</f>
        <v>0.23512403684963323</v>
      </c>
      <c r="H134" s="281">
        <f>F134-E134</f>
        <v>15288</v>
      </c>
      <c r="I134" s="282">
        <f>F134/F$134</f>
        <v>1</v>
      </c>
      <c r="J134" s="281">
        <v>80773</v>
      </c>
      <c r="K134" s="282">
        <f>J134/J$134</f>
        <v>1</v>
      </c>
      <c r="L134" s="282">
        <f>J134/F134-1</f>
        <v>5.7776836967213807E-3</v>
      </c>
      <c r="M134" s="281">
        <f>J134-F134</f>
        <v>464</v>
      </c>
      <c r="N134" s="282">
        <f>J134/D134-1</f>
        <v>0.57421555252387457</v>
      </c>
      <c r="O134" s="281">
        <f>J134-D134</f>
        <v>29463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43048</v>
      </c>
      <c r="D135" s="300">
        <v>51310</v>
      </c>
      <c r="E135" s="300">
        <v>65021</v>
      </c>
      <c r="F135" s="300">
        <v>80309</v>
      </c>
      <c r="G135" s="304">
        <f>IFERROR(F135/E135-1,"-")</f>
        <v>0.23512403684963323</v>
      </c>
      <c r="H135" s="300">
        <f t="shared" ref="H135:H138" si="14">F135-E135</f>
        <v>15288</v>
      </c>
      <c r="I135" s="302">
        <f>F135/F$134</f>
        <v>1</v>
      </c>
      <c r="J135" s="300">
        <v>80773</v>
      </c>
      <c r="K135" s="301">
        <f t="shared" ref="K135:K138" si="15">J135/J$134</f>
        <v>1</v>
      </c>
      <c r="L135" s="302">
        <f t="shared" ref="L135:L138" si="16">J135/F135-1</f>
        <v>5.7776836967213807E-3</v>
      </c>
      <c r="M135" s="303">
        <f t="shared" ref="M135:M138" si="17">J135-F135</f>
        <v>464</v>
      </c>
      <c r="N135" s="301">
        <f t="shared" ref="N135:N138" si="18">J135/D135-1</f>
        <v>0.57421555252387457</v>
      </c>
      <c r="O135" s="300">
        <f t="shared" ref="O135:O138" si="19">J135-D135</f>
        <v>29463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17927</v>
      </c>
      <c r="D136" s="306">
        <v>17131</v>
      </c>
      <c r="E136" s="306">
        <v>22240</v>
      </c>
      <c r="F136" s="306">
        <v>31283</v>
      </c>
      <c r="G136" s="310">
        <f t="shared" ref="G136:G138" si="20">IFERROR(F136/E136-1,"-")</f>
        <v>0.40660971223021591</v>
      </c>
      <c r="H136" s="306">
        <f t="shared" si="14"/>
        <v>9043</v>
      </c>
      <c r="I136" s="314">
        <f t="shared" ref="I136:I138" si="21">F136/F$134</f>
        <v>0.38953292906149994</v>
      </c>
      <c r="J136" s="306">
        <v>28362</v>
      </c>
      <c r="K136" s="312">
        <f t="shared" si="15"/>
        <v>0.35113218525992596</v>
      </c>
      <c r="L136" s="314">
        <f t="shared" si="16"/>
        <v>-9.337339769203723E-2</v>
      </c>
      <c r="M136" s="313">
        <f t="shared" si="17"/>
        <v>-2921</v>
      </c>
      <c r="N136" s="312">
        <f t="shared" si="18"/>
        <v>0.65559511995797104</v>
      </c>
      <c r="O136" s="306">
        <f t="shared" si="19"/>
        <v>11231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21691</v>
      </c>
      <c r="D137" s="306">
        <v>34179</v>
      </c>
      <c r="E137" s="306">
        <v>42781</v>
      </c>
      <c r="F137" s="306">
        <v>49026</v>
      </c>
      <c r="G137" s="308">
        <f t="shared" si="20"/>
        <v>0.14597601739089794</v>
      </c>
      <c r="H137" s="306">
        <f t="shared" si="14"/>
        <v>6245</v>
      </c>
      <c r="I137" s="318">
        <f t="shared" si="21"/>
        <v>0.61046707093850006</v>
      </c>
      <c r="J137" s="306">
        <v>52411</v>
      </c>
      <c r="K137" s="312">
        <f t="shared" si="15"/>
        <v>0.64886781474007404</v>
      </c>
      <c r="L137" s="314">
        <f t="shared" si="16"/>
        <v>6.9044996532452219E-2</v>
      </c>
      <c r="M137" s="313">
        <f t="shared" si="17"/>
        <v>3385</v>
      </c>
      <c r="N137" s="312">
        <f t="shared" si="18"/>
        <v>0.53342695807367102</v>
      </c>
      <c r="O137" s="306">
        <f t="shared" si="19"/>
        <v>18232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D42C-E50C-494F-AA6F-7CC0294F0216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23563</v>
      </c>
      <c r="D6" s="297">
        <v>39979</v>
      </c>
      <c r="E6" s="297">
        <v>53100</v>
      </c>
      <c r="F6" s="298">
        <f>E6/$E$6</f>
        <v>1</v>
      </c>
      <c r="G6" s="297">
        <v>66570</v>
      </c>
      <c r="H6" s="298">
        <f>G6/E6-1</f>
        <v>0.25367231638418075</v>
      </c>
      <c r="I6" s="297">
        <f>G6-E6</f>
        <v>13470</v>
      </c>
      <c r="J6" s="298">
        <f>G6/$G$6</f>
        <v>1</v>
      </c>
      <c r="K6" s="297">
        <v>66129</v>
      </c>
      <c r="L6" s="298">
        <f t="shared" ref="L6:L12" si="0">K6/G6-1</f>
        <v>-6.6246056782334195E-3</v>
      </c>
      <c r="M6" s="297">
        <f t="shared" ref="M6:M12" si="1">K6-G6</f>
        <v>-441</v>
      </c>
      <c r="N6" s="298">
        <f>K6/$K$6</f>
        <v>1</v>
      </c>
      <c r="O6" s="297">
        <v>70301</v>
      </c>
      <c r="P6" s="298">
        <f t="shared" ref="P6:P11" si="2">O6/K6-1</f>
        <v>6.3088811262834721E-2</v>
      </c>
      <c r="Q6" s="297">
        <f t="shared" ref="Q6:Q12" si="3">O6-K6</f>
        <v>4172</v>
      </c>
      <c r="R6" s="298">
        <f>O6/C6-1</f>
        <v>1.983533505920299</v>
      </c>
      <c r="S6" s="297">
        <f>O6-C6</f>
        <v>46738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23563</v>
      </c>
      <c r="D7" s="300">
        <v>39979</v>
      </c>
      <c r="E7" s="300">
        <v>53100</v>
      </c>
      <c r="F7" s="301">
        <f t="shared" ref="F7:F12" si="4">E7/$E$6</f>
        <v>1</v>
      </c>
      <c r="G7" s="300">
        <v>66570</v>
      </c>
      <c r="H7" s="302">
        <f>G7/E7-1</f>
        <v>0.25367231638418075</v>
      </c>
      <c r="I7" s="303">
        <f>G7-E7</f>
        <v>13470</v>
      </c>
      <c r="J7" s="301">
        <f>G7/$G$6</f>
        <v>1</v>
      </c>
      <c r="K7" s="300">
        <v>66129</v>
      </c>
      <c r="L7" s="304">
        <f t="shared" si="0"/>
        <v>-6.6246056782334195E-3</v>
      </c>
      <c r="M7" s="305">
        <f t="shared" si="1"/>
        <v>-441</v>
      </c>
      <c r="N7" s="301">
        <f>K7/$K$6</f>
        <v>1</v>
      </c>
      <c r="O7" s="300">
        <v>70301</v>
      </c>
      <c r="P7" s="302">
        <f t="shared" si="2"/>
        <v>6.3088811262834721E-2</v>
      </c>
      <c r="Q7" s="303">
        <f t="shared" si="3"/>
        <v>4172</v>
      </c>
      <c r="R7" s="302">
        <f t="shared" ref="R7:R10" si="5">O7/C7-1</f>
        <v>1.983533505920299</v>
      </c>
      <c r="S7" s="303">
        <f t="shared" ref="S7:S10" si="6">O7-C7</f>
        <v>46738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9430</v>
      </c>
      <c r="D8" s="306">
        <v>13020</v>
      </c>
      <c r="E8" s="306">
        <v>17745</v>
      </c>
      <c r="F8" s="307">
        <f t="shared" si="4"/>
        <v>0.334180790960452</v>
      </c>
      <c r="G8" s="306">
        <v>27005</v>
      </c>
      <c r="H8" s="308">
        <f>IFERROR(G8/E8-1,"-")</f>
        <v>0.52183713722175251</v>
      </c>
      <c r="I8" s="309">
        <f t="shared" ref="I8:I12" si="7">G8-E8</f>
        <v>9260</v>
      </c>
      <c r="J8" s="307">
        <f t="shared" ref="J8:J12" si="8">G8/$G$6</f>
        <v>0.4056632116569025</v>
      </c>
      <c r="K8" s="306">
        <v>23502</v>
      </c>
      <c r="L8" s="310">
        <f>IFERROR(K8/G8-1,"-")</f>
        <v>-0.12971671912608773</v>
      </c>
      <c r="M8" s="311">
        <f>IF(G8=0,"nd",K8-G8)</f>
        <v>-3503</v>
      </c>
      <c r="N8" s="312">
        <f t="shared" ref="N8:N12" si="9">K8/$K$6</f>
        <v>0.35539627092501019</v>
      </c>
      <c r="O8" s="306">
        <v>17363</v>
      </c>
      <c r="P8" s="310">
        <f>IFERROR(O8/K8-1,"-")</f>
        <v>-0.26121181176070118</v>
      </c>
      <c r="Q8" s="313">
        <f t="shared" si="3"/>
        <v>-6139</v>
      </c>
      <c r="R8" s="310">
        <f>IFERROR(O8/C8-1,"-")</f>
        <v>0.84125132555673376</v>
      </c>
      <c r="S8" s="313">
        <f t="shared" si="6"/>
        <v>7933</v>
      </c>
      <c r="T8" s="312">
        <f t="shared" ref="T8:T12" si="10">O8/$O$6</f>
        <v>0.24698083953286581</v>
      </c>
      <c r="V8" s="37"/>
      <c r="W8" s="103"/>
      <c r="AE8" s="1"/>
    </row>
    <row r="9" spans="1:31" s="4" customFormat="1" x14ac:dyDescent="0.25">
      <c r="B9" s="123" t="s">
        <v>63</v>
      </c>
      <c r="C9" s="306">
        <v>14133</v>
      </c>
      <c r="D9" s="306">
        <v>26959</v>
      </c>
      <c r="E9" s="306">
        <v>35355</v>
      </c>
      <c r="F9" s="312">
        <f t="shared" si="4"/>
        <v>0.66581920903954805</v>
      </c>
      <c r="G9" s="306">
        <v>39565</v>
      </c>
      <c r="H9" s="308">
        <f>IFERROR(G9/E9-1,"-")</f>
        <v>0.11907792391458072</v>
      </c>
      <c r="I9" s="313">
        <f t="shared" si="7"/>
        <v>4210</v>
      </c>
      <c r="J9" s="312">
        <f t="shared" si="8"/>
        <v>0.59433678834309744</v>
      </c>
      <c r="K9" s="306">
        <v>42627</v>
      </c>
      <c r="L9" s="310">
        <f>IFERROR(K9/G9-1,"-")</f>
        <v>7.7391634019967182E-2</v>
      </c>
      <c r="M9" s="311">
        <f>IF(G9=0,"nd",K9-G9)</f>
        <v>3062</v>
      </c>
      <c r="N9" s="312">
        <f t="shared" si="9"/>
        <v>0.64460372907498975</v>
      </c>
      <c r="O9" s="306">
        <v>50673</v>
      </c>
      <c r="P9" s="310">
        <f t="shared" si="2"/>
        <v>0.18875360686888598</v>
      </c>
      <c r="Q9" s="313">
        <f t="shared" si="3"/>
        <v>8046</v>
      </c>
      <c r="R9" s="314">
        <f t="shared" si="5"/>
        <v>2.585438335809807</v>
      </c>
      <c r="S9" s="313">
        <f t="shared" si="6"/>
        <v>36540</v>
      </c>
      <c r="T9" s="312">
        <f t="shared" si="10"/>
        <v>0.7208005576023101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70.301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33780</v>
      </c>
      <c r="D134" s="281">
        <v>51310</v>
      </c>
      <c r="E134" s="281">
        <v>65021</v>
      </c>
      <c r="F134" s="281">
        <v>80309</v>
      </c>
      <c r="G134" s="282">
        <f>F134/E134-1</f>
        <v>0.23512403684963323</v>
      </c>
      <c r="H134" s="281">
        <f>F134-E134</f>
        <v>15288</v>
      </c>
      <c r="I134" s="282">
        <f>F134/F$134</f>
        <v>1</v>
      </c>
      <c r="J134" s="281">
        <v>80773</v>
      </c>
      <c r="K134" s="282">
        <f>J134/J$134</f>
        <v>1</v>
      </c>
      <c r="L134" s="282">
        <f>J134/F134-1</f>
        <v>5.7776836967213807E-3</v>
      </c>
      <c r="M134" s="281">
        <f>J134-F134</f>
        <v>464</v>
      </c>
      <c r="N134" s="282">
        <f>J134/D134-1</f>
        <v>0.57421555252387457</v>
      </c>
      <c r="O134" s="281">
        <f>J134-D134</f>
        <v>29463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33780</v>
      </c>
      <c r="D135" s="300">
        <v>51310</v>
      </c>
      <c r="E135" s="300">
        <v>65021</v>
      </c>
      <c r="F135" s="300">
        <v>80309</v>
      </c>
      <c r="G135" s="304">
        <f>IFERROR(F135/E135-1,"-")</f>
        <v>0.23512403684963323</v>
      </c>
      <c r="H135" s="300">
        <f t="shared" ref="H135:H138" si="14">F135-E135</f>
        <v>15288</v>
      </c>
      <c r="I135" s="302">
        <f>F135/F$134</f>
        <v>1</v>
      </c>
      <c r="J135" s="300">
        <v>80773</v>
      </c>
      <c r="K135" s="301">
        <f t="shared" ref="K135:K138" si="15">J135/J$134</f>
        <v>1</v>
      </c>
      <c r="L135" s="302">
        <f t="shared" ref="L135:L138" si="16">J135/F135-1</f>
        <v>5.7776836967213807E-3</v>
      </c>
      <c r="M135" s="303">
        <f t="shared" ref="M135:M138" si="17">J135-F135</f>
        <v>464</v>
      </c>
      <c r="N135" s="301">
        <f t="shared" ref="N135:N138" si="18">J135/D135-1</f>
        <v>0.57421555252387457</v>
      </c>
      <c r="O135" s="300">
        <f t="shared" ref="O135:O138" si="19">J135-D135</f>
        <v>29463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12089</v>
      </c>
      <c r="D136" s="306">
        <v>17131</v>
      </c>
      <c r="E136" s="306">
        <v>22240</v>
      </c>
      <c r="F136" s="306">
        <v>31283</v>
      </c>
      <c r="G136" s="310">
        <f t="shared" ref="G136:G138" si="20">IFERROR(F136/E136-1,"-")</f>
        <v>0.40660971223021591</v>
      </c>
      <c r="H136" s="306">
        <f t="shared" si="14"/>
        <v>9043</v>
      </c>
      <c r="I136" s="314">
        <f t="shared" ref="I136:I138" si="21">F136/F$134</f>
        <v>0.38953292906149994</v>
      </c>
      <c r="J136" s="306">
        <v>28362</v>
      </c>
      <c r="K136" s="312">
        <f t="shared" si="15"/>
        <v>0.35113218525992596</v>
      </c>
      <c r="L136" s="314">
        <f t="shared" si="16"/>
        <v>-9.337339769203723E-2</v>
      </c>
      <c r="M136" s="313">
        <f t="shared" si="17"/>
        <v>-2921</v>
      </c>
      <c r="N136" s="312">
        <f t="shared" si="18"/>
        <v>0.65559511995797104</v>
      </c>
      <c r="O136" s="306">
        <f t="shared" si="19"/>
        <v>11231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21691</v>
      </c>
      <c r="D137" s="306">
        <v>34179</v>
      </c>
      <c r="E137" s="306">
        <v>42781</v>
      </c>
      <c r="F137" s="306">
        <v>49026</v>
      </c>
      <c r="G137" s="308">
        <f t="shared" si="20"/>
        <v>0.14597601739089794</v>
      </c>
      <c r="H137" s="306">
        <f t="shared" si="14"/>
        <v>6245</v>
      </c>
      <c r="I137" s="318">
        <f t="shared" si="21"/>
        <v>0.61046707093850006</v>
      </c>
      <c r="J137" s="306">
        <v>52411</v>
      </c>
      <c r="K137" s="312">
        <f t="shared" si="15"/>
        <v>0.64886781474007404</v>
      </c>
      <c r="L137" s="314">
        <f t="shared" si="16"/>
        <v>6.9044996532452219E-2</v>
      </c>
      <c r="M137" s="313">
        <f t="shared" si="17"/>
        <v>3385</v>
      </c>
      <c r="N137" s="312">
        <f t="shared" si="18"/>
        <v>0.53342695807367102</v>
      </c>
      <c r="O137" s="306">
        <f t="shared" si="19"/>
        <v>18232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74A-0522-4F2D-9BC5-4451E97DB298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19485</v>
      </c>
      <c r="D6" s="297">
        <v>41503</v>
      </c>
      <c r="E6" s="297">
        <v>57305</v>
      </c>
      <c r="F6" s="298">
        <f>E6/$E$6</f>
        <v>1</v>
      </c>
      <c r="G6" s="297">
        <v>55716</v>
      </c>
      <c r="H6" s="298">
        <f>G6/E6-1</f>
        <v>-2.7728819474740374E-2</v>
      </c>
      <c r="I6" s="297">
        <f>G6-E6</f>
        <v>-1589</v>
      </c>
      <c r="J6" s="298">
        <f>G6/$G$6</f>
        <v>1</v>
      </c>
      <c r="K6" s="297">
        <v>62457</v>
      </c>
      <c r="L6" s="298">
        <f t="shared" ref="L6:L12" si="0">K6/G6-1</f>
        <v>0.12098858496661635</v>
      </c>
      <c r="M6" s="297">
        <f t="shared" ref="M6:M12" si="1">K6-G6</f>
        <v>6741</v>
      </c>
      <c r="N6" s="298">
        <f>K6/$K$6</f>
        <v>1</v>
      </c>
      <c r="O6" s="297">
        <v>78684</v>
      </c>
      <c r="P6" s="298">
        <f t="shared" ref="P6:P11" si="2">O6/K6-1</f>
        <v>0.2598107497958595</v>
      </c>
      <c r="Q6" s="297">
        <f t="shared" ref="Q6:Q12" si="3">O6-K6</f>
        <v>16227</v>
      </c>
      <c r="R6" s="298">
        <f>O6/C6-1</f>
        <v>3.038183217859892</v>
      </c>
      <c r="S6" s="297">
        <f>O6-C6</f>
        <v>59199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19485</v>
      </c>
      <c r="D7" s="300">
        <v>41503</v>
      </c>
      <c r="E7" s="300">
        <v>57305</v>
      </c>
      <c r="F7" s="301">
        <f t="shared" ref="F7:F12" si="4">E7/$E$6</f>
        <v>1</v>
      </c>
      <c r="G7" s="300">
        <v>55716</v>
      </c>
      <c r="H7" s="302">
        <f>G7/E7-1</f>
        <v>-2.7728819474740374E-2</v>
      </c>
      <c r="I7" s="303">
        <f>G7-E7</f>
        <v>-1589</v>
      </c>
      <c r="J7" s="301">
        <f>G7/$G$6</f>
        <v>1</v>
      </c>
      <c r="K7" s="300">
        <v>62457</v>
      </c>
      <c r="L7" s="304">
        <f t="shared" si="0"/>
        <v>0.12098858496661635</v>
      </c>
      <c r="M7" s="305">
        <f t="shared" si="1"/>
        <v>6741</v>
      </c>
      <c r="N7" s="301">
        <f>K7/$K$6</f>
        <v>1</v>
      </c>
      <c r="O7" s="300">
        <v>78684</v>
      </c>
      <c r="P7" s="302">
        <f t="shared" si="2"/>
        <v>0.2598107497958595</v>
      </c>
      <c r="Q7" s="303">
        <f t="shared" si="3"/>
        <v>16227</v>
      </c>
      <c r="R7" s="302">
        <f t="shared" ref="R7:R10" si="5">O7/C7-1</f>
        <v>3.038183217859892</v>
      </c>
      <c r="S7" s="303">
        <f t="shared" ref="S7:S10" si="6">O7-C7</f>
        <v>59199</v>
      </c>
      <c r="T7" s="301">
        <f>O7/$O$6</f>
        <v>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8497</v>
      </c>
      <c r="D8" s="306">
        <v>11920</v>
      </c>
      <c r="E8" s="306">
        <v>24274</v>
      </c>
      <c r="F8" s="307">
        <f t="shared" si="4"/>
        <v>0.4235930547072681</v>
      </c>
      <c r="G8" s="306">
        <v>23969</v>
      </c>
      <c r="H8" s="308">
        <f>IFERROR(G8/E8-1,"-")</f>
        <v>-1.2564884238279617E-2</v>
      </c>
      <c r="I8" s="309">
        <f t="shared" ref="I8:I12" si="7">G8-E8</f>
        <v>-305</v>
      </c>
      <c r="J8" s="307">
        <f t="shared" ref="J8:J12" si="8">G8/$G$6</f>
        <v>0.43019958360255584</v>
      </c>
      <c r="K8" s="306">
        <v>32986</v>
      </c>
      <c r="L8" s="310">
        <f>IFERROR(K8/G8-1,"-")</f>
        <v>0.37619425090742209</v>
      </c>
      <c r="M8" s="311">
        <f>IF(G8=0,"nd",K8-G8)</f>
        <v>9017</v>
      </c>
      <c r="N8" s="312">
        <f t="shared" ref="N8:N12" si="9">K8/$K$6</f>
        <v>0.52813935987959715</v>
      </c>
      <c r="O8" s="306">
        <v>27525</v>
      </c>
      <c r="P8" s="310">
        <f>IFERROR(O8/K8-1,"-")</f>
        <v>-0.16555508397501972</v>
      </c>
      <c r="Q8" s="313">
        <f t="shared" si="3"/>
        <v>-5461</v>
      </c>
      <c r="R8" s="310">
        <f>IFERROR(O8/C8-1,"-")</f>
        <v>2.2393786042132517</v>
      </c>
      <c r="S8" s="313">
        <f t="shared" si="6"/>
        <v>19028</v>
      </c>
      <c r="T8" s="312">
        <f t="shared" ref="T8:T12" si="10">O8/$O$6</f>
        <v>0.34981698947689494</v>
      </c>
      <c r="V8" s="37"/>
      <c r="W8" s="103"/>
      <c r="AE8" s="1"/>
    </row>
    <row r="9" spans="1:31" s="4" customFormat="1" x14ac:dyDescent="0.25">
      <c r="B9" s="123" t="s">
        <v>63</v>
      </c>
      <c r="C9" s="306">
        <v>10988</v>
      </c>
      <c r="D9" s="306">
        <v>29583</v>
      </c>
      <c r="E9" s="306">
        <v>33031</v>
      </c>
      <c r="F9" s="312">
        <f t="shared" si="4"/>
        <v>0.57640694529273184</v>
      </c>
      <c r="G9" s="306">
        <v>31747</v>
      </c>
      <c r="H9" s="308">
        <f>IFERROR(G9/E9-1,"-")</f>
        <v>-3.8872574248433267E-2</v>
      </c>
      <c r="I9" s="313">
        <f t="shared" si="7"/>
        <v>-1284</v>
      </c>
      <c r="J9" s="312">
        <f t="shared" si="8"/>
        <v>0.56980041639744416</v>
      </c>
      <c r="K9" s="306">
        <v>29471</v>
      </c>
      <c r="L9" s="310">
        <f>IFERROR(K9/G9-1,"-")</f>
        <v>-7.1691813399691329E-2</v>
      </c>
      <c r="M9" s="311">
        <f>IF(G9=0,"nd",K9-G9)</f>
        <v>-2276</v>
      </c>
      <c r="N9" s="312">
        <f t="shared" si="9"/>
        <v>0.47186064012040285</v>
      </c>
      <c r="O9" s="306">
        <v>47567</v>
      </c>
      <c r="P9" s="310">
        <f t="shared" si="2"/>
        <v>0.61402734891927668</v>
      </c>
      <c r="Q9" s="313">
        <f t="shared" si="3"/>
        <v>18096</v>
      </c>
      <c r="R9" s="314">
        <f t="shared" si="5"/>
        <v>3.3289952675646157</v>
      </c>
      <c r="S9" s="313">
        <f t="shared" si="6"/>
        <v>36579</v>
      </c>
      <c r="T9" s="312">
        <f t="shared" si="10"/>
        <v>0.60453205225967155</v>
      </c>
      <c r="V9" s="37"/>
      <c r="W9" s="103"/>
      <c r="AE9" s="1"/>
    </row>
    <row r="10" spans="1:31" s="4" customFormat="1" x14ac:dyDescent="0.25">
      <c r="B10" s="299" t="s">
        <v>197</v>
      </c>
      <c r="C10" s="315" t="s">
        <v>233</v>
      </c>
      <c r="D10" s="315" t="s">
        <v>233</v>
      </c>
      <c r="E10" s="315" t="s">
        <v>233</v>
      </c>
      <c r="F10" s="316" t="str">
        <f>IFERROR(E10/$E$6,"-")</f>
        <v>-</v>
      </c>
      <c r="G10" s="315" t="s">
        <v>233</v>
      </c>
      <c r="H10" s="304" t="str">
        <f>IFERROR(G10/E10-1,"-")</f>
        <v>-</v>
      </c>
      <c r="I10" s="305" t="str">
        <f>IFERROR(G10-E10,"-")</f>
        <v>-</v>
      </c>
      <c r="J10" s="316" t="str">
        <f>IFERROR(G10/$G$6,"-")</f>
        <v>-</v>
      </c>
      <c r="K10" s="315" t="s">
        <v>233</v>
      </c>
      <c r="L10" s="304" t="str">
        <f>IFERROR(K10/G10-1,"-")</f>
        <v>-</v>
      </c>
      <c r="M10" s="305" t="str">
        <f>IFERROR(K10-G10,"-")</f>
        <v>-</v>
      </c>
      <c r="N10" s="316" t="str">
        <f>IFERROR(K10/$K$6,"-")</f>
        <v>-</v>
      </c>
      <c r="O10" s="315" t="s">
        <v>233</v>
      </c>
      <c r="P10" s="304" t="str">
        <f>IFERROR(O10/K10-1,"-")</f>
        <v>-</v>
      </c>
      <c r="Q10" s="305" t="str">
        <f>IFERROR(O10-K10,"-")</f>
        <v>-</v>
      </c>
      <c r="R10" s="304" t="e">
        <f t="shared" si="5"/>
        <v>#VALUE!</v>
      </c>
      <c r="S10" s="305" t="e">
        <f t="shared" si="6"/>
        <v>#VALUE!</v>
      </c>
      <c r="T10" s="316" t="str">
        <f>IFERROR(O10/$O$6,"-")</f>
        <v>-</v>
      </c>
      <c r="V10" s="37"/>
      <c r="W10" s="103"/>
      <c r="AE10" s="1"/>
    </row>
    <row r="11" spans="1:31" s="4" customFormat="1" hidden="1" x14ac:dyDescent="0.25">
      <c r="B11" s="123" t="s">
        <v>64</v>
      </c>
      <c r="C11" s="306" t="e">
        <v>#REF!</v>
      </c>
      <c r="D11" s="306" t="e">
        <v>#REF!</v>
      </c>
      <c r="E11" s="306" t="e">
        <v>#REF!</v>
      </c>
      <c r="F11" s="312" t="e">
        <f t="shared" si="4"/>
        <v>#REF!</v>
      </c>
      <c r="G11" s="306" t="e">
        <v>#REF!</v>
      </c>
      <c r="H11" s="314" t="e">
        <f t="shared" ref="H11:H12" si="11">G11/E11-1</f>
        <v>#REF!</v>
      </c>
      <c r="I11" s="313" t="e">
        <f t="shared" si="7"/>
        <v>#REF!</v>
      </c>
      <c r="J11" s="312" t="e">
        <f t="shared" si="8"/>
        <v>#REF!</v>
      </c>
      <c r="K11" s="306" t="e">
        <v>#REF!</v>
      </c>
      <c r="L11" s="310" t="e">
        <f>K11/G11-1</f>
        <v>#REF!</v>
      </c>
      <c r="M11" s="313" t="e">
        <f t="shared" si="1"/>
        <v>#REF!</v>
      </c>
      <c r="N11" s="312" t="e">
        <f t="shared" si="9"/>
        <v>#REF!</v>
      </c>
      <c r="O11" s="306" t="e">
        <v>#REF!</v>
      </c>
      <c r="P11" s="314" t="e">
        <f t="shared" si="2"/>
        <v>#REF!</v>
      </c>
      <c r="Q11" s="313" t="e">
        <f t="shared" si="3"/>
        <v>#REF!</v>
      </c>
      <c r="R11" s="314" t="e">
        <f t="shared" ref="R11:R12" si="12">O11/D11-1</f>
        <v>#REF!</v>
      </c>
      <c r="S11" s="313" t="e">
        <f t="shared" ref="S11:S12" si="13">O11-D11</f>
        <v>#REF!</v>
      </c>
      <c r="T11" s="312" t="e">
        <f t="shared" si="10"/>
        <v>#REF!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78.684 viajeros 
cuota: 100,0%</v>
      </c>
    </row>
    <row r="20" spans="27:27" x14ac:dyDescent="0.25">
      <c r="AA20" t="e">
        <f>CONCATENATE("Apartamentos: 
",FIXED(O10,0)," viajeros
cuota: ",FIXED(T10*100,1),"%")</f>
        <v>#VALUE!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27791</v>
      </c>
      <c r="D134" s="281">
        <v>53247</v>
      </c>
      <c r="E134" s="281">
        <v>69865</v>
      </c>
      <c r="F134" s="281">
        <v>66121</v>
      </c>
      <c r="G134" s="282">
        <f>F134/E134-1</f>
        <v>-5.3589064624633198E-2</v>
      </c>
      <c r="H134" s="281">
        <f>F134-E134</f>
        <v>-3744</v>
      </c>
      <c r="I134" s="282">
        <f>F134/F$134</f>
        <v>1</v>
      </c>
      <c r="J134" s="281">
        <v>75793</v>
      </c>
      <c r="K134" s="282">
        <f>J134/J$134</f>
        <v>1</v>
      </c>
      <c r="L134" s="282">
        <f>J134/F134-1</f>
        <v>0.14627727953297742</v>
      </c>
      <c r="M134" s="281">
        <f>J134-F134</f>
        <v>9672</v>
      </c>
      <c r="N134" s="282">
        <f>J134/D134-1</f>
        <v>0.42342291584502423</v>
      </c>
      <c r="O134" s="281">
        <f>J134-D134</f>
        <v>22546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27791</v>
      </c>
      <c r="D135" s="300">
        <v>53247</v>
      </c>
      <c r="E135" s="300">
        <v>69865</v>
      </c>
      <c r="F135" s="300">
        <v>66121</v>
      </c>
      <c r="G135" s="304">
        <f>IFERROR(F135/E135-1,"-")</f>
        <v>-5.3589064624633198E-2</v>
      </c>
      <c r="H135" s="300">
        <f t="shared" ref="H135:H138" si="14">F135-E135</f>
        <v>-3744</v>
      </c>
      <c r="I135" s="302">
        <f>F135/F$134</f>
        <v>1</v>
      </c>
      <c r="J135" s="300">
        <v>75793</v>
      </c>
      <c r="K135" s="301">
        <f t="shared" ref="K135:K138" si="15">J135/J$134</f>
        <v>1</v>
      </c>
      <c r="L135" s="302">
        <f t="shared" ref="L135:L138" si="16">J135/F135-1</f>
        <v>0.14627727953297742</v>
      </c>
      <c r="M135" s="303">
        <f t="shared" ref="M135:M138" si="17">J135-F135</f>
        <v>9672</v>
      </c>
      <c r="N135" s="301">
        <f t="shared" ref="N135:N138" si="18">J135/D135-1</f>
        <v>0.42342291584502423</v>
      </c>
      <c r="O135" s="300">
        <f t="shared" ref="O135:O138" si="19">J135-D135</f>
        <v>22546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11647</v>
      </c>
      <c r="D136" s="306">
        <v>15693</v>
      </c>
      <c r="E136" s="306">
        <v>29334</v>
      </c>
      <c r="F136" s="306">
        <v>29429</v>
      </c>
      <c r="G136" s="310">
        <f t="shared" ref="G136:G138" si="20">IFERROR(F136/E136-1,"-")</f>
        <v>3.2385627599371691E-3</v>
      </c>
      <c r="H136" s="306">
        <f t="shared" si="14"/>
        <v>95</v>
      </c>
      <c r="I136" s="314">
        <f t="shared" ref="I136:I138" si="21">F136/F$134</f>
        <v>0.44507796312820436</v>
      </c>
      <c r="J136" s="306">
        <v>38467</v>
      </c>
      <c r="K136" s="312">
        <f t="shared" si="15"/>
        <v>0.50752708033723426</v>
      </c>
      <c r="L136" s="314">
        <f t="shared" si="16"/>
        <v>0.3071120323490435</v>
      </c>
      <c r="M136" s="313">
        <f t="shared" si="17"/>
        <v>9038</v>
      </c>
      <c r="N136" s="312">
        <f t="shared" si="18"/>
        <v>1.451220289300962</v>
      </c>
      <c r="O136" s="306">
        <f t="shared" si="19"/>
        <v>22774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16144</v>
      </c>
      <c r="D137" s="306">
        <v>37554</v>
      </c>
      <c r="E137" s="306">
        <v>40531</v>
      </c>
      <c r="F137" s="306">
        <v>36692</v>
      </c>
      <c r="G137" s="308">
        <f t="shared" si="20"/>
        <v>-9.4717623547408203E-2</v>
      </c>
      <c r="H137" s="306">
        <f t="shared" si="14"/>
        <v>-3839</v>
      </c>
      <c r="I137" s="318">
        <f t="shared" si="21"/>
        <v>0.55492203687179564</v>
      </c>
      <c r="J137" s="306">
        <v>37326</v>
      </c>
      <c r="K137" s="312">
        <f t="shared" si="15"/>
        <v>0.49247291966276568</v>
      </c>
      <c r="L137" s="314">
        <f t="shared" si="16"/>
        <v>1.7278970892837586E-2</v>
      </c>
      <c r="M137" s="313">
        <f t="shared" si="17"/>
        <v>634</v>
      </c>
      <c r="N137" s="312">
        <f t="shared" si="18"/>
        <v>-6.0712573893593191E-3</v>
      </c>
      <c r="O137" s="306">
        <f t="shared" si="19"/>
        <v>-228</v>
      </c>
      <c r="Q137" s="37"/>
      <c r="R137" s="103"/>
      <c r="Z137" s="1"/>
    </row>
    <row r="138" spans="1:31" s="4" customFormat="1" x14ac:dyDescent="0.25">
      <c r="B138" s="299" t="s">
        <v>197</v>
      </c>
      <c r="C138" s="300" t="e">
        <v>#REF!</v>
      </c>
      <c r="D138" s="300" t="e">
        <v>#REF!</v>
      </c>
      <c r="E138" s="300" t="e">
        <v>#REF!</v>
      </c>
      <c r="F138" s="300" t="e">
        <v>#REF!</v>
      </c>
      <c r="G138" s="304" t="str">
        <f t="shared" si="20"/>
        <v>-</v>
      </c>
      <c r="H138" s="300" t="e">
        <f t="shared" si="14"/>
        <v>#REF!</v>
      </c>
      <c r="I138" s="302" t="e">
        <f t="shared" si="21"/>
        <v>#REF!</v>
      </c>
      <c r="J138" s="300" t="e">
        <v>#REF!</v>
      </c>
      <c r="K138" s="301" t="e">
        <f t="shared" si="15"/>
        <v>#REF!</v>
      </c>
      <c r="L138" s="302" t="e">
        <f t="shared" si="16"/>
        <v>#REF!</v>
      </c>
      <c r="M138" s="303" t="e">
        <f t="shared" si="17"/>
        <v>#REF!</v>
      </c>
      <c r="N138" s="301" t="e">
        <f t="shared" si="18"/>
        <v>#REF!</v>
      </c>
      <c r="O138" s="300" t="e">
        <f t="shared" si="19"/>
        <v>#REF!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3D6C-B011-47A6-A5B6-D8F2B28B84B1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408177</v>
      </c>
      <c r="D6" s="297">
        <v>686635</v>
      </c>
      <c r="E6" s="297">
        <v>883151</v>
      </c>
      <c r="F6" s="298">
        <f>E6/$E$6</f>
        <v>1</v>
      </c>
      <c r="G6" s="297">
        <v>913897</v>
      </c>
      <c r="H6" s="298">
        <f>G6/E6-1</f>
        <v>3.4813978583503769E-2</v>
      </c>
      <c r="I6" s="297">
        <f>G6-E6</f>
        <v>30746</v>
      </c>
      <c r="J6" s="298">
        <f>G6/$G$6</f>
        <v>1</v>
      </c>
      <c r="K6" s="297">
        <v>920763</v>
      </c>
      <c r="L6" s="298">
        <f>K6/G6-1</f>
        <v>7.512881648588321E-3</v>
      </c>
      <c r="M6" s="297">
        <f>K6-G6</f>
        <v>6866</v>
      </c>
      <c r="N6" s="298">
        <f>K6/$K$6</f>
        <v>1</v>
      </c>
      <c r="O6" s="297">
        <v>935557</v>
      </c>
      <c r="P6" s="298">
        <f>O6/K6-1</f>
        <v>1.6067109560223392E-2</v>
      </c>
      <c r="Q6" s="297">
        <f>O6-K6</f>
        <v>14794</v>
      </c>
      <c r="R6" s="298">
        <f>IFERROR(O6/C6-1,"-")</f>
        <v>1.2920375229373531</v>
      </c>
      <c r="S6" s="297">
        <f>O6-C6</f>
        <v>527380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91009</v>
      </c>
      <c r="D7" s="306">
        <v>225060</v>
      </c>
      <c r="E7" s="306">
        <v>184306</v>
      </c>
      <c r="F7" s="312">
        <f t="shared" ref="F7:F16" si="0">E7/$E$6</f>
        <v>0.2086913789374637</v>
      </c>
      <c r="G7" s="306">
        <v>161501</v>
      </c>
      <c r="H7" s="314">
        <f>G7/E7-1</f>
        <v>-0.12373444163510683</v>
      </c>
      <c r="I7" s="313">
        <f>G7-E7</f>
        <v>-22805</v>
      </c>
      <c r="J7" s="312">
        <f>G7/$G$6</f>
        <v>0.17671685102369306</v>
      </c>
      <c r="K7" s="306">
        <v>142945</v>
      </c>
      <c r="L7" s="314">
        <f>K7/G7-1</f>
        <v>-0.11489712138005337</v>
      </c>
      <c r="M7" s="313">
        <f>K7-G7</f>
        <v>-18556</v>
      </c>
      <c r="N7" s="312">
        <f>K7/$K$6</f>
        <v>0.15524624686265628</v>
      </c>
      <c r="O7" s="306">
        <v>131048</v>
      </c>
      <c r="P7" s="314">
        <f>O7/K7-1</f>
        <v>-8.3227814893840235E-2</v>
      </c>
      <c r="Q7" s="313">
        <f>O7-K7</f>
        <v>-11897</v>
      </c>
      <c r="R7" s="314">
        <f t="shared" ref="R7:R16" si="1">IFERROR(O7/C7-1,"-")</f>
        <v>0.43994549989561471</v>
      </c>
      <c r="S7" s="313">
        <f t="shared" ref="S7:S16" si="2">O7-C7</f>
        <v>40039</v>
      </c>
      <c r="T7" s="312">
        <f>O7/$O$6</f>
        <v>0.1400748431148503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41966</v>
      </c>
      <c r="D8" s="306">
        <v>69889</v>
      </c>
      <c r="E8" s="306">
        <v>110023</v>
      </c>
      <c r="F8" s="312">
        <f t="shared" si="0"/>
        <v>0.12458005482641134</v>
      </c>
      <c r="G8" s="306">
        <v>104488</v>
      </c>
      <c r="H8" s="314">
        <f t="shared" ref="H8:H16" si="3">G8/E8-1</f>
        <v>-5.0307662943202769E-2</v>
      </c>
      <c r="I8" s="313">
        <f t="shared" ref="I8:I16" si="4">G8-E8</f>
        <v>-5535</v>
      </c>
      <c r="J8" s="312">
        <f t="shared" ref="J8:J16" si="5">G8/$G$6</f>
        <v>0.11433235911705586</v>
      </c>
      <c r="K8" s="306">
        <v>100942</v>
      </c>
      <c r="L8" s="314">
        <f t="shared" ref="L8:L16" si="6">K8/G8-1</f>
        <v>-3.3936911415664905E-2</v>
      </c>
      <c r="M8" s="313">
        <f t="shared" ref="M8:M16" si="7">K8-G8</f>
        <v>-3546</v>
      </c>
      <c r="N8" s="312">
        <f t="shared" ref="N8:N16" si="8">K8/$K$6</f>
        <v>0.10962864493903426</v>
      </c>
      <c r="O8" s="306">
        <v>103829</v>
      </c>
      <c r="P8" s="314">
        <f t="shared" ref="P8:P16" si="9">O8/K8-1</f>
        <v>2.8600582512730011E-2</v>
      </c>
      <c r="Q8" s="313">
        <f t="shared" ref="Q8:Q16" si="10">O8-K8</f>
        <v>2887</v>
      </c>
      <c r="R8" s="314">
        <f t="shared" si="1"/>
        <v>1.4741219082114094</v>
      </c>
      <c r="S8" s="313">
        <f t="shared" si="2"/>
        <v>61863</v>
      </c>
      <c r="T8" s="312">
        <f t="shared" ref="T8:T16" si="11">O8/$O$6</f>
        <v>0.11098094504129626</v>
      </c>
      <c r="V8" s="37"/>
      <c r="W8" s="103"/>
      <c r="AE8" s="1"/>
    </row>
    <row r="9" spans="1:31" s="4" customFormat="1" x14ac:dyDescent="0.25">
      <c r="B9" s="288" t="s">
        <v>48</v>
      </c>
      <c r="C9" s="306">
        <v>2244</v>
      </c>
      <c r="D9" s="306">
        <v>4565</v>
      </c>
      <c r="E9" s="306">
        <v>4856</v>
      </c>
      <c r="F9" s="307">
        <f t="shared" si="0"/>
        <v>5.4984934626128483E-3</v>
      </c>
      <c r="G9" s="306">
        <v>17500</v>
      </c>
      <c r="H9" s="318">
        <f t="shared" si="3"/>
        <v>2.603789126853377</v>
      </c>
      <c r="I9" s="309">
        <f t="shared" si="4"/>
        <v>12644</v>
      </c>
      <c r="J9" s="307">
        <f t="shared" si="5"/>
        <v>1.9148766217637218E-2</v>
      </c>
      <c r="K9" s="306">
        <v>9811</v>
      </c>
      <c r="L9" s="314">
        <f t="shared" si="6"/>
        <v>-0.43937142857142852</v>
      </c>
      <c r="M9" s="313">
        <f t="shared" si="7"/>
        <v>-7689</v>
      </c>
      <c r="N9" s="312">
        <f t="shared" si="8"/>
        <v>1.0655293490290117E-2</v>
      </c>
      <c r="O9" s="306">
        <v>8209</v>
      </c>
      <c r="P9" s="314">
        <f t="shared" si="9"/>
        <v>-0.16328610743043526</v>
      </c>
      <c r="Q9" s="313">
        <f t="shared" si="10"/>
        <v>-1602</v>
      </c>
      <c r="R9" s="314">
        <f t="shared" si="1"/>
        <v>2.6581996434937611</v>
      </c>
      <c r="S9" s="313">
        <f t="shared" si="2"/>
        <v>5965</v>
      </c>
      <c r="T9" s="312">
        <f t="shared" si="11"/>
        <v>8.7744520109410765E-3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85786</v>
      </c>
      <c r="D10" s="306">
        <v>151359</v>
      </c>
      <c r="E10" s="306">
        <v>297779</v>
      </c>
      <c r="F10" s="312">
        <f t="shared" si="0"/>
        <v>0.33717790049493235</v>
      </c>
      <c r="G10" s="306">
        <v>304437</v>
      </c>
      <c r="H10" s="314">
        <f t="shared" si="3"/>
        <v>2.2358863452426103E-2</v>
      </c>
      <c r="I10" s="313">
        <f t="shared" si="4"/>
        <v>6658</v>
      </c>
      <c r="J10" s="312">
        <f t="shared" si="5"/>
        <v>0.3331195966285041</v>
      </c>
      <c r="K10" s="306">
        <v>336795</v>
      </c>
      <c r="L10" s="314">
        <f t="shared" si="6"/>
        <v>0.10628800047300424</v>
      </c>
      <c r="M10" s="313">
        <f t="shared" si="7"/>
        <v>32358</v>
      </c>
      <c r="N10" s="312">
        <f t="shared" si="8"/>
        <v>0.36577816441364391</v>
      </c>
      <c r="O10" s="306">
        <v>353464</v>
      </c>
      <c r="P10" s="314">
        <f t="shared" si="9"/>
        <v>4.9493015038821753E-2</v>
      </c>
      <c r="Q10" s="313">
        <f t="shared" si="10"/>
        <v>16669</v>
      </c>
      <c r="R10" s="314">
        <f t="shared" si="1"/>
        <v>3.1202993495442151</v>
      </c>
      <c r="S10" s="313">
        <f t="shared" si="2"/>
        <v>267678</v>
      </c>
      <c r="T10" s="312">
        <f>O10/$O$6</f>
        <v>0.37781129316546186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26699</v>
      </c>
      <c r="D11" s="306">
        <v>39694</v>
      </c>
      <c r="E11" s="306">
        <v>42099</v>
      </c>
      <c r="F11" s="307">
        <f t="shared" si="0"/>
        <v>4.7669084901675929E-2</v>
      </c>
      <c r="G11" s="306">
        <v>49296</v>
      </c>
      <c r="H11" s="318">
        <f t="shared" si="3"/>
        <v>0.17095417943419089</v>
      </c>
      <c r="I11" s="309">
        <f t="shared" si="4"/>
        <v>7197</v>
      </c>
      <c r="J11" s="307">
        <f t="shared" si="5"/>
        <v>5.3940433112265387E-2</v>
      </c>
      <c r="K11" s="306">
        <v>44255</v>
      </c>
      <c r="L11" s="314">
        <f t="shared" si="6"/>
        <v>-0.10225981824083086</v>
      </c>
      <c r="M11" s="313">
        <f t="shared" si="7"/>
        <v>-5041</v>
      </c>
      <c r="N11" s="312">
        <f t="shared" si="8"/>
        <v>4.8063399593597921E-2</v>
      </c>
      <c r="O11" s="306">
        <v>47009</v>
      </c>
      <c r="P11" s="314">
        <f t="shared" si="9"/>
        <v>6.2230256468195577E-2</v>
      </c>
      <c r="Q11" s="313">
        <f t="shared" si="10"/>
        <v>2754</v>
      </c>
      <c r="R11" s="314">
        <f t="shared" si="1"/>
        <v>0.76070264803925247</v>
      </c>
      <c r="S11" s="313">
        <f t="shared" si="2"/>
        <v>20310</v>
      </c>
      <c r="T11" s="312">
        <f t="shared" si="11"/>
        <v>5.0247072065090638E-2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43048</v>
      </c>
      <c r="D12" s="306">
        <v>81482</v>
      </c>
      <c r="E12" s="306">
        <v>110405</v>
      </c>
      <c r="F12" s="312">
        <f t="shared" si="0"/>
        <v>0.12501259693982117</v>
      </c>
      <c r="G12" s="306">
        <v>122286</v>
      </c>
      <c r="H12" s="314">
        <f t="shared" si="3"/>
        <v>0.10761287985145596</v>
      </c>
      <c r="I12" s="313">
        <f t="shared" si="4"/>
        <v>11881</v>
      </c>
      <c r="J12" s="312">
        <f t="shared" si="5"/>
        <v>0.13380720146799913</v>
      </c>
      <c r="K12" s="306">
        <v>128586</v>
      </c>
      <c r="L12" s="314">
        <f t="shared" si="6"/>
        <v>5.1518571218291509E-2</v>
      </c>
      <c r="M12" s="313">
        <f t="shared" si="7"/>
        <v>6300</v>
      </c>
      <c r="N12" s="312">
        <f t="shared" si="8"/>
        <v>0.13965157157705077</v>
      </c>
      <c r="O12" s="306">
        <v>148985</v>
      </c>
      <c r="P12" s="314">
        <f t="shared" si="9"/>
        <v>0.15864090958580257</v>
      </c>
      <c r="Q12" s="313">
        <f t="shared" si="10"/>
        <v>20399</v>
      </c>
      <c r="R12" s="314">
        <f t="shared" si="1"/>
        <v>2.4609041070433006</v>
      </c>
      <c r="S12" s="313">
        <f t="shared" si="2"/>
        <v>105937</v>
      </c>
      <c r="T12" s="312">
        <f t="shared" si="11"/>
        <v>0.15924737883421319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12382</v>
      </c>
      <c r="D13" s="306">
        <v>16085</v>
      </c>
      <c r="E13" s="306">
        <v>27294</v>
      </c>
      <c r="F13" s="307">
        <f t="shared" si="0"/>
        <v>3.0905247234051709E-2</v>
      </c>
      <c r="G13" s="306">
        <v>32685</v>
      </c>
      <c r="H13" s="318">
        <f t="shared" si="3"/>
        <v>0.19751593756869634</v>
      </c>
      <c r="I13" s="309">
        <f t="shared" si="4"/>
        <v>5391</v>
      </c>
      <c r="J13" s="307">
        <f t="shared" si="5"/>
        <v>3.5764424218484137E-2</v>
      </c>
      <c r="K13" s="306">
        <v>29315</v>
      </c>
      <c r="L13" s="314">
        <f t="shared" si="6"/>
        <v>-0.1031054000305951</v>
      </c>
      <c r="M13" s="313">
        <f t="shared" si="7"/>
        <v>-3370</v>
      </c>
      <c r="N13" s="312">
        <f t="shared" si="8"/>
        <v>3.1837725886031475E-2</v>
      </c>
      <c r="O13" s="306">
        <v>29490</v>
      </c>
      <c r="P13" s="314">
        <f t="shared" si="9"/>
        <v>5.969640115981667E-3</v>
      </c>
      <c r="Q13" s="313">
        <f t="shared" si="10"/>
        <v>175</v>
      </c>
      <c r="R13" s="314">
        <f t="shared" si="1"/>
        <v>1.3816830883540625</v>
      </c>
      <c r="S13" s="313">
        <f t="shared" si="2"/>
        <v>17108</v>
      </c>
      <c r="T13" s="312">
        <f t="shared" si="11"/>
        <v>3.1521329005073984E-2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18408</v>
      </c>
      <c r="D14" s="306">
        <v>41930</v>
      </c>
      <c r="E14" s="306">
        <v>26151</v>
      </c>
      <c r="F14" s="312">
        <f t="shared" si="0"/>
        <v>2.9611017821414457E-2</v>
      </c>
      <c r="G14" s="306">
        <v>28851</v>
      </c>
      <c r="H14" s="314">
        <f t="shared" si="3"/>
        <v>0.10324652976941606</v>
      </c>
      <c r="I14" s="313">
        <f t="shared" si="4"/>
        <v>2700</v>
      </c>
      <c r="J14" s="312">
        <f t="shared" si="5"/>
        <v>3.1569203094002934E-2</v>
      </c>
      <c r="K14" s="306">
        <v>26485</v>
      </c>
      <c r="L14" s="314">
        <f t="shared" si="6"/>
        <v>-8.2007556063914633E-2</v>
      </c>
      <c r="M14" s="313">
        <f t="shared" si="7"/>
        <v>-2366</v>
      </c>
      <c r="N14" s="312">
        <f t="shared" si="8"/>
        <v>2.8764187961505837E-2</v>
      </c>
      <c r="O14" s="306">
        <v>29464</v>
      </c>
      <c r="P14" s="314">
        <f t="shared" si="9"/>
        <v>0.11247876156314884</v>
      </c>
      <c r="Q14" s="313">
        <f t="shared" si="10"/>
        <v>2979</v>
      </c>
      <c r="R14" s="314">
        <f t="shared" si="1"/>
        <v>0.60060843111690576</v>
      </c>
      <c r="S14" s="313">
        <f t="shared" si="2"/>
        <v>11056</v>
      </c>
      <c r="T14" s="312">
        <f t="shared" si="11"/>
        <v>3.1493538074109859E-2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20131</v>
      </c>
      <c r="D15" s="306">
        <v>23891</v>
      </c>
      <c r="E15" s="306">
        <v>30651</v>
      </c>
      <c r="F15" s="307">
        <f t="shared" si="0"/>
        <v>3.4706409209750086E-2</v>
      </c>
      <c r="G15" s="306">
        <v>40798</v>
      </c>
      <c r="H15" s="318">
        <f t="shared" si="3"/>
        <v>0.33104955792633195</v>
      </c>
      <c r="I15" s="309">
        <f t="shared" si="4"/>
        <v>10147</v>
      </c>
      <c r="J15" s="307">
        <f t="shared" si="5"/>
        <v>4.4641792236980754E-2</v>
      </c>
      <c r="K15" s="306">
        <v>53591</v>
      </c>
      <c r="L15" s="314">
        <f t="shared" si="6"/>
        <v>0.31356929261238298</v>
      </c>
      <c r="M15" s="313">
        <f t="shared" si="7"/>
        <v>12793</v>
      </c>
      <c r="N15" s="312">
        <f t="shared" si="8"/>
        <v>5.8202816577121369E-2</v>
      </c>
      <c r="O15" s="306">
        <v>36983</v>
      </c>
      <c r="P15" s="314">
        <f t="shared" si="9"/>
        <v>-0.30990278218357559</v>
      </c>
      <c r="Q15" s="313">
        <f t="shared" si="10"/>
        <v>-16608</v>
      </c>
      <c r="R15" s="314">
        <f t="shared" si="1"/>
        <v>0.83711688440713328</v>
      </c>
      <c r="S15" s="313">
        <f t="shared" si="2"/>
        <v>16852</v>
      </c>
      <c r="T15" s="312">
        <f t="shared" si="11"/>
        <v>3.9530461532541576E-2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66504</v>
      </c>
      <c r="D16" s="306">
        <f>D6-SUM(D7:D15)</f>
        <v>32680</v>
      </c>
      <c r="E16" s="306">
        <f>E6-SUM(E7:E15)</f>
        <v>49587</v>
      </c>
      <c r="F16" s="312">
        <f t="shared" si="0"/>
        <v>5.614781617186642E-2</v>
      </c>
      <c r="G16" s="306">
        <f>G6-SUM(G7:G15)</f>
        <v>52055</v>
      </c>
      <c r="H16" s="314">
        <f t="shared" si="3"/>
        <v>4.9771109363341282E-2</v>
      </c>
      <c r="I16" s="313">
        <f t="shared" si="4"/>
        <v>2468</v>
      </c>
      <c r="J16" s="312">
        <f t="shared" si="5"/>
        <v>5.6959372883377449E-2</v>
      </c>
      <c r="K16" s="306">
        <f>K6-SUM(K7:K15)</f>
        <v>48038</v>
      </c>
      <c r="L16" s="314">
        <f t="shared" si="6"/>
        <v>-7.7168379598501535E-2</v>
      </c>
      <c r="M16" s="313">
        <f t="shared" si="7"/>
        <v>-4017</v>
      </c>
      <c r="N16" s="312">
        <f t="shared" si="8"/>
        <v>5.2171948699068056E-2</v>
      </c>
      <c r="O16" s="306">
        <f>O6-SUM(O7:O15)</f>
        <v>47076</v>
      </c>
      <c r="P16" s="314">
        <f t="shared" si="9"/>
        <v>-2.002581289812233E-2</v>
      </c>
      <c r="Q16" s="313">
        <f t="shared" si="10"/>
        <v>-962</v>
      </c>
      <c r="R16" s="314">
        <f t="shared" si="1"/>
        <v>-0.29213280404186215</v>
      </c>
      <c r="S16" s="313">
        <f t="shared" si="2"/>
        <v>-19428</v>
      </c>
      <c r="T16" s="312">
        <f t="shared" si="11"/>
        <v>5.0318687156421252E-2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692D-31B3-4055-8DE1-BC2A5C22CCF1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228467</v>
      </c>
      <c r="D6" s="297">
        <v>321555</v>
      </c>
      <c r="E6" s="297">
        <v>508787</v>
      </c>
      <c r="F6" s="298">
        <f>E6/$E$6</f>
        <v>1</v>
      </c>
      <c r="G6" s="297">
        <v>532909</v>
      </c>
      <c r="H6" s="298">
        <f>G6/E6-1</f>
        <v>4.7410802555882814E-2</v>
      </c>
      <c r="I6" s="297">
        <f>G6-E6</f>
        <v>24122</v>
      </c>
      <c r="J6" s="298">
        <f>G6/$G$6</f>
        <v>1</v>
      </c>
      <c r="K6" s="297">
        <v>549555</v>
      </c>
      <c r="L6" s="298">
        <f>K6/G6-1</f>
        <v>3.1236102223831885E-2</v>
      </c>
      <c r="M6" s="297">
        <f>K6-G6</f>
        <v>16646</v>
      </c>
      <c r="N6" s="298">
        <f>K6/$K$6</f>
        <v>1</v>
      </c>
      <c r="O6" s="297">
        <v>563312</v>
      </c>
      <c r="P6" s="298">
        <f>O6/K6-1</f>
        <v>2.5032981230268092E-2</v>
      </c>
      <c r="Q6" s="297">
        <f>O6-K6</f>
        <v>13757</v>
      </c>
      <c r="R6" s="298">
        <f>IFERROR(O6/C6-1,"-")</f>
        <v>1.4656164785286276</v>
      </c>
      <c r="S6" s="297">
        <f>O6-C6</f>
        <v>334845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38835</v>
      </c>
      <c r="D7" s="306">
        <v>107446</v>
      </c>
      <c r="E7" s="306">
        <v>106093</v>
      </c>
      <c r="F7" s="312">
        <f t="shared" ref="F7:F16" si="0">E7/$E$6</f>
        <v>0.20852144414067184</v>
      </c>
      <c r="G7" s="306">
        <v>92954</v>
      </c>
      <c r="H7" s="314">
        <f>G7/E7-1</f>
        <v>-0.12384417445071771</v>
      </c>
      <c r="I7" s="313">
        <f>G7-E7</f>
        <v>-13139</v>
      </c>
      <c r="J7" s="312">
        <f>G7/$G$6</f>
        <v>0.1744275289026832</v>
      </c>
      <c r="K7" s="306">
        <v>88222</v>
      </c>
      <c r="L7" s="314">
        <f>K7/G7-1</f>
        <v>-5.0906900187189352E-2</v>
      </c>
      <c r="M7" s="313">
        <f>K7-G7</f>
        <v>-4732</v>
      </c>
      <c r="N7" s="312">
        <f>K7/$K$6</f>
        <v>0.16053352257735803</v>
      </c>
      <c r="O7" s="306">
        <v>69755</v>
      </c>
      <c r="P7" s="314">
        <f>O7/K7-1</f>
        <v>-0.20932420484686365</v>
      </c>
      <c r="Q7" s="313">
        <f>O7-K7</f>
        <v>-18467</v>
      </c>
      <c r="R7" s="314">
        <f t="shared" ref="R7:R16" si="1">IFERROR(O7/C7-1,"-")</f>
        <v>0.7961890047637441</v>
      </c>
      <c r="S7" s="313">
        <f t="shared" ref="S7:S16" si="2">O7-C7</f>
        <v>30920</v>
      </c>
      <c r="T7" s="312">
        <f>O7/$O$6</f>
        <v>0.12383013321214531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21414</v>
      </c>
      <c r="D8" s="306">
        <v>31177</v>
      </c>
      <c r="E8" s="306">
        <v>65553</v>
      </c>
      <c r="F8" s="312">
        <f t="shared" si="0"/>
        <v>0.12884173534308069</v>
      </c>
      <c r="G8" s="306">
        <v>58131</v>
      </c>
      <c r="H8" s="314">
        <f t="shared" ref="H8:H16" si="3">G8/E8-1</f>
        <v>-0.11322136286668805</v>
      </c>
      <c r="I8" s="313">
        <f t="shared" ref="I8:I16" si="4">G8-E8</f>
        <v>-7422</v>
      </c>
      <c r="J8" s="312">
        <f t="shared" ref="J8:J16" si="5">G8/$G$6</f>
        <v>0.1090824136953964</v>
      </c>
      <c r="K8" s="306">
        <v>55491</v>
      </c>
      <c r="L8" s="314">
        <f t="shared" ref="L8:L16" si="6">K8/G8-1</f>
        <v>-4.5414666873096921E-2</v>
      </c>
      <c r="M8" s="313">
        <f t="shared" ref="M8:M16" si="7">K8-G8</f>
        <v>-2640</v>
      </c>
      <c r="N8" s="312">
        <f t="shared" ref="N8:N16" si="8">K8/$K$6</f>
        <v>0.10097442476185277</v>
      </c>
      <c r="O8" s="306">
        <v>57774</v>
      </c>
      <c r="P8" s="314">
        <f t="shared" ref="P8:P16" si="9">O8/K8-1</f>
        <v>4.1141806779477763E-2</v>
      </c>
      <c r="Q8" s="313">
        <f t="shared" ref="Q8:Q16" si="10">O8-K8</f>
        <v>2283</v>
      </c>
      <c r="R8" s="314">
        <f t="shared" si="1"/>
        <v>1.6979546091342113</v>
      </c>
      <c r="S8" s="313">
        <f t="shared" si="2"/>
        <v>36360</v>
      </c>
      <c r="T8" s="312">
        <f t="shared" ref="T8:T16" si="11">O8/$O$6</f>
        <v>0.10256128042718778</v>
      </c>
      <c r="V8" s="37"/>
      <c r="W8" s="103"/>
      <c r="AE8" s="1"/>
    </row>
    <row r="9" spans="1:31" s="4" customFormat="1" x14ac:dyDescent="0.25">
      <c r="B9" s="288" t="s">
        <v>48</v>
      </c>
      <c r="C9" s="306">
        <v>652</v>
      </c>
      <c r="D9" s="306">
        <v>2230</v>
      </c>
      <c r="E9" s="306">
        <v>2265</v>
      </c>
      <c r="F9" s="307">
        <f t="shared" si="0"/>
        <v>4.451764687383915E-3</v>
      </c>
      <c r="G9" s="306">
        <v>4579</v>
      </c>
      <c r="H9" s="318">
        <f t="shared" si="3"/>
        <v>1.021633554083885</v>
      </c>
      <c r="I9" s="309">
        <f t="shared" si="4"/>
        <v>2314</v>
      </c>
      <c r="J9" s="307">
        <f t="shared" si="5"/>
        <v>8.5924613770831416E-3</v>
      </c>
      <c r="K9" s="306">
        <v>3106</v>
      </c>
      <c r="L9" s="314">
        <f t="shared" si="6"/>
        <v>-0.32168595763267094</v>
      </c>
      <c r="M9" s="313">
        <f t="shared" si="7"/>
        <v>-1473</v>
      </c>
      <c r="N9" s="312">
        <f t="shared" si="8"/>
        <v>5.6518455841544522E-3</v>
      </c>
      <c r="O9" s="306">
        <v>3440</v>
      </c>
      <c r="P9" s="314">
        <f t="shared" si="9"/>
        <v>0.10753380553766911</v>
      </c>
      <c r="Q9" s="313">
        <f t="shared" si="10"/>
        <v>334</v>
      </c>
      <c r="R9" s="314">
        <f t="shared" si="1"/>
        <v>4.2760736196319016</v>
      </c>
      <c r="S9" s="313">
        <f t="shared" si="2"/>
        <v>2788</v>
      </c>
      <c r="T9" s="312">
        <f t="shared" si="11"/>
        <v>6.106740136904593E-3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65110</v>
      </c>
      <c r="D10" s="306">
        <v>95314</v>
      </c>
      <c r="E10" s="306">
        <v>211099</v>
      </c>
      <c r="F10" s="312">
        <f t="shared" si="0"/>
        <v>0.41490643432320401</v>
      </c>
      <c r="G10" s="306">
        <v>221702</v>
      </c>
      <c r="H10" s="314">
        <f t="shared" si="3"/>
        <v>5.0227618321261547E-2</v>
      </c>
      <c r="I10" s="313">
        <f t="shared" si="4"/>
        <v>10603</v>
      </c>
      <c r="J10" s="312">
        <f t="shared" si="5"/>
        <v>0.41602224770082696</v>
      </c>
      <c r="K10" s="306">
        <v>242379</v>
      </c>
      <c r="L10" s="314">
        <f t="shared" si="6"/>
        <v>9.3264832973992018E-2</v>
      </c>
      <c r="M10" s="313">
        <f t="shared" si="7"/>
        <v>20677</v>
      </c>
      <c r="N10" s="312">
        <f t="shared" si="8"/>
        <v>0.44104593716734447</v>
      </c>
      <c r="O10" s="306">
        <v>262348</v>
      </c>
      <c r="P10" s="314">
        <f t="shared" si="9"/>
        <v>8.2387500567293381E-2</v>
      </c>
      <c r="Q10" s="313">
        <f t="shared" si="10"/>
        <v>19969</v>
      </c>
      <c r="R10" s="314">
        <f t="shared" si="1"/>
        <v>3.0293042543388111</v>
      </c>
      <c r="S10" s="313">
        <f t="shared" si="2"/>
        <v>197238</v>
      </c>
      <c r="T10" s="312">
        <f>O10/$O$6</f>
        <v>0.46572414576646687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24100</v>
      </c>
      <c r="D11" s="306">
        <v>17469</v>
      </c>
      <c r="E11" s="306">
        <v>27158</v>
      </c>
      <c r="F11" s="307">
        <f t="shared" si="0"/>
        <v>5.3377936150098178E-2</v>
      </c>
      <c r="G11" s="306">
        <v>31028</v>
      </c>
      <c r="H11" s="318">
        <f t="shared" si="3"/>
        <v>0.14249944767655931</v>
      </c>
      <c r="I11" s="309">
        <f t="shared" si="4"/>
        <v>3870</v>
      </c>
      <c r="J11" s="307">
        <f t="shared" si="5"/>
        <v>5.8223824330232744E-2</v>
      </c>
      <c r="K11" s="306">
        <v>29568</v>
      </c>
      <c r="L11" s="314">
        <f t="shared" si="6"/>
        <v>-4.7054273559365756E-2</v>
      </c>
      <c r="M11" s="313">
        <f t="shared" si="7"/>
        <v>-1460</v>
      </c>
      <c r="N11" s="312">
        <f t="shared" si="8"/>
        <v>5.3803531948576573E-2</v>
      </c>
      <c r="O11" s="306">
        <v>29041</v>
      </c>
      <c r="P11" s="314">
        <f t="shared" si="9"/>
        <v>-1.7823322510822526E-2</v>
      </c>
      <c r="Q11" s="313">
        <f t="shared" si="10"/>
        <v>-527</v>
      </c>
      <c r="R11" s="314">
        <f t="shared" si="1"/>
        <v>0.20502074688796679</v>
      </c>
      <c r="S11" s="313">
        <f t="shared" si="2"/>
        <v>4941</v>
      </c>
      <c r="T11" s="312">
        <f t="shared" si="11"/>
        <v>5.1554023347629735E-2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23563</v>
      </c>
      <c r="D12" s="306">
        <v>39979</v>
      </c>
      <c r="E12" s="306">
        <v>53100</v>
      </c>
      <c r="F12" s="312">
        <f t="shared" si="0"/>
        <v>0.10436587412807324</v>
      </c>
      <c r="G12" s="306">
        <v>66570</v>
      </c>
      <c r="H12" s="314">
        <f t="shared" si="3"/>
        <v>0.25367231638418075</v>
      </c>
      <c r="I12" s="313">
        <f t="shared" si="4"/>
        <v>13470</v>
      </c>
      <c r="J12" s="312">
        <f t="shared" si="5"/>
        <v>0.12491813799354111</v>
      </c>
      <c r="K12" s="306">
        <v>66129</v>
      </c>
      <c r="L12" s="314">
        <f t="shared" si="6"/>
        <v>-6.6246056782334195E-3</v>
      </c>
      <c r="M12" s="313">
        <f t="shared" si="7"/>
        <v>-441</v>
      </c>
      <c r="N12" s="312">
        <f t="shared" si="8"/>
        <v>0.12033190490487758</v>
      </c>
      <c r="O12" s="306">
        <v>70301</v>
      </c>
      <c r="P12" s="314">
        <f t="shared" si="9"/>
        <v>6.3088811262834721E-2</v>
      </c>
      <c r="Q12" s="313">
        <f t="shared" si="10"/>
        <v>4172</v>
      </c>
      <c r="R12" s="314">
        <f t="shared" si="1"/>
        <v>1.983533505920299</v>
      </c>
      <c r="S12" s="313">
        <f t="shared" si="2"/>
        <v>46738</v>
      </c>
      <c r="T12" s="312">
        <f t="shared" si="11"/>
        <v>0.12479940068736331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5893</v>
      </c>
      <c r="D13" s="306">
        <v>7874</v>
      </c>
      <c r="E13" s="306">
        <v>14379</v>
      </c>
      <c r="F13" s="307">
        <f t="shared" si="0"/>
        <v>2.8261335293551133E-2</v>
      </c>
      <c r="G13" s="306">
        <v>22489</v>
      </c>
      <c r="H13" s="318">
        <f t="shared" si="3"/>
        <v>0.56401696919118161</v>
      </c>
      <c r="I13" s="309">
        <f t="shared" si="4"/>
        <v>8110</v>
      </c>
      <c r="J13" s="307">
        <f t="shared" si="5"/>
        <v>4.2200450733614933E-2</v>
      </c>
      <c r="K13" s="306">
        <v>20148</v>
      </c>
      <c r="L13" s="314">
        <f t="shared" si="6"/>
        <v>-0.10409533549735428</v>
      </c>
      <c r="M13" s="313">
        <f t="shared" si="7"/>
        <v>-2341</v>
      </c>
      <c r="N13" s="312">
        <f t="shared" si="8"/>
        <v>3.6662390479569831E-2</v>
      </c>
      <c r="O13" s="306">
        <v>18580</v>
      </c>
      <c r="P13" s="314">
        <f t="shared" si="9"/>
        <v>-7.7824101647806287E-2</v>
      </c>
      <c r="Q13" s="313">
        <f t="shared" si="10"/>
        <v>-1568</v>
      </c>
      <c r="R13" s="314">
        <f t="shared" si="1"/>
        <v>2.1528932631936195</v>
      </c>
      <c r="S13" s="313">
        <f t="shared" si="2"/>
        <v>12687</v>
      </c>
      <c r="T13" s="312">
        <f t="shared" si="11"/>
        <v>3.2983497599909109E-2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5089</v>
      </c>
      <c r="D14" s="306">
        <v>9999</v>
      </c>
      <c r="E14" s="306">
        <v>7843</v>
      </c>
      <c r="F14" s="312">
        <f t="shared" si="0"/>
        <v>1.5415095118389423E-2</v>
      </c>
      <c r="G14" s="306">
        <v>9698</v>
      </c>
      <c r="H14" s="314">
        <f t="shared" si="3"/>
        <v>0.23651663904118325</v>
      </c>
      <c r="I14" s="313">
        <f t="shared" si="4"/>
        <v>1855</v>
      </c>
      <c r="J14" s="312">
        <f t="shared" si="5"/>
        <v>1.819822896592101E-2</v>
      </c>
      <c r="K14" s="306">
        <v>8923</v>
      </c>
      <c r="L14" s="314">
        <f t="shared" si="6"/>
        <v>-7.9913384202928484E-2</v>
      </c>
      <c r="M14" s="313">
        <f t="shared" si="7"/>
        <v>-775</v>
      </c>
      <c r="N14" s="312">
        <f t="shared" si="8"/>
        <v>1.6236773389378678E-2</v>
      </c>
      <c r="O14" s="306">
        <v>11339</v>
      </c>
      <c r="P14" s="314">
        <f t="shared" si="9"/>
        <v>0.27076095483581764</v>
      </c>
      <c r="Q14" s="313">
        <f t="shared" si="10"/>
        <v>2416</v>
      </c>
      <c r="R14" s="314">
        <f t="shared" si="1"/>
        <v>1.2281391235999215</v>
      </c>
      <c r="S14" s="313">
        <f t="shared" si="2"/>
        <v>6250</v>
      </c>
      <c r="T14" s="312">
        <f t="shared" si="11"/>
        <v>2.0129164654756157E-2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12942</v>
      </c>
      <c r="D15" s="306">
        <v>3521</v>
      </c>
      <c r="E15" s="306">
        <v>7579</v>
      </c>
      <c r="F15" s="307">
        <f t="shared" si="0"/>
        <v>1.4896213936283749E-2</v>
      </c>
      <c r="G15" s="306">
        <v>12212</v>
      </c>
      <c r="H15" s="318">
        <f t="shared" si="3"/>
        <v>0.61129436601134723</v>
      </c>
      <c r="I15" s="309">
        <f t="shared" si="4"/>
        <v>4633</v>
      </c>
      <c r="J15" s="307">
        <f t="shared" si="5"/>
        <v>2.2915732329534685E-2</v>
      </c>
      <c r="K15" s="306">
        <v>19824</v>
      </c>
      <c r="L15" s="314">
        <f t="shared" si="6"/>
        <v>0.6233213232885686</v>
      </c>
      <c r="M15" s="313">
        <f t="shared" si="7"/>
        <v>7612</v>
      </c>
      <c r="N15" s="312">
        <f t="shared" si="8"/>
        <v>3.6072822556432023E-2</v>
      </c>
      <c r="O15" s="306">
        <v>23171</v>
      </c>
      <c r="P15" s="314">
        <f t="shared" si="9"/>
        <v>0.16883575464083944</v>
      </c>
      <c r="Q15" s="313">
        <f t="shared" si="10"/>
        <v>3347</v>
      </c>
      <c r="R15" s="314">
        <f t="shared" si="1"/>
        <v>0.79037243084530995</v>
      </c>
      <c r="S15" s="313">
        <f t="shared" si="2"/>
        <v>10229</v>
      </c>
      <c r="T15" s="312">
        <f t="shared" si="11"/>
        <v>4.1133510381458231E-2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30869</v>
      </c>
      <c r="D16" s="306">
        <f>D6-SUM(D7:D15)</f>
        <v>6546</v>
      </c>
      <c r="E16" s="306">
        <f>E6-SUM(E7:E15)</f>
        <v>13718</v>
      </c>
      <c r="F16" s="312">
        <f t="shared" si="0"/>
        <v>2.6962166879263817E-2</v>
      </c>
      <c r="G16" s="306">
        <f>G6-SUM(G7:G15)</f>
        <v>13546</v>
      </c>
      <c r="H16" s="314">
        <f t="shared" si="3"/>
        <v>-1.2538270884968616E-2</v>
      </c>
      <c r="I16" s="313">
        <f t="shared" si="4"/>
        <v>-172</v>
      </c>
      <c r="J16" s="312">
        <f t="shared" si="5"/>
        <v>2.5418973971165808E-2</v>
      </c>
      <c r="K16" s="306">
        <f>K6-SUM(K7:K15)</f>
        <v>15765</v>
      </c>
      <c r="L16" s="314">
        <f t="shared" si="6"/>
        <v>0.16381219548206105</v>
      </c>
      <c r="M16" s="313">
        <f t="shared" si="7"/>
        <v>2219</v>
      </c>
      <c r="N16" s="312">
        <f t="shared" si="8"/>
        <v>2.8686846630455551E-2</v>
      </c>
      <c r="O16" s="306">
        <f>O6-SUM(O7:O15)</f>
        <v>17563</v>
      </c>
      <c r="P16" s="314">
        <f t="shared" si="9"/>
        <v>0.11405011100539175</v>
      </c>
      <c r="Q16" s="313">
        <f t="shared" si="10"/>
        <v>1798</v>
      </c>
      <c r="R16" s="314">
        <f t="shared" si="1"/>
        <v>-0.43104732903560206</v>
      </c>
      <c r="S16" s="313">
        <f t="shared" si="2"/>
        <v>-13306</v>
      </c>
      <c r="T16" s="312">
        <f t="shared" si="11"/>
        <v>3.1178103786178885E-2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3BD6-AFEA-4C52-8894-5E7BD3F40BEF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179710</v>
      </c>
      <c r="D6" s="297">
        <v>365080</v>
      </c>
      <c r="E6" s="297">
        <v>374364</v>
      </c>
      <c r="F6" s="298">
        <f>E6/$E$6</f>
        <v>1</v>
      </c>
      <c r="G6" s="297">
        <v>380988</v>
      </c>
      <c r="H6" s="298">
        <f>G6/E6-1</f>
        <v>1.7694009039330716E-2</v>
      </c>
      <c r="I6" s="297">
        <f>G6-E6</f>
        <v>6624</v>
      </c>
      <c r="J6" s="298">
        <f>G6/$G$6</f>
        <v>1</v>
      </c>
      <c r="K6" s="297">
        <v>371208</v>
      </c>
      <c r="L6" s="298">
        <f>K6/G6-1</f>
        <v>-2.5670099845664485E-2</v>
      </c>
      <c r="M6" s="297">
        <f>K6-G6</f>
        <v>-9780</v>
      </c>
      <c r="N6" s="298">
        <f>K6/$K$6</f>
        <v>1</v>
      </c>
      <c r="O6" s="297">
        <v>372245</v>
      </c>
      <c r="P6" s="298">
        <f>O6/K6-1</f>
        <v>2.7935820348699014E-3</v>
      </c>
      <c r="Q6" s="297">
        <f>O6-K6</f>
        <v>1037</v>
      </c>
      <c r="R6" s="298">
        <f>IFERROR(O6/C6-1,"-")</f>
        <v>1.0713649769072395</v>
      </c>
      <c r="S6" s="297">
        <f>O6-C6</f>
        <v>192535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52174</v>
      </c>
      <c r="D7" s="306">
        <v>117614</v>
      </c>
      <c r="E7" s="306">
        <v>78213</v>
      </c>
      <c r="F7" s="312">
        <f t="shared" ref="F7:F16" si="0">E7/$E$6</f>
        <v>0.2089223322755393</v>
      </c>
      <c r="G7" s="306">
        <v>68547</v>
      </c>
      <c r="H7" s="314">
        <f>G7/E7-1</f>
        <v>-0.12358559318783324</v>
      </c>
      <c r="I7" s="313">
        <f>G7-E7</f>
        <v>-9666</v>
      </c>
      <c r="J7" s="312">
        <f>G7/$G$6</f>
        <v>0.17991905256858484</v>
      </c>
      <c r="K7" s="306">
        <v>54723</v>
      </c>
      <c r="L7" s="314">
        <f>K7/G7-1</f>
        <v>-0.20167184559499318</v>
      </c>
      <c r="M7" s="313">
        <f>K7-G7</f>
        <v>-13824</v>
      </c>
      <c r="N7" s="312">
        <f>K7/$K$6</f>
        <v>0.14741869787289066</v>
      </c>
      <c r="O7" s="306">
        <v>61293</v>
      </c>
      <c r="P7" s="314">
        <f>O7/K7-1</f>
        <v>0.12005920728030262</v>
      </c>
      <c r="Q7" s="313">
        <f>O7-K7</f>
        <v>6570</v>
      </c>
      <c r="R7" s="314">
        <f t="shared" ref="R7:R16" si="1">IFERROR(O7/C7-1,"-")</f>
        <v>0.17478054203242999</v>
      </c>
      <c r="S7" s="313">
        <f t="shared" ref="S7:S16" si="2">O7-C7</f>
        <v>9119</v>
      </c>
      <c r="T7" s="312">
        <f>O7/$O$6</f>
        <v>0.16465768512673104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20552</v>
      </c>
      <c r="D8" s="306">
        <v>38712</v>
      </c>
      <c r="E8" s="306">
        <v>44470</v>
      </c>
      <c r="F8" s="312">
        <f t="shared" si="0"/>
        <v>0.11878813133741492</v>
      </c>
      <c r="G8" s="306">
        <v>46357</v>
      </c>
      <c r="H8" s="314">
        <f t="shared" ref="H8:H16" si="3">G8/E8-1</f>
        <v>4.2433100966944082E-2</v>
      </c>
      <c r="I8" s="313">
        <f t="shared" ref="I8:I16" si="4">G8-E8</f>
        <v>1887</v>
      </c>
      <c r="J8" s="312">
        <f t="shared" ref="J8:J16" si="5">G8/$G$6</f>
        <v>0.12167574831753231</v>
      </c>
      <c r="K8" s="306">
        <v>45451</v>
      </c>
      <c r="L8" s="314">
        <f t="shared" ref="L8:L16" si="6">K8/G8-1</f>
        <v>-1.9543973941368087E-2</v>
      </c>
      <c r="M8" s="313">
        <f t="shared" ref="M8:M16" si="7">K8-G8</f>
        <v>-906</v>
      </c>
      <c r="N8" s="312">
        <f t="shared" ref="N8:N16" si="8">K8/$K$6</f>
        <v>0.12244078791405358</v>
      </c>
      <c r="O8" s="306">
        <v>46055</v>
      </c>
      <c r="P8" s="314">
        <f t="shared" ref="P8:P16" si="9">O8/K8-1</f>
        <v>1.3289036544850585E-2</v>
      </c>
      <c r="Q8" s="313">
        <f t="shared" ref="Q8:Q16" si="10">O8-K8</f>
        <v>604</v>
      </c>
      <c r="R8" s="314">
        <f t="shared" si="1"/>
        <v>1.240901128843908</v>
      </c>
      <c r="S8" s="313">
        <f t="shared" si="2"/>
        <v>25503</v>
      </c>
      <c r="T8" s="312">
        <f t="shared" ref="T8:T16" si="11">O8/$O$6</f>
        <v>0.12372227968139263</v>
      </c>
      <c r="V8" s="37"/>
      <c r="W8" s="103"/>
      <c r="AE8" s="1"/>
    </row>
    <row r="9" spans="1:31" s="4" customFormat="1" x14ac:dyDescent="0.25">
      <c r="B9" s="288" t="s">
        <v>48</v>
      </c>
      <c r="C9" s="306">
        <v>1592</v>
      </c>
      <c r="D9" s="306">
        <v>2335</v>
      </c>
      <c r="E9" s="306">
        <v>2591</v>
      </c>
      <c r="F9" s="307">
        <f t="shared" si="0"/>
        <v>6.9210714705473814E-3</v>
      </c>
      <c r="G9" s="306">
        <v>12921</v>
      </c>
      <c r="H9" s="318">
        <f t="shared" si="3"/>
        <v>3.9868776534156698</v>
      </c>
      <c r="I9" s="309">
        <f t="shared" si="4"/>
        <v>10330</v>
      </c>
      <c r="J9" s="307">
        <f t="shared" si="5"/>
        <v>3.3914453998551135E-2</v>
      </c>
      <c r="K9" s="306">
        <v>6705</v>
      </c>
      <c r="L9" s="314">
        <f t="shared" si="6"/>
        <v>-0.48107731599721382</v>
      </c>
      <c r="M9" s="313">
        <f t="shared" si="7"/>
        <v>-6216</v>
      </c>
      <c r="N9" s="312">
        <f t="shared" si="8"/>
        <v>1.8062649511863968E-2</v>
      </c>
      <c r="O9" s="306">
        <v>4769</v>
      </c>
      <c r="P9" s="314">
        <f t="shared" si="9"/>
        <v>-0.28873974645786726</v>
      </c>
      <c r="Q9" s="313">
        <f t="shared" si="10"/>
        <v>-1936</v>
      </c>
      <c r="R9" s="314">
        <f t="shared" si="1"/>
        <v>1.995603015075377</v>
      </c>
      <c r="S9" s="313">
        <f t="shared" si="2"/>
        <v>3177</v>
      </c>
      <c r="T9" s="312">
        <f t="shared" si="11"/>
        <v>1.2811454821421375E-2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20676</v>
      </c>
      <c r="D10" s="306">
        <v>56045</v>
      </c>
      <c r="E10" s="306">
        <v>86680</v>
      </c>
      <c r="F10" s="312">
        <f t="shared" si="0"/>
        <v>0.23153935741684564</v>
      </c>
      <c r="G10" s="306">
        <v>82735</v>
      </c>
      <c r="H10" s="314">
        <f t="shared" si="3"/>
        <v>-4.5512228887863437E-2</v>
      </c>
      <c r="I10" s="313">
        <f t="shared" si="4"/>
        <v>-3945</v>
      </c>
      <c r="J10" s="312">
        <f t="shared" si="5"/>
        <v>0.21715907062689638</v>
      </c>
      <c r="K10" s="306">
        <v>94416</v>
      </c>
      <c r="L10" s="314">
        <f t="shared" si="6"/>
        <v>0.14118571342237263</v>
      </c>
      <c r="M10" s="313">
        <f t="shared" si="7"/>
        <v>11681</v>
      </c>
      <c r="N10" s="312">
        <f t="shared" si="8"/>
        <v>0.25434796663865</v>
      </c>
      <c r="O10" s="306">
        <v>91116</v>
      </c>
      <c r="P10" s="314">
        <f t="shared" si="9"/>
        <v>-3.495170310116924E-2</v>
      </c>
      <c r="Q10" s="313">
        <f t="shared" si="10"/>
        <v>-3300</v>
      </c>
      <c r="R10" s="314">
        <f t="shared" si="1"/>
        <v>3.4068485200232157</v>
      </c>
      <c r="S10" s="313">
        <f t="shared" si="2"/>
        <v>70440</v>
      </c>
      <c r="T10" s="312">
        <f>O10/$O$6</f>
        <v>0.24477427500705182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2599</v>
      </c>
      <c r="D11" s="306">
        <v>22225</v>
      </c>
      <c r="E11" s="306">
        <v>14941</v>
      </c>
      <c r="F11" s="307">
        <f t="shared" si="0"/>
        <v>3.991035462811595E-2</v>
      </c>
      <c r="G11" s="306">
        <v>18268</v>
      </c>
      <c r="H11" s="318">
        <f t="shared" si="3"/>
        <v>0.22267585837628001</v>
      </c>
      <c r="I11" s="309">
        <f t="shared" si="4"/>
        <v>3327</v>
      </c>
      <c r="J11" s="307">
        <f t="shared" si="5"/>
        <v>4.7949016766932293E-2</v>
      </c>
      <c r="K11" s="306">
        <v>14687</v>
      </c>
      <c r="L11" s="314">
        <f t="shared" si="6"/>
        <v>-0.19602583753010727</v>
      </c>
      <c r="M11" s="313">
        <f t="shared" si="7"/>
        <v>-3581</v>
      </c>
      <c r="N11" s="312">
        <f t="shared" si="8"/>
        <v>3.9565418848731708E-2</v>
      </c>
      <c r="O11" s="306">
        <v>17968</v>
      </c>
      <c r="P11" s="314">
        <f t="shared" si="9"/>
        <v>0.22339483897324164</v>
      </c>
      <c r="Q11" s="313">
        <f t="shared" si="10"/>
        <v>3281</v>
      </c>
      <c r="R11" s="314">
        <f t="shared" si="1"/>
        <v>5.9134282416313964</v>
      </c>
      <c r="S11" s="313">
        <f t="shared" si="2"/>
        <v>15369</v>
      </c>
      <c r="T11" s="312">
        <f t="shared" si="11"/>
        <v>4.8269285013902131E-2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19485</v>
      </c>
      <c r="D12" s="306">
        <v>41503</v>
      </c>
      <c r="E12" s="306">
        <v>57305</v>
      </c>
      <c r="F12" s="312">
        <f t="shared" si="0"/>
        <v>0.15307294504813498</v>
      </c>
      <c r="G12" s="306">
        <v>55716</v>
      </c>
      <c r="H12" s="314">
        <f t="shared" si="3"/>
        <v>-2.7728819474740374E-2</v>
      </c>
      <c r="I12" s="313">
        <f t="shared" si="4"/>
        <v>-1589</v>
      </c>
      <c r="J12" s="312">
        <f t="shared" si="5"/>
        <v>0.14624082648272388</v>
      </c>
      <c r="K12" s="306">
        <v>62457</v>
      </c>
      <c r="L12" s="314">
        <f t="shared" si="6"/>
        <v>0.12098858496661635</v>
      </c>
      <c r="M12" s="313">
        <f t="shared" si="7"/>
        <v>6741</v>
      </c>
      <c r="N12" s="312">
        <f t="shared" si="8"/>
        <v>0.16825337815995345</v>
      </c>
      <c r="O12" s="306">
        <v>78684</v>
      </c>
      <c r="P12" s="314">
        <f t="shared" si="9"/>
        <v>0.2598107497958595</v>
      </c>
      <c r="Q12" s="313">
        <f t="shared" si="10"/>
        <v>16227</v>
      </c>
      <c r="R12" s="314">
        <f t="shared" si="1"/>
        <v>3.038183217859892</v>
      </c>
      <c r="S12" s="313">
        <f t="shared" si="2"/>
        <v>59199</v>
      </c>
      <c r="T12" s="312">
        <f t="shared" si="11"/>
        <v>0.21137691574097706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6489</v>
      </c>
      <c r="D13" s="306">
        <v>8211</v>
      </c>
      <c r="E13" s="306">
        <v>12915</v>
      </c>
      <c r="F13" s="307">
        <f t="shared" si="0"/>
        <v>3.449850947206462E-2</v>
      </c>
      <c r="G13" s="306">
        <v>10196</v>
      </c>
      <c r="H13" s="318">
        <f t="shared" si="3"/>
        <v>-0.21053039101819593</v>
      </c>
      <c r="I13" s="309">
        <f t="shared" si="4"/>
        <v>-2719</v>
      </c>
      <c r="J13" s="307">
        <f t="shared" si="5"/>
        <v>2.6761997753210073E-2</v>
      </c>
      <c r="K13" s="306">
        <v>9167</v>
      </c>
      <c r="L13" s="314">
        <f t="shared" si="6"/>
        <v>-0.10092193016869355</v>
      </c>
      <c r="M13" s="313">
        <f t="shared" si="7"/>
        <v>-1029</v>
      </c>
      <c r="N13" s="312">
        <f t="shared" si="8"/>
        <v>2.469504967565354E-2</v>
      </c>
      <c r="O13" s="306">
        <v>10910</v>
      </c>
      <c r="P13" s="314">
        <f t="shared" si="9"/>
        <v>0.19013854041671219</v>
      </c>
      <c r="Q13" s="313">
        <f t="shared" si="10"/>
        <v>1743</v>
      </c>
      <c r="R13" s="314">
        <f t="shared" si="1"/>
        <v>0.68130682693789479</v>
      </c>
      <c r="S13" s="313">
        <f t="shared" si="2"/>
        <v>4421</v>
      </c>
      <c r="T13" s="312">
        <f t="shared" si="11"/>
        <v>2.9308654246531181E-2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13319</v>
      </c>
      <c r="D14" s="306">
        <v>31931</v>
      </c>
      <c r="E14" s="306">
        <v>18308</v>
      </c>
      <c r="F14" s="312">
        <f t="shared" si="0"/>
        <v>4.8904274983705698E-2</v>
      </c>
      <c r="G14" s="306">
        <v>19153</v>
      </c>
      <c r="H14" s="314">
        <f t="shared" si="3"/>
        <v>4.615468647585752E-2</v>
      </c>
      <c r="I14" s="313">
        <f t="shared" si="4"/>
        <v>845</v>
      </c>
      <c r="J14" s="312">
        <f t="shared" si="5"/>
        <v>5.0271924575052231E-2</v>
      </c>
      <c r="K14" s="306">
        <v>17562</v>
      </c>
      <c r="L14" s="314">
        <f t="shared" si="6"/>
        <v>-8.3067926695556848E-2</v>
      </c>
      <c r="M14" s="313">
        <f t="shared" si="7"/>
        <v>-1591</v>
      </c>
      <c r="N14" s="312">
        <f t="shared" si="8"/>
        <v>4.7310402793043251E-2</v>
      </c>
      <c r="O14" s="306">
        <v>18125</v>
      </c>
      <c r="P14" s="314">
        <f t="shared" si="9"/>
        <v>3.2057852180845003E-2</v>
      </c>
      <c r="Q14" s="313">
        <f t="shared" si="10"/>
        <v>563</v>
      </c>
      <c r="R14" s="314">
        <f t="shared" si="1"/>
        <v>0.36083790074329913</v>
      </c>
      <c r="S14" s="313">
        <f t="shared" si="2"/>
        <v>4806</v>
      </c>
      <c r="T14" s="312">
        <f t="shared" si="11"/>
        <v>4.8691050249163856E-2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7189</v>
      </c>
      <c r="D15" s="306">
        <v>20370</v>
      </c>
      <c r="E15" s="306">
        <v>23072</v>
      </c>
      <c r="F15" s="307">
        <f t="shared" si="0"/>
        <v>6.1629857571775061E-2</v>
      </c>
      <c r="G15" s="306">
        <v>28586</v>
      </c>
      <c r="H15" s="318">
        <f t="shared" si="3"/>
        <v>0.23899098474341196</v>
      </c>
      <c r="I15" s="309">
        <f t="shared" si="4"/>
        <v>5514</v>
      </c>
      <c r="J15" s="307">
        <f t="shared" si="5"/>
        <v>7.5031234579566813E-2</v>
      </c>
      <c r="K15" s="306">
        <v>33767</v>
      </c>
      <c r="L15" s="314">
        <f t="shared" si="6"/>
        <v>0.1812425662911914</v>
      </c>
      <c r="M15" s="313">
        <f t="shared" si="7"/>
        <v>5181</v>
      </c>
      <c r="N15" s="312">
        <f t="shared" si="8"/>
        <v>9.0965173164371457E-2</v>
      </c>
      <c r="O15" s="306">
        <v>13812</v>
      </c>
      <c r="P15" s="314">
        <f t="shared" si="9"/>
        <v>-0.5909615897177718</v>
      </c>
      <c r="Q15" s="313">
        <f t="shared" si="10"/>
        <v>-19955</v>
      </c>
      <c r="R15" s="314">
        <f t="shared" si="1"/>
        <v>0.92126860481290862</v>
      </c>
      <c r="S15" s="313">
        <f t="shared" si="2"/>
        <v>6623</v>
      </c>
      <c r="T15" s="312">
        <f t="shared" si="11"/>
        <v>3.7104595091942132E-2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35635</v>
      </c>
      <c r="D16" s="306">
        <f>D6-SUM(D7:D15)</f>
        <v>26134</v>
      </c>
      <c r="E16" s="306">
        <f>E6-SUM(E7:E15)</f>
        <v>35869</v>
      </c>
      <c r="F16" s="312">
        <f t="shared" si="0"/>
        <v>9.5813165795856442E-2</v>
      </c>
      <c r="G16" s="306">
        <f>G6-SUM(G7:G15)</f>
        <v>38509</v>
      </c>
      <c r="H16" s="314">
        <f t="shared" si="3"/>
        <v>7.3601159775851022E-2</v>
      </c>
      <c r="I16" s="313">
        <f t="shared" si="4"/>
        <v>2640</v>
      </c>
      <c r="J16" s="312">
        <f t="shared" si="5"/>
        <v>0.10107667433095005</v>
      </c>
      <c r="K16" s="306">
        <f>K6-SUM(K7:K15)</f>
        <v>32273</v>
      </c>
      <c r="L16" s="314">
        <f t="shared" si="6"/>
        <v>-0.16193617076527567</v>
      </c>
      <c r="M16" s="313">
        <f t="shared" si="7"/>
        <v>-6236</v>
      </c>
      <c r="N16" s="312">
        <f t="shared" si="8"/>
        <v>8.6940475420788352E-2</v>
      </c>
      <c r="O16" s="306">
        <f>O6-SUM(O7:O15)</f>
        <v>29513</v>
      </c>
      <c r="P16" s="314">
        <f t="shared" si="9"/>
        <v>-8.5520404052923493E-2</v>
      </c>
      <c r="Q16" s="313">
        <f t="shared" si="10"/>
        <v>-2760</v>
      </c>
      <c r="R16" s="314">
        <f t="shared" si="1"/>
        <v>-0.17179739020625784</v>
      </c>
      <c r="S16" s="313">
        <f t="shared" si="2"/>
        <v>-6122</v>
      </c>
      <c r="T16" s="312">
        <f t="shared" si="11"/>
        <v>7.9283805020886777E-2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D8FB-2535-411D-BBA2-165FE5A05D38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156566</v>
      </c>
      <c r="D8" s="147">
        <f t="shared" ref="D8:D21" si="0">C8/C9-1</f>
        <v>6.9220788089872309E-2</v>
      </c>
    </row>
    <row r="9" spans="1:5" x14ac:dyDescent="0.25">
      <c r="A9" s="1"/>
      <c r="B9" s="145">
        <v>2023</v>
      </c>
      <c r="C9" s="146">
        <v>146430</v>
      </c>
      <c r="D9" s="147">
        <f t="shared" si="0"/>
        <v>8.5583381522174262E-2</v>
      </c>
    </row>
    <row r="10" spans="1:5" x14ac:dyDescent="0.25">
      <c r="A10" s="1"/>
      <c r="B10" s="145">
        <v>2022</v>
      </c>
      <c r="C10" s="146">
        <v>134886</v>
      </c>
      <c r="D10" s="147">
        <f t="shared" si="0"/>
        <v>0.29007144428397913</v>
      </c>
    </row>
    <row r="11" spans="1:5" x14ac:dyDescent="0.25">
      <c r="A11" s="1"/>
      <c r="B11" s="145">
        <v>2021</v>
      </c>
      <c r="C11" s="146">
        <v>104557</v>
      </c>
      <c r="D11" s="147">
        <f t="shared" si="0"/>
        <v>0.69815335141543899</v>
      </c>
    </row>
    <row r="12" spans="1:5" x14ac:dyDescent="0.25">
      <c r="A12" s="1" t="s">
        <v>74</v>
      </c>
      <c r="B12" s="145">
        <v>2020</v>
      </c>
      <c r="C12" s="146">
        <v>61571</v>
      </c>
      <c r="D12" s="147">
        <f t="shared" si="0"/>
        <v>-0.48751477418388245</v>
      </c>
    </row>
    <row r="13" spans="1:5" x14ac:dyDescent="0.25">
      <c r="A13" s="1" t="s">
        <v>76</v>
      </c>
      <c r="B13" s="145">
        <v>2019</v>
      </c>
      <c r="C13" s="146">
        <v>120142</v>
      </c>
      <c r="D13" s="147">
        <f t="shared" si="0"/>
        <v>-0.11034263160622915</v>
      </c>
    </row>
    <row r="14" spans="1:5" x14ac:dyDescent="0.25">
      <c r="A14" s="1" t="s">
        <v>78</v>
      </c>
      <c r="B14" s="145">
        <v>2018</v>
      </c>
      <c r="C14" s="146">
        <v>135043</v>
      </c>
      <c r="D14" s="147">
        <f t="shared" si="0"/>
        <v>-0.15583879779712828</v>
      </c>
    </row>
    <row r="15" spans="1:5" x14ac:dyDescent="0.25">
      <c r="A15" s="1" t="s">
        <v>80</v>
      </c>
      <c r="B15" s="145">
        <v>2017</v>
      </c>
      <c r="C15" s="146">
        <v>159973</v>
      </c>
      <c r="D15" s="147">
        <f t="shared" si="0"/>
        <v>-2.5837920787255775E-2</v>
      </c>
    </row>
    <row r="16" spans="1:5" x14ac:dyDescent="0.25">
      <c r="A16" s="1" t="s">
        <v>82</v>
      </c>
      <c r="B16" s="145">
        <v>2016</v>
      </c>
      <c r="C16" s="146">
        <v>164216</v>
      </c>
      <c r="D16" s="147">
        <f>C16/C17-1</f>
        <v>6.7557728312876986E-2</v>
      </c>
    </row>
    <row r="17" spans="1:4" x14ac:dyDescent="0.25">
      <c r="A17" s="1" t="s">
        <v>84</v>
      </c>
      <c r="B17" s="145">
        <v>2015</v>
      </c>
      <c r="C17" s="146">
        <v>153824</v>
      </c>
      <c r="D17" s="147">
        <f t="shared" si="0"/>
        <v>0.17402288147882428</v>
      </c>
    </row>
    <row r="18" spans="1:4" x14ac:dyDescent="0.25">
      <c r="A18" s="1" t="s">
        <v>86</v>
      </c>
      <c r="B18" s="145">
        <v>2014</v>
      </c>
      <c r="C18" s="146">
        <v>131023</v>
      </c>
      <c r="D18" s="147">
        <f t="shared" si="0"/>
        <v>0.10748307369809051</v>
      </c>
    </row>
    <row r="19" spans="1:4" x14ac:dyDescent="0.25">
      <c r="A19" s="1" t="s">
        <v>88</v>
      </c>
      <c r="B19" s="145">
        <v>2013</v>
      </c>
      <c r="C19" s="146">
        <v>118307</v>
      </c>
      <c r="D19" s="147">
        <f t="shared" si="0"/>
        <v>-3.5794899437388006E-3</v>
      </c>
    </row>
    <row r="20" spans="1:4" x14ac:dyDescent="0.25">
      <c r="A20" s="1" t="s">
        <v>90</v>
      </c>
      <c r="B20" s="145">
        <v>2012</v>
      </c>
      <c r="C20" s="146">
        <v>118732</v>
      </c>
      <c r="D20" s="147">
        <f>C20/C21-1</f>
        <v>-7.0066887012641188E-2</v>
      </c>
    </row>
    <row r="21" spans="1:4" x14ac:dyDescent="0.25">
      <c r="A21" s="1" t="s">
        <v>92</v>
      </c>
      <c r="B21" s="145">
        <v>2011</v>
      </c>
      <c r="C21" s="146">
        <v>127678</v>
      </c>
      <c r="D21" s="147">
        <f t="shared" si="0"/>
        <v>-5.2025095593421722E-2</v>
      </c>
    </row>
    <row r="22" spans="1:4" x14ac:dyDescent="0.25">
      <c r="A22" s="1" t="s">
        <v>94</v>
      </c>
      <c r="B22" s="145">
        <v>2010</v>
      </c>
      <c r="C22" s="146">
        <v>134685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9966-7BBE-48B6-B511-D2EBEEC154EA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80773</v>
      </c>
      <c r="D8" s="147">
        <f t="shared" ref="D8:D21" si="0">C8/C9-1</f>
        <v>5.7776836967213807E-3</v>
      </c>
    </row>
    <row r="9" spans="1:5" x14ac:dyDescent="0.25">
      <c r="A9" s="1"/>
      <c r="B9" s="145">
        <v>2023</v>
      </c>
      <c r="C9" s="146">
        <v>80309</v>
      </c>
      <c r="D9" s="147">
        <f t="shared" si="0"/>
        <v>0.23512403684963323</v>
      </c>
    </row>
    <row r="10" spans="1:5" x14ac:dyDescent="0.25">
      <c r="A10" s="1"/>
      <c r="B10" s="145">
        <v>2022</v>
      </c>
      <c r="C10" s="146">
        <v>65021</v>
      </c>
      <c r="D10" s="147">
        <f t="shared" si="0"/>
        <v>0.26721886571818354</v>
      </c>
    </row>
    <row r="11" spans="1:5" x14ac:dyDescent="0.25">
      <c r="A11" s="1"/>
      <c r="B11" s="145">
        <v>2021</v>
      </c>
      <c r="C11" s="146">
        <v>51310</v>
      </c>
      <c r="D11" s="147">
        <f t="shared" si="0"/>
        <v>0.51894612196566015</v>
      </c>
    </row>
    <row r="12" spans="1:5" x14ac:dyDescent="0.25">
      <c r="A12" s="1" t="s">
        <v>74</v>
      </c>
      <c r="B12" s="145">
        <v>2020</v>
      </c>
      <c r="C12" s="146">
        <v>33780</v>
      </c>
      <c r="D12" s="147">
        <f t="shared" si="0"/>
        <v>-0.42809738258896823</v>
      </c>
    </row>
    <row r="13" spans="1:5" x14ac:dyDescent="0.25">
      <c r="A13" s="1" t="s">
        <v>76</v>
      </c>
      <c r="B13" s="145">
        <v>2019</v>
      </c>
      <c r="C13" s="146">
        <v>59066</v>
      </c>
      <c r="D13" s="147">
        <f t="shared" si="0"/>
        <v>-1.2307280692953393E-2</v>
      </c>
    </row>
    <row r="14" spans="1:5" x14ac:dyDescent="0.25">
      <c r="A14" s="1" t="s">
        <v>78</v>
      </c>
      <c r="B14" s="145">
        <v>2018</v>
      </c>
      <c r="C14" s="146">
        <v>59802</v>
      </c>
      <c r="D14" s="147">
        <f t="shared" si="0"/>
        <v>-9.2919548598471069E-2</v>
      </c>
    </row>
    <row r="15" spans="1:5" x14ac:dyDescent="0.25">
      <c r="A15" s="1" t="s">
        <v>80</v>
      </c>
      <c r="B15" s="145">
        <v>2017</v>
      </c>
      <c r="C15" s="146">
        <v>65928</v>
      </c>
      <c r="D15" s="147">
        <f>C15/C16-1</f>
        <v>-6.8168647792964054E-2</v>
      </c>
    </row>
    <row r="16" spans="1:5" x14ac:dyDescent="0.25">
      <c r="A16" s="1" t="s">
        <v>82</v>
      </c>
      <c r="B16" s="145">
        <v>2016</v>
      </c>
      <c r="C16" s="146">
        <v>70751</v>
      </c>
      <c r="D16" s="147">
        <f>C16/C17-1</f>
        <v>0.2092741039533732</v>
      </c>
    </row>
    <row r="17" spans="1:4" x14ac:dyDescent="0.25">
      <c r="A17" s="1" t="s">
        <v>84</v>
      </c>
      <c r="B17" s="145">
        <v>2015</v>
      </c>
      <c r="C17" s="146">
        <v>58507</v>
      </c>
      <c r="D17" s="147">
        <f t="shared" si="0"/>
        <v>0.30616390953943706</v>
      </c>
    </row>
    <row r="18" spans="1:4" x14ac:dyDescent="0.25">
      <c r="A18" s="1" t="s">
        <v>86</v>
      </c>
      <c r="B18" s="145">
        <v>2014</v>
      </c>
      <c r="C18" s="146">
        <v>44793</v>
      </c>
      <c r="D18" s="147">
        <f t="shared" si="0"/>
        <v>-0.16617647058823526</v>
      </c>
    </row>
    <row r="19" spans="1:4" x14ac:dyDescent="0.25">
      <c r="A19" s="1" t="s">
        <v>88</v>
      </c>
      <c r="B19" s="145">
        <v>2013</v>
      </c>
      <c r="C19" s="146">
        <v>53720</v>
      </c>
      <c r="D19" s="147">
        <f t="shared" si="0"/>
        <v>-0.10682517249979218</v>
      </c>
    </row>
    <row r="20" spans="1:4" x14ac:dyDescent="0.25">
      <c r="A20" s="1" t="s">
        <v>90</v>
      </c>
      <c r="B20" s="145">
        <v>2012</v>
      </c>
      <c r="C20" s="146">
        <v>60145</v>
      </c>
      <c r="D20" s="147">
        <f>C20/C21-1</f>
        <v>-8.7010641043156145E-2</v>
      </c>
    </row>
    <row r="21" spans="1:4" x14ac:dyDescent="0.25">
      <c r="A21" s="1" t="s">
        <v>92</v>
      </c>
      <c r="B21" s="145">
        <v>2011</v>
      </c>
      <c r="C21" s="146">
        <v>65877</v>
      </c>
      <c r="D21" s="147">
        <f t="shared" si="0"/>
        <v>-0.1162550474222932</v>
      </c>
    </row>
    <row r="22" spans="1:4" x14ac:dyDescent="0.25">
      <c r="A22" s="1" t="s">
        <v>94</v>
      </c>
      <c r="B22" s="145">
        <v>2010</v>
      </c>
      <c r="C22" s="146">
        <v>74543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99CA-B2C7-44F4-B085-B51BF5C2C13E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75793</v>
      </c>
      <c r="D8" s="147">
        <f t="shared" ref="D8:D21" si="0">C8/C9-1</f>
        <v>0.14627727953297742</v>
      </c>
    </row>
    <row r="9" spans="1:5" x14ac:dyDescent="0.25">
      <c r="A9" s="1"/>
      <c r="B9" s="145">
        <v>2023</v>
      </c>
      <c r="C9" s="146">
        <v>66121</v>
      </c>
      <c r="D9" s="147">
        <f t="shared" si="0"/>
        <v>-5.3589064624633198E-2</v>
      </c>
    </row>
    <row r="10" spans="1:5" x14ac:dyDescent="0.25">
      <c r="A10" s="1"/>
      <c r="B10" s="145">
        <v>2022</v>
      </c>
      <c r="C10" s="146">
        <v>69865</v>
      </c>
      <c r="D10" s="147">
        <f t="shared" si="0"/>
        <v>0.31209270005821921</v>
      </c>
    </row>
    <row r="11" spans="1:5" x14ac:dyDescent="0.25">
      <c r="A11" s="1"/>
      <c r="B11" s="145">
        <v>2021</v>
      </c>
      <c r="C11" s="146">
        <v>53247</v>
      </c>
      <c r="D11" s="147">
        <f t="shared" si="0"/>
        <v>0.91597999352308301</v>
      </c>
    </row>
    <row r="12" spans="1:5" x14ac:dyDescent="0.25">
      <c r="A12" s="1" t="s">
        <v>74</v>
      </c>
      <c r="B12" s="145">
        <v>2020</v>
      </c>
      <c r="C12" s="146">
        <v>27791</v>
      </c>
      <c r="D12" s="147">
        <f t="shared" si="0"/>
        <v>-0.5449767502783418</v>
      </c>
    </row>
    <row r="13" spans="1:5" x14ac:dyDescent="0.25">
      <c r="A13" s="1" t="s">
        <v>76</v>
      </c>
      <c r="B13" s="145">
        <v>2019</v>
      </c>
      <c r="C13" s="146">
        <v>61076</v>
      </c>
      <c r="D13" s="147">
        <f t="shared" si="0"/>
        <v>-0.18826171900958255</v>
      </c>
    </row>
    <row r="14" spans="1:5" x14ac:dyDescent="0.25">
      <c r="A14" s="1" t="s">
        <v>78</v>
      </c>
      <c r="B14" s="145">
        <v>2018</v>
      </c>
      <c r="C14" s="146">
        <v>75241</v>
      </c>
      <c r="D14" s="147">
        <f t="shared" si="0"/>
        <v>-0.19994683396246482</v>
      </c>
    </row>
    <row r="15" spans="1:5" x14ac:dyDescent="0.25">
      <c r="A15" s="1" t="s">
        <v>80</v>
      </c>
      <c r="B15" s="145">
        <v>2017</v>
      </c>
      <c r="C15" s="146">
        <v>94045</v>
      </c>
      <c r="D15" s="147">
        <f>C15/C16-1</f>
        <v>6.2055314823730168E-3</v>
      </c>
    </row>
    <row r="16" spans="1:5" x14ac:dyDescent="0.25">
      <c r="A16" s="1" t="s">
        <v>82</v>
      </c>
      <c r="B16" s="145">
        <v>2016</v>
      </c>
      <c r="C16" s="146">
        <v>93465</v>
      </c>
      <c r="D16" s="147">
        <f>C16/C17-1</f>
        <v>-1.942990232592301E-2</v>
      </c>
    </row>
    <row r="17" spans="1:4" x14ac:dyDescent="0.25">
      <c r="A17" s="1" t="s">
        <v>84</v>
      </c>
      <c r="B17" s="145">
        <v>2015</v>
      </c>
      <c r="C17" s="146">
        <v>95317</v>
      </c>
      <c r="D17" s="147">
        <f t="shared" si="0"/>
        <v>0.10538095790328184</v>
      </c>
    </row>
    <row r="18" spans="1:4" x14ac:dyDescent="0.25">
      <c r="A18" s="1" t="s">
        <v>86</v>
      </c>
      <c r="B18" s="145">
        <v>2014</v>
      </c>
      <c r="C18" s="146">
        <v>86230</v>
      </c>
      <c r="D18" s="147">
        <f t="shared" si="0"/>
        <v>0.33509839441373646</v>
      </c>
    </row>
    <row r="19" spans="1:4" x14ac:dyDescent="0.25">
      <c r="A19" s="1" t="s">
        <v>88</v>
      </c>
      <c r="B19" s="145">
        <v>2013</v>
      </c>
      <c r="C19" s="146">
        <v>64587</v>
      </c>
      <c r="D19" s="147">
        <f t="shared" si="0"/>
        <v>0.10241179783911103</v>
      </c>
    </row>
    <row r="20" spans="1:4" x14ac:dyDescent="0.25">
      <c r="A20" s="1" t="s">
        <v>90</v>
      </c>
      <c r="B20" s="145">
        <v>2012</v>
      </c>
      <c r="C20" s="146">
        <v>58587</v>
      </c>
      <c r="D20" s="147">
        <f>C20/C21-1</f>
        <v>-5.2005630976845074E-2</v>
      </c>
    </row>
    <row r="21" spans="1:4" x14ac:dyDescent="0.25">
      <c r="A21" s="1" t="s">
        <v>92</v>
      </c>
      <c r="B21" s="145">
        <v>2011</v>
      </c>
      <c r="C21" s="146">
        <v>61801</v>
      </c>
      <c r="D21" s="147">
        <f t="shared" si="0"/>
        <v>2.7584716171726864E-2</v>
      </c>
    </row>
    <row r="22" spans="1:4" x14ac:dyDescent="0.25">
      <c r="A22" s="1" t="s">
        <v>94</v>
      </c>
      <c r="B22" s="145">
        <v>2010</v>
      </c>
      <c r="C22" s="146">
        <v>60142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BF97-BC85-41EB-8690-273D23E0B564}">
  <sheetPr>
    <tabColor rgb="FF92D050"/>
  </sheetPr>
  <dimension ref="B1:W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125536.00000000001</v>
      </c>
      <c r="H7" s="118">
        <v>127400</v>
      </c>
      <c r="I7" s="119">
        <f t="shared" ref="I7:I52" si="0">IFERROR(H7/G7-1,"-")</f>
        <v>1.4848330359418682E-2</v>
      </c>
      <c r="J7" s="119">
        <f t="shared" ref="J7:J52" si="1">IFERROR(H7/D7-1,"-")</f>
        <v>0.91288419092806405</v>
      </c>
      <c r="K7" s="118">
        <f t="shared" ref="K7:K52" si="2">IFERROR(H7-G7,"-")</f>
        <v>1863.9999999999854</v>
      </c>
      <c r="L7" s="118">
        <f t="shared" ref="L7:L52" si="3">IFERROR(H7-D7,"-")</f>
        <v>60799</v>
      </c>
      <c r="M7" s="119">
        <f>H7/H7</f>
        <v>1</v>
      </c>
      <c r="N7" s="118">
        <v>113857</v>
      </c>
      <c r="O7" s="118">
        <v>124421</v>
      </c>
      <c r="P7" s="118">
        <v>126023</v>
      </c>
      <c r="Q7" s="118">
        <v>128502.99999999999</v>
      </c>
      <c r="R7" s="118">
        <v>126315</v>
      </c>
      <c r="S7" s="119">
        <f t="shared" ref="S7:S52" si="4">IFERROR(R7/Q7-1,"-")</f>
        <v>-1.7026839840314945E-2</v>
      </c>
      <c r="T7" s="119">
        <f t="shared" ref="T7:T52" si="5">IFERROR(R7/N7-1,"-")</f>
        <v>0.10941795410031885</v>
      </c>
      <c r="U7" s="118">
        <f t="shared" ref="U7:U52" si="6">IFERROR(R7-Q7,"-")</f>
        <v>-2187.9999999999854</v>
      </c>
      <c r="V7" s="118">
        <f t="shared" ref="V7:V52" si="7">IFERROR(R7-N7,"-")</f>
        <v>12458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44486.999999999993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1.0582866904938526</v>
      </c>
      <c r="K8" s="121">
        <f t="shared" si="2"/>
        <v>2249</v>
      </c>
      <c r="L8" s="121">
        <f t="shared" si="3"/>
        <v>47080.000000000007</v>
      </c>
      <c r="M8" s="122">
        <f>H8/H7</f>
        <v>0.71873626373626376</v>
      </c>
      <c r="N8" s="121">
        <v>83465.000000000015</v>
      </c>
      <c r="O8" s="121">
        <v>89470</v>
      </c>
      <c r="P8" s="121">
        <v>89973</v>
      </c>
      <c r="Q8" s="121">
        <v>92593</v>
      </c>
      <c r="R8" s="121">
        <v>90297</v>
      </c>
      <c r="S8" s="122">
        <f t="shared" si="4"/>
        <v>-2.4796690894560047E-2</v>
      </c>
      <c r="T8" s="122">
        <f t="shared" si="5"/>
        <v>8.1854669621997056E-2</v>
      </c>
      <c r="U8" s="121">
        <f t="shared" si="6"/>
        <v>-2296</v>
      </c>
      <c r="V8" s="121">
        <f t="shared" si="7"/>
        <v>6831.9999999999854</v>
      </c>
      <c r="W8" s="122">
        <f>R8/R7</f>
        <v>0.71485571784823654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65961</v>
      </c>
      <c r="O9" s="70">
        <v>71177</v>
      </c>
      <c r="P9" s="70">
        <v>73997</v>
      </c>
      <c r="Q9" s="70">
        <v>75960</v>
      </c>
      <c r="R9" s="70">
        <v>74586</v>
      </c>
      <c r="S9" s="124">
        <f t="shared" si="4"/>
        <v>-1.8088467614533976E-2</v>
      </c>
      <c r="T9" s="124">
        <f t="shared" si="5"/>
        <v>0.13075908491381272</v>
      </c>
      <c r="U9" s="70">
        <f t="shared" si="6"/>
        <v>-1374</v>
      </c>
      <c r="V9" s="70">
        <f t="shared" si="7"/>
        <v>8625</v>
      </c>
      <c r="W9" s="124">
        <f>R9/R7</f>
        <v>0.59047619047619049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17504</v>
      </c>
      <c r="O10" s="70">
        <v>18293</v>
      </c>
      <c r="P10" s="70">
        <v>15976</v>
      </c>
      <c r="Q10" s="70">
        <v>16633</v>
      </c>
      <c r="R10" s="70">
        <v>15711</v>
      </c>
      <c r="S10" s="124">
        <f t="shared" si="4"/>
        <v>-5.5431972584620959E-2</v>
      </c>
      <c r="T10" s="124">
        <f t="shared" si="5"/>
        <v>-0.10243372943327245</v>
      </c>
      <c r="U10" s="70">
        <f t="shared" si="6"/>
        <v>-922</v>
      </c>
      <c r="V10" s="70">
        <f t="shared" si="7"/>
        <v>-1793</v>
      </c>
      <c r="W10" s="124">
        <f>R10/R7</f>
        <v>0.12437952737204608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25665.000000000004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30392.000000000004</v>
      </c>
      <c r="O11" s="121">
        <v>34951</v>
      </c>
      <c r="P11" s="121">
        <v>36050</v>
      </c>
      <c r="Q11" s="121">
        <v>35910</v>
      </c>
      <c r="R11" s="121">
        <v>36018</v>
      </c>
      <c r="S11" s="122">
        <f t="shared" si="4"/>
        <v>3.0075187969924588E-3</v>
      </c>
      <c r="T11" s="122">
        <f t="shared" si="5"/>
        <v>0.18511450381679384</v>
      </c>
      <c r="U11" s="121">
        <f t="shared" si="6"/>
        <v>108</v>
      </c>
      <c r="V11" s="121">
        <f t="shared" si="7"/>
        <v>5625.9999999999964</v>
      </c>
      <c r="W11" s="122">
        <f>R11/R7</f>
        <v>0.28514428215176346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29697.000000000004</v>
      </c>
      <c r="F12" s="125">
        <v>44233</v>
      </c>
      <c r="G12" s="125">
        <v>45902</v>
      </c>
      <c r="H12" s="125">
        <v>46521.000000000007</v>
      </c>
      <c r="I12" s="126">
        <f t="shared" si="0"/>
        <v>1.3485251187312253E-2</v>
      </c>
      <c r="J12" s="126">
        <f t="shared" si="1"/>
        <v>0.95943896891584557</v>
      </c>
      <c r="K12" s="125">
        <f t="shared" si="2"/>
        <v>619.00000000000728</v>
      </c>
      <c r="L12" s="125">
        <f t="shared" si="3"/>
        <v>22779.000000000007</v>
      </c>
      <c r="M12" s="119">
        <f>H12/H12</f>
        <v>1</v>
      </c>
      <c r="N12" s="125">
        <v>40463.999999999993</v>
      </c>
      <c r="O12" s="125">
        <v>44073</v>
      </c>
      <c r="P12" s="125">
        <v>46483</v>
      </c>
      <c r="Q12" s="125">
        <v>47014.999999999993</v>
      </c>
      <c r="R12" s="125">
        <v>46075</v>
      </c>
      <c r="S12" s="126">
        <f t="shared" si="4"/>
        <v>-1.9993619057747325E-2</v>
      </c>
      <c r="T12" s="126">
        <f t="shared" si="5"/>
        <v>0.1386664689600634</v>
      </c>
      <c r="U12" s="125">
        <f t="shared" si="6"/>
        <v>-939.99999999999272</v>
      </c>
      <c r="V12" s="125">
        <f t="shared" si="7"/>
        <v>5611.0000000000073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0.75645407450398738</v>
      </c>
      <c r="N13" s="121">
        <v>33429</v>
      </c>
      <c r="O13" s="121">
        <v>34318</v>
      </c>
      <c r="P13" s="121">
        <v>35650</v>
      </c>
      <c r="Q13" s="121">
        <v>35398</v>
      </c>
      <c r="R13" s="121">
        <v>34456</v>
      </c>
      <c r="S13" s="122">
        <f t="shared" si="4"/>
        <v>-2.6611672975874301E-2</v>
      </c>
      <c r="T13" s="122">
        <f t="shared" si="5"/>
        <v>3.0721828352628044E-2</v>
      </c>
      <c r="U13" s="121">
        <f t="shared" si="6"/>
        <v>-942</v>
      </c>
      <c r="V13" s="121">
        <f t="shared" si="7"/>
        <v>1027</v>
      </c>
      <c r="W13" s="122">
        <f>R13/R12</f>
        <v>0.7478241996744438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0.66939661658175864</v>
      </c>
      <c r="N14" s="70">
        <v>27952</v>
      </c>
      <c r="O14" s="70">
        <v>29302</v>
      </c>
      <c r="P14" s="70">
        <v>31325</v>
      </c>
      <c r="Q14" s="70">
        <v>31393.000000000004</v>
      </c>
      <c r="R14" s="70">
        <v>30350.999999999996</v>
      </c>
      <c r="S14" s="124">
        <f t="shared" si="4"/>
        <v>-3.3192112891409109E-2</v>
      </c>
      <c r="T14" s="124">
        <f t="shared" si="5"/>
        <v>8.5825701202060456E-2</v>
      </c>
      <c r="U14" s="70">
        <f t="shared" si="6"/>
        <v>-1042.0000000000073</v>
      </c>
      <c r="V14" s="70">
        <f t="shared" si="7"/>
        <v>2398.9999999999964</v>
      </c>
      <c r="W14" s="124">
        <f>R14/R12</f>
        <v>0.65873033098209433</v>
      </c>
    </row>
    <row r="15" spans="2:23" x14ac:dyDescent="0.25">
      <c r="B15" s="123" t="s">
        <v>64</v>
      </c>
      <c r="C15" s="70">
        <v>6390.0000000000009</v>
      </c>
      <c r="D15" s="70">
        <v>2720</v>
      </c>
      <c r="E15" s="70">
        <v>3159.0000000000005</v>
      </c>
      <c r="F15" s="70">
        <v>5006.0000000000009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8.7057457922228659E-2</v>
      </c>
      <c r="N15" s="70">
        <v>5477</v>
      </c>
      <c r="O15" s="70">
        <v>5016</v>
      </c>
      <c r="P15" s="70">
        <v>4325</v>
      </c>
      <c r="Q15" s="70">
        <v>4004.9999999999995</v>
      </c>
      <c r="R15" s="70">
        <v>4105</v>
      </c>
      <c r="S15" s="124">
        <f t="shared" si="4"/>
        <v>2.4968789013732895E-2</v>
      </c>
      <c r="T15" s="124">
        <f t="shared" si="5"/>
        <v>-0.25050209968961112</v>
      </c>
      <c r="U15" s="70">
        <f t="shared" si="6"/>
        <v>100.00000000000045</v>
      </c>
      <c r="V15" s="70">
        <f t="shared" si="7"/>
        <v>-1372</v>
      </c>
      <c r="W15" s="124">
        <f>R15/R12</f>
        <v>8.9093868692349434E-2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10956.000000000002</v>
      </c>
      <c r="H16" s="121">
        <v>11330</v>
      </c>
      <c r="I16" s="122">
        <f t="shared" si="0"/>
        <v>3.4136546184738714E-2</v>
      </c>
      <c r="J16" s="122">
        <f t="shared" si="1"/>
        <v>0.83452072538860111</v>
      </c>
      <c r="K16" s="121">
        <f t="shared" si="2"/>
        <v>373.99999999999818</v>
      </c>
      <c r="L16" s="121">
        <f t="shared" si="3"/>
        <v>5154</v>
      </c>
      <c r="M16" s="122">
        <f>H16/H12</f>
        <v>0.24354592549601251</v>
      </c>
      <c r="N16" s="121">
        <v>7035</v>
      </c>
      <c r="O16" s="121">
        <v>9755</v>
      </c>
      <c r="P16" s="121">
        <v>10833</v>
      </c>
      <c r="Q16" s="121">
        <v>11617</v>
      </c>
      <c r="R16" s="121">
        <v>11619</v>
      </c>
      <c r="S16" s="122">
        <f t="shared" si="4"/>
        <v>1.7216148747523086E-4</v>
      </c>
      <c r="T16" s="122">
        <f t="shared" si="5"/>
        <v>0.65159914712153522</v>
      </c>
      <c r="U16" s="121">
        <f t="shared" si="6"/>
        <v>2</v>
      </c>
      <c r="V16" s="121">
        <f t="shared" si="7"/>
        <v>4584</v>
      </c>
      <c r="W16" s="122">
        <f>R16/R12</f>
        <v>0.25217580032555614</v>
      </c>
    </row>
    <row r="17" spans="2:23" x14ac:dyDescent="0.25">
      <c r="B17" s="117" t="s">
        <v>53</v>
      </c>
      <c r="C17" s="125">
        <v>2690</v>
      </c>
      <c r="D17" s="125">
        <v>1526</v>
      </c>
      <c r="E17" s="125">
        <v>2270</v>
      </c>
      <c r="F17" s="125">
        <v>2680</v>
      </c>
      <c r="G17" s="125">
        <v>2774</v>
      </c>
      <c r="H17" s="125">
        <v>2714</v>
      </c>
      <c r="I17" s="126">
        <f t="shared" si="0"/>
        <v>-2.1629416005767843E-2</v>
      </c>
      <c r="J17" s="126">
        <f t="shared" si="1"/>
        <v>0.77850589777195278</v>
      </c>
      <c r="K17" s="125">
        <f t="shared" si="2"/>
        <v>-60</v>
      </c>
      <c r="L17" s="125">
        <f t="shared" si="3"/>
        <v>1188</v>
      </c>
      <c r="M17" s="119">
        <f>H17/H17</f>
        <v>1</v>
      </c>
      <c r="N17" s="125">
        <v>2484.9999999999995</v>
      </c>
      <c r="O17" s="125">
        <v>2832</v>
      </c>
      <c r="P17" s="125">
        <v>2758</v>
      </c>
      <c r="Q17" s="125">
        <v>2672.9999999999995</v>
      </c>
      <c r="R17" s="125">
        <v>2675.0000000000005</v>
      </c>
      <c r="S17" s="126">
        <f t="shared" si="4"/>
        <v>7.4822297044563335E-4</v>
      </c>
      <c r="T17" s="126">
        <f t="shared" si="5"/>
        <v>7.6458752515090822E-2</v>
      </c>
      <c r="U17" s="125">
        <f t="shared" si="6"/>
        <v>2.0000000000009095</v>
      </c>
      <c r="V17" s="125">
        <f t="shared" si="7"/>
        <v>190.00000000000091</v>
      </c>
      <c r="W17" s="119">
        <f>R17/R17</f>
        <v>1</v>
      </c>
    </row>
    <row r="18" spans="2:23" x14ac:dyDescent="0.25">
      <c r="B18" s="120" t="s">
        <v>62</v>
      </c>
      <c r="C18" s="121">
        <v>2690</v>
      </c>
      <c r="D18" s="121">
        <v>1526</v>
      </c>
      <c r="E18" s="121">
        <v>2270</v>
      </c>
      <c r="F18" s="121">
        <v>2680</v>
      </c>
      <c r="G18" s="121">
        <v>2774</v>
      </c>
      <c r="H18" s="121">
        <v>2714</v>
      </c>
      <c r="I18" s="122">
        <f t="shared" si="0"/>
        <v>-2.1629416005767843E-2</v>
      </c>
      <c r="J18" s="122">
        <f t="shared" si="1"/>
        <v>0.77850589777195278</v>
      </c>
      <c r="K18" s="121">
        <f t="shared" si="2"/>
        <v>-60</v>
      </c>
      <c r="L18" s="121">
        <f t="shared" si="3"/>
        <v>1188</v>
      </c>
      <c r="M18" s="122">
        <f>H18/H17</f>
        <v>1</v>
      </c>
      <c r="N18" s="121">
        <v>2484.9999999999995</v>
      </c>
      <c r="O18" s="121">
        <v>2832</v>
      </c>
      <c r="P18" s="121">
        <v>2758</v>
      </c>
      <c r="Q18" s="121">
        <v>2672.9999999999995</v>
      </c>
      <c r="R18" s="121">
        <v>2675.0000000000005</v>
      </c>
      <c r="S18" s="122">
        <f t="shared" si="4"/>
        <v>7.4822297044563335E-4</v>
      </c>
      <c r="T18" s="122">
        <f t="shared" si="5"/>
        <v>7.6458752515090822E-2</v>
      </c>
      <c r="U18" s="121">
        <f t="shared" si="6"/>
        <v>2.0000000000009095</v>
      </c>
      <c r="V18" s="121">
        <f t="shared" si="7"/>
        <v>190.00000000000091</v>
      </c>
      <c r="W18" s="122">
        <f>R18/R17</f>
        <v>1</v>
      </c>
    </row>
    <row r="19" spans="2:23" x14ac:dyDescent="0.25">
      <c r="B19" s="123" t="s">
        <v>63</v>
      </c>
      <c r="C19" s="70">
        <v>1381</v>
      </c>
      <c r="D19" s="70">
        <v>846</v>
      </c>
      <c r="E19" s="70">
        <v>1514</v>
      </c>
      <c r="F19" s="70">
        <v>1660</v>
      </c>
      <c r="G19" s="70">
        <v>1674</v>
      </c>
      <c r="H19" s="70">
        <v>1711</v>
      </c>
      <c r="I19" s="124">
        <f t="shared" si="0"/>
        <v>2.2102747909199527E-2</v>
      </c>
      <c r="J19" s="124">
        <f t="shared" si="1"/>
        <v>1.0224586288416075</v>
      </c>
      <c r="K19" s="70">
        <f t="shared" si="2"/>
        <v>37</v>
      </c>
      <c r="L19" s="70">
        <f t="shared" si="3"/>
        <v>865</v>
      </c>
      <c r="M19" s="124">
        <f>H19/H17</f>
        <v>0.63043478260869568</v>
      </c>
      <c r="N19" s="70">
        <v>1658</v>
      </c>
      <c r="O19" s="70">
        <v>1674</v>
      </c>
      <c r="P19" s="70">
        <v>1674</v>
      </c>
      <c r="Q19" s="70">
        <v>1847</v>
      </c>
      <c r="R19" s="70">
        <v>1847</v>
      </c>
      <c r="S19" s="124">
        <f t="shared" si="4"/>
        <v>0</v>
      </c>
      <c r="T19" s="124">
        <f t="shared" si="5"/>
        <v>0.11399276236429423</v>
      </c>
      <c r="U19" s="70">
        <f t="shared" si="6"/>
        <v>0</v>
      </c>
      <c r="V19" s="70">
        <f t="shared" si="7"/>
        <v>189</v>
      </c>
      <c r="W19" s="124">
        <f>R19/R17</f>
        <v>0.69046728971962601</v>
      </c>
    </row>
    <row r="20" spans="2:23" x14ac:dyDescent="0.25">
      <c r="B20" s="123" t="s">
        <v>64</v>
      </c>
      <c r="C20" s="70">
        <v>1309</v>
      </c>
      <c r="D20" s="70">
        <v>680</v>
      </c>
      <c r="E20" s="70">
        <v>756</v>
      </c>
      <c r="F20" s="70">
        <v>1020</v>
      </c>
      <c r="G20" s="70">
        <v>1100</v>
      </c>
      <c r="H20" s="70">
        <v>1003</v>
      </c>
      <c r="I20" s="124">
        <f t="shared" si="0"/>
        <v>-8.8181818181818139E-2</v>
      </c>
      <c r="J20" s="124">
        <f t="shared" si="1"/>
        <v>0.47500000000000009</v>
      </c>
      <c r="K20" s="70">
        <f t="shared" si="2"/>
        <v>-97</v>
      </c>
      <c r="L20" s="70">
        <f t="shared" si="3"/>
        <v>323</v>
      </c>
      <c r="M20" s="124">
        <f>H20/H17</f>
        <v>0.36956521739130432</v>
      </c>
      <c r="N20" s="70">
        <v>827</v>
      </c>
      <c r="O20" s="70">
        <v>1158</v>
      </c>
      <c r="P20" s="70">
        <v>1084</v>
      </c>
      <c r="Q20" s="70">
        <v>826</v>
      </c>
      <c r="R20" s="70">
        <v>828</v>
      </c>
      <c r="S20" s="124">
        <f t="shared" si="4"/>
        <v>2.421307506053294E-3</v>
      </c>
      <c r="T20" s="124">
        <f t="shared" si="5"/>
        <v>1.2091898428052694E-3</v>
      </c>
      <c r="U20" s="70">
        <f t="shared" si="6"/>
        <v>2</v>
      </c>
      <c r="V20" s="70">
        <f t="shared" si="7"/>
        <v>1</v>
      </c>
      <c r="W20" s="124">
        <f>R20/R17</f>
        <v>0.30953271028037377</v>
      </c>
    </row>
    <row r="21" spans="2:23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0"/>
        <v>-</v>
      </c>
      <c r="J21" s="122" t="str">
        <f t="shared" si="1"/>
        <v>-</v>
      </c>
      <c r="K21" s="121">
        <f t="shared" si="2"/>
        <v>0</v>
      </c>
      <c r="L21" s="121">
        <f t="shared" si="3"/>
        <v>0</v>
      </c>
      <c r="M21" s="122">
        <f>H21/H17</f>
        <v>0</v>
      </c>
      <c r="N21" s="121" t="s">
        <v>233</v>
      </c>
      <c r="O21" s="121" t="s">
        <v>233</v>
      </c>
      <c r="P21" s="121" t="s">
        <v>233</v>
      </c>
      <c r="Q21" s="121" t="s">
        <v>233</v>
      </c>
      <c r="R21" s="121" t="s">
        <v>233</v>
      </c>
      <c r="S21" s="122" t="str">
        <f t="shared" si="4"/>
        <v>-</v>
      </c>
      <c r="T21" s="122" t="str">
        <f t="shared" si="5"/>
        <v>-</v>
      </c>
      <c r="U21" s="121" t="str">
        <f t="shared" si="6"/>
        <v>-</v>
      </c>
      <c r="V21" s="121" t="str">
        <f t="shared" si="7"/>
        <v>-</v>
      </c>
      <c r="W21" s="122" t="e">
        <f>R21/R17</f>
        <v>#VALUE!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912</v>
      </c>
      <c r="R22" s="125">
        <v>905</v>
      </c>
      <c r="S22" s="126">
        <f t="shared" si="4"/>
        <v>-7.6754385964912242E-3</v>
      </c>
      <c r="T22" s="126">
        <f t="shared" si="5"/>
        <v>0.12842892768079794</v>
      </c>
      <c r="U22" s="125">
        <f t="shared" si="6"/>
        <v>-7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4616</v>
      </c>
      <c r="R25" s="125">
        <v>4616</v>
      </c>
      <c r="S25" s="126">
        <f t="shared" si="4"/>
        <v>0</v>
      </c>
      <c r="T25" s="126">
        <f t="shared" si="5"/>
        <v>7.9513564078578014E-2</v>
      </c>
      <c r="U25" s="125">
        <f t="shared" si="6"/>
        <v>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3695.0000000000005</v>
      </c>
      <c r="H26" s="121">
        <v>3727.0000000000005</v>
      </c>
      <c r="I26" s="122">
        <f t="shared" si="0"/>
        <v>8.6603518267929225E-3</v>
      </c>
      <c r="J26" s="122">
        <f t="shared" si="1"/>
        <v>0.47079715864246263</v>
      </c>
      <c r="K26" s="121">
        <f t="shared" si="2"/>
        <v>32</v>
      </c>
      <c r="L26" s="121">
        <f t="shared" si="3"/>
        <v>1193.0000000000005</v>
      </c>
      <c r="M26" s="122">
        <f>H26/H25</f>
        <v>0.84187937655297052</v>
      </c>
      <c r="N26" s="121">
        <v>3576</v>
      </c>
      <c r="O26" s="121">
        <v>3862</v>
      </c>
      <c r="P26" s="121">
        <v>3576</v>
      </c>
      <c r="Q26" s="121">
        <v>3916</v>
      </c>
      <c r="R26" s="121">
        <v>3916</v>
      </c>
      <c r="S26" s="122">
        <f t="shared" si="4"/>
        <v>0</v>
      </c>
      <c r="T26" s="122">
        <f t="shared" si="5"/>
        <v>9.5078299776286457E-2</v>
      </c>
      <c r="U26" s="121">
        <f t="shared" si="6"/>
        <v>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15763.999999999998</v>
      </c>
      <c r="O29" s="125">
        <v>18073</v>
      </c>
      <c r="P29" s="125">
        <v>19434</v>
      </c>
      <c r="Q29" s="125">
        <v>20174</v>
      </c>
      <c r="R29" s="125">
        <v>20110.999999999996</v>
      </c>
      <c r="S29" s="126">
        <f t="shared" si="4"/>
        <v>-3.1228313671063379E-3</v>
      </c>
      <c r="T29" s="126">
        <f t="shared" si="5"/>
        <v>0.2757548845470692</v>
      </c>
      <c r="U29" s="125">
        <f t="shared" si="6"/>
        <v>-63.000000000003638</v>
      </c>
      <c r="V29" s="125">
        <f t="shared" si="7"/>
        <v>4346.9999999999982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12431</v>
      </c>
      <c r="O30" s="121">
        <v>13724.000000000002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0.25959295310111807</v>
      </c>
      <c r="U30" s="121">
        <f t="shared" si="6"/>
        <v>-83</v>
      </c>
      <c r="V30" s="121">
        <f t="shared" si="7"/>
        <v>3227</v>
      </c>
      <c r="W30" s="122">
        <f>R30/R29</f>
        <v>0.77857888717617241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6550.0000000000009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12988.000000000002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0.67117497886728672</v>
      </c>
    </row>
    <row r="32" spans="2:23" x14ac:dyDescent="0.25">
      <c r="B32" s="123" t="s">
        <v>64</v>
      </c>
      <c r="C32" s="70">
        <v>3183.0000000000005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2349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-8.0459770114942541E-2</v>
      </c>
      <c r="U32" s="70">
        <f t="shared" si="6"/>
        <v>57</v>
      </c>
      <c r="V32" s="70">
        <f t="shared" si="7"/>
        <v>-189</v>
      </c>
      <c r="W32" s="124">
        <f>R32/R29</f>
        <v>0.1074039083088857</v>
      </c>
    </row>
    <row r="33" spans="2:23" x14ac:dyDescent="0.25">
      <c r="B33" s="120" t="s">
        <v>65</v>
      </c>
      <c r="C33" s="121">
        <v>5245</v>
      </c>
      <c r="D33" s="121">
        <v>2744.9999999999995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0.59927140255009137</v>
      </c>
      <c r="K33" s="121">
        <f t="shared" si="2"/>
        <v>43</v>
      </c>
      <c r="L33" s="121">
        <f t="shared" si="3"/>
        <v>1645.0000000000005</v>
      </c>
      <c r="M33" s="122">
        <f>H33/H29</f>
        <v>0.21937934136225076</v>
      </c>
      <c r="N33" s="121">
        <v>3332.9999999999995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0.33603360336033616</v>
      </c>
      <c r="U33" s="121">
        <f t="shared" si="6"/>
        <v>20</v>
      </c>
      <c r="V33" s="121">
        <f t="shared" si="7"/>
        <v>1120.0000000000005</v>
      </c>
      <c r="W33" s="122">
        <f>R33/R29</f>
        <v>0.22142111282382779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673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673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4790.0000000000009</v>
      </c>
      <c r="H36" s="125">
        <v>4797</v>
      </c>
      <c r="I36" s="126">
        <f t="shared" si="0"/>
        <v>1.4613778705634406E-3</v>
      </c>
      <c r="J36" s="126">
        <f t="shared" si="1"/>
        <v>1.25</v>
      </c>
      <c r="K36" s="125">
        <f t="shared" si="2"/>
        <v>6.9999999999990905</v>
      </c>
      <c r="L36" s="125">
        <f t="shared" si="3"/>
        <v>2665</v>
      </c>
      <c r="M36" s="126">
        <f>H36/H36</f>
        <v>1</v>
      </c>
      <c r="N36" s="125">
        <v>4169</v>
      </c>
      <c r="O36" s="125">
        <v>4791</v>
      </c>
      <c r="P36" s="125">
        <v>4763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0.11177740465339414</v>
      </c>
      <c r="U36" s="125">
        <f t="shared" si="6"/>
        <v>-162</v>
      </c>
      <c r="V36" s="125">
        <f t="shared" si="7"/>
        <v>466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2544.9999999999995</v>
      </c>
      <c r="F37" s="121">
        <v>3640</v>
      </c>
      <c r="G37" s="121">
        <v>3915.0000000000005</v>
      </c>
      <c r="H37" s="121">
        <v>3915.0000000000005</v>
      </c>
      <c r="I37" s="122">
        <f t="shared" si="0"/>
        <v>0</v>
      </c>
      <c r="J37" s="122">
        <f t="shared" si="1"/>
        <v>1.5112251443232845</v>
      </c>
      <c r="K37" s="121">
        <f t="shared" si="2"/>
        <v>0</v>
      </c>
      <c r="L37" s="121">
        <f t="shared" si="3"/>
        <v>2356.0000000000005</v>
      </c>
      <c r="M37" s="122">
        <f>H37/H36</f>
        <v>0.8161350844277675</v>
      </c>
      <c r="N37" s="121">
        <v>3324.9999999999995</v>
      </c>
      <c r="O37" s="121">
        <v>3915.0000000000005</v>
      </c>
      <c r="P37" s="121">
        <v>3915.0000000000005</v>
      </c>
      <c r="Q37" s="121">
        <v>3915.0000000000005</v>
      </c>
      <c r="R37" s="121">
        <v>3752.9999999999995</v>
      </c>
      <c r="S37" s="122">
        <f t="shared" si="4"/>
        <v>-4.137931034482778E-2</v>
      </c>
      <c r="T37" s="122">
        <f t="shared" si="5"/>
        <v>0.12872180451127813</v>
      </c>
      <c r="U37" s="121">
        <f t="shared" si="6"/>
        <v>-162.00000000000091</v>
      </c>
      <c r="V37" s="121">
        <f t="shared" si="7"/>
        <v>428</v>
      </c>
      <c r="W37" s="122">
        <f>R37/R36</f>
        <v>0.8097087378640776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844</v>
      </c>
      <c r="O38" s="121">
        <v>876</v>
      </c>
      <c r="P38" s="121">
        <v>848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4.502369668246442E-2</v>
      </c>
      <c r="U38" s="121">
        <f t="shared" si="6"/>
        <v>0</v>
      </c>
      <c r="V38" s="121">
        <f t="shared" si="7"/>
        <v>38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2484.9999999999995</v>
      </c>
      <c r="O39" s="125">
        <v>2832</v>
      </c>
      <c r="P39" s="125">
        <v>2758</v>
      </c>
      <c r="Q39" s="125">
        <v>2672.9999999999995</v>
      </c>
      <c r="R39" s="125">
        <v>2675.0000000000005</v>
      </c>
      <c r="S39" s="126">
        <f t="shared" si="4"/>
        <v>7.4822297044563335E-4</v>
      </c>
      <c r="T39" s="126">
        <f t="shared" si="5"/>
        <v>7.6458752515090822E-2</v>
      </c>
      <c r="U39" s="125">
        <f t="shared" si="6"/>
        <v>2.0000000000009095</v>
      </c>
      <c r="V39" s="125">
        <f t="shared" si="7"/>
        <v>190.00000000000091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2484.9999999999995</v>
      </c>
      <c r="O40" s="121">
        <v>2832</v>
      </c>
      <c r="P40" s="121">
        <v>2758</v>
      </c>
      <c r="Q40" s="121">
        <v>2672.9999999999995</v>
      </c>
      <c r="R40" s="121">
        <v>2675.0000000000005</v>
      </c>
      <c r="S40" s="122">
        <f t="shared" si="4"/>
        <v>7.4822297044563335E-4</v>
      </c>
      <c r="T40" s="122">
        <f t="shared" si="5"/>
        <v>7.6458752515090822E-2</v>
      </c>
      <c r="U40" s="121">
        <f t="shared" si="6"/>
        <v>2.0000000000009095</v>
      </c>
      <c r="V40" s="121">
        <f t="shared" si="7"/>
        <v>190.00000000000091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1847</v>
      </c>
      <c r="R41" s="70">
        <v>1847</v>
      </c>
      <c r="S41" s="124">
        <f t="shared" si="4"/>
        <v>0</v>
      </c>
      <c r="T41" s="124">
        <f t="shared" si="5"/>
        <v>0.11399276236429423</v>
      </c>
      <c r="U41" s="70">
        <f t="shared" si="6"/>
        <v>0</v>
      </c>
      <c r="V41" s="70">
        <f t="shared" si="7"/>
        <v>189</v>
      </c>
      <c r="W41" s="124">
        <f>R41/R39</f>
        <v>0.69046728971962601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1158</v>
      </c>
      <c r="P42" s="70">
        <v>1084</v>
      </c>
      <c r="Q42" s="70">
        <v>826</v>
      </c>
      <c r="R42" s="70">
        <v>828</v>
      </c>
      <c r="S42" s="124">
        <f t="shared" si="4"/>
        <v>2.421307506053294E-3</v>
      </c>
      <c r="T42" s="124">
        <f t="shared" si="5"/>
        <v>1.2091898428052694E-3</v>
      </c>
      <c r="U42" s="70">
        <f t="shared" si="6"/>
        <v>2</v>
      </c>
      <c r="V42" s="70">
        <f t="shared" si="7"/>
        <v>1</v>
      </c>
      <c r="W42" s="124">
        <f>R42/R39</f>
        <v>0.30953271028037377</v>
      </c>
    </row>
    <row r="43" spans="2:23" x14ac:dyDescent="0.25">
      <c r="B43" s="117" t="s">
        <v>54</v>
      </c>
      <c r="C43" s="125">
        <v>6889.9999999999991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6412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1.3256394260761084E-2</v>
      </c>
      <c r="U43" s="125">
        <f t="shared" si="6"/>
        <v>82</v>
      </c>
      <c r="V43" s="125">
        <f t="shared" si="7"/>
        <v>85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4752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6.3131313131314926E-4</v>
      </c>
      <c r="U44" s="121">
        <f t="shared" si="6"/>
        <v>0</v>
      </c>
      <c r="V44" s="121">
        <f t="shared" si="7"/>
        <v>3</v>
      </c>
      <c r="W44" s="122">
        <f>R44/R43</f>
        <v>0.73187625057718952</v>
      </c>
    </row>
    <row r="45" spans="2:23" x14ac:dyDescent="0.25">
      <c r="B45" s="123" t="s">
        <v>63</v>
      </c>
      <c r="C45" s="70">
        <v>3379.0000000000005</v>
      </c>
      <c r="D45" s="70">
        <v>0</v>
      </c>
      <c r="E45" s="70">
        <v>2173</v>
      </c>
      <c r="F45" s="70">
        <v>3692</v>
      </c>
      <c r="G45" s="70">
        <v>3635.0000000000005</v>
      </c>
      <c r="H45" s="70">
        <v>3694</v>
      </c>
      <c r="I45" s="124">
        <f t="shared" si="0"/>
        <v>1.6231086657496396E-2</v>
      </c>
      <c r="J45" s="124" t="str">
        <f t="shared" si="1"/>
        <v>-</v>
      </c>
      <c r="K45" s="70">
        <f t="shared" si="2"/>
        <v>58.999999999999545</v>
      </c>
      <c r="L45" s="70">
        <f t="shared" si="3"/>
        <v>3694</v>
      </c>
      <c r="M45" s="124">
        <f>H45/H43</f>
        <v>0.57458391662778041</v>
      </c>
      <c r="N45" s="70">
        <v>3691.0000000000005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8.127878623678253E-4</v>
      </c>
      <c r="U45" s="70">
        <f t="shared" si="6"/>
        <v>0</v>
      </c>
      <c r="V45" s="70">
        <f t="shared" si="7"/>
        <v>2.9999999999995453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3464.9999999999995</v>
      </c>
      <c r="O48" s="125">
        <v>3080.9999999999995</v>
      </c>
      <c r="P48" s="125">
        <v>3106</v>
      </c>
      <c r="Q48" s="125">
        <v>3112.9999999999995</v>
      </c>
      <c r="R48" s="125">
        <v>3112.9999999999995</v>
      </c>
      <c r="S48" s="126">
        <f t="shared" si="4"/>
        <v>0</v>
      </c>
      <c r="T48" s="126">
        <f t="shared" si="5"/>
        <v>-0.10158730158730156</v>
      </c>
      <c r="U48" s="125">
        <f t="shared" si="6"/>
        <v>0</v>
      </c>
      <c r="V48" s="125">
        <f t="shared" si="7"/>
        <v>-352</v>
      </c>
      <c r="W48" s="119">
        <f>R48/R48</f>
        <v>1</v>
      </c>
    </row>
    <row r="49" spans="2:23" x14ac:dyDescent="0.25">
      <c r="B49" s="120" t="s">
        <v>62</v>
      </c>
      <c r="C49" s="121">
        <v>3115.0000000000005</v>
      </c>
      <c r="D49" s="121">
        <v>2065</v>
      </c>
      <c r="E49" s="121">
        <v>2788.9999999999995</v>
      </c>
      <c r="F49" s="121">
        <v>3008</v>
      </c>
      <c r="G49" s="121">
        <v>2663.0000000000005</v>
      </c>
      <c r="H49" s="121">
        <v>2710</v>
      </c>
      <c r="I49" s="122">
        <f t="shared" si="0"/>
        <v>1.7649267743146568E-2</v>
      </c>
      <c r="J49" s="122">
        <f t="shared" si="1"/>
        <v>0.3123486682808716</v>
      </c>
      <c r="K49" s="121">
        <f t="shared" si="2"/>
        <v>46.999999999999545</v>
      </c>
      <c r="L49" s="121">
        <f t="shared" si="3"/>
        <v>645</v>
      </c>
      <c r="M49" s="122">
        <f>H49/H48</f>
        <v>0.87532299741602071</v>
      </c>
      <c r="N49" s="121">
        <v>3260.9999999999995</v>
      </c>
      <c r="O49" s="121">
        <v>2876.9999999999995</v>
      </c>
      <c r="P49" s="121">
        <v>2692</v>
      </c>
      <c r="Q49" s="121">
        <v>2724.9999999999995</v>
      </c>
      <c r="R49" s="121">
        <v>2724.9999999999995</v>
      </c>
      <c r="S49" s="122">
        <f t="shared" si="4"/>
        <v>0</v>
      </c>
      <c r="T49" s="122">
        <f t="shared" si="5"/>
        <v>-0.16436675866298689</v>
      </c>
      <c r="U49" s="121">
        <f t="shared" si="6"/>
        <v>0</v>
      </c>
      <c r="V49" s="121">
        <f t="shared" si="7"/>
        <v>-536</v>
      </c>
      <c r="W49" s="122">
        <f>R49/R48</f>
        <v>0.87536138772887884</v>
      </c>
    </row>
    <row r="50" spans="2:23" x14ac:dyDescent="0.25">
      <c r="B50" s="123" t="s">
        <v>63</v>
      </c>
      <c r="C50" s="70">
        <v>2464.9999999999995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2464.9999999999995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-0.16713995943204851</v>
      </c>
      <c r="U50" s="70">
        <f t="shared" si="6"/>
        <v>0</v>
      </c>
      <c r="V50" s="70">
        <f t="shared" si="7"/>
        <v>-411.99999999999955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796</v>
      </c>
      <c r="O51" s="70">
        <v>824</v>
      </c>
      <c r="P51" s="70">
        <v>639</v>
      </c>
      <c r="Q51" s="70">
        <v>672</v>
      </c>
      <c r="R51" s="70">
        <v>672</v>
      </c>
      <c r="S51" s="124">
        <f t="shared" si="4"/>
        <v>0</v>
      </c>
      <c r="T51" s="124">
        <f t="shared" si="5"/>
        <v>-0.15577889447236182</v>
      </c>
      <c r="U51" s="70">
        <f t="shared" si="6"/>
        <v>0</v>
      </c>
      <c r="V51" s="70">
        <f t="shared" si="7"/>
        <v>-124</v>
      </c>
      <c r="W51" s="124">
        <f>R51/R48</f>
        <v>0.21586893671699328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904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0.20353982300884965</v>
      </c>
      <c r="U52" s="121">
        <f t="shared" si="6"/>
        <v>0</v>
      </c>
      <c r="V52" s="121">
        <f t="shared" si="7"/>
        <v>184</v>
      </c>
      <c r="W52" s="122">
        <f>R52/R48</f>
        <v>0.34950208801798915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96E9-7E18-4D8F-9104-B909896C1E8F}">
  <sheetPr>
    <tabColor rgb="FF92D050"/>
  </sheetPr>
  <dimension ref="B1:S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266</v>
      </c>
      <c r="M7" s="118">
        <v>299</v>
      </c>
      <c r="N7" s="118">
        <v>313</v>
      </c>
      <c r="O7" s="118">
        <v>324</v>
      </c>
      <c r="P7" s="118">
        <v>327</v>
      </c>
      <c r="Q7" s="119">
        <f t="shared" ref="Q7:Q52" si="0">IFERROR(P7/O7-1,"-")</f>
        <v>9.2592592592593004E-3</v>
      </c>
      <c r="R7" s="118">
        <f t="shared" ref="R7:R52" si="1">IFERROR(P7-O7,"-")</f>
        <v>3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177</v>
      </c>
      <c r="M8" s="121">
        <v>197</v>
      </c>
      <c r="N8" s="121">
        <v>205</v>
      </c>
      <c r="O8" s="121">
        <v>213</v>
      </c>
      <c r="P8" s="121">
        <v>214</v>
      </c>
      <c r="Q8" s="122">
        <f t="shared" si="0"/>
        <v>4.6948356807512415E-3</v>
      </c>
      <c r="R8" s="121">
        <f t="shared" si="1"/>
        <v>1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120</v>
      </c>
      <c r="M9" s="70">
        <v>128</v>
      </c>
      <c r="N9" s="70">
        <v>134</v>
      </c>
      <c r="O9" s="70">
        <v>138</v>
      </c>
      <c r="P9" s="70">
        <v>138</v>
      </c>
      <c r="Q9" s="124">
        <f t="shared" si="0"/>
        <v>0</v>
      </c>
      <c r="R9" s="70">
        <f t="shared" si="1"/>
        <v>0</v>
      </c>
      <c r="S9" s="124">
        <f>P9/P7</f>
        <v>0.42201834862385323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57</v>
      </c>
      <c r="M10" s="70">
        <v>69</v>
      </c>
      <c r="N10" s="70">
        <v>71</v>
      </c>
      <c r="O10" s="70">
        <v>75</v>
      </c>
      <c r="P10" s="70">
        <v>76</v>
      </c>
      <c r="Q10" s="124">
        <f t="shared" si="0"/>
        <v>1.3333333333333419E-2</v>
      </c>
      <c r="R10" s="70">
        <f t="shared" si="1"/>
        <v>1</v>
      </c>
      <c r="S10" s="124">
        <f>P10/P7</f>
        <v>0.23241590214067279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89</v>
      </c>
      <c r="M11" s="121">
        <v>102</v>
      </c>
      <c r="N11" s="121">
        <v>108</v>
      </c>
      <c r="O11" s="121">
        <v>111</v>
      </c>
      <c r="P11" s="121">
        <v>113</v>
      </c>
      <c r="Q11" s="122">
        <f t="shared" si="0"/>
        <v>1.8018018018018056E-2</v>
      </c>
      <c r="R11" s="121">
        <f t="shared" si="1"/>
        <v>2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76</v>
      </c>
      <c r="M12" s="125">
        <v>84</v>
      </c>
      <c r="N12" s="125">
        <v>91</v>
      </c>
      <c r="O12" s="125">
        <v>95</v>
      </c>
      <c r="P12" s="125">
        <v>94</v>
      </c>
      <c r="Q12" s="126">
        <f t="shared" si="0"/>
        <v>-1.0526315789473717E-2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57</v>
      </c>
      <c r="M13" s="121">
        <v>60</v>
      </c>
      <c r="N13" s="121">
        <v>63</v>
      </c>
      <c r="O13" s="121">
        <v>63</v>
      </c>
      <c r="P13" s="121">
        <v>62</v>
      </c>
      <c r="Q13" s="122">
        <f t="shared" si="0"/>
        <v>-1.5873015873015928E-2</v>
      </c>
      <c r="R13" s="121">
        <f t="shared" si="1"/>
        <v>-1</v>
      </c>
      <c r="S13" s="122">
        <f>P13/P12</f>
        <v>0.65957446808510634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46</v>
      </c>
      <c r="M14" s="70">
        <v>48</v>
      </c>
      <c r="N14" s="70">
        <v>52</v>
      </c>
      <c r="O14" s="70">
        <v>52</v>
      </c>
      <c r="P14" s="70">
        <v>51</v>
      </c>
      <c r="Q14" s="124">
        <f t="shared" si="0"/>
        <v>-1.9230769230769273E-2</v>
      </c>
      <c r="R14" s="70">
        <f t="shared" si="1"/>
        <v>-1</v>
      </c>
      <c r="S14" s="124">
        <f>P14/P12</f>
        <v>0.54255319148936165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11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0.11702127659574468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19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0.34042553191489361</v>
      </c>
    </row>
    <row r="17" spans="2:19" x14ac:dyDescent="0.25">
      <c r="B17" s="117" t="s">
        <v>53</v>
      </c>
      <c r="C17" s="125">
        <v>23</v>
      </c>
      <c r="D17" s="125">
        <v>11</v>
      </c>
      <c r="E17" s="125">
        <v>12</v>
      </c>
      <c r="F17" s="125">
        <v>17</v>
      </c>
      <c r="G17" s="125">
        <v>19</v>
      </c>
      <c r="H17" s="125">
        <v>20</v>
      </c>
      <c r="I17" s="126">
        <f t="shared" si="2"/>
        <v>5.2631578947368363E-2</v>
      </c>
      <c r="J17" s="125">
        <f t="shared" si="3"/>
        <v>1</v>
      </c>
      <c r="K17" s="119">
        <f>H17/H17</f>
        <v>1</v>
      </c>
      <c r="L17" s="125">
        <v>14</v>
      </c>
      <c r="M17" s="125">
        <v>19</v>
      </c>
      <c r="N17" s="125">
        <v>20</v>
      </c>
      <c r="O17" s="125">
        <v>20</v>
      </c>
      <c r="P17" s="125">
        <v>20</v>
      </c>
      <c r="Q17" s="126">
        <f t="shared" si="0"/>
        <v>0</v>
      </c>
      <c r="R17" s="125">
        <f t="shared" si="1"/>
        <v>0</v>
      </c>
      <c r="S17" s="119">
        <f>P17/P17</f>
        <v>1</v>
      </c>
    </row>
    <row r="18" spans="2:19" x14ac:dyDescent="0.25">
      <c r="B18" s="120" t="s">
        <v>62</v>
      </c>
      <c r="C18" s="121">
        <v>23</v>
      </c>
      <c r="D18" s="121">
        <v>11</v>
      </c>
      <c r="E18" s="121">
        <v>12</v>
      </c>
      <c r="F18" s="121">
        <v>17</v>
      </c>
      <c r="G18" s="121">
        <v>19</v>
      </c>
      <c r="H18" s="121">
        <v>20</v>
      </c>
      <c r="I18" s="122">
        <f t="shared" si="2"/>
        <v>5.2631578947368363E-2</v>
      </c>
      <c r="J18" s="121">
        <f t="shared" si="3"/>
        <v>1</v>
      </c>
      <c r="K18" s="122">
        <f>H18/H17</f>
        <v>1</v>
      </c>
      <c r="L18" s="121">
        <v>14</v>
      </c>
      <c r="M18" s="121">
        <v>19</v>
      </c>
      <c r="N18" s="121">
        <v>20</v>
      </c>
      <c r="O18" s="121">
        <v>20</v>
      </c>
      <c r="P18" s="121">
        <v>20</v>
      </c>
      <c r="Q18" s="122">
        <f t="shared" si="0"/>
        <v>0</v>
      </c>
      <c r="R18" s="121">
        <f t="shared" si="1"/>
        <v>0</v>
      </c>
      <c r="S18" s="122">
        <f>P18/P17</f>
        <v>1</v>
      </c>
    </row>
    <row r="19" spans="2:19" x14ac:dyDescent="0.25">
      <c r="B19" s="123" t="s">
        <v>63</v>
      </c>
      <c r="C19" s="70">
        <v>5</v>
      </c>
      <c r="D19" s="70">
        <v>4</v>
      </c>
      <c r="E19" s="70">
        <v>7</v>
      </c>
      <c r="F19" s="70">
        <v>7</v>
      </c>
      <c r="G19" s="70">
        <v>7</v>
      </c>
      <c r="H19" s="70">
        <v>7</v>
      </c>
      <c r="I19" s="124">
        <f t="shared" si="2"/>
        <v>0</v>
      </c>
      <c r="J19" s="70">
        <f t="shared" si="3"/>
        <v>0</v>
      </c>
      <c r="K19" s="124">
        <f>H19/H17</f>
        <v>0.35</v>
      </c>
      <c r="L19" s="70">
        <v>7</v>
      </c>
      <c r="M19" s="70">
        <v>7</v>
      </c>
      <c r="N19" s="70">
        <v>7</v>
      </c>
      <c r="O19" s="70">
        <v>8</v>
      </c>
      <c r="P19" s="70">
        <v>8</v>
      </c>
      <c r="Q19" s="124">
        <f t="shared" si="0"/>
        <v>0</v>
      </c>
      <c r="R19" s="70">
        <f t="shared" si="1"/>
        <v>0</v>
      </c>
      <c r="S19" s="124">
        <f>P19/P17</f>
        <v>0.4</v>
      </c>
    </row>
    <row r="20" spans="2:19" x14ac:dyDescent="0.25">
      <c r="B20" s="123" t="s">
        <v>64</v>
      </c>
      <c r="C20" s="70">
        <v>18</v>
      </c>
      <c r="D20" s="70">
        <v>7</v>
      </c>
      <c r="E20" s="70">
        <v>6</v>
      </c>
      <c r="F20" s="70">
        <v>10</v>
      </c>
      <c r="G20" s="70">
        <v>12</v>
      </c>
      <c r="H20" s="70">
        <v>13</v>
      </c>
      <c r="I20" s="124">
        <f t="shared" si="2"/>
        <v>8.3333333333333259E-2</v>
      </c>
      <c r="J20" s="70">
        <f t="shared" si="3"/>
        <v>1</v>
      </c>
      <c r="K20" s="124">
        <f>H20/H17</f>
        <v>0.65</v>
      </c>
      <c r="L20" s="70">
        <v>7</v>
      </c>
      <c r="M20" s="70">
        <v>12</v>
      </c>
      <c r="N20" s="70">
        <v>13</v>
      </c>
      <c r="O20" s="70">
        <v>12</v>
      </c>
      <c r="P20" s="70">
        <v>12</v>
      </c>
      <c r="Q20" s="124">
        <f t="shared" si="0"/>
        <v>0</v>
      </c>
      <c r="R20" s="70">
        <f t="shared" si="1"/>
        <v>0</v>
      </c>
      <c r="S20" s="124">
        <f>P20/P17</f>
        <v>0.6</v>
      </c>
    </row>
    <row r="21" spans="2:19" x14ac:dyDescent="0.25">
      <c r="B21" s="120" t="s">
        <v>65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2" t="str">
        <f t="shared" si="2"/>
        <v>-</v>
      </c>
      <c r="J21" s="121">
        <f t="shared" si="3"/>
        <v>0</v>
      </c>
      <c r="K21" s="122">
        <f>H21/H17</f>
        <v>0</v>
      </c>
      <c r="L21" s="121" t="s">
        <v>233</v>
      </c>
      <c r="M21" s="121" t="s">
        <v>233</v>
      </c>
      <c r="N21" s="121" t="s">
        <v>233</v>
      </c>
      <c r="O21" s="121" t="s">
        <v>233</v>
      </c>
      <c r="P21" s="121" t="s">
        <v>233</v>
      </c>
      <c r="Q21" s="122" t="str">
        <f t="shared" si="0"/>
        <v>-</v>
      </c>
      <c r="R21" s="121" t="str">
        <f t="shared" si="1"/>
        <v>-</v>
      </c>
      <c r="S21" s="122" t="e">
        <f>P21/P17</f>
        <v>#VALUE!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7</v>
      </c>
      <c r="P22" s="125">
        <v>8</v>
      </c>
      <c r="Q22" s="126">
        <f t="shared" si="0"/>
        <v>0.14285714285714279</v>
      </c>
      <c r="R22" s="125">
        <f t="shared" si="1"/>
        <v>1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6</v>
      </c>
      <c r="P25" s="125">
        <v>6</v>
      </c>
      <c r="Q25" s="126">
        <f t="shared" si="0"/>
        <v>0</v>
      </c>
      <c r="R25" s="125">
        <f t="shared" si="1"/>
        <v>0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5</v>
      </c>
      <c r="P26" s="121">
        <v>5</v>
      </c>
      <c r="Q26" s="122">
        <f t="shared" si="0"/>
        <v>0</v>
      </c>
      <c r="R26" s="121">
        <f t="shared" si="1"/>
        <v>0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52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37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16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6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6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10</v>
      </c>
      <c r="M36" s="125">
        <v>12</v>
      </c>
      <c r="N36" s="125">
        <v>11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5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5</v>
      </c>
      <c r="M38" s="121">
        <v>6</v>
      </c>
      <c r="N38" s="121">
        <v>5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19</v>
      </c>
      <c r="N39" s="125">
        <v>20</v>
      </c>
      <c r="O39" s="125">
        <v>20</v>
      </c>
      <c r="P39" s="125">
        <v>20</v>
      </c>
      <c r="Q39" s="126">
        <f t="shared" si="0"/>
        <v>0</v>
      </c>
      <c r="R39" s="125">
        <f t="shared" si="1"/>
        <v>0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19</v>
      </c>
      <c r="N40" s="121">
        <v>20</v>
      </c>
      <c r="O40" s="121">
        <v>20</v>
      </c>
      <c r="P40" s="121">
        <v>20</v>
      </c>
      <c r="Q40" s="122">
        <f t="shared" si="0"/>
        <v>0</v>
      </c>
      <c r="R40" s="121">
        <f t="shared" si="1"/>
        <v>0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8</v>
      </c>
      <c r="P41" s="70">
        <v>8</v>
      </c>
      <c r="Q41" s="124">
        <f t="shared" si="0"/>
        <v>0</v>
      </c>
      <c r="R41" s="70">
        <f t="shared" si="1"/>
        <v>0</v>
      </c>
      <c r="S41" s="124">
        <f>P41/P39</f>
        <v>0.4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12</v>
      </c>
      <c r="N42" s="70">
        <v>13</v>
      </c>
      <c r="O42" s="70">
        <v>12</v>
      </c>
      <c r="P42" s="70">
        <v>12</v>
      </c>
      <c r="Q42" s="124">
        <f t="shared" si="0"/>
        <v>0</v>
      </c>
      <c r="R42" s="70">
        <f t="shared" si="1"/>
        <v>0</v>
      </c>
      <c r="S42" s="124">
        <f>P42/P39</f>
        <v>0.6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14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8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6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16</v>
      </c>
      <c r="M48" s="125">
        <v>16</v>
      </c>
      <c r="N48" s="125">
        <v>18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14</v>
      </c>
      <c r="M49" s="121">
        <v>14</v>
      </c>
      <c r="N49" s="121">
        <v>15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9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5</v>
      </c>
      <c r="M51" s="70">
        <v>6</v>
      </c>
      <c r="N51" s="70">
        <v>7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3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CFF1-6C2E-43D6-B851-693856809DAB}">
  <sheetPr>
    <tabColor theme="7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66FD-FB98-42D5-B029-888DF9EF4FE1}">
  <sheetPr>
    <tabColor theme="7" tint="0.79998168889431442"/>
  </sheetPr>
  <dimension ref="A4:O290"/>
  <sheetViews>
    <sheetView showGridLines="0" topLeftCell="F268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20553</v>
      </c>
      <c r="D9" s="147">
        <v>0</v>
      </c>
      <c r="E9" s="146">
        <v>4767</v>
      </c>
      <c r="F9" s="147">
        <f t="shared" ref="F9:L21" si="0">IFERROR(E9/C9-1,"-")</f>
        <v>-0.76806305648810391</v>
      </c>
      <c r="G9" s="146">
        <v>14146</v>
      </c>
      <c r="H9" s="147">
        <f>IFERROR(G9/E9-1,"-")</f>
        <v>1.9674847912733373</v>
      </c>
      <c r="I9" s="146">
        <v>23609</v>
      </c>
      <c r="J9" s="147">
        <f t="shared" si="0"/>
        <v>0.66895235402233855</v>
      </c>
      <c r="K9" s="146">
        <v>23867</v>
      </c>
      <c r="L9" s="147">
        <f t="shared" si="0"/>
        <v>1.0928035918505552E-2</v>
      </c>
      <c r="M9" s="146">
        <v>24602</v>
      </c>
      <c r="N9" s="147">
        <f t="shared" ref="N9:N18" si="1">IFERROR(M9/K9-1,"-")</f>
        <v>3.0795659278501697E-2</v>
      </c>
    </row>
    <row r="10" spans="1:15" x14ac:dyDescent="0.25">
      <c r="A10" s="1" t="s">
        <v>74</v>
      </c>
      <c r="B10" s="145" t="s">
        <v>75</v>
      </c>
      <c r="C10" s="146">
        <v>23364</v>
      </c>
      <c r="D10" s="147">
        <v>0.11634574036026568</v>
      </c>
      <c r="E10" s="146">
        <v>8041</v>
      </c>
      <c r="F10" s="147">
        <f t="shared" si="0"/>
        <v>-0.65583804143126179</v>
      </c>
      <c r="G10" s="146">
        <v>17059</v>
      </c>
      <c r="H10" s="147">
        <f t="shared" si="0"/>
        <v>1.1215023007088671</v>
      </c>
      <c r="I10" s="146">
        <v>22775</v>
      </c>
      <c r="J10" s="147">
        <f t="shared" si="0"/>
        <v>0.33507239580280213</v>
      </c>
      <c r="K10" s="146">
        <v>22625</v>
      </c>
      <c r="L10" s="147">
        <f t="shared" si="0"/>
        <v>-6.5861690450055299E-3</v>
      </c>
      <c r="M10" s="146">
        <v>24926</v>
      </c>
      <c r="N10" s="147">
        <f t="shared" si="1"/>
        <v>0.10170165745856363</v>
      </c>
    </row>
    <row r="11" spans="1:15" x14ac:dyDescent="0.25">
      <c r="A11" s="1" t="s">
        <v>76</v>
      </c>
      <c r="B11" s="145" t="s">
        <v>77</v>
      </c>
      <c r="C11" s="146">
        <v>8936</v>
      </c>
      <c r="D11" s="147">
        <v>-0.58969649662518941</v>
      </c>
      <c r="E11" s="146">
        <v>10312</v>
      </c>
      <c r="F11" s="147">
        <f t="shared" si="0"/>
        <v>0.15398388540734098</v>
      </c>
      <c r="G11" s="146">
        <v>20054</v>
      </c>
      <c r="H11" s="147">
        <f t="shared" si="0"/>
        <v>0.94472459270752518</v>
      </c>
      <c r="I11" s="146">
        <v>25174</v>
      </c>
      <c r="J11" s="147">
        <f t="shared" si="0"/>
        <v>0.25531066121472024</v>
      </c>
      <c r="K11" s="146">
        <v>22971</v>
      </c>
      <c r="L11" s="147">
        <f t="shared" si="0"/>
        <v>-8.7510923969174592E-2</v>
      </c>
      <c r="M11" s="146">
        <v>26883</v>
      </c>
      <c r="N11" s="147">
        <f t="shared" si="1"/>
        <v>0.17030168473292417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9597</v>
      </c>
      <c r="F12" s="147" t="str">
        <f t="shared" si="0"/>
        <v>-</v>
      </c>
      <c r="G12" s="146">
        <v>17340</v>
      </c>
      <c r="H12" s="147">
        <f t="shared" si="0"/>
        <v>0.8068146295717411</v>
      </c>
      <c r="I12" s="146">
        <v>19154</v>
      </c>
      <c r="J12" s="147">
        <f t="shared" si="0"/>
        <v>0.10461361014994242</v>
      </c>
      <c r="K12" s="146">
        <v>19029</v>
      </c>
      <c r="L12" s="147">
        <f t="shared" si="0"/>
        <v>-6.5260519995823385E-3</v>
      </c>
      <c r="M12" s="146">
        <v>20857</v>
      </c>
      <c r="N12" s="147">
        <f t="shared" si="1"/>
        <v>9.6063902464659234E-2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12545</v>
      </c>
      <c r="F13" s="147" t="str">
        <f t="shared" si="0"/>
        <v>-</v>
      </c>
      <c r="G13" s="146">
        <v>18214</v>
      </c>
      <c r="H13" s="147">
        <f t="shared" si="0"/>
        <v>0.45189318453567151</v>
      </c>
      <c r="I13" s="146">
        <v>17881</v>
      </c>
      <c r="J13" s="147">
        <f t="shared" si="0"/>
        <v>-1.828263972768196E-2</v>
      </c>
      <c r="K13" s="146">
        <v>17439</v>
      </c>
      <c r="L13" s="147">
        <f t="shared" si="0"/>
        <v>-2.4718975448800418E-2</v>
      </c>
      <c r="M13" s="146">
        <v>22620</v>
      </c>
      <c r="N13" s="147">
        <f t="shared" si="1"/>
        <v>0.29709272320660585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13541</v>
      </c>
      <c r="F14" s="147" t="str">
        <f t="shared" si="0"/>
        <v>-</v>
      </c>
      <c r="G14" s="146">
        <v>17608</v>
      </c>
      <c r="H14" s="147">
        <f t="shared" si="0"/>
        <v>0.30034709401078197</v>
      </c>
      <c r="I14" s="146">
        <v>17983</v>
      </c>
      <c r="J14" s="147">
        <f t="shared" si="0"/>
        <v>2.1297137664697763E-2</v>
      </c>
      <c r="K14" s="146">
        <v>19479</v>
      </c>
      <c r="L14" s="147">
        <f t="shared" si="0"/>
        <v>8.3189679141411288E-2</v>
      </c>
      <c r="M14" s="146">
        <v>20873</v>
      </c>
      <c r="N14" s="147">
        <f t="shared" si="1"/>
        <v>7.1564248678063658E-2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14398</v>
      </c>
      <c r="F15" s="147" t="str">
        <f t="shared" si="0"/>
        <v>-</v>
      </c>
      <c r="G15" s="146">
        <v>18083</v>
      </c>
      <c r="H15" s="147">
        <f t="shared" si="0"/>
        <v>0.25593832476732881</v>
      </c>
      <c r="I15" s="146">
        <v>16810</v>
      </c>
      <c r="J15" s="147">
        <f t="shared" si="0"/>
        <v>-7.0397611015871275E-2</v>
      </c>
      <c r="K15" s="146">
        <v>21632</v>
      </c>
      <c r="L15" s="147">
        <f t="shared" si="0"/>
        <v>0.28685306365258767</v>
      </c>
      <c r="M15" s="146">
        <v>23873</v>
      </c>
      <c r="N15" s="147">
        <f t="shared" si="1"/>
        <v>0.10359652366863914</v>
      </c>
    </row>
    <row r="16" spans="1:15" x14ac:dyDescent="0.25">
      <c r="A16" s="1" t="s">
        <v>86</v>
      </c>
      <c r="B16" s="145" t="s">
        <v>87</v>
      </c>
      <c r="C16" s="146">
        <v>6776</v>
      </c>
      <c r="D16" s="147">
        <v>-0.50873631552236642</v>
      </c>
      <c r="E16" s="146">
        <v>13925</v>
      </c>
      <c r="F16" s="147">
        <f t="shared" si="0"/>
        <v>1.0550472255017711</v>
      </c>
      <c r="G16" s="146">
        <v>15520</v>
      </c>
      <c r="H16" s="147">
        <f t="shared" si="0"/>
        <v>0.1145421903052064</v>
      </c>
      <c r="I16" s="146">
        <v>14993</v>
      </c>
      <c r="J16" s="147">
        <f t="shared" si="0"/>
        <v>-3.39561855670103E-2</v>
      </c>
      <c r="K16" s="146">
        <v>15201</v>
      </c>
      <c r="L16" s="147">
        <f t="shared" si="0"/>
        <v>1.3873140799039563E-2</v>
      </c>
      <c r="M16" s="146">
        <v>16969</v>
      </c>
      <c r="N16" s="147">
        <f t="shared" si="1"/>
        <v>0.11630813762252479</v>
      </c>
    </row>
    <row r="17" spans="1:15" x14ac:dyDescent="0.25">
      <c r="A17" s="1" t="s">
        <v>88</v>
      </c>
      <c r="B17" s="145" t="s">
        <v>89</v>
      </c>
      <c r="C17" s="146">
        <v>7423</v>
      </c>
      <c r="D17" s="147">
        <v>-0.53583041520760388</v>
      </c>
      <c r="E17" s="146">
        <v>16473</v>
      </c>
      <c r="F17" s="147">
        <f t="shared" si="0"/>
        <v>1.2191836184830929</v>
      </c>
      <c r="G17" s="146">
        <v>19959</v>
      </c>
      <c r="H17" s="147">
        <f t="shared" si="0"/>
        <v>0.21161901293024954</v>
      </c>
      <c r="I17" s="146">
        <v>15933</v>
      </c>
      <c r="J17" s="147">
        <f t="shared" si="0"/>
        <v>-0.2017135127010371</v>
      </c>
      <c r="K17" s="146">
        <v>19577</v>
      </c>
      <c r="L17" s="147">
        <f t="shared" si="0"/>
        <v>0.22870771355049269</v>
      </c>
      <c r="M17" s="146">
        <v>21810</v>
      </c>
      <c r="N17" s="147">
        <f t="shared" si="1"/>
        <v>0.11406242018695401</v>
      </c>
    </row>
    <row r="18" spans="1:15" x14ac:dyDescent="0.25">
      <c r="A18" s="1" t="s">
        <v>90</v>
      </c>
      <c r="B18" s="145" t="s">
        <v>91</v>
      </c>
      <c r="C18" s="146">
        <v>9298</v>
      </c>
      <c r="D18" s="147">
        <v>-0.50216844246934733</v>
      </c>
      <c r="E18" s="146">
        <v>19721</v>
      </c>
      <c r="F18" s="147">
        <f t="shared" si="0"/>
        <v>1.1209937620993764</v>
      </c>
      <c r="G18" s="146">
        <v>21932</v>
      </c>
      <c r="H18" s="147">
        <f t="shared" si="0"/>
        <v>0.11211399016277057</v>
      </c>
      <c r="I18" s="146">
        <v>20553</v>
      </c>
      <c r="J18" s="147">
        <f t="shared" si="0"/>
        <v>-6.2876162684661674E-2</v>
      </c>
      <c r="K18" s="146">
        <v>19337</v>
      </c>
      <c r="L18" s="147">
        <f t="shared" si="0"/>
        <v>-5.9164112295042037E-2</v>
      </c>
      <c r="M18" s="146">
        <v>24469</v>
      </c>
      <c r="N18" s="147">
        <f t="shared" si="1"/>
        <v>0.26539794176966436</v>
      </c>
    </row>
    <row r="19" spans="1:15" x14ac:dyDescent="0.25">
      <c r="A19" s="1" t="s">
        <v>92</v>
      </c>
      <c r="B19" s="145" t="s">
        <v>93</v>
      </c>
      <c r="C19" s="146">
        <v>8104</v>
      </c>
      <c r="D19" s="147">
        <v>-0.62628545077242337</v>
      </c>
      <c r="E19" s="146">
        <v>22740</v>
      </c>
      <c r="F19" s="147">
        <f t="shared" si="0"/>
        <v>1.8060217176702862</v>
      </c>
      <c r="G19" s="146">
        <v>25251</v>
      </c>
      <c r="H19" s="147">
        <f t="shared" si="0"/>
        <v>0.11042216358839041</v>
      </c>
      <c r="I19" s="146">
        <v>23667</v>
      </c>
      <c r="J19" s="147">
        <f t="shared" si="0"/>
        <v>-6.2730188903409756E-2</v>
      </c>
      <c r="K19" s="146">
        <v>25085</v>
      </c>
      <c r="L19" s="147">
        <f t="shared" si="0"/>
        <v>5.9914649089449545E-2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6962</v>
      </c>
      <c r="D20" s="147">
        <v>-0.66725612961812364</v>
      </c>
      <c r="E20" s="146">
        <v>18198</v>
      </c>
      <c r="F20" s="147">
        <f t="shared" si="0"/>
        <v>1.6139040505601838</v>
      </c>
      <c r="G20" s="146">
        <v>23965</v>
      </c>
      <c r="H20" s="147">
        <f t="shared" si="0"/>
        <v>0.3169029563688317</v>
      </c>
      <c r="I20" s="146">
        <v>20577</v>
      </c>
      <c r="J20" s="147">
        <f t="shared" si="0"/>
        <v>-0.14137283538493639</v>
      </c>
      <c r="K20" s="146">
        <v>24629</v>
      </c>
      <c r="L20" s="147">
        <f t="shared" si="0"/>
        <v>0.19691889002284113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103516</v>
      </c>
      <c r="D21" s="150">
        <v>-0.53035864165324509</v>
      </c>
      <c r="E21" s="149">
        <v>164258</v>
      </c>
      <c r="F21" s="150">
        <f t="shared" si="0"/>
        <v>0.58678851578499946</v>
      </c>
      <c r="G21" s="149">
        <v>229131</v>
      </c>
      <c r="H21" s="150">
        <f t="shared" si="0"/>
        <v>0.39494575606667559</v>
      </c>
      <c r="I21" s="149">
        <v>239109</v>
      </c>
      <c r="J21" s="150">
        <f t="shared" si="0"/>
        <v>4.3547141155059865E-2</v>
      </c>
      <c r="K21" s="149">
        <v>250871</v>
      </c>
      <c r="L21" s="150">
        <f t="shared" si="0"/>
        <v>4.9190954752853289E-2</v>
      </c>
      <c r="M21" s="149">
        <v>227882</v>
      </c>
      <c r="N21" s="150">
        <v>0.13285642557803112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240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9789</v>
      </c>
      <c r="D31" s="147">
        <v>7.9034391534391624E-2</v>
      </c>
      <c r="E31" s="146">
        <v>2598</v>
      </c>
      <c r="F31" s="147">
        <f t="shared" ref="F31:L43" si="2">IFERROR(E31/C31-1,"-")</f>
        <v>-0.73460006129328836</v>
      </c>
      <c r="G31" s="146">
        <v>6573</v>
      </c>
      <c r="H31" s="147">
        <f t="shared" si="2"/>
        <v>1.5300230946882216</v>
      </c>
      <c r="I31" s="146">
        <v>10452</v>
      </c>
      <c r="J31" s="147">
        <f t="shared" si="2"/>
        <v>0.59014148790506615</v>
      </c>
      <c r="K31" s="146">
        <v>11900</v>
      </c>
      <c r="L31" s="147">
        <f t="shared" si="2"/>
        <v>0.1385380788365862</v>
      </c>
      <c r="M31" s="146">
        <v>11916</v>
      </c>
      <c r="N31" s="147">
        <f t="shared" ref="N31" si="3">IFERROR(M31/K31-1,"-")</f>
        <v>1.3445378151260012E-3</v>
      </c>
    </row>
    <row r="32" spans="1:15" x14ac:dyDescent="0.25">
      <c r="B32" s="145" t="s">
        <v>75</v>
      </c>
      <c r="C32" s="146">
        <v>12212</v>
      </c>
      <c r="D32" s="147">
        <v>0.22034575796942146</v>
      </c>
      <c r="E32" s="146">
        <v>5069</v>
      </c>
      <c r="F32" s="147">
        <f t="shared" si="2"/>
        <v>-0.58491647559777271</v>
      </c>
      <c r="G32" s="146">
        <v>8995</v>
      </c>
      <c r="H32" s="147">
        <f t="shared" si="2"/>
        <v>0.77451173801538764</v>
      </c>
      <c r="I32" s="146">
        <v>12083</v>
      </c>
      <c r="J32" s="147">
        <f t="shared" si="2"/>
        <v>0.3433018343524179</v>
      </c>
      <c r="K32" s="146">
        <v>11880</v>
      </c>
      <c r="L32" s="147">
        <f t="shared" si="2"/>
        <v>-1.680046346106101E-2</v>
      </c>
      <c r="M32" s="146">
        <v>13464</v>
      </c>
      <c r="N32" s="147">
        <f>IFERROR(M32/K32-1,"-")</f>
        <v>0.1333333333333333</v>
      </c>
    </row>
    <row r="33" spans="2:15" x14ac:dyDescent="0.25">
      <c r="B33" s="145" t="s">
        <v>77</v>
      </c>
      <c r="C33" s="146">
        <v>4939</v>
      </c>
      <c r="D33" s="147">
        <v>-0.53082549634273768</v>
      </c>
      <c r="E33" s="146">
        <v>6171</v>
      </c>
      <c r="F33" s="147">
        <f t="shared" si="2"/>
        <v>0.24944320712694878</v>
      </c>
      <c r="G33" s="146">
        <v>11575</v>
      </c>
      <c r="H33" s="147">
        <f t="shared" si="2"/>
        <v>0.8757089612704585</v>
      </c>
      <c r="I33" s="146">
        <v>15380</v>
      </c>
      <c r="J33" s="147">
        <f t="shared" si="2"/>
        <v>0.32872570194384454</v>
      </c>
      <c r="K33" s="146">
        <v>12803</v>
      </c>
      <c r="L33" s="147">
        <f t="shared" si="2"/>
        <v>-0.16755526657997399</v>
      </c>
      <c r="M33" s="146">
        <v>15642</v>
      </c>
      <c r="N33" s="147">
        <f>IFERROR(M33/K33-1,"-")</f>
        <v>0.22174490353823328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6233</v>
      </c>
      <c r="F34" s="147" t="str">
        <f t="shared" si="2"/>
        <v>-</v>
      </c>
      <c r="G34" s="146">
        <v>10703</v>
      </c>
      <c r="H34" s="147">
        <f t="shared" si="2"/>
        <v>0.7171506497673672</v>
      </c>
      <c r="I34" s="146">
        <v>12270</v>
      </c>
      <c r="J34" s="147">
        <f t="shared" si="2"/>
        <v>0.14640754928524702</v>
      </c>
      <c r="K34" s="146">
        <v>11832</v>
      </c>
      <c r="L34" s="147">
        <f t="shared" si="2"/>
        <v>-3.5696821515892374E-2</v>
      </c>
      <c r="M34" s="146">
        <v>12892</v>
      </c>
      <c r="N34" s="147">
        <f>IFERROR(M34/K34-1,"-")</f>
        <v>8.9587559161595776E-2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8659</v>
      </c>
      <c r="F35" s="147" t="str">
        <f t="shared" si="2"/>
        <v>-</v>
      </c>
      <c r="G35" s="146">
        <v>12721</v>
      </c>
      <c r="H35" s="147">
        <f t="shared" si="2"/>
        <v>0.4691072872156139</v>
      </c>
      <c r="I35" s="146">
        <v>13214</v>
      </c>
      <c r="J35" s="147">
        <f t="shared" si="2"/>
        <v>3.8754814873044552E-2</v>
      </c>
      <c r="K35" s="146">
        <v>12647</v>
      </c>
      <c r="L35" s="147">
        <f t="shared" si="2"/>
        <v>-4.2909035871045886E-2</v>
      </c>
      <c r="M35" s="146">
        <v>17139</v>
      </c>
      <c r="N35" s="147">
        <f>IFERROR(M35/K35-1,"-")</f>
        <v>0.3551830473630111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9924</v>
      </c>
      <c r="F36" s="147" t="str">
        <f t="shared" si="2"/>
        <v>-</v>
      </c>
      <c r="G36" s="146">
        <v>12409</v>
      </c>
      <c r="H36" s="147">
        <f t="shared" si="2"/>
        <v>0.25040306328093509</v>
      </c>
      <c r="I36" s="146">
        <v>13066</v>
      </c>
      <c r="J36" s="147">
        <f t="shared" si="2"/>
        <v>5.2945442823757016E-2</v>
      </c>
      <c r="K36" s="146">
        <v>14875</v>
      </c>
      <c r="L36" s="147">
        <f t="shared" si="2"/>
        <v>0.13845094137455982</v>
      </c>
      <c r="M36" s="146">
        <v>16672</v>
      </c>
      <c r="N36" s="147">
        <f t="shared" ref="N36:N40" si="4">IFERROR(M36/K36-1,"-")</f>
        <v>0.12080672268907566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9928</v>
      </c>
      <c r="F37" s="147" t="str">
        <f t="shared" si="2"/>
        <v>-</v>
      </c>
      <c r="G37" s="146">
        <v>12525</v>
      </c>
      <c r="H37" s="147">
        <f t="shared" si="2"/>
        <v>0.26158340048348117</v>
      </c>
      <c r="I37" s="146">
        <v>11727</v>
      </c>
      <c r="J37" s="147">
        <f t="shared" si="2"/>
        <v>-6.3712574850299353E-2</v>
      </c>
      <c r="K37" s="146">
        <v>16297</v>
      </c>
      <c r="L37" s="147">
        <f t="shared" si="2"/>
        <v>0.38969898524771884</v>
      </c>
      <c r="M37" s="146">
        <v>17909</v>
      </c>
      <c r="N37" s="147">
        <f t="shared" si="4"/>
        <v>9.8913910535681326E-2</v>
      </c>
    </row>
    <row r="38" spans="2:15" x14ac:dyDescent="0.25">
      <c r="B38" s="145" t="s">
        <v>87</v>
      </c>
      <c r="C38" s="146">
        <v>4192</v>
      </c>
      <c r="D38" s="147">
        <v>-0.48310727496917383</v>
      </c>
      <c r="E38" s="146">
        <v>9185</v>
      </c>
      <c r="F38" s="147">
        <f t="shared" si="2"/>
        <v>1.1910782442748094</v>
      </c>
      <c r="G38" s="146">
        <v>8882</v>
      </c>
      <c r="H38" s="147">
        <f t="shared" si="2"/>
        <v>-3.2988568317909639E-2</v>
      </c>
      <c r="I38" s="146">
        <v>8822</v>
      </c>
      <c r="J38" s="147">
        <f t="shared" si="2"/>
        <v>-6.7552353073632165E-3</v>
      </c>
      <c r="K38" s="146">
        <v>9303</v>
      </c>
      <c r="L38" s="147">
        <f t="shared" si="2"/>
        <v>5.4522783949217946E-2</v>
      </c>
      <c r="M38" s="146">
        <v>10879</v>
      </c>
      <c r="N38" s="147">
        <f t="shared" si="4"/>
        <v>0.1694077179404494</v>
      </c>
    </row>
    <row r="39" spans="2:15" x14ac:dyDescent="0.25">
      <c r="B39" s="145" t="s">
        <v>89</v>
      </c>
      <c r="C39" s="146">
        <v>5198</v>
      </c>
      <c r="D39" s="147">
        <v>-0.43981032438840395</v>
      </c>
      <c r="E39" s="146">
        <v>11073</v>
      </c>
      <c r="F39" s="147">
        <f t="shared" si="2"/>
        <v>1.1302424009234322</v>
      </c>
      <c r="G39" s="146">
        <v>12859</v>
      </c>
      <c r="H39" s="147">
        <f t="shared" si="2"/>
        <v>0.16129323579878996</v>
      </c>
      <c r="I39" s="146">
        <v>11310</v>
      </c>
      <c r="J39" s="147">
        <f t="shared" si="2"/>
        <v>-0.12046037794540787</v>
      </c>
      <c r="K39" s="146">
        <v>14314</v>
      </c>
      <c r="L39" s="147">
        <f t="shared" si="2"/>
        <v>0.26560565870910691</v>
      </c>
      <c r="M39" s="146">
        <v>15733</v>
      </c>
      <c r="N39" s="147">
        <f t="shared" si="4"/>
        <v>9.91337152438172E-2</v>
      </c>
    </row>
    <row r="40" spans="2:15" x14ac:dyDescent="0.25">
      <c r="B40" s="145" t="s">
        <v>91</v>
      </c>
      <c r="C40" s="146">
        <v>6718</v>
      </c>
      <c r="D40" s="147">
        <v>-0.38366972477064221</v>
      </c>
      <c r="E40" s="146">
        <v>12642</v>
      </c>
      <c r="F40" s="147">
        <f t="shared" si="2"/>
        <v>0.88181006251860672</v>
      </c>
      <c r="G40" s="146">
        <v>13163</v>
      </c>
      <c r="H40" s="147">
        <f t="shared" si="2"/>
        <v>4.1211833570637513E-2</v>
      </c>
      <c r="I40" s="146">
        <v>13962</v>
      </c>
      <c r="J40" s="147">
        <f t="shared" si="2"/>
        <v>6.0700448226088222E-2</v>
      </c>
      <c r="K40" s="146">
        <v>12735</v>
      </c>
      <c r="L40" s="147">
        <f t="shared" si="2"/>
        <v>-8.7881392350666054E-2</v>
      </c>
      <c r="M40" s="146">
        <v>16739</v>
      </c>
      <c r="N40" s="147">
        <f t="shared" si="4"/>
        <v>0.3144091087553984</v>
      </c>
    </row>
    <row r="41" spans="2:15" x14ac:dyDescent="0.25">
      <c r="B41" s="145" t="s">
        <v>93</v>
      </c>
      <c r="C41" s="146">
        <v>5458</v>
      </c>
      <c r="D41" s="147">
        <v>-0.52427438333478604</v>
      </c>
      <c r="E41" s="146">
        <v>13326</v>
      </c>
      <c r="F41" s="147">
        <f t="shared" si="2"/>
        <v>1.4415536826676436</v>
      </c>
      <c r="G41" s="146">
        <v>13787</v>
      </c>
      <c r="H41" s="147">
        <f t="shared" si="2"/>
        <v>3.4594026714693138E-2</v>
      </c>
      <c r="I41" s="146">
        <v>13695</v>
      </c>
      <c r="J41" s="147">
        <f t="shared" si="2"/>
        <v>-6.6729527816058454E-3</v>
      </c>
      <c r="K41" s="146">
        <v>14871</v>
      </c>
      <c r="L41" s="147">
        <f t="shared" si="2"/>
        <v>8.5870755750273808E-2</v>
      </c>
      <c r="M41" s="146"/>
      <c r="N41" s="147"/>
    </row>
    <row r="42" spans="2:15" x14ac:dyDescent="0.25">
      <c r="B42" s="145" t="s">
        <v>95</v>
      </c>
      <c r="C42" s="146">
        <v>4373</v>
      </c>
      <c r="D42" s="147">
        <v>-0.57357386640663099</v>
      </c>
      <c r="E42" s="146">
        <v>9749</v>
      </c>
      <c r="F42" s="147">
        <f t="shared" si="2"/>
        <v>1.2293619940544249</v>
      </c>
      <c r="G42" s="146">
        <v>10694</v>
      </c>
      <c r="H42" s="147">
        <f t="shared" si="2"/>
        <v>9.6933018771156121E-2</v>
      </c>
      <c r="I42" s="146">
        <v>10449</v>
      </c>
      <c r="J42" s="147">
        <f t="shared" si="2"/>
        <v>-2.2910043014774617E-2</v>
      </c>
      <c r="K42" s="146">
        <v>13109</v>
      </c>
      <c r="L42" s="147">
        <f t="shared" si="2"/>
        <v>0.25456981529332956</v>
      </c>
      <c r="M42" s="146"/>
      <c r="N42" s="147"/>
    </row>
    <row r="43" spans="2:15" ht="15.75" x14ac:dyDescent="0.25">
      <c r="B43" s="148" t="s">
        <v>32</v>
      </c>
      <c r="C43" s="149">
        <v>61571</v>
      </c>
      <c r="D43" s="150">
        <v>-0.48751477418388245</v>
      </c>
      <c r="E43" s="149">
        <v>104557</v>
      </c>
      <c r="F43" s="150">
        <f t="shared" si="2"/>
        <v>0.69815335141543899</v>
      </c>
      <c r="G43" s="149">
        <v>134886</v>
      </c>
      <c r="H43" s="150">
        <f t="shared" si="2"/>
        <v>0.29007144428397913</v>
      </c>
      <c r="I43" s="149">
        <v>146430</v>
      </c>
      <c r="J43" s="150">
        <f t="shared" si="2"/>
        <v>8.5583381522174262E-2</v>
      </c>
      <c r="K43" s="149">
        <v>156566</v>
      </c>
      <c r="L43" s="150">
        <f t="shared" si="2"/>
        <v>6.9220788089872309E-2</v>
      </c>
      <c r="M43" s="149">
        <v>148985</v>
      </c>
      <c r="N43" s="150">
        <v>0.15864090958580257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4747</v>
      </c>
      <c r="D53" s="147">
        <v>1.2655557899177161E-3</v>
      </c>
      <c r="E53" s="146">
        <v>1412</v>
      </c>
      <c r="F53" s="147">
        <f>IFERROR(E53/C53-1,"-")</f>
        <v>-0.70254897830208551</v>
      </c>
      <c r="G53" s="146">
        <v>3917</v>
      </c>
      <c r="H53" s="147">
        <f>IFERROR(G53/E53-1,"-")</f>
        <v>1.7740793201133145</v>
      </c>
      <c r="I53" s="146">
        <v>5450</v>
      </c>
      <c r="J53" s="147">
        <f>IFERROR(I53/G53-1,"-")</f>
        <v>0.39137094715343368</v>
      </c>
      <c r="K53" s="146">
        <v>6504</v>
      </c>
      <c r="L53" s="147">
        <f>IFERROR(K53/I53-1,"-")</f>
        <v>0.19339449541284415</v>
      </c>
      <c r="M53" s="146">
        <v>7025</v>
      </c>
      <c r="N53" s="147">
        <f t="shared" ref="N53:N62" si="5">IFERROR(M53/K53-1,"-")</f>
        <v>8.0104551045510508E-2</v>
      </c>
    </row>
    <row r="54" spans="1:15" x14ac:dyDescent="0.25">
      <c r="A54" s="1">
        <v>2</v>
      </c>
      <c r="B54" s="145" t="s">
        <v>75</v>
      </c>
      <c r="C54" s="146">
        <v>5951</v>
      </c>
      <c r="D54" s="147">
        <v>0.10326288468668898</v>
      </c>
      <c r="E54" s="146">
        <v>2193</v>
      </c>
      <c r="F54" s="147">
        <f t="shared" ref="F54:L65" si="6">IFERROR(E54/C54-1,"-")</f>
        <v>-0.631490505797345</v>
      </c>
      <c r="G54" s="146">
        <v>4988</v>
      </c>
      <c r="H54" s="147">
        <f t="shared" si="6"/>
        <v>1.2745098039215685</v>
      </c>
      <c r="I54" s="146">
        <v>6445</v>
      </c>
      <c r="J54" s="147">
        <f t="shared" si="6"/>
        <v>0.29210104250200475</v>
      </c>
      <c r="K54" s="146">
        <v>6868</v>
      </c>
      <c r="L54" s="147">
        <f t="shared" si="6"/>
        <v>6.5632273079906822E-2</v>
      </c>
      <c r="M54" s="146">
        <v>7367</v>
      </c>
      <c r="N54" s="147">
        <f t="shared" si="5"/>
        <v>7.2655794991263845E-2</v>
      </c>
    </row>
    <row r="55" spans="1:15" x14ac:dyDescent="0.25">
      <c r="A55" s="1">
        <v>3</v>
      </c>
      <c r="B55" s="145" t="s">
        <v>77</v>
      </c>
      <c r="C55" s="146">
        <v>2527</v>
      </c>
      <c r="D55" s="147">
        <v>-0.57104057036156841</v>
      </c>
      <c r="E55" s="146">
        <v>2697</v>
      </c>
      <c r="F55" s="147">
        <f t="shared" si="6"/>
        <v>6.7273446774831713E-2</v>
      </c>
      <c r="G55" s="146">
        <v>6328</v>
      </c>
      <c r="H55" s="147">
        <f t="shared" si="6"/>
        <v>1.346310715609937</v>
      </c>
      <c r="I55" s="146">
        <v>8798</v>
      </c>
      <c r="J55" s="147">
        <f t="shared" si="6"/>
        <v>0.3903286978508218</v>
      </c>
      <c r="K55" s="146">
        <v>6861</v>
      </c>
      <c r="L55" s="147">
        <f t="shared" si="6"/>
        <v>-0.22016367356217326</v>
      </c>
      <c r="M55" s="146">
        <v>7666</v>
      </c>
      <c r="N55" s="147">
        <f t="shared" si="5"/>
        <v>0.11732983530097663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3163</v>
      </c>
      <c r="F56" s="147" t="str">
        <f t="shared" si="6"/>
        <v>-</v>
      </c>
      <c r="G56" s="146">
        <v>4470</v>
      </c>
      <c r="H56" s="147">
        <f t="shared" si="6"/>
        <v>0.41321530192854894</v>
      </c>
      <c r="I56" s="146">
        <v>6595</v>
      </c>
      <c r="J56" s="147">
        <f t="shared" si="6"/>
        <v>0.47539149888143184</v>
      </c>
      <c r="K56" s="146">
        <v>7072</v>
      </c>
      <c r="L56" s="147">
        <f t="shared" si="6"/>
        <v>7.232752084912808E-2</v>
      </c>
      <c r="M56" s="146">
        <v>6138</v>
      </c>
      <c r="N56" s="147">
        <f t="shared" si="5"/>
        <v>-0.13207013574660631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3929</v>
      </c>
      <c r="F57" s="147" t="str">
        <f t="shared" si="6"/>
        <v>-</v>
      </c>
      <c r="G57" s="146">
        <v>6157</v>
      </c>
      <c r="H57" s="147">
        <f t="shared" si="6"/>
        <v>0.56706541104606778</v>
      </c>
      <c r="I57" s="146">
        <v>6899</v>
      </c>
      <c r="J57" s="147">
        <f t="shared" si="6"/>
        <v>0.12051323696605487</v>
      </c>
      <c r="K57" s="146">
        <v>6981</v>
      </c>
      <c r="L57" s="147">
        <f t="shared" si="6"/>
        <v>1.1885780547905567E-2</v>
      </c>
      <c r="M57" s="146">
        <v>7712</v>
      </c>
      <c r="N57" s="147">
        <f t="shared" si="5"/>
        <v>0.10471279186362992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4399</v>
      </c>
      <c r="F58" s="147" t="str">
        <f t="shared" si="6"/>
        <v>-</v>
      </c>
      <c r="G58" s="146">
        <v>5602</v>
      </c>
      <c r="H58" s="147">
        <f t="shared" si="6"/>
        <v>0.27347124346442375</v>
      </c>
      <c r="I58" s="146">
        <v>6717</v>
      </c>
      <c r="J58" s="147">
        <f t="shared" si="6"/>
        <v>0.19903605855051776</v>
      </c>
      <c r="K58" s="146">
        <v>7542</v>
      </c>
      <c r="L58" s="147">
        <f t="shared" si="6"/>
        <v>0.12282268870031254</v>
      </c>
      <c r="M58" s="146">
        <v>7773</v>
      </c>
      <c r="N58" s="147">
        <f t="shared" si="5"/>
        <v>3.0628480509148792E-2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5325</v>
      </c>
      <c r="F59" s="147" t="str">
        <f t="shared" si="6"/>
        <v>-</v>
      </c>
      <c r="G59" s="146">
        <v>5240</v>
      </c>
      <c r="H59" s="147">
        <f t="shared" si="6"/>
        <v>-1.5962441314554043E-2</v>
      </c>
      <c r="I59" s="146">
        <v>7240</v>
      </c>
      <c r="J59" s="147">
        <f t="shared" si="6"/>
        <v>0.38167938931297707</v>
      </c>
      <c r="K59" s="146">
        <v>6419</v>
      </c>
      <c r="L59" s="147">
        <f t="shared" si="6"/>
        <v>-0.11339779005524864</v>
      </c>
      <c r="M59" s="146">
        <v>6727</v>
      </c>
      <c r="N59" s="147">
        <f t="shared" si="5"/>
        <v>4.7982551799345741E-2</v>
      </c>
    </row>
    <row r="60" spans="1:15" x14ac:dyDescent="0.25">
      <c r="A60" s="1">
        <v>8</v>
      </c>
      <c r="B60" s="145" t="s">
        <v>87</v>
      </c>
      <c r="C60" s="146">
        <v>2986</v>
      </c>
      <c r="D60" s="147">
        <v>-4.2641872394998392E-2</v>
      </c>
      <c r="E60" s="146">
        <v>5031</v>
      </c>
      <c r="F60" s="147">
        <f t="shared" si="6"/>
        <v>0.68486269256530474</v>
      </c>
      <c r="G60" s="146">
        <v>3658</v>
      </c>
      <c r="H60" s="147">
        <f t="shared" si="6"/>
        <v>-0.27290797058238914</v>
      </c>
      <c r="I60" s="146">
        <v>4888</v>
      </c>
      <c r="J60" s="147">
        <f t="shared" si="6"/>
        <v>0.33624931656642976</v>
      </c>
      <c r="K60" s="146">
        <v>3964</v>
      </c>
      <c r="L60" s="147">
        <f t="shared" si="6"/>
        <v>-0.18903436988543376</v>
      </c>
      <c r="M60" s="146">
        <v>4144</v>
      </c>
      <c r="N60" s="147">
        <f t="shared" si="5"/>
        <v>4.540867810292637E-2</v>
      </c>
    </row>
    <row r="61" spans="1:15" x14ac:dyDescent="0.25">
      <c r="A61" s="1">
        <v>9</v>
      </c>
      <c r="B61" s="145" t="s">
        <v>89</v>
      </c>
      <c r="C61" s="146">
        <v>3428</v>
      </c>
      <c r="D61" s="147">
        <v>-0.26406182911120657</v>
      </c>
      <c r="E61" s="146">
        <v>5743</v>
      </c>
      <c r="F61" s="147">
        <f t="shared" si="6"/>
        <v>0.67532088681446911</v>
      </c>
      <c r="G61" s="146">
        <v>6176</v>
      </c>
      <c r="H61" s="147">
        <f t="shared" si="6"/>
        <v>7.539613442451687E-2</v>
      </c>
      <c r="I61" s="146">
        <v>6477</v>
      </c>
      <c r="J61" s="147">
        <f t="shared" si="6"/>
        <v>4.8737046632124414E-2</v>
      </c>
      <c r="K61" s="146">
        <v>6205</v>
      </c>
      <c r="L61" s="147">
        <f t="shared" si="6"/>
        <v>-4.1994750656167978E-2</v>
      </c>
      <c r="M61" s="146">
        <v>7462</v>
      </c>
      <c r="N61" s="147">
        <f t="shared" si="5"/>
        <v>0.20257856567284449</v>
      </c>
    </row>
    <row r="62" spans="1:15" x14ac:dyDescent="0.25">
      <c r="A62" s="1">
        <v>10</v>
      </c>
      <c r="B62" s="145" t="s">
        <v>91</v>
      </c>
      <c r="C62" s="146">
        <v>3924</v>
      </c>
      <c r="D62" s="147">
        <v>-0.24813182602031036</v>
      </c>
      <c r="E62" s="146">
        <v>6087</v>
      </c>
      <c r="F62" s="147">
        <f t="shared" si="6"/>
        <v>0.55122324159021407</v>
      </c>
      <c r="G62" s="146">
        <v>6564</v>
      </c>
      <c r="H62" s="147">
        <f t="shared" si="6"/>
        <v>7.8363725973385812E-2</v>
      </c>
      <c r="I62" s="146">
        <v>7061</v>
      </c>
      <c r="J62" s="147">
        <f t="shared" si="6"/>
        <v>7.5716026812918891E-2</v>
      </c>
      <c r="K62" s="146">
        <v>7713</v>
      </c>
      <c r="L62" s="147">
        <f t="shared" si="6"/>
        <v>9.2338195722985406E-2</v>
      </c>
      <c r="M62" s="146">
        <v>8287</v>
      </c>
      <c r="N62" s="147">
        <f t="shared" si="5"/>
        <v>7.4419810709192236E-2</v>
      </c>
    </row>
    <row r="63" spans="1:15" x14ac:dyDescent="0.25">
      <c r="A63" s="1">
        <v>11</v>
      </c>
      <c r="B63" s="145" t="s">
        <v>93</v>
      </c>
      <c r="C63" s="146">
        <v>3089</v>
      </c>
      <c r="D63" s="147">
        <v>-0.50757213454487493</v>
      </c>
      <c r="E63" s="146">
        <v>6920</v>
      </c>
      <c r="F63" s="147">
        <f t="shared" si="6"/>
        <v>1.2402071867918418</v>
      </c>
      <c r="G63" s="146">
        <v>6965</v>
      </c>
      <c r="H63" s="147">
        <f t="shared" si="6"/>
        <v>6.502890173410325E-3</v>
      </c>
      <c r="I63" s="146">
        <v>8507</v>
      </c>
      <c r="J63" s="147">
        <f t="shared" si="6"/>
        <v>0.22139267767408466</v>
      </c>
      <c r="K63" s="146">
        <v>8717</v>
      </c>
      <c r="L63" s="147">
        <f t="shared" si="6"/>
        <v>2.4685553073939159E-2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2151</v>
      </c>
      <c r="D64" s="147">
        <v>-0.5010438413361169</v>
      </c>
      <c r="E64" s="146">
        <v>4411</v>
      </c>
      <c r="F64" s="147">
        <f t="shared" si="6"/>
        <v>1.0506741050674107</v>
      </c>
      <c r="G64" s="146">
        <v>4956</v>
      </c>
      <c r="H64" s="147">
        <f t="shared" si="6"/>
        <v>0.12355474948991163</v>
      </c>
      <c r="I64" s="146">
        <v>5232</v>
      </c>
      <c r="J64" s="147">
        <f t="shared" si="6"/>
        <v>5.5690072639225097E-2</v>
      </c>
      <c r="K64" s="146">
        <v>5927</v>
      </c>
      <c r="L64" s="147">
        <f t="shared" si="6"/>
        <v>0.13283639143730896</v>
      </c>
      <c r="M64" s="146"/>
      <c r="N64" s="147"/>
    </row>
    <row r="65" spans="1:15" ht="15.75" x14ac:dyDescent="0.25">
      <c r="B65" s="148" t="s">
        <v>32</v>
      </c>
      <c r="C65" s="149">
        <v>33780</v>
      </c>
      <c r="D65" s="150">
        <v>-0.42809738258896823</v>
      </c>
      <c r="E65" s="149">
        <v>51310</v>
      </c>
      <c r="F65" s="150">
        <f t="shared" si="6"/>
        <v>0.51894612196566015</v>
      </c>
      <c r="G65" s="149">
        <v>65021</v>
      </c>
      <c r="H65" s="150">
        <f t="shared" si="6"/>
        <v>0.26721886571818354</v>
      </c>
      <c r="I65" s="149">
        <v>80309</v>
      </c>
      <c r="J65" s="150">
        <f t="shared" si="6"/>
        <v>0.23512403684963323</v>
      </c>
      <c r="K65" s="149">
        <v>80773</v>
      </c>
      <c r="L65" s="150">
        <f t="shared" si="6"/>
        <v>5.7776836967213807E-3</v>
      </c>
      <c r="M65" s="149">
        <v>70301</v>
      </c>
      <c r="N65" s="150">
        <v>6.3088811262834721E-2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5042</v>
      </c>
      <c r="D75" s="147">
        <v>0.16416531978757787</v>
      </c>
      <c r="E75" s="146">
        <v>1186</v>
      </c>
      <c r="F75" s="147">
        <f>IFERROR(E75/C75-1,"-")</f>
        <v>-0.76477588258627527</v>
      </c>
      <c r="G75" s="146">
        <v>2656</v>
      </c>
      <c r="H75" s="147">
        <f>IFERROR(G75/E75-1,"-")</f>
        <v>1.2394603709949408</v>
      </c>
      <c r="I75" s="146">
        <v>5002</v>
      </c>
      <c r="J75" s="147">
        <f>IFERROR(I75/G75-1,"-")</f>
        <v>0.88328313253012047</v>
      </c>
      <c r="K75" s="146">
        <v>5396</v>
      </c>
      <c r="L75" s="147">
        <f>IFERROR(K75/I75-1,"-")</f>
        <v>7.8768492602958817E-2</v>
      </c>
      <c r="M75" s="146">
        <v>4891</v>
      </c>
      <c r="N75" s="147">
        <f t="shared" ref="N75:N84" si="7">IFERROR(M75/K75-1,"-")</f>
        <v>-9.3587842846552971E-2</v>
      </c>
    </row>
    <row r="76" spans="1:15" x14ac:dyDescent="0.25">
      <c r="A76" s="1">
        <v>2</v>
      </c>
      <c r="B76" s="145" t="s">
        <v>75</v>
      </c>
      <c r="C76" s="146">
        <v>6261</v>
      </c>
      <c r="D76" s="147">
        <v>0.35725124647734674</v>
      </c>
      <c r="E76" s="146">
        <v>2876</v>
      </c>
      <c r="F76" s="147">
        <f t="shared" ref="F76:L87" si="8">IFERROR(E76/C76-1,"-")</f>
        <v>-0.54064845871266565</v>
      </c>
      <c r="G76" s="146">
        <v>4007</v>
      </c>
      <c r="H76" s="147">
        <f t="shared" si="8"/>
        <v>0.39325452016689844</v>
      </c>
      <c r="I76" s="146">
        <v>5638</v>
      </c>
      <c r="J76" s="147">
        <f t="shared" si="8"/>
        <v>0.40703768405290752</v>
      </c>
      <c r="K76" s="146">
        <v>5012</v>
      </c>
      <c r="L76" s="147">
        <f t="shared" si="8"/>
        <v>-0.11103228095069173</v>
      </c>
      <c r="M76" s="146">
        <v>6097</v>
      </c>
      <c r="N76" s="147">
        <f t="shared" si="7"/>
        <v>0.21648044692737423</v>
      </c>
    </row>
    <row r="77" spans="1:15" x14ac:dyDescent="0.25">
      <c r="A77" s="1">
        <v>3</v>
      </c>
      <c r="B77" s="145" t="s">
        <v>77</v>
      </c>
      <c r="C77" s="146">
        <v>2412</v>
      </c>
      <c r="D77" s="147">
        <v>-0.47972389991371878</v>
      </c>
      <c r="E77" s="146">
        <v>3474</v>
      </c>
      <c r="F77" s="147">
        <f t="shared" si="8"/>
        <v>0.44029850746268662</v>
      </c>
      <c r="G77" s="146">
        <v>5247</v>
      </c>
      <c r="H77" s="147">
        <f t="shared" si="8"/>
        <v>0.51036269430051817</v>
      </c>
      <c r="I77" s="146">
        <v>6582</v>
      </c>
      <c r="J77" s="147">
        <f t="shared" si="8"/>
        <v>0.25443110348770737</v>
      </c>
      <c r="K77" s="146">
        <v>5942</v>
      </c>
      <c r="L77" s="147">
        <f t="shared" si="8"/>
        <v>-9.7234883014281404E-2</v>
      </c>
      <c r="M77" s="146">
        <v>7976</v>
      </c>
      <c r="N77" s="147">
        <f t="shared" si="7"/>
        <v>0.34230898687310662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3070</v>
      </c>
      <c r="F78" s="147" t="str">
        <f t="shared" si="8"/>
        <v>-</v>
      </c>
      <c r="G78" s="146">
        <v>6233</v>
      </c>
      <c r="H78" s="147">
        <f t="shared" si="8"/>
        <v>1.0302931596091205</v>
      </c>
      <c r="I78" s="146">
        <v>5675</v>
      </c>
      <c r="J78" s="147">
        <f t="shared" si="8"/>
        <v>-8.9523503930691528E-2</v>
      </c>
      <c r="K78" s="146">
        <v>4760</v>
      </c>
      <c r="L78" s="147">
        <f t="shared" si="8"/>
        <v>-0.16123348017621142</v>
      </c>
      <c r="M78" s="146">
        <v>6754</v>
      </c>
      <c r="N78" s="147">
        <f t="shared" si="7"/>
        <v>0.41890756302521015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4730</v>
      </c>
      <c r="F79" s="147" t="str">
        <f t="shared" si="8"/>
        <v>-</v>
      </c>
      <c r="G79" s="146">
        <v>6564</v>
      </c>
      <c r="H79" s="147">
        <f t="shared" si="8"/>
        <v>0.38773784355179708</v>
      </c>
      <c r="I79" s="146">
        <v>6315</v>
      </c>
      <c r="J79" s="147">
        <f t="shared" si="8"/>
        <v>-3.7934186471663578E-2</v>
      </c>
      <c r="K79" s="146">
        <v>5666</v>
      </c>
      <c r="L79" s="147">
        <f t="shared" si="8"/>
        <v>-0.10277117973079963</v>
      </c>
      <c r="M79" s="146">
        <v>9427</v>
      </c>
      <c r="N79" s="147">
        <f t="shared" si="7"/>
        <v>0.66378397458524541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5525</v>
      </c>
      <c r="F80" s="147" t="str">
        <f t="shared" si="8"/>
        <v>-</v>
      </c>
      <c r="G80" s="146">
        <v>6807</v>
      </c>
      <c r="H80" s="147">
        <f t="shared" si="8"/>
        <v>0.2320361990950226</v>
      </c>
      <c r="I80" s="146">
        <v>6349</v>
      </c>
      <c r="J80" s="147">
        <f t="shared" si="8"/>
        <v>-6.7283678566181893E-2</v>
      </c>
      <c r="K80" s="146">
        <v>7333</v>
      </c>
      <c r="L80" s="147">
        <f t="shared" si="8"/>
        <v>0.15498503701370292</v>
      </c>
      <c r="M80" s="146">
        <v>8899</v>
      </c>
      <c r="N80" s="147">
        <f t="shared" si="7"/>
        <v>0.21355516159825449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4603</v>
      </c>
      <c r="F81" s="147" t="str">
        <f t="shared" si="8"/>
        <v>-</v>
      </c>
      <c r="G81" s="146">
        <v>7285</v>
      </c>
      <c r="H81" s="147">
        <f t="shared" si="8"/>
        <v>0.58266348033890947</v>
      </c>
      <c r="I81" s="146">
        <v>4487</v>
      </c>
      <c r="J81" s="147">
        <f t="shared" si="8"/>
        <v>-0.38407687028140014</v>
      </c>
      <c r="K81" s="146">
        <v>9878</v>
      </c>
      <c r="L81" s="147">
        <f t="shared" si="8"/>
        <v>1.2014709159794963</v>
      </c>
      <c r="M81" s="146">
        <v>11182</v>
      </c>
      <c r="N81" s="147">
        <f t="shared" si="7"/>
        <v>0.13201052844705408</v>
      </c>
    </row>
    <row r="82" spans="1:15" x14ac:dyDescent="0.25">
      <c r="A82" s="1">
        <v>8</v>
      </c>
      <c r="B82" s="145" t="s">
        <v>87</v>
      </c>
      <c r="C82" s="146">
        <v>1206</v>
      </c>
      <c r="D82" s="147">
        <v>-0.75836505710278501</v>
      </c>
      <c r="E82" s="146">
        <v>4154</v>
      </c>
      <c r="F82" s="147">
        <f t="shared" si="8"/>
        <v>2.4444444444444446</v>
      </c>
      <c r="G82" s="146">
        <v>5224</v>
      </c>
      <c r="H82" s="147">
        <f t="shared" si="8"/>
        <v>0.25758305247953772</v>
      </c>
      <c r="I82" s="146">
        <v>3934</v>
      </c>
      <c r="J82" s="147">
        <f t="shared" si="8"/>
        <v>-0.24693721286370596</v>
      </c>
      <c r="K82" s="146">
        <v>5339</v>
      </c>
      <c r="L82" s="147">
        <f t="shared" si="8"/>
        <v>0.35714285714285721</v>
      </c>
      <c r="M82" s="146">
        <v>6735</v>
      </c>
      <c r="N82" s="147">
        <f t="shared" si="7"/>
        <v>0.2614721858025848</v>
      </c>
    </row>
    <row r="83" spans="1:15" x14ac:dyDescent="0.25">
      <c r="A83" s="1">
        <v>9</v>
      </c>
      <c r="B83" s="145" t="s">
        <v>89</v>
      </c>
      <c r="C83" s="146">
        <v>1770</v>
      </c>
      <c r="D83" s="147">
        <v>-0.61696602466998485</v>
      </c>
      <c r="E83" s="146">
        <v>5330</v>
      </c>
      <c r="F83" s="147">
        <f t="shared" si="8"/>
        <v>2.0112994350282487</v>
      </c>
      <c r="G83" s="146">
        <v>6683</v>
      </c>
      <c r="H83" s="147">
        <f t="shared" si="8"/>
        <v>0.25384615384615383</v>
      </c>
      <c r="I83" s="146">
        <v>4833</v>
      </c>
      <c r="J83" s="147">
        <f t="shared" si="8"/>
        <v>-0.27682178662277424</v>
      </c>
      <c r="K83" s="146">
        <v>8109</v>
      </c>
      <c r="L83" s="147">
        <f t="shared" si="8"/>
        <v>0.67783985102420852</v>
      </c>
      <c r="M83" s="146">
        <v>8271</v>
      </c>
      <c r="N83" s="147">
        <f t="shared" si="7"/>
        <v>1.9977802441731418E-2</v>
      </c>
    </row>
    <row r="84" spans="1:15" x14ac:dyDescent="0.25">
      <c r="A84" s="1">
        <v>10</v>
      </c>
      <c r="B84" s="145" t="s">
        <v>91</v>
      </c>
      <c r="C84" s="146">
        <v>2794</v>
      </c>
      <c r="D84" s="147">
        <v>-0.50818517866572788</v>
      </c>
      <c r="E84" s="146">
        <v>6555</v>
      </c>
      <c r="F84" s="147">
        <f t="shared" si="8"/>
        <v>1.3460987831066573</v>
      </c>
      <c r="G84" s="146">
        <v>6599</v>
      </c>
      <c r="H84" s="147">
        <f t="shared" si="8"/>
        <v>6.7124332570556167E-3</v>
      </c>
      <c r="I84" s="146">
        <v>6901</v>
      </c>
      <c r="J84" s="147">
        <f t="shared" si="8"/>
        <v>4.5764509774208317E-2</v>
      </c>
      <c r="K84" s="146">
        <v>5022</v>
      </c>
      <c r="L84" s="147">
        <f t="shared" si="8"/>
        <v>-0.27227937980002903</v>
      </c>
      <c r="M84" s="146">
        <v>8452</v>
      </c>
      <c r="N84" s="147">
        <f t="shared" si="7"/>
        <v>0.68299482277976908</v>
      </c>
    </row>
    <row r="85" spans="1:15" x14ac:dyDescent="0.25">
      <c r="A85" s="1">
        <v>11</v>
      </c>
      <c r="B85" s="145" t="s">
        <v>93</v>
      </c>
      <c r="C85" s="146">
        <v>2369</v>
      </c>
      <c r="D85" s="147">
        <v>-0.5444230769230769</v>
      </c>
      <c r="E85" s="146">
        <v>6406</v>
      </c>
      <c r="F85" s="147">
        <f t="shared" si="8"/>
        <v>1.7040945546644153</v>
      </c>
      <c r="G85" s="146">
        <v>6822</v>
      </c>
      <c r="H85" s="147">
        <f t="shared" si="8"/>
        <v>6.4939119575398108E-2</v>
      </c>
      <c r="I85" s="146">
        <v>5188</v>
      </c>
      <c r="J85" s="147">
        <f t="shared" si="8"/>
        <v>-0.23951920257988857</v>
      </c>
      <c r="K85" s="146">
        <v>6154</v>
      </c>
      <c r="L85" s="147">
        <f t="shared" si="8"/>
        <v>0.18619892058596754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2222</v>
      </c>
      <c r="D86" s="147">
        <v>-0.62617765814266479</v>
      </c>
      <c r="E86" s="146">
        <v>5338</v>
      </c>
      <c r="F86" s="147">
        <f t="shared" si="8"/>
        <v>1.4023402340234021</v>
      </c>
      <c r="G86" s="146">
        <v>5738</v>
      </c>
      <c r="H86" s="147">
        <f t="shared" si="8"/>
        <v>7.4934432371674742E-2</v>
      </c>
      <c r="I86" s="146">
        <v>5217</v>
      </c>
      <c r="J86" s="147">
        <f t="shared" si="8"/>
        <v>-9.079818752178459E-2</v>
      </c>
      <c r="K86" s="146">
        <v>7182</v>
      </c>
      <c r="L86" s="147">
        <f t="shared" si="8"/>
        <v>0.37665324899367447</v>
      </c>
      <c r="M86" s="146"/>
      <c r="N86" s="147"/>
    </row>
    <row r="87" spans="1:15" ht="15.75" x14ac:dyDescent="0.25">
      <c r="B87" s="148" t="s">
        <v>32</v>
      </c>
      <c r="C87" s="149">
        <v>27791</v>
      </c>
      <c r="D87" s="150">
        <v>-0.5449767502783418</v>
      </c>
      <c r="E87" s="149">
        <v>53247</v>
      </c>
      <c r="F87" s="150">
        <f t="shared" si="8"/>
        <v>0.91597999352308301</v>
      </c>
      <c r="G87" s="149">
        <v>69865</v>
      </c>
      <c r="H87" s="150">
        <f t="shared" si="8"/>
        <v>0.31209270005821921</v>
      </c>
      <c r="I87" s="149">
        <v>66121</v>
      </c>
      <c r="J87" s="150">
        <f t="shared" si="8"/>
        <v>-5.3589064624633198E-2</v>
      </c>
      <c r="K87" s="149">
        <v>75793</v>
      </c>
      <c r="L87" s="150">
        <f t="shared" si="8"/>
        <v>0.14627727953297742</v>
      </c>
      <c r="M87" s="149">
        <v>78684</v>
      </c>
      <c r="N87" s="150">
        <v>0.2598107497958595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243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10764</v>
      </c>
      <c r="D97" s="147">
        <v>-6.2451006009929477E-2</v>
      </c>
      <c r="E97" s="146">
        <v>2169</v>
      </c>
      <c r="F97" s="147">
        <f t="shared" ref="F97:L109" si="9">IFERROR(E97/C97-1,"-")</f>
        <v>-0.79849498327759194</v>
      </c>
      <c r="G97" s="146">
        <v>7573</v>
      </c>
      <c r="H97" s="147">
        <f t="shared" si="9"/>
        <v>2.4914707238358691</v>
      </c>
      <c r="I97" s="146">
        <v>13157</v>
      </c>
      <c r="J97" s="147">
        <f t="shared" si="9"/>
        <v>0.73735639772877337</v>
      </c>
      <c r="K97" s="146">
        <v>11967</v>
      </c>
      <c r="L97" s="147">
        <f t="shared" si="9"/>
        <v>-9.0446150338223008E-2</v>
      </c>
      <c r="M97" s="146">
        <v>12686</v>
      </c>
      <c r="N97" s="147">
        <f t="shared" ref="N97:N106" si="10">IFERROR(M97/K97-1,"-")</f>
        <v>6.0081891869307347E-2</v>
      </c>
    </row>
    <row r="98" spans="2:14" x14ac:dyDescent="0.25">
      <c r="B98" s="145" t="s">
        <v>75</v>
      </c>
      <c r="C98" s="146">
        <v>11152</v>
      </c>
      <c r="D98" s="147">
        <v>2.1058414209851772E-2</v>
      </c>
      <c r="E98" s="146">
        <v>2972</v>
      </c>
      <c r="F98" s="147">
        <f t="shared" si="9"/>
        <v>-0.7335007173601148</v>
      </c>
      <c r="G98" s="146">
        <v>8064</v>
      </c>
      <c r="H98" s="147">
        <f t="shared" si="9"/>
        <v>1.7133243606998656</v>
      </c>
      <c r="I98" s="146">
        <v>10692</v>
      </c>
      <c r="J98" s="147">
        <f t="shared" si="9"/>
        <v>0.32589285714285721</v>
      </c>
      <c r="K98" s="146">
        <v>10745</v>
      </c>
      <c r="L98" s="147">
        <f t="shared" si="9"/>
        <v>4.9569771791992956E-3</v>
      </c>
      <c r="M98" s="146">
        <v>11462</v>
      </c>
      <c r="N98" s="147">
        <f t="shared" si="10"/>
        <v>6.6728711028385401E-2</v>
      </c>
    </row>
    <row r="99" spans="2:14" x14ac:dyDescent="0.25">
      <c r="B99" s="145" t="s">
        <v>77</v>
      </c>
      <c r="C99" s="146">
        <v>3997</v>
      </c>
      <c r="D99" s="147">
        <v>-0.64477426235335944</v>
      </c>
      <c r="E99" s="146">
        <v>4141</v>
      </c>
      <c r="F99" s="147">
        <f t="shared" si="9"/>
        <v>3.6027020265198884E-2</v>
      </c>
      <c r="G99" s="146">
        <v>8479</v>
      </c>
      <c r="H99" s="147">
        <f t="shared" si="9"/>
        <v>1.0475730499879257</v>
      </c>
      <c r="I99" s="146">
        <v>9794</v>
      </c>
      <c r="J99" s="147">
        <f t="shared" si="9"/>
        <v>0.15508904351928288</v>
      </c>
      <c r="K99" s="146">
        <v>10168</v>
      </c>
      <c r="L99" s="147">
        <f t="shared" si="9"/>
        <v>3.8186644884623311E-2</v>
      </c>
      <c r="M99" s="146">
        <v>11241</v>
      </c>
      <c r="N99" s="147">
        <f t="shared" si="10"/>
        <v>0.10552714398111718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3364</v>
      </c>
      <c r="F100" s="147" t="str">
        <f t="shared" si="9"/>
        <v>-</v>
      </c>
      <c r="G100" s="146">
        <v>6637</v>
      </c>
      <c r="H100" s="147">
        <f t="shared" si="9"/>
        <v>0.97294887039239009</v>
      </c>
      <c r="I100" s="146">
        <v>6884</v>
      </c>
      <c r="J100" s="147">
        <f t="shared" si="9"/>
        <v>3.7215609462106336E-2</v>
      </c>
      <c r="K100" s="146">
        <v>7197</v>
      </c>
      <c r="L100" s="147">
        <f t="shared" si="9"/>
        <v>4.5467751307379345E-2</v>
      </c>
      <c r="M100" s="146">
        <v>7965</v>
      </c>
      <c r="N100" s="147">
        <f t="shared" si="10"/>
        <v>0.10671112963734886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3886</v>
      </c>
      <c r="F101" s="147" t="str">
        <f t="shared" si="9"/>
        <v>-</v>
      </c>
      <c r="G101" s="146">
        <v>5493</v>
      </c>
      <c r="H101" s="147">
        <f t="shared" si="9"/>
        <v>0.4135357694287185</v>
      </c>
      <c r="I101" s="146">
        <v>4667</v>
      </c>
      <c r="J101" s="147">
        <f t="shared" si="9"/>
        <v>-0.15037320225741857</v>
      </c>
      <c r="K101" s="146">
        <v>4792</v>
      </c>
      <c r="L101" s="147">
        <f t="shared" si="9"/>
        <v>2.678380115706025E-2</v>
      </c>
      <c r="M101" s="146">
        <v>5481</v>
      </c>
      <c r="N101" s="147">
        <f t="shared" si="10"/>
        <v>0.14378130217028384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3617</v>
      </c>
      <c r="F102" s="147" t="str">
        <f t="shared" si="9"/>
        <v>-</v>
      </c>
      <c r="G102" s="146">
        <v>5199</v>
      </c>
      <c r="H102" s="147">
        <f t="shared" si="9"/>
        <v>0.43737904340613776</v>
      </c>
      <c r="I102" s="146">
        <v>4917</v>
      </c>
      <c r="J102" s="147">
        <f t="shared" si="9"/>
        <v>-5.424120023081358E-2</v>
      </c>
      <c r="K102" s="146">
        <v>4604</v>
      </c>
      <c r="L102" s="147">
        <f t="shared" si="9"/>
        <v>-6.365670124059386E-2</v>
      </c>
      <c r="M102" s="146">
        <v>4201</v>
      </c>
      <c r="N102" s="147">
        <f t="shared" si="10"/>
        <v>-8.7532580364900081E-2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4470</v>
      </c>
      <c r="F103" s="147" t="str">
        <f t="shared" si="9"/>
        <v>-</v>
      </c>
      <c r="G103" s="146">
        <v>5558</v>
      </c>
      <c r="H103" s="147">
        <f t="shared" si="9"/>
        <v>0.24340044742729305</v>
      </c>
      <c r="I103" s="146">
        <v>5083</v>
      </c>
      <c r="J103" s="147">
        <f t="shared" si="9"/>
        <v>-8.5462396545520014E-2</v>
      </c>
      <c r="K103" s="146">
        <v>5335</v>
      </c>
      <c r="L103" s="147">
        <f t="shared" si="9"/>
        <v>4.9577021444029201E-2</v>
      </c>
      <c r="M103" s="146">
        <v>5964</v>
      </c>
      <c r="N103" s="147">
        <f t="shared" si="10"/>
        <v>0.11790065604498601</v>
      </c>
    </row>
    <row r="104" spans="2:14" x14ac:dyDescent="0.25">
      <c r="B104" s="145" t="s">
        <v>87</v>
      </c>
      <c r="C104" s="146">
        <v>2584</v>
      </c>
      <c r="D104" s="147">
        <v>-0.54531057540031669</v>
      </c>
      <c r="E104" s="146">
        <v>4740</v>
      </c>
      <c r="F104" s="147">
        <f t="shared" si="9"/>
        <v>0.83436532507739947</v>
      </c>
      <c r="G104" s="146">
        <v>6638</v>
      </c>
      <c r="H104" s="147">
        <f t="shared" si="9"/>
        <v>0.4004219409282701</v>
      </c>
      <c r="I104" s="146">
        <v>6171</v>
      </c>
      <c r="J104" s="147">
        <f t="shared" si="9"/>
        <v>-7.0352515818017491E-2</v>
      </c>
      <c r="K104" s="146">
        <v>5898</v>
      </c>
      <c r="L104" s="147">
        <f t="shared" si="9"/>
        <v>-4.4239183276616467E-2</v>
      </c>
      <c r="M104" s="146">
        <v>6090</v>
      </c>
      <c r="N104" s="147">
        <f t="shared" si="10"/>
        <v>3.2553407934893253E-2</v>
      </c>
    </row>
    <row r="105" spans="2:14" x14ac:dyDescent="0.25">
      <c r="B105" s="145" t="s">
        <v>89</v>
      </c>
      <c r="C105" s="146">
        <v>2225</v>
      </c>
      <c r="D105" s="147">
        <v>-0.66855355280798445</v>
      </c>
      <c r="E105" s="146">
        <v>5400</v>
      </c>
      <c r="F105" s="147">
        <f t="shared" si="9"/>
        <v>1.4269662921348316</v>
      </c>
      <c r="G105" s="146">
        <v>7100</v>
      </c>
      <c r="H105" s="147">
        <f t="shared" si="9"/>
        <v>0.31481481481481488</v>
      </c>
      <c r="I105" s="146">
        <v>4623</v>
      </c>
      <c r="J105" s="147">
        <f t="shared" si="9"/>
        <v>-0.34887323943661974</v>
      </c>
      <c r="K105" s="146">
        <v>5263</v>
      </c>
      <c r="L105" s="147">
        <f t="shared" si="9"/>
        <v>0.13843824356478485</v>
      </c>
      <c r="M105" s="146">
        <v>6077</v>
      </c>
      <c r="N105" s="147">
        <f t="shared" si="10"/>
        <v>0.15466463993919821</v>
      </c>
    </row>
    <row r="106" spans="2:14" x14ac:dyDescent="0.25">
      <c r="B106" s="145" t="s">
        <v>91</v>
      </c>
      <c r="C106" s="146">
        <v>2580</v>
      </c>
      <c r="D106" s="147">
        <v>-0.66825253953966823</v>
      </c>
      <c r="E106" s="146">
        <v>7079</v>
      </c>
      <c r="F106" s="147">
        <f t="shared" si="9"/>
        <v>1.7437984496124033</v>
      </c>
      <c r="G106" s="146">
        <v>8769</v>
      </c>
      <c r="H106" s="147">
        <f t="shared" si="9"/>
        <v>0.23873428450346101</v>
      </c>
      <c r="I106" s="146">
        <v>6591</v>
      </c>
      <c r="J106" s="147">
        <f t="shared" si="9"/>
        <v>-0.24837495723571668</v>
      </c>
      <c r="K106" s="146">
        <v>6602</v>
      </c>
      <c r="L106" s="147">
        <f t="shared" si="9"/>
        <v>1.6689424973448386E-3</v>
      </c>
      <c r="M106" s="146">
        <v>7730</v>
      </c>
      <c r="N106" s="147">
        <f t="shared" si="10"/>
        <v>0.1708573159648592</v>
      </c>
    </row>
    <row r="107" spans="2:14" x14ac:dyDescent="0.25">
      <c r="B107" s="145" t="s">
        <v>93</v>
      </c>
      <c r="C107" s="146">
        <v>2646</v>
      </c>
      <c r="D107" s="147">
        <v>-0.74089306698002355</v>
      </c>
      <c r="E107" s="146">
        <v>9414</v>
      </c>
      <c r="F107" s="147">
        <f t="shared" si="9"/>
        <v>2.5578231292517009</v>
      </c>
      <c r="G107" s="146">
        <v>11464</v>
      </c>
      <c r="H107" s="147">
        <f t="shared" si="9"/>
        <v>0.21776078181431902</v>
      </c>
      <c r="I107" s="146">
        <v>9972</v>
      </c>
      <c r="J107" s="147">
        <f t="shared" si="9"/>
        <v>-0.13014654570830431</v>
      </c>
      <c r="K107" s="146">
        <v>10214</v>
      </c>
      <c r="L107" s="147">
        <f t="shared" si="9"/>
        <v>2.4267950260730142E-2</v>
      </c>
      <c r="M107" s="146"/>
      <c r="N107" s="147"/>
    </row>
    <row r="108" spans="2:14" x14ac:dyDescent="0.25">
      <c r="B108" s="145" t="s">
        <v>95</v>
      </c>
      <c r="C108" s="146">
        <v>2589</v>
      </c>
      <c r="D108" s="147">
        <v>-0.75731158605174353</v>
      </c>
      <c r="E108" s="146">
        <v>8449</v>
      </c>
      <c r="F108" s="147">
        <f t="shared" si="9"/>
        <v>2.2634221707222868</v>
      </c>
      <c r="G108" s="146">
        <v>13271</v>
      </c>
      <c r="H108" s="147">
        <f t="shared" si="9"/>
        <v>0.57071842821635688</v>
      </c>
      <c r="I108" s="146">
        <v>10128</v>
      </c>
      <c r="J108" s="147">
        <f t="shared" si="9"/>
        <v>-0.23683219049054327</v>
      </c>
      <c r="K108" s="146">
        <v>11520</v>
      </c>
      <c r="L108" s="147">
        <f t="shared" si="9"/>
        <v>0.13744075829383884</v>
      </c>
      <c r="M108" s="146"/>
      <c r="N108" s="147"/>
    </row>
    <row r="109" spans="2:14" ht="15.75" x14ac:dyDescent="0.25">
      <c r="B109" s="148" t="s">
        <v>32</v>
      </c>
      <c r="C109" s="149">
        <v>41945</v>
      </c>
      <c r="D109" s="150">
        <v>-0.58169198089216434</v>
      </c>
      <c r="E109" s="149">
        <v>59701</v>
      </c>
      <c r="F109" s="150">
        <f t="shared" si="9"/>
        <v>0.42331624746692098</v>
      </c>
      <c r="G109" s="149">
        <v>94245</v>
      </c>
      <c r="H109" s="150">
        <f t="shared" si="9"/>
        <v>0.57861677358838204</v>
      </c>
      <c r="I109" s="149">
        <v>92679</v>
      </c>
      <c r="J109" s="150">
        <f t="shared" si="9"/>
        <v>-1.6616266114913292E-2</v>
      </c>
      <c r="K109" s="149">
        <v>94305</v>
      </c>
      <c r="L109" s="150">
        <f t="shared" si="9"/>
        <v>1.7544427540219454E-2</v>
      </c>
      <c r="M109" s="149">
        <v>78897</v>
      </c>
      <c r="N109" s="150">
        <v>8.7169806120902305E-2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244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1289</v>
      </c>
      <c r="D119" s="147">
        <v>-2.4962178517397904E-2</v>
      </c>
      <c r="E119" s="146">
        <v>52</v>
      </c>
      <c r="F119" s="147">
        <f t="shared" ref="F119:L131" si="11">IFERROR(E119/C119-1,"-")</f>
        <v>-0.95965865011636931</v>
      </c>
      <c r="G119" s="146">
        <v>805</v>
      </c>
      <c r="H119" s="147">
        <f t="shared" si="11"/>
        <v>14.48076923076923</v>
      </c>
      <c r="I119" s="146">
        <v>1683</v>
      </c>
      <c r="J119" s="147">
        <f t="shared" si="11"/>
        <v>1.0906832298136644</v>
      </c>
      <c r="K119" s="146">
        <v>1569</v>
      </c>
      <c r="L119" s="147">
        <f t="shared" si="11"/>
        <v>-6.7736185383244218E-2</v>
      </c>
      <c r="M119" s="146">
        <v>1627</v>
      </c>
      <c r="N119" s="147">
        <f t="shared" ref="N119:N128" si="12">IFERROR(M119/K119-1,"-")</f>
        <v>3.696622052262577E-2</v>
      </c>
    </row>
    <row r="120" spans="1:15" x14ac:dyDescent="0.25">
      <c r="B120" s="145" t="s">
        <v>75</v>
      </c>
      <c r="C120" s="146">
        <v>1151</v>
      </c>
      <c r="D120" s="147">
        <v>-8.4327764518695281E-2</v>
      </c>
      <c r="E120" s="146">
        <v>71</v>
      </c>
      <c r="F120" s="147">
        <f t="shared" si="11"/>
        <v>-0.93831450912250214</v>
      </c>
      <c r="G120" s="146">
        <v>857</v>
      </c>
      <c r="H120" s="147">
        <f t="shared" si="11"/>
        <v>11.070422535211268</v>
      </c>
      <c r="I120" s="146">
        <v>1254</v>
      </c>
      <c r="J120" s="147">
        <f t="shared" si="11"/>
        <v>0.46324387397899658</v>
      </c>
      <c r="K120" s="146">
        <v>1571</v>
      </c>
      <c r="L120" s="147">
        <f t="shared" si="11"/>
        <v>0.25279106858054234</v>
      </c>
      <c r="M120" s="146">
        <v>1243</v>
      </c>
      <c r="N120" s="147">
        <f t="shared" si="12"/>
        <v>-0.2087842138765118</v>
      </c>
    </row>
    <row r="121" spans="1:15" x14ac:dyDescent="0.25">
      <c r="B121" s="145" t="s">
        <v>77</v>
      </c>
      <c r="C121" s="146">
        <v>370</v>
      </c>
      <c r="D121" s="147">
        <v>-0.67629046369203849</v>
      </c>
      <c r="E121" s="146">
        <v>143</v>
      </c>
      <c r="F121" s="147">
        <f t="shared" si="11"/>
        <v>-0.61351351351351346</v>
      </c>
      <c r="G121" s="146">
        <v>816</v>
      </c>
      <c r="H121" s="147">
        <f t="shared" si="11"/>
        <v>4.7062937062937067</v>
      </c>
      <c r="I121" s="146">
        <v>1157</v>
      </c>
      <c r="J121" s="147">
        <f t="shared" si="11"/>
        <v>0.41789215686274517</v>
      </c>
      <c r="K121" s="146">
        <v>1094</v>
      </c>
      <c r="L121" s="147">
        <f t="shared" si="11"/>
        <v>-5.4451166810717377E-2</v>
      </c>
      <c r="M121" s="146">
        <v>1052</v>
      </c>
      <c r="N121" s="147">
        <f t="shared" si="12"/>
        <v>-3.8391224862888484E-2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84</v>
      </c>
      <c r="F122" s="147" t="str">
        <f t="shared" si="11"/>
        <v>-</v>
      </c>
      <c r="G122" s="146">
        <v>609</v>
      </c>
      <c r="H122" s="147">
        <f t="shared" si="11"/>
        <v>6.25</v>
      </c>
      <c r="I122" s="146">
        <v>609</v>
      </c>
      <c r="J122" s="147">
        <f t="shared" si="11"/>
        <v>0</v>
      </c>
      <c r="K122" s="146">
        <v>736</v>
      </c>
      <c r="L122" s="147">
        <f t="shared" si="11"/>
        <v>0.20853858784893275</v>
      </c>
      <c r="M122" s="146">
        <v>732</v>
      </c>
      <c r="N122" s="147">
        <f t="shared" si="12"/>
        <v>-5.4347826086956763E-3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134</v>
      </c>
      <c r="F123" s="147" t="str">
        <f t="shared" si="11"/>
        <v>-</v>
      </c>
      <c r="G123" s="146">
        <v>466</v>
      </c>
      <c r="H123" s="147">
        <f t="shared" si="11"/>
        <v>2.4776119402985075</v>
      </c>
      <c r="I123" s="146">
        <v>455</v>
      </c>
      <c r="J123" s="147">
        <f t="shared" si="11"/>
        <v>-2.3605150214592308E-2</v>
      </c>
      <c r="K123" s="146">
        <v>385</v>
      </c>
      <c r="L123" s="147">
        <f t="shared" si="11"/>
        <v>-0.15384615384615385</v>
      </c>
      <c r="M123" s="146">
        <v>495</v>
      </c>
      <c r="N123" s="147">
        <f t="shared" si="12"/>
        <v>0.28571428571428581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131</v>
      </c>
      <c r="F124" s="147" t="str">
        <f t="shared" si="11"/>
        <v>-</v>
      </c>
      <c r="G124" s="146">
        <v>513</v>
      </c>
      <c r="H124" s="147">
        <f t="shared" si="11"/>
        <v>2.9160305343511452</v>
      </c>
      <c r="I124" s="146">
        <v>875</v>
      </c>
      <c r="J124" s="147">
        <f t="shared" si="11"/>
        <v>0.7056530214424952</v>
      </c>
      <c r="K124" s="146">
        <v>683</v>
      </c>
      <c r="L124" s="147">
        <f t="shared" si="11"/>
        <v>-0.21942857142857142</v>
      </c>
      <c r="M124" s="146">
        <v>360</v>
      </c>
      <c r="N124" s="147">
        <f t="shared" si="12"/>
        <v>-0.47291361639824303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174</v>
      </c>
      <c r="F125" s="147" t="str">
        <f t="shared" si="11"/>
        <v>-</v>
      </c>
      <c r="G125" s="146">
        <v>730</v>
      </c>
      <c r="H125" s="147">
        <f t="shared" si="11"/>
        <v>3.195402298850575</v>
      </c>
      <c r="I125" s="146">
        <v>662</v>
      </c>
      <c r="J125" s="147">
        <f t="shared" si="11"/>
        <v>-9.31506849315068E-2</v>
      </c>
      <c r="K125" s="146">
        <v>605</v>
      </c>
      <c r="L125" s="147">
        <f t="shared" si="11"/>
        <v>-8.6102719033232633E-2</v>
      </c>
      <c r="M125" s="146">
        <v>600</v>
      </c>
      <c r="N125" s="147">
        <f t="shared" si="12"/>
        <v>-8.2644628099173278E-3</v>
      </c>
    </row>
    <row r="126" spans="1:15" x14ac:dyDescent="0.25">
      <c r="B126" s="145" t="s">
        <v>87</v>
      </c>
      <c r="C126" s="146">
        <v>104</v>
      </c>
      <c r="D126" s="147">
        <v>-0.78775510204081634</v>
      </c>
      <c r="E126" s="146">
        <v>250</v>
      </c>
      <c r="F126" s="147">
        <f t="shared" si="11"/>
        <v>1.4038461538461537</v>
      </c>
      <c r="G126" s="146">
        <v>825</v>
      </c>
      <c r="H126" s="147">
        <f t="shared" si="11"/>
        <v>2.2999999999999998</v>
      </c>
      <c r="I126" s="146">
        <v>1478</v>
      </c>
      <c r="J126" s="147">
        <f t="shared" si="11"/>
        <v>0.7915151515151515</v>
      </c>
      <c r="K126" s="146">
        <v>532</v>
      </c>
      <c r="L126" s="147">
        <f t="shared" si="11"/>
        <v>-0.64005412719891752</v>
      </c>
      <c r="M126" s="146">
        <v>645</v>
      </c>
      <c r="N126" s="147">
        <f t="shared" si="12"/>
        <v>0.21240601503759393</v>
      </c>
    </row>
    <row r="127" spans="1:15" x14ac:dyDescent="0.25">
      <c r="B127" s="145" t="s">
        <v>89</v>
      </c>
      <c r="C127" s="146">
        <v>105</v>
      </c>
      <c r="D127" s="147">
        <v>-0.88697524219590962</v>
      </c>
      <c r="E127" s="146">
        <v>297</v>
      </c>
      <c r="F127" s="147">
        <f t="shared" si="11"/>
        <v>1.8285714285714287</v>
      </c>
      <c r="G127" s="146">
        <v>1068</v>
      </c>
      <c r="H127" s="147">
        <f t="shared" si="11"/>
        <v>2.595959595959596</v>
      </c>
      <c r="I127" s="146">
        <v>508</v>
      </c>
      <c r="J127" s="147">
        <f t="shared" si="11"/>
        <v>-0.52434456928838946</v>
      </c>
      <c r="K127" s="146">
        <v>623</v>
      </c>
      <c r="L127" s="147">
        <f t="shared" si="11"/>
        <v>0.22637795275590555</v>
      </c>
      <c r="M127" s="146">
        <v>596</v>
      </c>
      <c r="N127" s="147">
        <f t="shared" si="12"/>
        <v>-4.3338683788122001E-2</v>
      </c>
    </row>
    <row r="128" spans="1:15" x14ac:dyDescent="0.25">
      <c r="A128" s="151"/>
      <c r="B128" s="145" t="s">
        <v>91</v>
      </c>
      <c r="C128" s="146">
        <v>148</v>
      </c>
      <c r="D128" s="147">
        <v>-0.77404580152671754</v>
      </c>
      <c r="E128" s="146">
        <v>599</v>
      </c>
      <c r="F128" s="147">
        <f t="shared" si="11"/>
        <v>3.0472972972972974</v>
      </c>
      <c r="G128" s="146">
        <v>998</v>
      </c>
      <c r="H128" s="147">
        <f t="shared" si="11"/>
        <v>0.666110183639399</v>
      </c>
      <c r="I128" s="146">
        <v>765</v>
      </c>
      <c r="J128" s="147">
        <f t="shared" si="11"/>
        <v>-0.23346693386773543</v>
      </c>
      <c r="K128" s="146">
        <v>620</v>
      </c>
      <c r="L128" s="147">
        <f t="shared" si="11"/>
        <v>-0.18954248366013071</v>
      </c>
      <c r="M128" s="146">
        <v>838</v>
      </c>
      <c r="N128" s="147">
        <f t="shared" si="12"/>
        <v>0.35161290322580641</v>
      </c>
    </row>
    <row r="129" spans="2:15" x14ac:dyDescent="0.25">
      <c r="B129" s="145" t="s">
        <v>93</v>
      </c>
      <c r="C129" s="146">
        <v>294</v>
      </c>
      <c r="D129" s="147">
        <v>-0.71260997067448684</v>
      </c>
      <c r="E129" s="146">
        <v>715</v>
      </c>
      <c r="F129" s="147">
        <f t="shared" si="11"/>
        <v>1.4319727891156462</v>
      </c>
      <c r="G129" s="146">
        <v>917</v>
      </c>
      <c r="H129" s="147">
        <f t="shared" si="11"/>
        <v>0.28251748251748254</v>
      </c>
      <c r="I129" s="146">
        <v>1068</v>
      </c>
      <c r="J129" s="147">
        <f t="shared" si="11"/>
        <v>0.16466739367502736</v>
      </c>
      <c r="K129" s="146">
        <v>1066</v>
      </c>
      <c r="L129" s="147">
        <f t="shared" si="11"/>
        <v>-1.8726591760299671E-3</v>
      </c>
      <c r="M129" s="146"/>
      <c r="N129" s="147"/>
    </row>
    <row r="130" spans="2:15" x14ac:dyDescent="0.25">
      <c r="B130" s="145" t="s">
        <v>95</v>
      </c>
      <c r="C130" s="146">
        <v>245</v>
      </c>
      <c r="D130" s="147">
        <v>-0.78260869565217395</v>
      </c>
      <c r="E130" s="146">
        <v>686</v>
      </c>
      <c r="F130" s="147">
        <f t="shared" si="11"/>
        <v>1.7999999999999998</v>
      </c>
      <c r="G130" s="146">
        <v>1313</v>
      </c>
      <c r="H130" s="147">
        <f t="shared" si="11"/>
        <v>0.9139941690962099</v>
      </c>
      <c r="I130" s="146">
        <v>1132</v>
      </c>
      <c r="J130" s="147">
        <f t="shared" si="11"/>
        <v>-0.1378522467631379</v>
      </c>
      <c r="K130" s="146">
        <v>1172</v>
      </c>
      <c r="L130" s="147">
        <f t="shared" si="11"/>
        <v>3.5335689045936425E-2</v>
      </c>
      <c r="M130" s="146"/>
      <c r="N130" s="147"/>
    </row>
    <row r="131" spans="2:15" ht="15.75" x14ac:dyDescent="0.25">
      <c r="B131" s="148" t="s">
        <v>32</v>
      </c>
      <c r="C131" s="149">
        <v>3941</v>
      </c>
      <c r="D131" s="150">
        <v>-0.62323135755258119</v>
      </c>
      <c r="E131" s="149">
        <v>3336</v>
      </c>
      <c r="F131" s="150">
        <f t="shared" si="11"/>
        <v>-0.15351433646282664</v>
      </c>
      <c r="G131" s="149">
        <v>9917</v>
      </c>
      <c r="H131" s="150">
        <f t="shared" si="11"/>
        <v>1.9727218225419665</v>
      </c>
      <c r="I131" s="149">
        <v>11646</v>
      </c>
      <c r="J131" s="150">
        <f t="shared" si="11"/>
        <v>0.17434708077039418</v>
      </c>
      <c r="K131" s="149">
        <v>10656</v>
      </c>
      <c r="L131" s="150">
        <f t="shared" si="11"/>
        <v>-8.5007727975270453E-2</v>
      </c>
      <c r="M131" s="149">
        <v>8188</v>
      </c>
      <c r="N131" s="150">
        <v>-2.732240437158473E-2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245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1281</v>
      </c>
      <c r="D141" s="147">
        <v>-0.15779092702169628</v>
      </c>
      <c r="E141" s="146">
        <v>234</v>
      </c>
      <c r="F141" s="147">
        <f t="shared" ref="F141:L153" si="13">IFERROR(E141/C141-1,"-")</f>
        <v>-0.81733021077283374</v>
      </c>
      <c r="G141" s="146">
        <v>951</v>
      </c>
      <c r="H141" s="147">
        <f t="shared" si="13"/>
        <v>3.0641025641025639</v>
      </c>
      <c r="I141" s="146">
        <v>2175</v>
      </c>
      <c r="J141" s="147">
        <f t="shared" si="13"/>
        <v>1.2870662460567823</v>
      </c>
      <c r="K141" s="146">
        <v>1964</v>
      </c>
      <c r="L141" s="147">
        <f t="shared" si="13"/>
        <v>-9.7011494252873587E-2</v>
      </c>
      <c r="M141" s="146">
        <v>2299</v>
      </c>
      <c r="N141" s="147">
        <f t="shared" ref="N141:N150" si="14">IFERROR(M141/K141-1,"-")</f>
        <v>0.17057026476578407</v>
      </c>
    </row>
    <row r="142" spans="2:15" x14ac:dyDescent="0.25">
      <c r="B142" s="145" t="s">
        <v>75</v>
      </c>
      <c r="C142" s="146">
        <v>1141</v>
      </c>
      <c r="D142" s="147">
        <v>2.0572450805008913E-2</v>
      </c>
      <c r="E142" s="146">
        <v>336</v>
      </c>
      <c r="F142" s="147">
        <f t="shared" si="13"/>
        <v>-0.70552147239263796</v>
      </c>
      <c r="G142" s="146">
        <v>938</v>
      </c>
      <c r="H142" s="147">
        <f t="shared" si="13"/>
        <v>1.7916666666666665</v>
      </c>
      <c r="I142" s="146">
        <v>1580</v>
      </c>
      <c r="J142" s="147">
        <f t="shared" si="13"/>
        <v>0.68443496801705761</v>
      </c>
      <c r="K142" s="146">
        <v>1621</v>
      </c>
      <c r="L142" s="147">
        <f t="shared" si="13"/>
        <v>2.5949367088607511E-2</v>
      </c>
      <c r="M142" s="146">
        <v>1849</v>
      </c>
      <c r="N142" s="147">
        <f t="shared" si="14"/>
        <v>0.14065391733497834</v>
      </c>
    </row>
    <row r="143" spans="2:15" x14ac:dyDescent="0.25">
      <c r="B143" s="145" t="s">
        <v>77</v>
      </c>
      <c r="C143" s="146">
        <v>472</v>
      </c>
      <c r="D143" s="147">
        <v>-0.61904761904761907</v>
      </c>
      <c r="E143" s="146">
        <v>488</v>
      </c>
      <c r="F143" s="147">
        <f t="shared" si="13"/>
        <v>3.3898305084745672E-2</v>
      </c>
      <c r="G143" s="146">
        <v>1100</v>
      </c>
      <c r="H143" s="147">
        <f t="shared" si="13"/>
        <v>1.2540983606557377</v>
      </c>
      <c r="I143" s="146">
        <v>1761</v>
      </c>
      <c r="J143" s="147">
        <f t="shared" si="13"/>
        <v>0.60090909090909084</v>
      </c>
      <c r="K143" s="146">
        <v>1731</v>
      </c>
      <c r="L143" s="147">
        <f t="shared" si="13"/>
        <v>-1.7035775127768327E-2</v>
      </c>
      <c r="M143" s="146">
        <v>2042</v>
      </c>
      <c r="N143" s="147">
        <f t="shared" si="14"/>
        <v>0.1796649335644136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331</v>
      </c>
      <c r="F144" s="147" t="str">
        <f t="shared" si="13"/>
        <v>-</v>
      </c>
      <c r="G144" s="146">
        <v>852</v>
      </c>
      <c r="H144" s="147">
        <f t="shared" si="13"/>
        <v>1.5740181268882174</v>
      </c>
      <c r="I144" s="146">
        <v>1142</v>
      </c>
      <c r="J144" s="147">
        <f t="shared" si="13"/>
        <v>0.34037558685446001</v>
      </c>
      <c r="K144" s="146">
        <v>987</v>
      </c>
      <c r="L144" s="147">
        <f t="shared" si="13"/>
        <v>-0.13572679509632224</v>
      </c>
      <c r="M144" s="146">
        <v>991</v>
      </c>
      <c r="N144" s="147">
        <f t="shared" si="14"/>
        <v>4.0526849037487711E-3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354</v>
      </c>
      <c r="F145" s="147" t="str">
        <f t="shared" si="13"/>
        <v>-</v>
      </c>
      <c r="G145" s="146">
        <v>480</v>
      </c>
      <c r="H145" s="147">
        <f t="shared" si="13"/>
        <v>0.35593220338983045</v>
      </c>
      <c r="I145" s="146">
        <v>474</v>
      </c>
      <c r="J145" s="147">
        <f t="shared" si="13"/>
        <v>-1.2499999999999956E-2</v>
      </c>
      <c r="K145" s="146">
        <v>450</v>
      </c>
      <c r="L145" s="147">
        <f t="shared" si="13"/>
        <v>-5.0632911392405111E-2</v>
      </c>
      <c r="M145" s="146">
        <v>496</v>
      </c>
      <c r="N145" s="147">
        <f t="shared" si="14"/>
        <v>0.10222222222222221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380</v>
      </c>
      <c r="F146" s="147" t="str">
        <f t="shared" si="13"/>
        <v>-</v>
      </c>
      <c r="G146" s="146">
        <v>330</v>
      </c>
      <c r="H146" s="147">
        <f t="shared" si="13"/>
        <v>-0.13157894736842102</v>
      </c>
      <c r="I146" s="146">
        <v>472</v>
      </c>
      <c r="J146" s="147">
        <f t="shared" si="13"/>
        <v>0.43030303030303041</v>
      </c>
      <c r="K146" s="146">
        <v>414</v>
      </c>
      <c r="L146" s="147">
        <f t="shared" si="13"/>
        <v>-0.1228813559322034</v>
      </c>
      <c r="M146" s="146">
        <v>341</v>
      </c>
      <c r="N146" s="147">
        <f t="shared" si="14"/>
        <v>-0.17632850241545894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460</v>
      </c>
      <c r="F147" s="147" t="str">
        <f t="shared" si="13"/>
        <v>-</v>
      </c>
      <c r="G147" s="146">
        <v>456</v>
      </c>
      <c r="H147" s="147">
        <f t="shared" si="13"/>
        <v>-8.6956521739129933E-3</v>
      </c>
      <c r="I147" s="146">
        <v>509</v>
      </c>
      <c r="J147" s="147">
        <f t="shared" si="13"/>
        <v>0.11622807017543857</v>
      </c>
      <c r="K147" s="146">
        <v>495</v>
      </c>
      <c r="L147" s="147">
        <f t="shared" si="13"/>
        <v>-2.7504911591355596E-2</v>
      </c>
      <c r="M147" s="146">
        <v>515</v>
      </c>
      <c r="N147" s="147">
        <f t="shared" si="14"/>
        <v>4.0404040404040442E-2</v>
      </c>
    </row>
    <row r="148" spans="1:15" x14ac:dyDescent="0.25">
      <c r="B148" s="145" t="s">
        <v>87</v>
      </c>
      <c r="C148" s="146">
        <v>169</v>
      </c>
      <c r="D148" s="147">
        <v>-0.53314917127071826</v>
      </c>
      <c r="E148" s="146">
        <v>399</v>
      </c>
      <c r="F148" s="147">
        <f t="shared" si="13"/>
        <v>1.36094674556213</v>
      </c>
      <c r="G148" s="146">
        <v>554</v>
      </c>
      <c r="H148" s="147">
        <f t="shared" si="13"/>
        <v>0.38847117794486219</v>
      </c>
      <c r="I148" s="146">
        <v>557</v>
      </c>
      <c r="J148" s="147">
        <f t="shared" si="13"/>
        <v>5.4151624548737232E-3</v>
      </c>
      <c r="K148" s="146">
        <v>633</v>
      </c>
      <c r="L148" s="147">
        <f t="shared" si="13"/>
        <v>0.13644524236983835</v>
      </c>
      <c r="M148" s="146">
        <v>515</v>
      </c>
      <c r="N148" s="147">
        <f t="shared" si="14"/>
        <v>-0.18641390205371244</v>
      </c>
    </row>
    <row r="149" spans="1:15" x14ac:dyDescent="0.25">
      <c r="B149" s="145" t="s">
        <v>89</v>
      </c>
      <c r="C149" s="146">
        <v>122</v>
      </c>
      <c r="D149" s="147">
        <v>-0.6737967914438503</v>
      </c>
      <c r="E149" s="146">
        <v>487</v>
      </c>
      <c r="F149" s="147">
        <f t="shared" si="13"/>
        <v>2.9918032786885247</v>
      </c>
      <c r="G149" s="146">
        <v>710</v>
      </c>
      <c r="H149" s="147">
        <f t="shared" si="13"/>
        <v>0.4579055441478439</v>
      </c>
      <c r="I149" s="146">
        <v>556</v>
      </c>
      <c r="J149" s="147">
        <f t="shared" si="13"/>
        <v>-0.21690140845070427</v>
      </c>
      <c r="K149" s="146">
        <v>520</v>
      </c>
      <c r="L149" s="147">
        <f t="shared" si="13"/>
        <v>-6.4748201438848962E-2</v>
      </c>
      <c r="M149" s="146">
        <v>515</v>
      </c>
      <c r="N149" s="147">
        <f t="shared" si="14"/>
        <v>-9.6153846153845812E-3</v>
      </c>
    </row>
    <row r="150" spans="1:15" x14ac:dyDescent="0.25">
      <c r="A150" s="151"/>
      <c r="B150" s="145" t="s">
        <v>91</v>
      </c>
      <c r="C150" s="146">
        <v>152</v>
      </c>
      <c r="D150" s="147">
        <v>-0.80310880829015541</v>
      </c>
      <c r="E150" s="146">
        <v>957</v>
      </c>
      <c r="F150" s="147">
        <f t="shared" si="13"/>
        <v>5.2960526315789478</v>
      </c>
      <c r="G150" s="146">
        <v>1127</v>
      </c>
      <c r="H150" s="147">
        <f t="shared" si="13"/>
        <v>0.17763845350052243</v>
      </c>
      <c r="I150" s="146">
        <v>849</v>
      </c>
      <c r="J150" s="147">
        <f t="shared" si="13"/>
        <v>-0.24667258207630882</v>
      </c>
      <c r="K150" s="146">
        <v>789</v>
      </c>
      <c r="L150" s="147">
        <f t="shared" si="13"/>
        <v>-7.0671378091872739E-2</v>
      </c>
      <c r="M150" s="146">
        <v>515</v>
      </c>
      <c r="N150" s="147">
        <f t="shared" si="14"/>
        <v>-0.34727503168567808</v>
      </c>
    </row>
    <row r="151" spans="1:15" x14ac:dyDescent="0.25">
      <c r="B151" s="145" t="s">
        <v>93</v>
      </c>
      <c r="C151" s="146">
        <v>295</v>
      </c>
      <c r="D151" s="147">
        <v>-0.72300469483568075</v>
      </c>
      <c r="E151" s="146">
        <v>1541</v>
      </c>
      <c r="F151" s="147">
        <f t="shared" si="13"/>
        <v>4.2237288135593216</v>
      </c>
      <c r="G151" s="146">
        <v>1713</v>
      </c>
      <c r="H151" s="147">
        <f t="shared" si="13"/>
        <v>0.11161583387410778</v>
      </c>
      <c r="I151" s="146">
        <v>1379</v>
      </c>
      <c r="J151" s="147">
        <f t="shared" si="13"/>
        <v>-0.19497956800934035</v>
      </c>
      <c r="K151" s="146">
        <v>1624</v>
      </c>
      <c r="L151" s="147">
        <f t="shared" si="13"/>
        <v>0.17766497461928932</v>
      </c>
      <c r="M151" s="146"/>
      <c r="N151" s="147"/>
    </row>
    <row r="152" spans="1:15" x14ac:dyDescent="0.25">
      <c r="B152" s="145" t="s">
        <v>95</v>
      </c>
      <c r="C152" s="146">
        <v>244</v>
      </c>
      <c r="D152" s="147">
        <v>-0.79983593109105822</v>
      </c>
      <c r="E152" s="146">
        <v>1347</v>
      </c>
      <c r="F152" s="147">
        <f t="shared" si="13"/>
        <v>4.5204918032786887</v>
      </c>
      <c r="G152" s="146">
        <v>2050</v>
      </c>
      <c r="H152" s="147">
        <f t="shared" si="13"/>
        <v>0.52190051967334816</v>
      </c>
      <c r="I152" s="146">
        <v>1862</v>
      </c>
      <c r="J152" s="147">
        <f t="shared" si="13"/>
        <v>-9.1707317073170702E-2</v>
      </c>
      <c r="K152" s="146">
        <v>1899</v>
      </c>
      <c r="L152" s="147">
        <f t="shared" si="13"/>
        <v>1.9871106337271849E-2</v>
      </c>
      <c r="M152" s="146"/>
      <c r="N152" s="147"/>
    </row>
    <row r="153" spans="1:15" ht="15.75" x14ac:dyDescent="0.25">
      <c r="B153" s="148" t="s">
        <v>32</v>
      </c>
      <c r="C153" s="149">
        <v>4053</v>
      </c>
      <c r="D153" s="150">
        <v>-0.57560209424083775</v>
      </c>
      <c r="E153" s="149">
        <v>7314</v>
      </c>
      <c r="F153" s="150">
        <f t="shared" si="13"/>
        <v>0.80458919319022937</v>
      </c>
      <c r="G153" s="149">
        <v>11261</v>
      </c>
      <c r="H153" s="150">
        <f t="shared" si="13"/>
        <v>0.53964998632759098</v>
      </c>
      <c r="I153" s="149">
        <v>13316</v>
      </c>
      <c r="J153" s="150">
        <f t="shared" si="13"/>
        <v>0.18248823372702239</v>
      </c>
      <c r="K153" s="149">
        <v>13127</v>
      </c>
      <c r="L153" s="150">
        <f t="shared" si="13"/>
        <v>-1.4193451486932962E-2</v>
      </c>
      <c r="M153" s="149">
        <v>10743</v>
      </c>
      <c r="N153" s="150">
        <v>0.11859641815910038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246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701</v>
      </c>
      <c r="D163" s="147">
        <v>9.8746081504702099E-2</v>
      </c>
      <c r="E163" s="146">
        <v>254</v>
      </c>
      <c r="F163" s="147">
        <f t="shared" ref="F163:L175" si="15">IFERROR(E163/C163-1,"-")</f>
        <v>-0.63766048502139805</v>
      </c>
      <c r="G163" s="146">
        <v>659</v>
      </c>
      <c r="H163" s="147">
        <f t="shared" si="15"/>
        <v>1.5944881889763778</v>
      </c>
      <c r="I163" s="146">
        <v>1025</v>
      </c>
      <c r="J163" s="147">
        <f t="shared" si="15"/>
        <v>0.55538694992412752</v>
      </c>
      <c r="K163" s="146">
        <v>851</v>
      </c>
      <c r="L163" s="147">
        <f t="shared" si="15"/>
        <v>-0.16975609756097565</v>
      </c>
      <c r="M163" s="146">
        <v>858</v>
      </c>
      <c r="N163" s="147">
        <f t="shared" ref="N163:N172" si="16">IFERROR(M163/K163-1,"-")</f>
        <v>8.2256169212691077E-3</v>
      </c>
    </row>
    <row r="164" spans="2:14" x14ac:dyDescent="0.25">
      <c r="B164" s="145" t="s">
        <v>75</v>
      </c>
      <c r="C164" s="146">
        <v>860</v>
      </c>
      <c r="D164" s="147">
        <v>0.12565445026178002</v>
      </c>
      <c r="E164" s="146">
        <v>349</v>
      </c>
      <c r="F164" s="147">
        <f t="shared" si="15"/>
        <v>-0.59418604651162799</v>
      </c>
      <c r="G164" s="146">
        <v>884</v>
      </c>
      <c r="H164" s="147">
        <f t="shared" si="15"/>
        <v>1.5329512893982806</v>
      </c>
      <c r="I164" s="146">
        <v>854</v>
      </c>
      <c r="J164" s="147">
        <f t="shared" si="15"/>
        <v>-3.3936651583710398E-2</v>
      </c>
      <c r="K164" s="146">
        <v>776</v>
      </c>
      <c r="L164" s="147">
        <f t="shared" si="15"/>
        <v>-9.1334894613583129E-2</v>
      </c>
      <c r="M164" s="146">
        <v>1068</v>
      </c>
      <c r="N164" s="147">
        <f t="shared" si="16"/>
        <v>0.37628865979381443</v>
      </c>
    </row>
    <row r="165" spans="2:14" x14ac:dyDescent="0.25">
      <c r="B165" s="145" t="s">
        <v>77</v>
      </c>
      <c r="C165" s="146">
        <v>389</v>
      </c>
      <c r="D165" s="147">
        <v>-0.36229508196721316</v>
      </c>
      <c r="E165" s="146">
        <v>544</v>
      </c>
      <c r="F165" s="147">
        <f t="shared" si="15"/>
        <v>0.39845758354755789</v>
      </c>
      <c r="G165" s="146">
        <v>918</v>
      </c>
      <c r="H165" s="147">
        <f t="shared" si="15"/>
        <v>0.6875</v>
      </c>
      <c r="I165" s="146">
        <v>952</v>
      </c>
      <c r="J165" s="147">
        <f t="shared" si="15"/>
        <v>3.7037037037036979E-2</v>
      </c>
      <c r="K165" s="146">
        <v>929</v>
      </c>
      <c r="L165" s="147">
        <f t="shared" si="15"/>
        <v>-2.4159663865546244E-2</v>
      </c>
      <c r="M165" s="146">
        <v>747</v>
      </c>
      <c r="N165" s="147">
        <f t="shared" si="16"/>
        <v>-0.1959095801937567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552</v>
      </c>
      <c r="F166" s="147" t="str">
        <f t="shared" si="15"/>
        <v>-</v>
      </c>
      <c r="G166" s="146">
        <v>591</v>
      </c>
      <c r="H166" s="147">
        <f t="shared" si="15"/>
        <v>7.0652173913043459E-2</v>
      </c>
      <c r="I166" s="146">
        <v>615</v>
      </c>
      <c r="J166" s="147">
        <f t="shared" si="15"/>
        <v>4.0609137055837463E-2</v>
      </c>
      <c r="K166" s="146">
        <v>585</v>
      </c>
      <c r="L166" s="147">
        <f t="shared" si="15"/>
        <v>-4.8780487804878092E-2</v>
      </c>
      <c r="M166" s="146">
        <v>630</v>
      </c>
      <c r="N166" s="147">
        <f t="shared" si="16"/>
        <v>7.6923076923076872E-2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803</v>
      </c>
      <c r="F167" s="147" t="str">
        <f t="shared" si="15"/>
        <v>-</v>
      </c>
      <c r="G167" s="146">
        <v>585</v>
      </c>
      <c r="H167" s="147">
        <f t="shared" si="15"/>
        <v>-0.2714819427148194</v>
      </c>
      <c r="I167" s="146">
        <v>589</v>
      </c>
      <c r="J167" s="147">
        <f t="shared" si="15"/>
        <v>6.8376068376068133E-3</v>
      </c>
      <c r="K167" s="146">
        <v>640</v>
      </c>
      <c r="L167" s="147">
        <f t="shared" si="15"/>
        <v>8.6587436332767442E-2</v>
      </c>
      <c r="M167" s="146">
        <v>580</v>
      </c>
      <c r="N167" s="147">
        <f t="shared" si="16"/>
        <v>-9.375E-2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396</v>
      </c>
      <c r="F168" s="147" t="str">
        <f t="shared" si="15"/>
        <v>-</v>
      </c>
      <c r="G168" s="146">
        <v>399</v>
      </c>
      <c r="H168" s="147">
        <f t="shared" si="15"/>
        <v>7.575757575757569E-3</v>
      </c>
      <c r="I168" s="146">
        <v>441</v>
      </c>
      <c r="J168" s="147">
        <f t="shared" si="15"/>
        <v>0.10526315789473695</v>
      </c>
      <c r="K168" s="146">
        <v>365</v>
      </c>
      <c r="L168" s="147">
        <f t="shared" si="15"/>
        <v>-0.17233560090702948</v>
      </c>
      <c r="M168" s="146">
        <v>392</v>
      </c>
      <c r="N168" s="147">
        <f t="shared" si="16"/>
        <v>7.3972602739726057E-2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577</v>
      </c>
      <c r="F169" s="147" t="str">
        <f t="shared" si="15"/>
        <v>-</v>
      </c>
      <c r="G169" s="146">
        <v>405</v>
      </c>
      <c r="H169" s="147">
        <f t="shared" si="15"/>
        <v>-0.29809358752166382</v>
      </c>
      <c r="I169" s="146">
        <v>479</v>
      </c>
      <c r="J169" s="147">
        <f t="shared" si="15"/>
        <v>0.18271604938271602</v>
      </c>
      <c r="K169" s="146">
        <v>436</v>
      </c>
      <c r="L169" s="147">
        <f t="shared" si="15"/>
        <v>-8.9770354906054228E-2</v>
      </c>
      <c r="M169" s="146">
        <v>753</v>
      </c>
      <c r="N169" s="147">
        <f t="shared" si="16"/>
        <v>0.72706422018348627</v>
      </c>
    </row>
    <row r="170" spans="2:14" x14ac:dyDescent="0.25">
      <c r="B170" s="145" t="s">
        <v>87</v>
      </c>
      <c r="C170" s="146">
        <v>171</v>
      </c>
      <c r="D170" s="147">
        <v>-0.70967741935483875</v>
      </c>
      <c r="E170" s="146">
        <v>855</v>
      </c>
      <c r="F170" s="147">
        <f t="shared" si="15"/>
        <v>4</v>
      </c>
      <c r="G170" s="146">
        <v>879</v>
      </c>
      <c r="H170" s="147">
        <f t="shared" si="15"/>
        <v>2.8070175438596578E-2</v>
      </c>
      <c r="I170" s="146">
        <v>818</v>
      </c>
      <c r="J170" s="147">
        <f t="shared" si="15"/>
        <v>-6.9397042093287786E-2</v>
      </c>
      <c r="K170" s="146">
        <v>1062</v>
      </c>
      <c r="L170" s="147">
        <f t="shared" si="15"/>
        <v>0.29828850855745714</v>
      </c>
      <c r="M170" s="146">
        <v>1043</v>
      </c>
      <c r="N170" s="147">
        <f t="shared" si="16"/>
        <v>-1.7890772128060228E-2</v>
      </c>
    </row>
    <row r="171" spans="2:14" x14ac:dyDescent="0.25">
      <c r="B171" s="145" t="s">
        <v>89</v>
      </c>
      <c r="C171" s="146">
        <v>103</v>
      </c>
      <c r="D171" s="147">
        <v>-0.78038379530916846</v>
      </c>
      <c r="E171" s="146">
        <v>553</v>
      </c>
      <c r="F171" s="147">
        <f t="shared" si="15"/>
        <v>4.3689320388349513</v>
      </c>
      <c r="G171" s="146">
        <v>557</v>
      </c>
      <c r="H171" s="147">
        <f t="shared" si="15"/>
        <v>7.2332730560578096E-3</v>
      </c>
      <c r="I171" s="146">
        <v>548</v>
      </c>
      <c r="J171" s="147">
        <f t="shared" si="15"/>
        <v>-1.6157989228007152E-2</v>
      </c>
      <c r="K171" s="146">
        <v>597</v>
      </c>
      <c r="L171" s="147">
        <f t="shared" si="15"/>
        <v>8.9416058394160558E-2</v>
      </c>
      <c r="M171" s="146">
        <v>719</v>
      </c>
      <c r="N171" s="147">
        <f t="shared" si="16"/>
        <v>0.20435510887772201</v>
      </c>
    </row>
    <row r="172" spans="2:14" x14ac:dyDescent="0.25">
      <c r="B172" s="145" t="s">
        <v>91</v>
      </c>
      <c r="C172" s="146">
        <v>199</v>
      </c>
      <c r="D172" s="147">
        <v>-0.64902998236331566</v>
      </c>
      <c r="E172" s="146">
        <v>633</v>
      </c>
      <c r="F172" s="147">
        <f t="shared" si="15"/>
        <v>2.1809045226130652</v>
      </c>
      <c r="G172" s="146">
        <v>660</v>
      </c>
      <c r="H172" s="147">
        <f t="shared" si="15"/>
        <v>4.2654028436019065E-2</v>
      </c>
      <c r="I172" s="146">
        <v>726</v>
      </c>
      <c r="J172" s="147">
        <f t="shared" si="15"/>
        <v>0.10000000000000009</v>
      </c>
      <c r="K172" s="146">
        <v>682</v>
      </c>
      <c r="L172" s="147">
        <f t="shared" si="15"/>
        <v>-6.0606060606060552E-2</v>
      </c>
      <c r="M172" s="146">
        <v>777</v>
      </c>
      <c r="N172" s="147">
        <f t="shared" si="16"/>
        <v>0.13929618768328456</v>
      </c>
    </row>
    <row r="173" spans="2:14" x14ac:dyDescent="0.25">
      <c r="B173" s="145" t="s">
        <v>93</v>
      </c>
      <c r="C173" s="146">
        <v>107</v>
      </c>
      <c r="D173" s="147">
        <v>-0.82343234323432346</v>
      </c>
      <c r="E173" s="146">
        <v>866</v>
      </c>
      <c r="F173" s="147">
        <f t="shared" si="15"/>
        <v>7.0934579439252339</v>
      </c>
      <c r="G173" s="146">
        <v>960</v>
      </c>
      <c r="H173" s="147">
        <f t="shared" si="15"/>
        <v>0.10854503464203225</v>
      </c>
      <c r="I173" s="146">
        <v>984</v>
      </c>
      <c r="J173" s="147">
        <f t="shared" si="15"/>
        <v>2.4999999999999911E-2</v>
      </c>
      <c r="K173" s="146">
        <v>797</v>
      </c>
      <c r="L173" s="147">
        <f t="shared" si="15"/>
        <v>-0.19004065040650409</v>
      </c>
      <c r="M173" s="146"/>
      <c r="N173" s="147"/>
    </row>
    <row r="174" spans="2:14" x14ac:dyDescent="0.25">
      <c r="B174" s="145" t="s">
        <v>95</v>
      </c>
      <c r="C174" s="146">
        <v>244</v>
      </c>
      <c r="D174" s="147">
        <v>-0.60453808752025928</v>
      </c>
      <c r="E174" s="146">
        <v>752</v>
      </c>
      <c r="F174" s="147">
        <f t="shared" si="15"/>
        <v>2.081967213114754</v>
      </c>
      <c r="G174" s="146">
        <v>1027</v>
      </c>
      <c r="H174" s="147">
        <f t="shared" si="15"/>
        <v>0.36569148936170204</v>
      </c>
      <c r="I174" s="146">
        <v>725</v>
      </c>
      <c r="J174" s="147">
        <f t="shared" si="15"/>
        <v>-0.29406037000973706</v>
      </c>
      <c r="K174" s="146">
        <v>847</v>
      </c>
      <c r="L174" s="147">
        <f t="shared" si="15"/>
        <v>0.1682758620689655</v>
      </c>
      <c r="M174" s="146"/>
      <c r="N174" s="147"/>
    </row>
    <row r="175" spans="2:14" ht="15.75" x14ac:dyDescent="0.25">
      <c r="B175" s="148" t="s">
        <v>32</v>
      </c>
      <c r="C175" s="149">
        <v>2906</v>
      </c>
      <c r="D175" s="150">
        <v>-0.56685049932925913</v>
      </c>
      <c r="E175" s="149">
        <v>7134</v>
      </c>
      <c r="F175" s="150">
        <f t="shared" si="15"/>
        <v>1.4549208534067448</v>
      </c>
      <c r="G175" s="149">
        <v>8524</v>
      </c>
      <c r="H175" s="150">
        <f t="shared" si="15"/>
        <v>0.19484160358844971</v>
      </c>
      <c r="I175" s="149">
        <v>8756</v>
      </c>
      <c r="J175" s="150">
        <f t="shared" si="15"/>
        <v>2.7217268887846036E-2</v>
      </c>
      <c r="K175" s="149">
        <v>8567</v>
      </c>
      <c r="L175" s="150">
        <f t="shared" si="15"/>
        <v>-2.1585198720877163E-2</v>
      </c>
      <c r="M175" s="149">
        <v>7567</v>
      </c>
      <c r="N175" s="150">
        <v>9.3023255813953432E-2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247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222</v>
      </c>
      <c r="D185" s="147">
        <v>0.53103448275862064</v>
      </c>
      <c r="E185" s="146">
        <v>43</v>
      </c>
      <c r="F185" s="147">
        <f t="shared" ref="F185:L197" si="17">IFERROR(E185/C185-1,"-")</f>
        <v>-0.80630630630630629</v>
      </c>
      <c r="G185" s="146">
        <v>170</v>
      </c>
      <c r="H185" s="147">
        <f t="shared" si="17"/>
        <v>2.9534883720930232</v>
      </c>
      <c r="I185" s="146">
        <v>239</v>
      </c>
      <c r="J185" s="147">
        <f t="shared" si="17"/>
        <v>0.40588235294117636</v>
      </c>
      <c r="K185" s="146">
        <v>277</v>
      </c>
      <c r="L185" s="147">
        <f t="shared" si="17"/>
        <v>0.15899581589958167</v>
      </c>
      <c r="M185" s="146">
        <v>323</v>
      </c>
      <c r="N185" s="147">
        <f t="shared" ref="N185:N194" si="18">IFERROR(M185/K185-1,"-")</f>
        <v>0.1660649819494584</v>
      </c>
    </row>
    <row r="186" spans="1:15" x14ac:dyDescent="0.25">
      <c r="B186" s="145" t="s">
        <v>75</v>
      </c>
      <c r="C186" s="146">
        <v>148</v>
      </c>
      <c r="D186" s="147">
        <v>7.2463768115942129E-2</v>
      </c>
      <c r="E186" s="146">
        <v>37</v>
      </c>
      <c r="F186" s="147">
        <f t="shared" si="17"/>
        <v>-0.75</v>
      </c>
      <c r="G186" s="146">
        <v>179</v>
      </c>
      <c r="H186" s="147">
        <f t="shared" si="17"/>
        <v>3.8378378378378377</v>
      </c>
      <c r="I186" s="146">
        <v>200</v>
      </c>
      <c r="J186" s="147">
        <f t="shared" si="17"/>
        <v>0.11731843575418988</v>
      </c>
      <c r="K186" s="146">
        <v>198</v>
      </c>
      <c r="L186" s="147">
        <f t="shared" si="17"/>
        <v>-1.0000000000000009E-2</v>
      </c>
      <c r="M186" s="146">
        <v>222</v>
      </c>
      <c r="N186" s="147">
        <f t="shared" si="18"/>
        <v>0.1212121212121211</v>
      </c>
    </row>
    <row r="187" spans="1:15" x14ac:dyDescent="0.25">
      <c r="B187" s="145" t="s">
        <v>77</v>
      </c>
      <c r="C187" s="146">
        <v>85</v>
      </c>
      <c r="D187" s="147">
        <v>-0.38405797101449279</v>
      </c>
      <c r="E187" s="146">
        <v>32</v>
      </c>
      <c r="F187" s="147">
        <f t="shared" si="17"/>
        <v>-0.62352941176470589</v>
      </c>
      <c r="G187" s="146">
        <v>197</v>
      </c>
      <c r="H187" s="147">
        <f t="shared" si="17"/>
        <v>5.15625</v>
      </c>
      <c r="I187" s="146">
        <v>206</v>
      </c>
      <c r="J187" s="147">
        <f t="shared" si="17"/>
        <v>4.5685279187817285E-2</v>
      </c>
      <c r="K187" s="146">
        <v>181</v>
      </c>
      <c r="L187" s="147">
        <f t="shared" si="17"/>
        <v>-0.12135922330097082</v>
      </c>
      <c r="M187" s="146">
        <v>183</v>
      </c>
      <c r="N187" s="147">
        <f t="shared" si="18"/>
        <v>1.1049723756906049E-2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31</v>
      </c>
      <c r="F188" s="147" t="str">
        <f t="shared" si="17"/>
        <v>-</v>
      </c>
      <c r="G188" s="146">
        <v>118</v>
      </c>
      <c r="H188" s="147">
        <f t="shared" si="17"/>
        <v>2.806451612903226</v>
      </c>
      <c r="I188" s="146">
        <v>119</v>
      </c>
      <c r="J188" s="147">
        <f t="shared" si="17"/>
        <v>8.4745762711864181E-3</v>
      </c>
      <c r="K188" s="146">
        <v>107</v>
      </c>
      <c r="L188" s="147">
        <f t="shared" si="17"/>
        <v>-0.10084033613445376</v>
      </c>
      <c r="M188" s="146">
        <v>135</v>
      </c>
      <c r="N188" s="147">
        <f t="shared" si="18"/>
        <v>0.26168224299065423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99</v>
      </c>
      <c r="F189" s="147" t="str">
        <f t="shared" si="17"/>
        <v>-</v>
      </c>
      <c r="G189" s="146">
        <v>117</v>
      </c>
      <c r="H189" s="147">
        <f t="shared" si="17"/>
        <v>0.18181818181818188</v>
      </c>
      <c r="I189" s="146">
        <v>90</v>
      </c>
      <c r="J189" s="147">
        <f t="shared" si="17"/>
        <v>-0.23076923076923073</v>
      </c>
      <c r="K189" s="146">
        <v>133</v>
      </c>
      <c r="L189" s="147">
        <f t="shared" si="17"/>
        <v>0.47777777777777786</v>
      </c>
      <c r="M189" s="146">
        <v>153</v>
      </c>
      <c r="N189" s="147">
        <f t="shared" si="18"/>
        <v>0.15037593984962405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63</v>
      </c>
      <c r="F190" s="147" t="str">
        <f t="shared" si="17"/>
        <v>-</v>
      </c>
      <c r="G190" s="146">
        <v>96</v>
      </c>
      <c r="H190" s="147">
        <f t="shared" si="17"/>
        <v>0.52380952380952372</v>
      </c>
      <c r="I190" s="146">
        <v>86</v>
      </c>
      <c r="J190" s="147">
        <f t="shared" si="17"/>
        <v>-0.10416666666666663</v>
      </c>
      <c r="K190" s="146">
        <v>117</v>
      </c>
      <c r="L190" s="147">
        <f t="shared" si="17"/>
        <v>0.36046511627906974</v>
      </c>
      <c r="M190" s="146">
        <v>111</v>
      </c>
      <c r="N190" s="147">
        <f t="shared" si="18"/>
        <v>-5.1282051282051322E-2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83</v>
      </c>
      <c r="F191" s="147" t="str">
        <f t="shared" si="17"/>
        <v>-</v>
      </c>
      <c r="G191" s="146">
        <v>109</v>
      </c>
      <c r="H191" s="147">
        <f t="shared" si="17"/>
        <v>0.31325301204819267</v>
      </c>
      <c r="I191" s="146">
        <v>135</v>
      </c>
      <c r="J191" s="147">
        <f t="shared" si="17"/>
        <v>0.23853211009174302</v>
      </c>
      <c r="K191" s="146">
        <v>123</v>
      </c>
      <c r="L191" s="147">
        <f t="shared" si="17"/>
        <v>-8.8888888888888906E-2</v>
      </c>
      <c r="M191" s="146">
        <v>186</v>
      </c>
      <c r="N191" s="147">
        <f t="shared" si="18"/>
        <v>0.51219512195121952</v>
      </c>
    </row>
    <row r="192" spans="1:15" x14ac:dyDescent="0.25">
      <c r="B192" s="145" t="s">
        <v>87</v>
      </c>
      <c r="C192" s="146">
        <v>49</v>
      </c>
      <c r="D192" s="147">
        <v>-0.38749999999999996</v>
      </c>
      <c r="E192" s="146">
        <v>103</v>
      </c>
      <c r="F192" s="147">
        <f t="shared" si="17"/>
        <v>1.1020408163265305</v>
      </c>
      <c r="G192" s="146">
        <v>180</v>
      </c>
      <c r="H192" s="147">
        <f t="shared" si="17"/>
        <v>0.74757281553398047</v>
      </c>
      <c r="I192" s="146">
        <v>119</v>
      </c>
      <c r="J192" s="147">
        <f t="shared" si="17"/>
        <v>-0.33888888888888891</v>
      </c>
      <c r="K192" s="146">
        <v>112</v>
      </c>
      <c r="L192" s="147">
        <f t="shared" si="17"/>
        <v>-5.8823529411764719E-2</v>
      </c>
      <c r="M192" s="146">
        <v>259</v>
      </c>
      <c r="N192" s="147">
        <f t="shared" si="18"/>
        <v>1.3125</v>
      </c>
    </row>
    <row r="193" spans="2:15" x14ac:dyDescent="0.25">
      <c r="B193" s="145" t="s">
        <v>89</v>
      </c>
      <c r="C193" s="146">
        <v>74</v>
      </c>
      <c r="D193" s="147">
        <v>-0.30841121495327106</v>
      </c>
      <c r="E193" s="146">
        <v>87</v>
      </c>
      <c r="F193" s="147">
        <f t="shared" si="17"/>
        <v>0.17567567567567566</v>
      </c>
      <c r="G193" s="146">
        <v>97</v>
      </c>
      <c r="H193" s="147">
        <f t="shared" si="17"/>
        <v>0.11494252873563227</v>
      </c>
      <c r="I193" s="146">
        <v>102</v>
      </c>
      <c r="J193" s="147">
        <f t="shared" si="17"/>
        <v>5.1546391752577359E-2</v>
      </c>
      <c r="K193" s="146">
        <v>143</v>
      </c>
      <c r="L193" s="147">
        <f t="shared" si="17"/>
        <v>0.40196078431372539</v>
      </c>
      <c r="M193" s="146">
        <v>145</v>
      </c>
      <c r="N193" s="147">
        <f t="shared" si="18"/>
        <v>1.3986013986013957E-2</v>
      </c>
    </row>
    <row r="194" spans="2:15" x14ac:dyDescent="0.25">
      <c r="B194" s="145" t="s">
        <v>91</v>
      </c>
      <c r="C194" s="146">
        <v>47</v>
      </c>
      <c r="D194" s="147">
        <v>-0.53465346534653468</v>
      </c>
      <c r="E194" s="146">
        <v>177</v>
      </c>
      <c r="F194" s="147">
        <f t="shared" si="17"/>
        <v>2.7659574468085109</v>
      </c>
      <c r="G194" s="146">
        <v>110</v>
      </c>
      <c r="H194" s="147">
        <f t="shared" si="17"/>
        <v>-0.37853107344632764</v>
      </c>
      <c r="I194" s="146">
        <v>137</v>
      </c>
      <c r="J194" s="147">
        <f t="shared" si="17"/>
        <v>0.24545454545454537</v>
      </c>
      <c r="K194" s="146">
        <v>155</v>
      </c>
      <c r="L194" s="147">
        <f t="shared" si="17"/>
        <v>0.13138686131386867</v>
      </c>
      <c r="M194" s="146">
        <v>199</v>
      </c>
      <c r="N194" s="147">
        <f t="shared" si="18"/>
        <v>0.28387096774193554</v>
      </c>
    </row>
    <row r="195" spans="2:15" x14ac:dyDescent="0.25">
      <c r="B195" s="145" t="s">
        <v>93</v>
      </c>
      <c r="C195" s="146">
        <v>57</v>
      </c>
      <c r="D195" s="147">
        <v>-0.68852459016393441</v>
      </c>
      <c r="E195" s="146">
        <v>403</v>
      </c>
      <c r="F195" s="147">
        <f t="shared" si="17"/>
        <v>6.0701754385964914</v>
      </c>
      <c r="G195" s="146">
        <v>182</v>
      </c>
      <c r="H195" s="147">
        <f t="shared" si="17"/>
        <v>-0.54838709677419351</v>
      </c>
      <c r="I195" s="146">
        <v>273</v>
      </c>
      <c r="J195" s="147">
        <f t="shared" si="17"/>
        <v>0.5</v>
      </c>
      <c r="K195" s="146">
        <v>235</v>
      </c>
      <c r="L195" s="147">
        <f t="shared" si="17"/>
        <v>-0.13919413919413914</v>
      </c>
      <c r="M195" s="146"/>
      <c r="N195" s="147"/>
    </row>
    <row r="196" spans="2:15" x14ac:dyDescent="0.25">
      <c r="B196" s="145" t="s">
        <v>95</v>
      </c>
      <c r="C196" s="146">
        <v>74</v>
      </c>
      <c r="D196" s="147">
        <v>-0.55151515151515151</v>
      </c>
      <c r="E196" s="146">
        <v>199</v>
      </c>
      <c r="F196" s="147">
        <f t="shared" si="17"/>
        <v>1.689189189189189</v>
      </c>
      <c r="G196" s="146">
        <v>281</v>
      </c>
      <c r="H196" s="147">
        <f t="shared" si="17"/>
        <v>0.4120603015075377</v>
      </c>
      <c r="I196" s="146">
        <v>228</v>
      </c>
      <c r="J196" s="147">
        <f t="shared" si="17"/>
        <v>-0.18861209964412806</v>
      </c>
      <c r="K196" s="146">
        <v>310</v>
      </c>
      <c r="L196" s="147">
        <f t="shared" si="17"/>
        <v>0.35964912280701755</v>
      </c>
      <c r="M196" s="146"/>
      <c r="N196" s="147"/>
    </row>
    <row r="197" spans="2:15" ht="15.75" x14ac:dyDescent="0.25">
      <c r="B197" s="148" t="s">
        <v>32</v>
      </c>
      <c r="C197" s="149">
        <v>812</v>
      </c>
      <c r="D197" s="150">
        <v>-0.45283018867924529</v>
      </c>
      <c r="E197" s="149">
        <v>1357</v>
      </c>
      <c r="F197" s="150">
        <f t="shared" si="17"/>
        <v>0.67118226600985231</v>
      </c>
      <c r="G197" s="149">
        <v>1836</v>
      </c>
      <c r="H197" s="150">
        <f t="shared" si="17"/>
        <v>0.35298452468680908</v>
      </c>
      <c r="I197" s="149">
        <v>1934</v>
      </c>
      <c r="J197" s="150">
        <f t="shared" si="17"/>
        <v>5.3376906318082895E-2</v>
      </c>
      <c r="K197" s="149">
        <v>2091</v>
      </c>
      <c r="L197" s="150">
        <f t="shared" si="17"/>
        <v>8.1178903826266913E-2</v>
      </c>
      <c r="M197" s="149">
        <v>1916</v>
      </c>
      <c r="N197" s="150">
        <v>0.239327296248383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231</v>
      </c>
      <c r="D207" s="147">
        <v>-0.10465116279069764</v>
      </c>
      <c r="E207" s="146">
        <v>38</v>
      </c>
      <c r="F207" s="147">
        <f t="shared" ref="F207:L219" si="19">IFERROR(E207/C207-1,"-")</f>
        <v>-0.83549783549783552</v>
      </c>
      <c r="G207" s="146">
        <v>270</v>
      </c>
      <c r="H207" s="147">
        <f t="shared" si="19"/>
        <v>6.1052631578947372</v>
      </c>
      <c r="I207" s="146">
        <v>297</v>
      </c>
      <c r="J207" s="147">
        <f t="shared" si="19"/>
        <v>0.10000000000000009</v>
      </c>
      <c r="K207" s="146">
        <v>273</v>
      </c>
      <c r="L207" s="147">
        <f t="shared" si="19"/>
        <v>-8.0808080808080773E-2</v>
      </c>
      <c r="M207" s="146">
        <v>376</v>
      </c>
      <c r="N207" s="147">
        <f t="shared" ref="N207:N216" si="20">IFERROR(M207/K207-1,"-")</f>
        <v>0.37728937728937728</v>
      </c>
    </row>
    <row r="208" spans="2:15" x14ac:dyDescent="0.25">
      <c r="B208" s="145" t="s">
        <v>75</v>
      </c>
      <c r="C208" s="146">
        <v>215</v>
      </c>
      <c r="D208" s="147">
        <v>0.31901840490797539</v>
      </c>
      <c r="E208" s="146">
        <v>44</v>
      </c>
      <c r="F208" s="147">
        <f t="shared" si="19"/>
        <v>-0.79534883720930227</v>
      </c>
      <c r="G208" s="146">
        <v>270</v>
      </c>
      <c r="H208" s="147">
        <f t="shared" si="19"/>
        <v>5.1363636363636367</v>
      </c>
      <c r="I208" s="146">
        <v>263</v>
      </c>
      <c r="J208" s="147">
        <f t="shared" si="19"/>
        <v>-2.5925925925925908E-2</v>
      </c>
      <c r="K208" s="146">
        <v>326</v>
      </c>
      <c r="L208" s="147">
        <f t="shared" si="19"/>
        <v>0.23954372623574138</v>
      </c>
      <c r="M208" s="146">
        <v>304</v>
      </c>
      <c r="N208" s="147">
        <f t="shared" si="20"/>
        <v>-6.7484662576687171E-2</v>
      </c>
    </row>
    <row r="209" spans="2:15" x14ac:dyDescent="0.25">
      <c r="B209" s="145" t="s">
        <v>77</v>
      </c>
      <c r="C209" s="146">
        <v>81</v>
      </c>
      <c r="D209" s="147">
        <v>-0.61244019138755978</v>
      </c>
      <c r="E209" s="146">
        <v>46</v>
      </c>
      <c r="F209" s="147">
        <f t="shared" si="19"/>
        <v>-0.4320987654320988</v>
      </c>
      <c r="G209" s="146">
        <v>212</v>
      </c>
      <c r="H209" s="147">
        <f t="shared" si="19"/>
        <v>3.6086956521739131</v>
      </c>
      <c r="I209" s="146">
        <v>247</v>
      </c>
      <c r="J209" s="147">
        <f t="shared" si="19"/>
        <v>0.16509433962264142</v>
      </c>
      <c r="K209" s="146">
        <v>210</v>
      </c>
      <c r="L209" s="147">
        <f t="shared" si="19"/>
        <v>-0.1497975708502024</v>
      </c>
      <c r="M209" s="146">
        <v>251</v>
      </c>
      <c r="N209" s="147">
        <f t="shared" si="20"/>
        <v>0.19523809523809521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49</v>
      </c>
      <c r="F210" s="147" t="str">
        <f t="shared" si="19"/>
        <v>-</v>
      </c>
      <c r="G210" s="146">
        <v>157</v>
      </c>
      <c r="H210" s="147">
        <f t="shared" si="19"/>
        <v>2.204081632653061</v>
      </c>
      <c r="I210" s="146">
        <v>160</v>
      </c>
      <c r="J210" s="147">
        <f t="shared" si="19"/>
        <v>1.9108280254777066E-2</v>
      </c>
      <c r="K210" s="146">
        <v>191</v>
      </c>
      <c r="L210" s="147">
        <f t="shared" si="19"/>
        <v>0.19375000000000009</v>
      </c>
      <c r="M210" s="146">
        <v>133</v>
      </c>
      <c r="N210" s="147">
        <f t="shared" si="20"/>
        <v>-0.30366492146596857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58</v>
      </c>
      <c r="F211" s="147" t="str">
        <f t="shared" si="19"/>
        <v>-</v>
      </c>
      <c r="G211" s="146">
        <v>143</v>
      </c>
      <c r="H211" s="147">
        <f t="shared" si="19"/>
        <v>1.4655172413793105</v>
      </c>
      <c r="I211" s="146">
        <v>160</v>
      </c>
      <c r="J211" s="147">
        <f t="shared" si="19"/>
        <v>0.11888111888111896</v>
      </c>
      <c r="K211" s="146">
        <v>146</v>
      </c>
      <c r="L211" s="147">
        <f t="shared" si="19"/>
        <v>-8.7500000000000022E-2</v>
      </c>
      <c r="M211" s="146">
        <v>131</v>
      </c>
      <c r="N211" s="147">
        <f t="shared" si="20"/>
        <v>-0.10273972602739723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76</v>
      </c>
      <c r="F212" s="147" t="str">
        <f t="shared" si="19"/>
        <v>-</v>
      </c>
      <c r="G212" s="146">
        <v>125</v>
      </c>
      <c r="H212" s="147">
        <f t="shared" si="19"/>
        <v>0.64473684210526305</v>
      </c>
      <c r="I212" s="146">
        <v>86</v>
      </c>
      <c r="J212" s="147">
        <f t="shared" si="19"/>
        <v>-0.31200000000000006</v>
      </c>
      <c r="K212" s="146">
        <v>103</v>
      </c>
      <c r="L212" s="147">
        <f t="shared" si="19"/>
        <v>0.19767441860465107</v>
      </c>
      <c r="M212" s="146">
        <v>103</v>
      </c>
      <c r="N212" s="147">
        <f t="shared" si="20"/>
        <v>0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133</v>
      </c>
      <c r="F213" s="147" t="str">
        <f t="shared" si="19"/>
        <v>-</v>
      </c>
      <c r="G213" s="146">
        <v>98</v>
      </c>
      <c r="H213" s="147">
        <f t="shared" si="19"/>
        <v>-0.26315789473684215</v>
      </c>
      <c r="I213" s="146">
        <v>303</v>
      </c>
      <c r="J213" s="147">
        <f t="shared" si="19"/>
        <v>2.0918367346938775</v>
      </c>
      <c r="K213" s="146">
        <v>146</v>
      </c>
      <c r="L213" s="147">
        <f t="shared" si="19"/>
        <v>-0.51815181518151809</v>
      </c>
      <c r="M213" s="146">
        <v>207</v>
      </c>
      <c r="N213" s="147">
        <f t="shared" si="20"/>
        <v>0.41780821917808209</v>
      </c>
    </row>
    <row r="214" spans="2:15" x14ac:dyDescent="0.25">
      <c r="B214" s="145" t="s">
        <v>87</v>
      </c>
      <c r="C214" s="146">
        <v>48</v>
      </c>
      <c r="D214" s="147">
        <v>-0.54716981132075471</v>
      </c>
      <c r="E214" s="146">
        <v>100</v>
      </c>
      <c r="F214" s="147">
        <f t="shared" si="19"/>
        <v>1.0833333333333335</v>
      </c>
      <c r="G214" s="146">
        <v>369</v>
      </c>
      <c r="H214" s="147">
        <f t="shared" si="19"/>
        <v>2.69</v>
      </c>
      <c r="I214" s="146">
        <v>234</v>
      </c>
      <c r="J214" s="147">
        <f t="shared" si="19"/>
        <v>-0.36585365853658536</v>
      </c>
      <c r="K214" s="146">
        <v>193</v>
      </c>
      <c r="L214" s="147">
        <f t="shared" si="19"/>
        <v>-0.17521367521367526</v>
      </c>
      <c r="M214" s="146">
        <v>202</v>
      </c>
      <c r="N214" s="147">
        <f t="shared" si="20"/>
        <v>4.663212435233155E-2</v>
      </c>
    </row>
    <row r="215" spans="2:15" x14ac:dyDescent="0.25">
      <c r="B215" s="145" t="s">
        <v>89</v>
      </c>
      <c r="C215" s="146">
        <v>19</v>
      </c>
      <c r="D215" s="147">
        <v>-0.83898305084745761</v>
      </c>
      <c r="E215" s="146">
        <v>122</v>
      </c>
      <c r="F215" s="147">
        <f t="shared" si="19"/>
        <v>5.4210526315789478</v>
      </c>
      <c r="G215" s="146">
        <v>209</v>
      </c>
      <c r="H215" s="147">
        <f t="shared" si="19"/>
        <v>0.71311475409836067</v>
      </c>
      <c r="I215" s="146">
        <v>146</v>
      </c>
      <c r="J215" s="147">
        <f t="shared" si="19"/>
        <v>-0.30143540669856461</v>
      </c>
      <c r="K215" s="146">
        <v>101</v>
      </c>
      <c r="L215" s="147">
        <f t="shared" si="19"/>
        <v>-0.30821917808219179</v>
      </c>
      <c r="M215" s="146">
        <v>263</v>
      </c>
      <c r="N215" s="147">
        <f t="shared" si="20"/>
        <v>1.6039603960396041</v>
      </c>
    </row>
    <row r="216" spans="2:15" x14ac:dyDescent="0.25">
      <c r="B216" s="145" t="s">
        <v>91</v>
      </c>
      <c r="C216" s="146">
        <v>30</v>
      </c>
      <c r="D216" s="147">
        <v>-0.71962616822429903</v>
      </c>
      <c r="E216" s="146">
        <v>167</v>
      </c>
      <c r="F216" s="147">
        <f t="shared" si="19"/>
        <v>4.5666666666666664</v>
      </c>
      <c r="G216" s="146">
        <v>124</v>
      </c>
      <c r="H216" s="147">
        <f t="shared" si="19"/>
        <v>-0.25748502994011979</v>
      </c>
      <c r="I216" s="146">
        <v>156</v>
      </c>
      <c r="J216" s="147">
        <f t="shared" si="19"/>
        <v>0.25806451612903225</v>
      </c>
      <c r="K216" s="146">
        <v>124</v>
      </c>
      <c r="L216" s="147">
        <f t="shared" si="19"/>
        <v>-0.20512820512820518</v>
      </c>
      <c r="M216" s="146">
        <v>186</v>
      </c>
      <c r="N216" s="147">
        <f t="shared" si="20"/>
        <v>0.5</v>
      </c>
    </row>
    <row r="217" spans="2:15" x14ac:dyDescent="0.25">
      <c r="B217" s="145" t="s">
        <v>93</v>
      </c>
      <c r="C217" s="146">
        <v>48</v>
      </c>
      <c r="D217" s="147">
        <v>-0.68421052631578949</v>
      </c>
      <c r="E217" s="146">
        <v>242</v>
      </c>
      <c r="F217" s="147">
        <f t="shared" si="19"/>
        <v>4.041666666666667</v>
      </c>
      <c r="G217" s="146">
        <v>302</v>
      </c>
      <c r="H217" s="147">
        <f t="shared" si="19"/>
        <v>0.24793388429752072</v>
      </c>
      <c r="I217" s="146">
        <v>294</v>
      </c>
      <c r="J217" s="147">
        <f t="shared" si="19"/>
        <v>-2.6490066225165587E-2</v>
      </c>
      <c r="K217" s="146">
        <v>296</v>
      </c>
      <c r="L217" s="147">
        <f t="shared" si="19"/>
        <v>6.8027210884353817E-3</v>
      </c>
      <c r="M217" s="146"/>
      <c r="N217" s="147"/>
    </row>
    <row r="218" spans="2:15" x14ac:dyDescent="0.25">
      <c r="B218" s="145" t="s">
        <v>95</v>
      </c>
      <c r="C218" s="146">
        <v>43</v>
      </c>
      <c r="D218" s="147">
        <v>-0.88917525773195871</v>
      </c>
      <c r="E218" s="146">
        <v>258</v>
      </c>
      <c r="F218" s="147">
        <f t="shared" si="19"/>
        <v>5</v>
      </c>
      <c r="G218" s="146">
        <v>294</v>
      </c>
      <c r="H218" s="147">
        <f t="shared" si="19"/>
        <v>0.13953488372093026</v>
      </c>
      <c r="I218" s="146">
        <v>291</v>
      </c>
      <c r="J218" s="147">
        <f t="shared" si="19"/>
        <v>-1.0204081632653073E-2</v>
      </c>
      <c r="K218" s="146">
        <v>247</v>
      </c>
      <c r="L218" s="147">
        <f t="shared" si="19"/>
        <v>-0.15120274914089349</v>
      </c>
      <c r="M218" s="146"/>
      <c r="N218" s="147"/>
    </row>
    <row r="219" spans="2:15" ht="15.75" x14ac:dyDescent="0.25">
      <c r="B219" s="148" t="s">
        <v>32</v>
      </c>
      <c r="C219" s="149">
        <v>784</v>
      </c>
      <c r="D219" s="150">
        <v>-0.57984994640943199</v>
      </c>
      <c r="E219" s="149">
        <v>1333</v>
      </c>
      <c r="F219" s="150">
        <f t="shared" si="19"/>
        <v>0.70025510204081631</v>
      </c>
      <c r="G219" s="149">
        <v>2573</v>
      </c>
      <c r="H219" s="150">
        <f t="shared" si="19"/>
        <v>0.93023255813953498</v>
      </c>
      <c r="I219" s="149">
        <v>2637</v>
      </c>
      <c r="J219" s="150">
        <f t="shared" si="19"/>
        <v>2.4873688301593422E-2</v>
      </c>
      <c r="K219" s="149">
        <v>2356</v>
      </c>
      <c r="L219" s="150">
        <f t="shared" si="19"/>
        <v>-0.10656048540007579</v>
      </c>
      <c r="M219" s="149">
        <v>2156</v>
      </c>
      <c r="N219" s="150">
        <v>0.18918918918918926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247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222</v>
      </c>
      <c r="D229" s="147">
        <v>0.53103448275862064</v>
      </c>
      <c r="E229" s="146">
        <v>43</v>
      </c>
      <c r="F229" s="147">
        <f t="shared" ref="F229:L241" si="21">IFERROR(E229/C229-1,"-")</f>
        <v>-0.80630630630630629</v>
      </c>
      <c r="G229" s="146">
        <v>170</v>
      </c>
      <c r="H229" s="147">
        <f t="shared" si="21"/>
        <v>2.9534883720930232</v>
      </c>
      <c r="I229" s="146">
        <v>239</v>
      </c>
      <c r="J229" s="147">
        <f t="shared" si="21"/>
        <v>0.40588235294117636</v>
      </c>
      <c r="K229" s="146">
        <v>277</v>
      </c>
      <c r="L229" s="147">
        <f t="shared" si="21"/>
        <v>0.15899581589958167</v>
      </c>
      <c r="M229" s="146">
        <v>323</v>
      </c>
      <c r="N229" s="147">
        <f t="shared" ref="N229:N238" si="22">IFERROR(M229/K229-1,"-")</f>
        <v>0.1660649819494584</v>
      </c>
    </row>
    <row r="230" spans="2:15" x14ac:dyDescent="0.25">
      <c r="B230" s="145" t="s">
        <v>75</v>
      </c>
      <c r="C230" s="146">
        <v>148</v>
      </c>
      <c r="D230" s="147">
        <v>7.2463768115942129E-2</v>
      </c>
      <c r="E230" s="146">
        <v>37</v>
      </c>
      <c r="F230" s="147">
        <f t="shared" si="21"/>
        <v>-0.75</v>
      </c>
      <c r="G230" s="146">
        <v>179</v>
      </c>
      <c r="H230" s="147">
        <f t="shared" si="21"/>
        <v>3.8378378378378377</v>
      </c>
      <c r="I230" s="146">
        <v>200</v>
      </c>
      <c r="J230" s="147">
        <f t="shared" si="21"/>
        <v>0.11731843575418988</v>
      </c>
      <c r="K230" s="146">
        <v>198</v>
      </c>
      <c r="L230" s="147">
        <f t="shared" si="21"/>
        <v>-1.0000000000000009E-2</v>
      </c>
      <c r="M230" s="146">
        <v>222</v>
      </c>
      <c r="N230" s="147">
        <f t="shared" si="22"/>
        <v>0.1212121212121211</v>
      </c>
    </row>
    <row r="231" spans="2:15" x14ac:dyDescent="0.25">
      <c r="B231" s="145" t="s">
        <v>77</v>
      </c>
      <c r="C231" s="146">
        <v>85</v>
      </c>
      <c r="D231" s="147">
        <v>-0.38405797101449279</v>
      </c>
      <c r="E231" s="146">
        <v>32</v>
      </c>
      <c r="F231" s="147">
        <f t="shared" si="21"/>
        <v>-0.62352941176470589</v>
      </c>
      <c r="G231" s="146">
        <v>197</v>
      </c>
      <c r="H231" s="147">
        <f t="shared" si="21"/>
        <v>5.15625</v>
      </c>
      <c r="I231" s="146">
        <v>206</v>
      </c>
      <c r="J231" s="147">
        <f t="shared" si="21"/>
        <v>4.5685279187817285E-2</v>
      </c>
      <c r="K231" s="146">
        <v>181</v>
      </c>
      <c r="L231" s="147">
        <f t="shared" si="21"/>
        <v>-0.12135922330097082</v>
      </c>
      <c r="M231" s="146">
        <v>183</v>
      </c>
      <c r="N231" s="147">
        <f t="shared" si="22"/>
        <v>1.1049723756906049E-2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31</v>
      </c>
      <c r="F232" s="147" t="str">
        <f t="shared" si="21"/>
        <v>-</v>
      </c>
      <c r="G232" s="146">
        <v>118</v>
      </c>
      <c r="H232" s="147">
        <f t="shared" si="21"/>
        <v>2.806451612903226</v>
      </c>
      <c r="I232" s="146">
        <v>119</v>
      </c>
      <c r="J232" s="147">
        <f t="shared" si="21"/>
        <v>8.4745762711864181E-3</v>
      </c>
      <c r="K232" s="146">
        <v>107</v>
      </c>
      <c r="L232" s="147">
        <f t="shared" si="21"/>
        <v>-0.10084033613445376</v>
      </c>
      <c r="M232" s="146">
        <v>135</v>
      </c>
      <c r="N232" s="147">
        <f t="shared" si="22"/>
        <v>0.26168224299065423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99</v>
      </c>
      <c r="F233" s="147" t="str">
        <f t="shared" si="21"/>
        <v>-</v>
      </c>
      <c r="G233" s="146">
        <v>117</v>
      </c>
      <c r="H233" s="147">
        <f t="shared" si="21"/>
        <v>0.18181818181818188</v>
      </c>
      <c r="I233" s="146">
        <v>90</v>
      </c>
      <c r="J233" s="147">
        <f t="shared" si="21"/>
        <v>-0.23076923076923073</v>
      </c>
      <c r="K233" s="146">
        <v>133</v>
      </c>
      <c r="L233" s="147">
        <f t="shared" si="21"/>
        <v>0.47777777777777786</v>
      </c>
      <c r="M233" s="146">
        <v>153</v>
      </c>
      <c r="N233" s="147">
        <f t="shared" si="22"/>
        <v>0.15037593984962405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63</v>
      </c>
      <c r="F234" s="147" t="str">
        <f t="shared" si="21"/>
        <v>-</v>
      </c>
      <c r="G234" s="146">
        <v>96</v>
      </c>
      <c r="H234" s="147">
        <f t="shared" si="21"/>
        <v>0.52380952380952372</v>
      </c>
      <c r="I234" s="146">
        <v>86</v>
      </c>
      <c r="J234" s="147">
        <f t="shared" si="21"/>
        <v>-0.10416666666666663</v>
      </c>
      <c r="K234" s="146">
        <v>117</v>
      </c>
      <c r="L234" s="147">
        <f t="shared" si="21"/>
        <v>0.36046511627906974</v>
      </c>
      <c r="M234" s="146">
        <v>111</v>
      </c>
      <c r="N234" s="147">
        <f t="shared" si="22"/>
        <v>-5.1282051282051322E-2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83</v>
      </c>
      <c r="F235" s="147" t="str">
        <f t="shared" si="21"/>
        <v>-</v>
      </c>
      <c r="G235" s="146">
        <v>109</v>
      </c>
      <c r="H235" s="147">
        <f t="shared" si="21"/>
        <v>0.31325301204819267</v>
      </c>
      <c r="I235" s="146">
        <v>135</v>
      </c>
      <c r="J235" s="147">
        <f t="shared" si="21"/>
        <v>0.23853211009174302</v>
      </c>
      <c r="K235" s="146">
        <v>123</v>
      </c>
      <c r="L235" s="147">
        <f t="shared" si="21"/>
        <v>-8.8888888888888906E-2</v>
      </c>
      <c r="M235" s="146">
        <v>186</v>
      </c>
      <c r="N235" s="147">
        <f t="shared" si="22"/>
        <v>0.51219512195121952</v>
      </c>
    </row>
    <row r="236" spans="2:15" x14ac:dyDescent="0.25">
      <c r="B236" s="145" t="s">
        <v>87</v>
      </c>
      <c r="C236" s="146">
        <v>49</v>
      </c>
      <c r="D236" s="147">
        <v>-0.38749999999999996</v>
      </c>
      <c r="E236" s="146">
        <v>103</v>
      </c>
      <c r="F236" s="147">
        <f t="shared" si="21"/>
        <v>1.1020408163265305</v>
      </c>
      <c r="G236" s="146">
        <v>180</v>
      </c>
      <c r="H236" s="147">
        <f t="shared" si="21"/>
        <v>0.74757281553398047</v>
      </c>
      <c r="I236" s="146">
        <v>119</v>
      </c>
      <c r="J236" s="147">
        <f t="shared" si="21"/>
        <v>-0.33888888888888891</v>
      </c>
      <c r="K236" s="146">
        <v>112</v>
      </c>
      <c r="L236" s="147">
        <f t="shared" si="21"/>
        <v>-5.8823529411764719E-2</v>
      </c>
      <c r="M236" s="146">
        <v>259</v>
      </c>
      <c r="N236" s="147">
        <f t="shared" si="22"/>
        <v>1.3125</v>
      </c>
    </row>
    <row r="237" spans="2:15" x14ac:dyDescent="0.25">
      <c r="B237" s="145" t="s">
        <v>89</v>
      </c>
      <c r="C237" s="146">
        <v>74</v>
      </c>
      <c r="D237" s="147">
        <v>-0.30841121495327106</v>
      </c>
      <c r="E237" s="146">
        <v>87</v>
      </c>
      <c r="F237" s="147">
        <f t="shared" si="21"/>
        <v>0.17567567567567566</v>
      </c>
      <c r="G237" s="146">
        <v>97</v>
      </c>
      <c r="H237" s="147">
        <f t="shared" si="21"/>
        <v>0.11494252873563227</v>
      </c>
      <c r="I237" s="146">
        <v>102</v>
      </c>
      <c r="J237" s="147">
        <f t="shared" si="21"/>
        <v>5.1546391752577359E-2</v>
      </c>
      <c r="K237" s="146">
        <v>143</v>
      </c>
      <c r="L237" s="147">
        <f t="shared" si="21"/>
        <v>0.40196078431372539</v>
      </c>
      <c r="M237" s="146">
        <v>145</v>
      </c>
      <c r="N237" s="147">
        <f t="shared" si="22"/>
        <v>1.3986013986013957E-2</v>
      </c>
    </row>
    <row r="238" spans="2:15" x14ac:dyDescent="0.25">
      <c r="B238" s="145" t="s">
        <v>91</v>
      </c>
      <c r="C238" s="146">
        <v>47</v>
      </c>
      <c r="D238" s="147">
        <v>-0.53465346534653468</v>
      </c>
      <c r="E238" s="146">
        <v>177</v>
      </c>
      <c r="F238" s="147">
        <f t="shared" si="21"/>
        <v>2.7659574468085109</v>
      </c>
      <c r="G238" s="146">
        <v>110</v>
      </c>
      <c r="H238" s="147">
        <f t="shared" si="21"/>
        <v>-0.37853107344632764</v>
      </c>
      <c r="I238" s="146">
        <v>137</v>
      </c>
      <c r="J238" s="147">
        <f t="shared" si="21"/>
        <v>0.24545454545454537</v>
      </c>
      <c r="K238" s="146">
        <v>155</v>
      </c>
      <c r="L238" s="147">
        <f t="shared" si="21"/>
        <v>0.13138686131386867</v>
      </c>
      <c r="M238" s="146">
        <v>199</v>
      </c>
      <c r="N238" s="147">
        <f t="shared" si="22"/>
        <v>0.28387096774193554</v>
      </c>
    </row>
    <row r="239" spans="2:15" x14ac:dyDescent="0.25">
      <c r="B239" s="145" t="s">
        <v>93</v>
      </c>
      <c r="C239" s="146">
        <v>57</v>
      </c>
      <c r="D239" s="147">
        <v>-0.68852459016393441</v>
      </c>
      <c r="E239" s="146">
        <v>403</v>
      </c>
      <c r="F239" s="147">
        <f t="shared" si="21"/>
        <v>6.0701754385964914</v>
      </c>
      <c r="G239" s="146">
        <v>182</v>
      </c>
      <c r="H239" s="147">
        <f t="shared" si="21"/>
        <v>-0.54838709677419351</v>
      </c>
      <c r="I239" s="146">
        <v>273</v>
      </c>
      <c r="J239" s="147">
        <f t="shared" si="21"/>
        <v>0.5</v>
      </c>
      <c r="K239" s="146">
        <v>235</v>
      </c>
      <c r="L239" s="147">
        <f t="shared" si="21"/>
        <v>-0.13919413919413914</v>
      </c>
      <c r="M239" s="146"/>
      <c r="N239" s="147"/>
    </row>
    <row r="240" spans="2:15" x14ac:dyDescent="0.25">
      <c r="B240" s="145" t="s">
        <v>95</v>
      </c>
      <c r="C240" s="146">
        <v>74</v>
      </c>
      <c r="D240" s="147">
        <v>-0.55151515151515151</v>
      </c>
      <c r="E240" s="146">
        <v>199</v>
      </c>
      <c r="F240" s="147">
        <f t="shared" si="21"/>
        <v>1.689189189189189</v>
      </c>
      <c r="G240" s="146">
        <v>281</v>
      </c>
      <c r="H240" s="147">
        <f t="shared" si="21"/>
        <v>0.4120603015075377</v>
      </c>
      <c r="I240" s="146">
        <v>228</v>
      </c>
      <c r="J240" s="147">
        <f t="shared" si="21"/>
        <v>-0.18861209964412806</v>
      </c>
      <c r="K240" s="146">
        <v>310</v>
      </c>
      <c r="L240" s="147">
        <f t="shared" si="21"/>
        <v>0.35964912280701755</v>
      </c>
      <c r="M240" s="146"/>
      <c r="N240" s="147"/>
    </row>
    <row r="241" spans="2:15" ht="15.75" x14ac:dyDescent="0.25">
      <c r="B241" s="148" t="s">
        <v>32</v>
      </c>
      <c r="C241" s="149">
        <v>812</v>
      </c>
      <c r="D241" s="150">
        <v>-0.45283018867924529</v>
      </c>
      <c r="E241" s="149">
        <v>1357</v>
      </c>
      <c r="F241" s="150">
        <f t="shared" si="21"/>
        <v>0.67118226600985231</v>
      </c>
      <c r="G241" s="149">
        <v>1836</v>
      </c>
      <c r="H241" s="150">
        <f t="shared" si="21"/>
        <v>0.35298452468680908</v>
      </c>
      <c r="I241" s="149">
        <v>1934</v>
      </c>
      <c r="J241" s="150">
        <f t="shared" si="21"/>
        <v>5.3376906318082895E-2</v>
      </c>
      <c r="K241" s="149">
        <v>2091</v>
      </c>
      <c r="L241" s="150">
        <f t="shared" si="21"/>
        <v>8.1178903826266913E-2</v>
      </c>
      <c r="M241" s="149">
        <v>1916</v>
      </c>
      <c r="N241" s="150">
        <v>0.239327296248383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301</v>
      </c>
      <c r="D251" s="147">
        <v>4.8780487804878092E-2</v>
      </c>
      <c r="E251" s="146">
        <v>2</v>
      </c>
      <c r="F251" s="147">
        <f t="shared" ref="F251:L263" si="23">IFERROR(E251/C251-1,"-")</f>
        <v>-0.99335548172757471</v>
      </c>
      <c r="G251" s="146">
        <v>168</v>
      </c>
      <c r="H251" s="147">
        <f t="shared" si="23"/>
        <v>83</v>
      </c>
      <c r="I251" s="146">
        <v>190</v>
      </c>
      <c r="J251" s="147">
        <f t="shared" si="23"/>
        <v>0.13095238095238093</v>
      </c>
      <c r="K251" s="146">
        <v>268</v>
      </c>
      <c r="L251" s="147">
        <f t="shared" si="23"/>
        <v>0.41052631578947363</v>
      </c>
      <c r="M251" s="146">
        <v>203</v>
      </c>
      <c r="N251" s="147">
        <f t="shared" ref="N251:N260" si="24">IFERROR(M251/K251-1,"-")</f>
        <v>-0.2425373134328358</v>
      </c>
    </row>
    <row r="252" spans="2:15" x14ac:dyDescent="0.25">
      <c r="B252" s="145" t="s">
        <v>75</v>
      </c>
      <c r="C252" s="146">
        <v>214</v>
      </c>
      <c r="D252" s="147">
        <v>4.3902439024390283E-2</v>
      </c>
      <c r="E252" s="146">
        <v>2</v>
      </c>
      <c r="F252" s="147">
        <f t="shared" si="23"/>
        <v>-0.99065420560747663</v>
      </c>
      <c r="G252" s="146">
        <v>110</v>
      </c>
      <c r="H252" s="147">
        <f t="shared" si="23"/>
        <v>54</v>
      </c>
      <c r="I252" s="146">
        <v>153</v>
      </c>
      <c r="J252" s="147">
        <f t="shared" si="23"/>
        <v>0.39090909090909087</v>
      </c>
      <c r="K252" s="146">
        <v>235</v>
      </c>
      <c r="L252" s="147">
        <f t="shared" si="23"/>
        <v>0.53594771241830075</v>
      </c>
      <c r="M252" s="146">
        <v>199</v>
      </c>
      <c r="N252" s="147">
        <f t="shared" si="24"/>
        <v>-0.15319148936170213</v>
      </c>
    </row>
    <row r="253" spans="2:15" x14ac:dyDescent="0.25">
      <c r="B253" s="145" t="s">
        <v>77</v>
      </c>
      <c r="C253" s="146">
        <v>115</v>
      </c>
      <c r="D253" s="147">
        <v>-0.62662337662337664</v>
      </c>
      <c r="E253" s="146">
        <v>4</v>
      </c>
      <c r="F253" s="147">
        <f t="shared" si="23"/>
        <v>-0.9652173913043478</v>
      </c>
      <c r="G253" s="146">
        <v>124</v>
      </c>
      <c r="H253" s="147">
        <f t="shared" si="23"/>
        <v>30</v>
      </c>
      <c r="I253" s="146">
        <v>264</v>
      </c>
      <c r="J253" s="147">
        <f t="shared" si="23"/>
        <v>1.129032258064516</v>
      </c>
      <c r="K253" s="146">
        <v>198</v>
      </c>
      <c r="L253" s="147">
        <f t="shared" si="23"/>
        <v>-0.25</v>
      </c>
      <c r="M253" s="146">
        <v>146</v>
      </c>
      <c r="N253" s="147">
        <f t="shared" si="24"/>
        <v>-0.26262626262626265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9</v>
      </c>
      <c r="F254" s="147" t="str">
        <f t="shared" si="23"/>
        <v>-</v>
      </c>
      <c r="G254" s="146">
        <v>101</v>
      </c>
      <c r="H254" s="147">
        <f t="shared" si="23"/>
        <v>10.222222222222221</v>
      </c>
      <c r="I254" s="146">
        <v>121</v>
      </c>
      <c r="J254" s="147">
        <f t="shared" si="23"/>
        <v>0.19801980198019797</v>
      </c>
      <c r="K254" s="146">
        <v>105</v>
      </c>
      <c r="L254" s="147">
        <f t="shared" si="23"/>
        <v>-0.13223140495867769</v>
      </c>
      <c r="M254" s="146">
        <v>82</v>
      </c>
      <c r="N254" s="147">
        <f t="shared" si="24"/>
        <v>-0.21904761904761905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14</v>
      </c>
      <c r="F255" s="147" t="str">
        <f t="shared" si="23"/>
        <v>-</v>
      </c>
      <c r="G255" s="146">
        <v>33</v>
      </c>
      <c r="H255" s="147">
        <f t="shared" si="23"/>
        <v>1.3571428571428572</v>
      </c>
      <c r="I255" s="146">
        <v>21</v>
      </c>
      <c r="J255" s="147">
        <f t="shared" si="23"/>
        <v>-0.36363636363636365</v>
      </c>
      <c r="K255" s="146">
        <v>13</v>
      </c>
      <c r="L255" s="147">
        <f t="shared" si="23"/>
        <v>-0.38095238095238093</v>
      </c>
      <c r="M255" s="146">
        <v>12</v>
      </c>
      <c r="N255" s="147">
        <f t="shared" si="24"/>
        <v>-7.6923076923076872E-2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3</v>
      </c>
      <c r="F256" s="147" t="str">
        <f t="shared" si="23"/>
        <v>-</v>
      </c>
      <c r="G256" s="146">
        <v>36</v>
      </c>
      <c r="H256" s="147">
        <f t="shared" si="23"/>
        <v>11</v>
      </c>
      <c r="I256" s="146">
        <v>26</v>
      </c>
      <c r="J256" s="147">
        <f t="shared" si="23"/>
        <v>-0.27777777777777779</v>
      </c>
      <c r="K256" s="146">
        <v>39</v>
      </c>
      <c r="L256" s="147">
        <f t="shared" si="23"/>
        <v>0.5</v>
      </c>
      <c r="M256" s="146">
        <v>27</v>
      </c>
      <c r="N256" s="147">
        <f t="shared" si="24"/>
        <v>-0.30769230769230771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27</v>
      </c>
      <c r="F257" s="147" t="str">
        <f t="shared" si="23"/>
        <v>-</v>
      </c>
      <c r="G257" s="146">
        <v>30</v>
      </c>
      <c r="H257" s="147">
        <f t="shared" si="23"/>
        <v>0.11111111111111116</v>
      </c>
      <c r="I257" s="146">
        <v>25</v>
      </c>
      <c r="J257" s="147">
        <f t="shared" si="23"/>
        <v>-0.16666666666666663</v>
      </c>
      <c r="K257" s="146">
        <v>46</v>
      </c>
      <c r="L257" s="147">
        <f t="shared" si="23"/>
        <v>0.84000000000000008</v>
      </c>
      <c r="M257" s="146">
        <v>38</v>
      </c>
      <c r="N257" s="147">
        <f t="shared" si="24"/>
        <v>-0.17391304347826086</v>
      </c>
    </row>
    <row r="258" spans="2:15" x14ac:dyDescent="0.25">
      <c r="B258" s="145" t="s">
        <v>87</v>
      </c>
      <c r="C258" s="146">
        <v>7</v>
      </c>
      <c r="D258" s="147">
        <v>-0.80555555555555558</v>
      </c>
      <c r="E258" s="146">
        <v>20</v>
      </c>
      <c r="F258" s="147">
        <f t="shared" si="23"/>
        <v>1.8571428571428572</v>
      </c>
      <c r="G258" s="146">
        <v>21</v>
      </c>
      <c r="H258" s="147">
        <f t="shared" si="23"/>
        <v>5.0000000000000044E-2</v>
      </c>
      <c r="I258" s="146">
        <v>33</v>
      </c>
      <c r="J258" s="147">
        <f t="shared" si="23"/>
        <v>0.5714285714285714</v>
      </c>
      <c r="K258" s="146">
        <v>18</v>
      </c>
      <c r="L258" s="147">
        <f t="shared" si="23"/>
        <v>-0.45454545454545459</v>
      </c>
      <c r="M258" s="146">
        <v>22</v>
      </c>
      <c r="N258" s="147">
        <f t="shared" si="24"/>
        <v>0.22222222222222232</v>
      </c>
    </row>
    <row r="259" spans="2:15" x14ac:dyDescent="0.25">
      <c r="B259" s="145" t="s">
        <v>89</v>
      </c>
      <c r="C259" s="146">
        <v>0</v>
      </c>
      <c r="D259" s="147">
        <v>-1</v>
      </c>
      <c r="E259" s="146">
        <v>17</v>
      </c>
      <c r="F259" s="147" t="str">
        <f t="shared" si="23"/>
        <v>-</v>
      </c>
      <c r="G259" s="146">
        <v>32</v>
      </c>
      <c r="H259" s="147">
        <f t="shared" si="23"/>
        <v>0.88235294117647056</v>
      </c>
      <c r="I259" s="146">
        <v>28</v>
      </c>
      <c r="J259" s="147">
        <f t="shared" si="23"/>
        <v>-0.125</v>
      </c>
      <c r="K259" s="146">
        <v>24</v>
      </c>
      <c r="L259" s="147">
        <f t="shared" si="23"/>
        <v>-0.1428571428571429</v>
      </c>
      <c r="M259" s="146">
        <v>32</v>
      </c>
      <c r="N259" s="147">
        <f t="shared" si="24"/>
        <v>0.33333333333333326</v>
      </c>
    </row>
    <row r="260" spans="2:15" x14ac:dyDescent="0.25">
      <c r="B260" s="145" t="s">
        <v>91</v>
      </c>
      <c r="C260" s="146">
        <v>15</v>
      </c>
      <c r="D260" s="147">
        <v>-0.85</v>
      </c>
      <c r="E260" s="146">
        <v>109</v>
      </c>
      <c r="F260" s="147">
        <f t="shared" si="23"/>
        <v>6.2666666666666666</v>
      </c>
      <c r="G260" s="146">
        <v>130</v>
      </c>
      <c r="H260" s="147">
        <f t="shared" si="23"/>
        <v>0.19266055045871555</v>
      </c>
      <c r="I260" s="146">
        <v>115</v>
      </c>
      <c r="J260" s="147">
        <f t="shared" si="23"/>
        <v>-0.11538461538461542</v>
      </c>
      <c r="K260" s="146">
        <v>112</v>
      </c>
      <c r="L260" s="147">
        <f t="shared" si="23"/>
        <v>-2.6086956521739091E-2</v>
      </c>
      <c r="M260" s="146">
        <v>53</v>
      </c>
      <c r="N260" s="147">
        <f t="shared" si="24"/>
        <v>-0.5267857142857143</v>
      </c>
    </row>
    <row r="261" spans="2:15" x14ac:dyDescent="0.25">
      <c r="B261" s="145" t="s">
        <v>93</v>
      </c>
      <c r="C261" s="146">
        <v>11</v>
      </c>
      <c r="D261" s="147">
        <v>-0.93922651933701662</v>
      </c>
      <c r="E261" s="146">
        <v>167</v>
      </c>
      <c r="F261" s="147">
        <f t="shared" si="23"/>
        <v>14.181818181818182</v>
      </c>
      <c r="G261" s="146">
        <v>126</v>
      </c>
      <c r="H261" s="147">
        <f t="shared" si="23"/>
        <v>-0.24550898203592819</v>
      </c>
      <c r="I261" s="146">
        <v>177</v>
      </c>
      <c r="J261" s="147">
        <f t="shared" si="23"/>
        <v>0.40476190476190466</v>
      </c>
      <c r="K261" s="146">
        <v>118</v>
      </c>
      <c r="L261" s="147">
        <f t="shared" si="23"/>
        <v>-0.33333333333333337</v>
      </c>
      <c r="M261" s="146"/>
      <c r="N261" s="147"/>
    </row>
    <row r="262" spans="2:15" x14ac:dyDescent="0.25">
      <c r="B262" s="145" t="s">
        <v>95</v>
      </c>
      <c r="C262" s="146">
        <v>8</v>
      </c>
      <c r="D262" s="147">
        <v>-0.96116504854368934</v>
      </c>
      <c r="E262" s="146">
        <v>181</v>
      </c>
      <c r="F262" s="147">
        <f t="shared" si="23"/>
        <v>21.625</v>
      </c>
      <c r="G262" s="146">
        <v>164</v>
      </c>
      <c r="H262" s="147">
        <f t="shared" si="23"/>
        <v>-9.392265193370164E-2</v>
      </c>
      <c r="I262" s="146">
        <v>188</v>
      </c>
      <c r="J262" s="147">
        <f t="shared" si="23"/>
        <v>0.14634146341463405</v>
      </c>
      <c r="K262" s="146">
        <v>158</v>
      </c>
      <c r="L262" s="147">
        <f t="shared" si="23"/>
        <v>-0.15957446808510634</v>
      </c>
      <c r="M262" s="146"/>
      <c r="N262" s="147"/>
    </row>
    <row r="263" spans="2:15" ht="15.75" x14ac:dyDescent="0.25">
      <c r="B263" s="148" t="s">
        <v>32</v>
      </c>
      <c r="C263" s="149">
        <v>678</v>
      </c>
      <c r="D263" s="150">
        <v>-0.58225508317929764</v>
      </c>
      <c r="E263" s="149">
        <v>555</v>
      </c>
      <c r="F263" s="150">
        <f t="shared" si="23"/>
        <v>-0.18141592920353977</v>
      </c>
      <c r="G263" s="149">
        <v>1075</v>
      </c>
      <c r="H263" s="150">
        <f t="shared" si="23"/>
        <v>0.93693693693693691</v>
      </c>
      <c r="I263" s="149">
        <v>1341</v>
      </c>
      <c r="J263" s="150">
        <f t="shared" si="23"/>
        <v>0.24744186046511629</v>
      </c>
      <c r="K263" s="149">
        <v>1334</v>
      </c>
      <c r="L263" s="150">
        <f t="shared" si="23"/>
        <v>-5.2199850857569396E-3</v>
      </c>
      <c r="M263" s="149">
        <v>814</v>
      </c>
      <c r="N263" s="150">
        <v>-0.23062381852551983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250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386</v>
      </c>
      <c r="D273" s="147">
        <v>-0.11059907834101379</v>
      </c>
      <c r="E273" s="146">
        <v>20</v>
      </c>
      <c r="F273" s="147">
        <f t="shared" ref="F273:L285" si="25">IFERROR(E273/C273-1,"-")</f>
        <v>-0.94818652849740936</v>
      </c>
      <c r="G273" s="146">
        <v>275</v>
      </c>
      <c r="H273" s="147">
        <f t="shared" si="25"/>
        <v>12.75</v>
      </c>
      <c r="I273" s="146">
        <v>453</v>
      </c>
      <c r="J273" s="147">
        <f t="shared" si="25"/>
        <v>0.64727272727272722</v>
      </c>
      <c r="K273" s="146">
        <v>381</v>
      </c>
      <c r="L273" s="147">
        <f t="shared" si="25"/>
        <v>-0.15894039735099341</v>
      </c>
      <c r="M273" s="146">
        <v>448</v>
      </c>
      <c r="N273" s="147">
        <f t="shared" ref="N273:N282" si="26">IFERROR(M273/K273-1,"-")</f>
        <v>0.1758530183727034</v>
      </c>
    </row>
    <row r="274" spans="2:14" x14ac:dyDescent="0.25">
      <c r="B274" s="145" t="s">
        <v>75</v>
      </c>
      <c r="C274" s="146">
        <v>408</v>
      </c>
      <c r="D274" s="147">
        <v>9.0909090909090828E-2</v>
      </c>
      <c r="E274" s="146">
        <v>10</v>
      </c>
      <c r="F274" s="147">
        <f t="shared" si="25"/>
        <v>-0.97549019607843135</v>
      </c>
      <c r="G274" s="146">
        <v>245</v>
      </c>
      <c r="H274" s="147">
        <f t="shared" si="25"/>
        <v>23.5</v>
      </c>
      <c r="I274" s="146">
        <v>313</v>
      </c>
      <c r="J274" s="147">
        <f t="shared" si="25"/>
        <v>0.27755102040816326</v>
      </c>
      <c r="K274" s="146">
        <v>336</v>
      </c>
      <c r="L274" s="147">
        <f t="shared" si="25"/>
        <v>7.348242811501593E-2</v>
      </c>
      <c r="M274" s="146">
        <v>370</v>
      </c>
      <c r="N274" s="147">
        <f t="shared" si="26"/>
        <v>0.10119047619047628</v>
      </c>
    </row>
    <row r="275" spans="2:14" x14ac:dyDescent="0.25">
      <c r="B275" s="145" t="s">
        <v>77</v>
      </c>
      <c r="C275" s="146">
        <v>176</v>
      </c>
      <c r="D275" s="147">
        <v>-0.60270880361173818</v>
      </c>
      <c r="E275" s="146">
        <v>24</v>
      </c>
      <c r="F275" s="147">
        <f t="shared" si="25"/>
        <v>-0.86363636363636365</v>
      </c>
      <c r="G275" s="146">
        <v>204</v>
      </c>
      <c r="H275" s="147">
        <f t="shared" si="25"/>
        <v>7.5</v>
      </c>
      <c r="I275" s="146">
        <v>321</v>
      </c>
      <c r="J275" s="147">
        <f t="shared" si="25"/>
        <v>0.57352941176470584</v>
      </c>
      <c r="K275" s="146">
        <v>324</v>
      </c>
      <c r="L275" s="147">
        <f t="shared" si="25"/>
        <v>9.3457943925232545E-3</v>
      </c>
      <c r="M275" s="146">
        <v>322</v>
      </c>
      <c r="N275" s="147">
        <f t="shared" si="26"/>
        <v>-6.1728395061728669E-3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35</v>
      </c>
      <c r="F276" s="147" t="str">
        <f t="shared" si="25"/>
        <v>-</v>
      </c>
      <c r="G276" s="146">
        <v>203</v>
      </c>
      <c r="H276" s="147">
        <f t="shared" si="25"/>
        <v>4.8</v>
      </c>
      <c r="I276" s="146">
        <v>279</v>
      </c>
      <c r="J276" s="147">
        <f t="shared" si="25"/>
        <v>0.37438423645320196</v>
      </c>
      <c r="K276" s="146">
        <v>205</v>
      </c>
      <c r="L276" s="147">
        <f t="shared" si="25"/>
        <v>-0.26523297491039421</v>
      </c>
      <c r="M276" s="146">
        <v>156</v>
      </c>
      <c r="N276" s="147">
        <f t="shared" si="26"/>
        <v>-0.23902439024390243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25</v>
      </c>
      <c r="F277" s="147" t="str">
        <f t="shared" si="25"/>
        <v>-</v>
      </c>
      <c r="G277" s="146">
        <v>52</v>
      </c>
      <c r="H277" s="147">
        <f t="shared" si="25"/>
        <v>1.08</v>
      </c>
      <c r="I277" s="146">
        <v>55</v>
      </c>
      <c r="J277" s="147">
        <f t="shared" si="25"/>
        <v>5.7692307692307709E-2</v>
      </c>
      <c r="K277" s="146">
        <v>46</v>
      </c>
      <c r="L277" s="147">
        <f t="shared" si="25"/>
        <v>-0.16363636363636369</v>
      </c>
      <c r="M277" s="146">
        <v>45</v>
      </c>
      <c r="N277" s="147">
        <f t="shared" si="26"/>
        <v>-2.1739130434782594E-2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27</v>
      </c>
      <c r="F278" s="147" t="str">
        <f t="shared" si="25"/>
        <v>-</v>
      </c>
      <c r="G278" s="146">
        <v>51</v>
      </c>
      <c r="H278" s="147">
        <f t="shared" si="25"/>
        <v>0.88888888888888884</v>
      </c>
      <c r="I278" s="146">
        <v>33</v>
      </c>
      <c r="J278" s="147">
        <f t="shared" si="25"/>
        <v>-0.3529411764705882</v>
      </c>
      <c r="K278" s="146">
        <v>26</v>
      </c>
      <c r="L278" s="147">
        <f t="shared" si="25"/>
        <v>-0.21212121212121215</v>
      </c>
      <c r="M278" s="146">
        <v>23</v>
      </c>
      <c r="N278" s="147">
        <f t="shared" si="26"/>
        <v>-0.11538461538461542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25</v>
      </c>
      <c r="F279" s="147" t="str">
        <f t="shared" si="25"/>
        <v>-</v>
      </c>
      <c r="G279" s="146">
        <v>26</v>
      </c>
      <c r="H279" s="147">
        <f t="shared" si="25"/>
        <v>4.0000000000000036E-2</v>
      </c>
      <c r="I279" s="146">
        <v>39</v>
      </c>
      <c r="J279" s="147">
        <f t="shared" si="25"/>
        <v>0.5</v>
      </c>
      <c r="K279" s="146">
        <v>47</v>
      </c>
      <c r="L279" s="147">
        <f t="shared" si="25"/>
        <v>0.20512820512820507</v>
      </c>
      <c r="M279" s="146">
        <v>54</v>
      </c>
      <c r="N279" s="147">
        <f t="shared" si="26"/>
        <v>0.14893617021276606</v>
      </c>
    </row>
    <row r="280" spans="2:14" x14ac:dyDescent="0.25">
      <c r="B280" s="145" t="s">
        <v>87</v>
      </c>
      <c r="C280" s="146">
        <v>15</v>
      </c>
      <c r="D280" s="147">
        <v>-0.55882352941176472</v>
      </c>
      <c r="E280" s="146">
        <v>28</v>
      </c>
      <c r="F280" s="147">
        <f t="shared" si="25"/>
        <v>0.8666666666666667</v>
      </c>
      <c r="G280" s="146">
        <v>15</v>
      </c>
      <c r="H280" s="147">
        <f t="shared" si="25"/>
        <v>-0.4642857142857143</v>
      </c>
      <c r="I280" s="146">
        <v>34</v>
      </c>
      <c r="J280" s="147">
        <f t="shared" si="25"/>
        <v>1.2666666666666666</v>
      </c>
      <c r="K280" s="146">
        <v>38</v>
      </c>
      <c r="L280" s="147">
        <f t="shared" si="25"/>
        <v>0.11764705882352944</v>
      </c>
      <c r="M280" s="146">
        <v>14</v>
      </c>
      <c r="N280" s="147">
        <f t="shared" si="26"/>
        <v>-0.63157894736842102</v>
      </c>
    </row>
    <row r="281" spans="2:14" x14ac:dyDescent="0.25">
      <c r="B281" s="145" t="s">
        <v>89</v>
      </c>
      <c r="C281" s="146">
        <v>25</v>
      </c>
      <c r="D281" s="147">
        <v>-0.34210526315789469</v>
      </c>
      <c r="E281" s="146">
        <v>33</v>
      </c>
      <c r="F281" s="147">
        <f t="shared" si="25"/>
        <v>0.32000000000000006</v>
      </c>
      <c r="G281" s="146">
        <v>34</v>
      </c>
      <c r="H281" s="147">
        <f t="shared" si="25"/>
        <v>3.0303030303030276E-2</v>
      </c>
      <c r="I281" s="146">
        <v>37</v>
      </c>
      <c r="J281" s="147">
        <f t="shared" si="25"/>
        <v>8.8235294117646967E-2</v>
      </c>
      <c r="K281" s="146">
        <v>24</v>
      </c>
      <c r="L281" s="147">
        <f t="shared" si="25"/>
        <v>-0.35135135135135132</v>
      </c>
      <c r="M281" s="146">
        <v>25</v>
      </c>
      <c r="N281" s="147">
        <f t="shared" si="26"/>
        <v>4.1666666666666741E-2</v>
      </c>
    </row>
    <row r="282" spans="2:14" x14ac:dyDescent="0.25">
      <c r="B282" s="145" t="s">
        <v>91</v>
      </c>
      <c r="C282" s="146">
        <v>20</v>
      </c>
      <c r="D282" s="147">
        <v>-0.92156862745098045</v>
      </c>
      <c r="E282" s="146">
        <v>131</v>
      </c>
      <c r="F282" s="147">
        <f t="shared" si="25"/>
        <v>5.55</v>
      </c>
      <c r="G282" s="146">
        <v>161</v>
      </c>
      <c r="H282" s="147">
        <f t="shared" si="25"/>
        <v>0.2290076335877862</v>
      </c>
      <c r="I282" s="146">
        <v>242</v>
      </c>
      <c r="J282" s="147">
        <f t="shared" si="25"/>
        <v>0.50310559006211175</v>
      </c>
      <c r="K282" s="146">
        <v>228</v>
      </c>
      <c r="L282" s="147">
        <f t="shared" si="25"/>
        <v>-5.7851239669421517E-2</v>
      </c>
      <c r="M282" s="146">
        <v>83</v>
      </c>
      <c r="N282" s="147">
        <f t="shared" si="26"/>
        <v>-0.63596491228070173</v>
      </c>
    </row>
    <row r="283" spans="2:14" x14ac:dyDescent="0.25">
      <c r="B283" s="145" t="s">
        <v>93</v>
      </c>
      <c r="C283" s="146">
        <v>27</v>
      </c>
      <c r="D283" s="147">
        <v>-0.92329545454545459</v>
      </c>
      <c r="E283" s="146">
        <v>237</v>
      </c>
      <c r="F283" s="147">
        <f t="shared" si="25"/>
        <v>7.7777777777777786</v>
      </c>
      <c r="G283" s="146">
        <v>262</v>
      </c>
      <c r="H283" s="147">
        <f t="shared" si="25"/>
        <v>0.10548523206751059</v>
      </c>
      <c r="I283" s="146">
        <v>292</v>
      </c>
      <c r="J283" s="147">
        <f t="shared" si="25"/>
        <v>0.11450381679389321</v>
      </c>
      <c r="K283" s="146">
        <v>371</v>
      </c>
      <c r="L283" s="147">
        <f t="shared" si="25"/>
        <v>0.27054794520547953</v>
      </c>
      <c r="M283" s="146"/>
      <c r="N283" s="147"/>
    </row>
    <row r="284" spans="2:14" x14ac:dyDescent="0.25">
      <c r="B284" s="145" t="s">
        <v>95</v>
      </c>
      <c r="C284" s="146">
        <v>24</v>
      </c>
      <c r="D284" s="147">
        <v>-0.93782383419689119</v>
      </c>
      <c r="E284" s="146">
        <v>324</v>
      </c>
      <c r="F284" s="147">
        <f t="shared" si="25"/>
        <v>12.5</v>
      </c>
      <c r="G284" s="146">
        <v>357</v>
      </c>
      <c r="H284" s="147">
        <f t="shared" si="25"/>
        <v>0.10185185185185186</v>
      </c>
      <c r="I284" s="146">
        <v>357</v>
      </c>
      <c r="J284" s="147">
        <f t="shared" si="25"/>
        <v>0</v>
      </c>
      <c r="K284" s="146">
        <v>467</v>
      </c>
      <c r="L284" s="147">
        <f t="shared" si="25"/>
        <v>0.3081232492997199</v>
      </c>
      <c r="M284" s="146"/>
      <c r="N284" s="147"/>
    </row>
    <row r="285" spans="2:14" ht="15.75" x14ac:dyDescent="0.25">
      <c r="B285" s="148" t="s">
        <v>32</v>
      </c>
      <c r="C285" s="149">
        <v>1097</v>
      </c>
      <c r="D285" s="150">
        <v>-0.59082431928384938</v>
      </c>
      <c r="E285" s="149">
        <v>919</v>
      </c>
      <c r="F285" s="150">
        <f t="shared" si="25"/>
        <v>-0.16226071103008199</v>
      </c>
      <c r="G285" s="149">
        <v>1885</v>
      </c>
      <c r="H285" s="150">
        <f t="shared" si="25"/>
        <v>1.0511425462459196</v>
      </c>
      <c r="I285" s="149">
        <v>2455</v>
      </c>
      <c r="J285" s="150">
        <f t="shared" si="25"/>
        <v>0.3023872679045092</v>
      </c>
      <c r="K285" s="149">
        <v>2493</v>
      </c>
      <c r="L285" s="150">
        <f t="shared" si="25"/>
        <v>1.5478615071283119E-2</v>
      </c>
      <c r="M285" s="149">
        <v>1540</v>
      </c>
      <c r="N285" s="150">
        <v>-6.9486404833836835E-2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811-77E4-440B-989C-29A3F90F6278}">
  <sheetPr>
    <tabColor theme="7" tint="0.79998168889431442"/>
  </sheetPr>
  <dimension ref="A4:R23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251</v>
      </c>
      <c r="N8" s="144" t="s">
        <v>71</v>
      </c>
      <c r="O8" s="143" t="s">
        <v>252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20999</v>
      </c>
      <c r="D9" s="146">
        <v>20553</v>
      </c>
      <c r="E9" s="147">
        <f t="shared" ref="E9:E21" si="0">D9/C9-1</f>
        <v>-2.1239106624124982E-2</v>
      </c>
      <c r="F9" s="146">
        <v>20553</v>
      </c>
      <c r="G9" s="147">
        <f>F9/D9-1</f>
        <v>0</v>
      </c>
      <c r="H9" s="146">
        <v>4767</v>
      </c>
      <c r="I9" s="147">
        <f>IFERROR(H9/F9-1,"-")</f>
        <v>-0.76806305648810391</v>
      </c>
      <c r="J9" s="146">
        <v>14146</v>
      </c>
      <c r="K9" s="147">
        <f>IFERROR(J9/H9-1,"-")</f>
        <v>1.9674847912733373</v>
      </c>
      <c r="L9" s="146">
        <v>23609</v>
      </c>
      <c r="M9" s="147">
        <f t="shared" ref="M9:M21" si="1">IFERROR(L9/J9-1,"-")</f>
        <v>0.66895235402233855</v>
      </c>
      <c r="N9" s="146">
        <v>23867</v>
      </c>
      <c r="O9" s="147">
        <f>IFERROR(N9/L9-1,"-")</f>
        <v>1.0928035918505552E-2</v>
      </c>
      <c r="P9" s="146">
        <v>24602</v>
      </c>
      <c r="Q9" s="147">
        <f t="shared" ref="Q9:Q20" si="2">IFERROR(P9/N9-1,"-")</f>
        <v>3.0795659278501697E-2</v>
      </c>
    </row>
    <row r="10" spans="1:18" x14ac:dyDescent="0.25">
      <c r="A10" s="1" t="s">
        <v>74</v>
      </c>
      <c r="B10" s="145" t="s">
        <v>75</v>
      </c>
      <c r="C10" s="146">
        <v>22242</v>
      </c>
      <c r="D10" s="146">
        <v>20929</v>
      </c>
      <c r="E10" s="147">
        <f t="shared" si="0"/>
        <v>-5.9032461109612466E-2</v>
      </c>
      <c r="F10" s="146">
        <v>23364</v>
      </c>
      <c r="G10" s="147">
        <f t="shared" ref="G10:G20" si="3">F10/D10-1</f>
        <v>0.11634574036026568</v>
      </c>
      <c r="H10" s="146">
        <v>8041</v>
      </c>
      <c r="I10" s="147">
        <f t="shared" ref="I10:I21" si="4">IFERROR(H10/F10-1,"-")</f>
        <v>-0.65583804143126179</v>
      </c>
      <c r="J10" s="146">
        <v>17059</v>
      </c>
      <c r="K10" s="147">
        <f t="shared" ref="K10:K21" si="5">IFERROR(J10/H10-1,"-")</f>
        <v>1.1215023007088671</v>
      </c>
      <c r="L10" s="146">
        <v>22775</v>
      </c>
      <c r="M10" s="147">
        <f t="shared" si="1"/>
        <v>0.33507239580280213</v>
      </c>
      <c r="N10" s="146">
        <v>22625</v>
      </c>
      <c r="O10" s="147">
        <f t="shared" ref="O10:O21" si="6">IFERROR(N10/L10-1,"-")</f>
        <v>-6.5861690450055299E-3</v>
      </c>
      <c r="P10" s="146">
        <v>24926</v>
      </c>
      <c r="Q10" s="147">
        <f t="shared" si="2"/>
        <v>0.10170165745856363</v>
      </c>
    </row>
    <row r="11" spans="1:18" x14ac:dyDescent="0.25">
      <c r="A11" s="1" t="s">
        <v>76</v>
      </c>
      <c r="B11" s="145" t="s">
        <v>77</v>
      </c>
      <c r="C11" s="146">
        <v>22137</v>
      </c>
      <c r="D11" s="146">
        <v>21779</v>
      </c>
      <c r="E11" s="147">
        <f t="shared" si="0"/>
        <v>-1.6172019695532391E-2</v>
      </c>
      <c r="F11" s="146">
        <v>8936</v>
      </c>
      <c r="G11" s="147">
        <f t="shared" si="3"/>
        <v>-0.58969649662518941</v>
      </c>
      <c r="H11" s="146">
        <v>10312</v>
      </c>
      <c r="I11" s="147">
        <f t="shared" si="4"/>
        <v>0.15398388540734098</v>
      </c>
      <c r="J11" s="146">
        <v>20054</v>
      </c>
      <c r="K11" s="147">
        <f t="shared" si="5"/>
        <v>0.94472459270752518</v>
      </c>
      <c r="L11" s="146">
        <v>25174</v>
      </c>
      <c r="M11" s="147">
        <f t="shared" si="1"/>
        <v>0.25531066121472024</v>
      </c>
      <c r="N11" s="146">
        <v>22971</v>
      </c>
      <c r="O11" s="147">
        <f t="shared" si="6"/>
        <v>-8.7510923969174592E-2</v>
      </c>
      <c r="P11" s="146">
        <v>26883</v>
      </c>
      <c r="Q11" s="147">
        <f t="shared" si="2"/>
        <v>0.17030168473292417</v>
      </c>
    </row>
    <row r="12" spans="1:18" x14ac:dyDescent="0.25">
      <c r="A12" s="1" t="s">
        <v>78</v>
      </c>
      <c r="B12" s="145" t="s">
        <v>79</v>
      </c>
      <c r="C12" s="146">
        <v>19413</v>
      </c>
      <c r="D12" s="146">
        <v>16758</v>
      </c>
      <c r="E12" s="147">
        <f t="shared" si="0"/>
        <v>-0.13676402410755684</v>
      </c>
      <c r="F12" s="146">
        <v>0</v>
      </c>
      <c r="G12" s="147">
        <f t="shared" si="3"/>
        <v>-1</v>
      </c>
      <c r="H12" s="146">
        <v>9597</v>
      </c>
      <c r="I12" s="147" t="str">
        <f t="shared" si="4"/>
        <v>-</v>
      </c>
      <c r="J12" s="146">
        <v>17340</v>
      </c>
      <c r="K12" s="147">
        <f t="shared" si="5"/>
        <v>0.8068146295717411</v>
      </c>
      <c r="L12" s="146">
        <v>19154</v>
      </c>
      <c r="M12" s="147">
        <f t="shared" si="1"/>
        <v>0.10461361014994242</v>
      </c>
      <c r="N12" s="146">
        <v>19029</v>
      </c>
      <c r="O12" s="147">
        <f t="shared" si="6"/>
        <v>-6.5260519995823385E-3</v>
      </c>
      <c r="P12" s="146">
        <v>20857</v>
      </c>
      <c r="Q12" s="147">
        <f t="shared" si="2"/>
        <v>9.6063902464659234E-2</v>
      </c>
    </row>
    <row r="13" spans="1:18" x14ac:dyDescent="0.25">
      <c r="A13" s="1" t="s">
        <v>80</v>
      </c>
      <c r="B13" s="145" t="s">
        <v>81</v>
      </c>
      <c r="C13" s="146">
        <v>19110</v>
      </c>
      <c r="D13" s="146">
        <v>17027</v>
      </c>
      <c r="E13" s="147">
        <f t="shared" si="0"/>
        <v>-0.10900052328623755</v>
      </c>
      <c r="F13" s="146">
        <v>0</v>
      </c>
      <c r="G13" s="147">
        <f t="shared" si="3"/>
        <v>-1</v>
      </c>
      <c r="H13" s="146">
        <v>12545</v>
      </c>
      <c r="I13" s="147" t="str">
        <f t="shared" si="4"/>
        <v>-</v>
      </c>
      <c r="J13" s="146">
        <v>18214</v>
      </c>
      <c r="K13" s="147">
        <f t="shared" si="5"/>
        <v>0.45189318453567151</v>
      </c>
      <c r="L13" s="146">
        <v>17881</v>
      </c>
      <c r="M13" s="147">
        <f t="shared" si="1"/>
        <v>-1.828263972768196E-2</v>
      </c>
      <c r="N13" s="146">
        <v>17439</v>
      </c>
      <c r="O13" s="147">
        <f t="shared" si="6"/>
        <v>-2.4718975448800418E-2</v>
      </c>
      <c r="P13" s="146">
        <v>22620</v>
      </c>
      <c r="Q13" s="147">
        <f t="shared" si="2"/>
        <v>0.29709272320660585</v>
      </c>
    </row>
    <row r="14" spans="1:18" x14ac:dyDescent="0.25">
      <c r="A14" s="1" t="s">
        <v>82</v>
      </c>
      <c r="B14" s="145" t="s">
        <v>83</v>
      </c>
      <c r="C14" s="146">
        <v>18113</v>
      </c>
      <c r="D14" s="146">
        <v>15071</v>
      </c>
      <c r="E14" s="147">
        <f t="shared" si="0"/>
        <v>-0.16794567437751895</v>
      </c>
      <c r="F14" s="146">
        <v>0</v>
      </c>
      <c r="G14" s="147">
        <f t="shared" si="3"/>
        <v>-1</v>
      </c>
      <c r="H14" s="146">
        <v>13541</v>
      </c>
      <c r="I14" s="147" t="str">
        <f t="shared" si="4"/>
        <v>-</v>
      </c>
      <c r="J14" s="146">
        <v>17608</v>
      </c>
      <c r="K14" s="147">
        <f t="shared" si="5"/>
        <v>0.30034709401078197</v>
      </c>
      <c r="L14" s="146">
        <v>17983</v>
      </c>
      <c r="M14" s="147">
        <f t="shared" si="1"/>
        <v>2.1297137664697763E-2</v>
      </c>
      <c r="N14" s="146">
        <v>19479</v>
      </c>
      <c r="O14" s="147">
        <f t="shared" si="6"/>
        <v>8.3189679141411288E-2</v>
      </c>
      <c r="P14" s="146">
        <v>20873</v>
      </c>
      <c r="Q14" s="147">
        <f t="shared" si="2"/>
        <v>7.1564248678063658E-2</v>
      </c>
    </row>
    <row r="15" spans="1:18" x14ac:dyDescent="0.25">
      <c r="A15" s="1" t="s">
        <v>84</v>
      </c>
      <c r="B15" s="145" t="s">
        <v>85</v>
      </c>
      <c r="C15" s="146">
        <v>17854</v>
      </c>
      <c r="D15" s="146">
        <v>17228</v>
      </c>
      <c r="E15" s="147">
        <f t="shared" si="0"/>
        <v>-3.5062170942085857E-2</v>
      </c>
      <c r="F15" s="146">
        <v>0</v>
      </c>
      <c r="G15" s="147">
        <f t="shared" si="3"/>
        <v>-1</v>
      </c>
      <c r="H15" s="146">
        <v>14398</v>
      </c>
      <c r="I15" s="147" t="str">
        <f t="shared" si="4"/>
        <v>-</v>
      </c>
      <c r="J15" s="146">
        <v>18083</v>
      </c>
      <c r="K15" s="147">
        <f t="shared" si="5"/>
        <v>0.25593832476732881</v>
      </c>
      <c r="L15" s="146">
        <v>16810</v>
      </c>
      <c r="M15" s="147">
        <f t="shared" si="1"/>
        <v>-7.0397611015871275E-2</v>
      </c>
      <c r="N15" s="146">
        <v>21632</v>
      </c>
      <c r="O15" s="147">
        <f t="shared" si="6"/>
        <v>0.28685306365258767</v>
      </c>
      <c r="P15" s="146">
        <v>23873</v>
      </c>
      <c r="Q15" s="147">
        <f t="shared" si="2"/>
        <v>0.10359652366863914</v>
      </c>
    </row>
    <row r="16" spans="1:18" x14ac:dyDescent="0.25">
      <c r="A16" s="1" t="s">
        <v>86</v>
      </c>
      <c r="B16" s="145" t="s">
        <v>87</v>
      </c>
      <c r="C16" s="146">
        <v>14321</v>
      </c>
      <c r="D16" s="146">
        <v>13793</v>
      </c>
      <c r="E16" s="147">
        <f t="shared" si="0"/>
        <v>-3.6868933733677833E-2</v>
      </c>
      <c r="F16" s="146">
        <v>6776</v>
      </c>
      <c r="G16" s="147">
        <f t="shared" si="3"/>
        <v>-0.50873631552236642</v>
      </c>
      <c r="H16" s="146">
        <v>13925</v>
      </c>
      <c r="I16" s="147">
        <f t="shared" si="4"/>
        <v>1.0550472255017711</v>
      </c>
      <c r="J16" s="146">
        <v>15520</v>
      </c>
      <c r="K16" s="147">
        <f t="shared" si="5"/>
        <v>0.1145421903052064</v>
      </c>
      <c r="L16" s="146">
        <v>14993</v>
      </c>
      <c r="M16" s="147">
        <f t="shared" si="1"/>
        <v>-3.39561855670103E-2</v>
      </c>
      <c r="N16" s="146">
        <v>15201</v>
      </c>
      <c r="O16" s="147">
        <f t="shared" si="6"/>
        <v>1.3873140799039563E-2</v>
      </c>
      <c r="P16" s="146">
        <v>16969</v>
      </c>
      <c r="Q16" s="147">
        <f t="shared" si="2"/>
        <v>0.11630813762252479</v>
      </c>
    </row>
    <row r="17" spans="1:17" x14ac:dyDescent="0.25">
      <c r="A17" s="1" t="s">
        <v>88</v>
      </c>
      <c r="B17" s="145" t="s">
        <v>89</v>
      </c>
      <c r="C17" s="146">
        <v>15635</v>
      </c>
      <c r="D17" s="146">
        <v>15992</v>
      </c>
      <c r="E17" s="147">
        <f t="shared" si="0"/>
        <v>2.2833386632555186E-2</v>
      </c>
      <c r="F17" s="146">
        <v>7423</v>
      </c>
      <c r="G17" s="147">
        <f t="shared" si="3"/>
        <v>-0.53583041520760388</v>
      </c>
      <c r="H17" s="146">
        <v>16473</v>
      </c>
      <c r="I17" s="147">
        <f t="shared" si="4"/>
        <v>1.2191836184830929</v>
      </c>
      <c r="J17" s="146">
        <v>19959</v>
      </c>
      <c r="K17" s="147">
        <f t="shared" si="5"/>
        <v>0.21161901293024954</v>
      </c>
      <c r="L17" s="146">
        <v>15933</v>
      </c>
      <c r="M17" s="147">
        <f t="shared" si="1"/>
        <v>-0.2017135127010371</v>
      </c>
      <c r="N17" s="146">
        <v>19577</v>
      </c>
      <c r="O17" s="147">
        <f t="shared" si="6"/>
        <v>0.22870771355049269</v>
      </c>
      <c r="P17" s="146">
        <v>21810</v>
      </c>
      <c r="Q17" s="147">
        <f t="shared" si="2"/>
        <v>0.11406242018695401</v>
      </c>
    </row>
    <row r="18" spans="1:17" x14ac:dyDescent="0.25">
      <c r="A18" s="1" t="s">
        <v>90</v>
      </c>
      <c r="B18" s="145" t="s">
        <v>91</v>
      </c>
      <c r="C18" s="146">
        <v>20046</v>
      </c>
      <c r="D18" s="146">
        <v>18677</v>
      </c>
      <c r="E18" s="147">
        <f t="shared" si="0"/>
        <v>-6.8292926269579945E-2</v>
      </c>
      <c r="F18" s="146">
        <v>9298</v>
      </c>
      <c r="G18" s="147">
        <f t="shared" si="3"/>
        <v>-0.50216844246934733</v>
      </c>
      <c r="H18" s="146">
        <v>19721</v>
      </c>
      <c r="I18" s="147">
        <f t="shared" si="4"/>
        <v>1.1209937620993764</v>
      </c>
      <c r="J18" s="146">
        <v>21932</v>
      </c>
      <c r="K18" s="147">
        <f t="shared" si="5"/>
        <v>0.11211399016277057</v>
      </c>
      <c r="L18" s="146">
        <v>20553</v>
      </c>
      <c r="M18" s="147">
        <f t="shared" si="1"/>
        <v>-6.2876162684661674E-2</v>
      </c>
      <c r="N18" s="146">
        <v>19337</v>
      </c>
      <c r="O18" s="147">
        <f t="shared" si="6"/>
        <v>-5.9164112295042037E-2</v>
      </c>
      <c r="P18" s="146">
        <v>24469</v>
      </c>
      <c r="Q18" s="147">
        <f t="shared" si="2"/>
        <v>0.26539794176966436</v>
      </c>
    </row>
    <row r="19" spans="1:17" x14ac:dyDescent="0.25">
      <c r="A19" s="1" t="s">
        <v>92</v>
      </c>
      <c r="B19" s="145" t="s">
        <v>93</v>
      </c>
      <c r="C19" s="146">
        <v>22032</v>
      </c>
      <c r="D19" s="146">
        <v>21685</v>
      </c>
      <c r="E19" s="147">
        <f t="shared" si="0"/>
        <v>-1.5749818445896846E-2</v>
      </c>
      <c r="F19" s="146">
        <v>8104</v>
      </c>
      <c r="G19" s="147">
        <f t="shared" si="3"/>
        <v>-0.62628545077242337</v>
      </c>
      <c r="H19" s="146">
        <v>22740</v>
      </c>
      <c r="I19" s="147">
        <f t="shared" si="4"/>
        <v>1.8060217176702862</v>
      </c>
      <c r="J19" s="146">
        <v>25251</v>
      </c>
      <c r="K19" s="147">
        <f t="shared" si="5"/>
        <v>0.11042216358839041</v>
      </c>
      <c r="L19" s="146">
        <v>23667</v>
      </c>
      <c r="M19" s="147">
        <f t="shared" si="1"/>
        <v>-6.2730188903409756E-2</v>
      </c>
      <c r="N19" s="146">
        <v>25085</v>
      </c>
      <c r="O19" s="147">
        <f t="shared" si="6"/>
        <v>5.9914649089449545E-2</v>
      </c>
      <c r="P19" s="146" t="s">
        <v>233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20407</v>
      </c>
      <c r="D20" s="146">
        <v>20923</v>
      </c>
      <c r="E20" s="147">
        <f t="shared" si="0"/>
        <v>2.528544127015242E-2</v>
      </c>
      <c r="F20" s="146">
        <v>6962</v>
      </c>
      <c r="G20" s="147">
        <f t="shared" si="3"/>
        <v>-0.66725612961812364</v>
      </c>
      <c r="H20" s="146">
        <v>18198</v>
      </c>
      <c r="I20" s="147">
        <f t="shared" si="4"/>
        <v>1.6139040505601838</v>
      </c>
      <c r="J20" s="146">
        <v>23965</v>
      </c>
      <c r="K20" s="147">
        <f t="shared" si="5"/>
        <v>0.3169029563688317</v>
      </c>
      <c r="L20" s="146">
        <v>20577</v>
      </c>
      <c r="M20" s="147">
        <f t="shared" si="1"/>
        <v>-0.14137283538493639</v>
      </c>
      <c r="N20" s="146">
        <v>24629</v>
      </c>
      <c r="O20" s="147">
        <f t="shared" si="6"/>
        <v>0.19691889002284113</v>
      </c>
      <c r="P20" s="146" t="s">
        <v>233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232309</v>
      </c>
      <c r="D21" s="149">
        <v>220415</v>
      </c>
      <c r="E21" s="150">
        <f t="shared" si="0"/>
        <v>-5.1199049541774122E-2</v>
      </c>
      <c r="F21" s="149">
        <v>103516</v>
      </c>
      <c r="G21" s="150">
        <f>F21/D21-1</f>
        <v>-0.53035864165324509</v>
      </c>
      <c r="H21" s="149">
        <v>164258</v>
      </c>
      <c r="I21" s="150">
        <f t="shared" si="4"/>
        <v>0.58678851578499946</v>
      </c>
      <c r="J21" s="149">
        <v>229131</v>
      </c>
      <c r="K21" s="150">
        <f t="shared" si="5"/>
        <v>0.39494575606667559</v>
      </c>
      <c r="L21" s="149">
        <v>239109</v>
      </c>
      <c r="M21" s="150">
        <f t="shared" si="1"/>
        <v>4.3547141155059865E-2</v>
      </c>
      <c r="N21" s="149">
        <v>250871</v>
      </c>
      <c r="O21" s="150">
        <f t="shared" si="6"/>
        <v>4.9190954752853289E-2</v>
      </c>
      <c r="P21" s="149">
        <v>227882</v>
      </c>
      <c r="Q21" s="150">
        <v>0.13285642557803112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0721003B-4DB8-40CF-809C-DB5151EEFC5E}"/>
</file>

<file path=customXml/itemProps2.xml><?xml version="1.0" encoding="utf-8"?>
<ds:datastoreItem xmlns:ds="http://schemas.openxmlformats.org/officeDocument/2006/customXml" ds:itemID="{EAE95763-AC75-48BE-8F61-69CE633E5A48}"/>
</file>

<file path=customXml/itemProps3.xml><?xml version="1.0" encoding="utf-8"?>
<ds:datastoreItem xmlns:ds="http://schemas.openxmlformats.org/officeDocument/2006/customXml" ds:itemID="{C10EBE85-1195-495B-8297-CBC71B09E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2025-11-27T09:05:57Z</dcterms:created>
  <dcterms:modified xsi:type="dcterms:W3CDTF">2025-11-27T09:07:11Z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